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6c20dd28598004d/Documents/Quin/Business Analytics/Coventry/7036SSL - Operations Analytics/CW2/"/>
    </mc:Choice>
  </mc:AlternateContent>
  <xr:revisionPtr revIDLastSave="1011" documentId="11_B4B425EDFBEF3A8AF48A5B556C396801A4F6929C" xr6:coauthVersionLast="47" xr6:coauthVersionMax="47" xr10:uidLastSave="{0B340889-64ED-4E34-8A71-32999B93F5A9}"/>
  <bookViews>
    <workbookView xWindow="-120" yWindow="-120" windowWidth="29040" windowHeight="15720" tabRatio="818" xr2:uid="{00000000-000D-0000-FFFF-FFFF00000000}"/>
  </bookViews>
  <sheets>
    <sheet name="Dataset" sheetId="1" r:id="rId1"/>
    <sheet name="A1. Summary" sheetId="2" r:id="rId2"/>
    <sheet name="A2. Decomposition" sheetId="3" r:id="rId3"/>
    <sheet name="A2.1 Seasonality Index" sheetId="9" r:id="rId4"/>
    <sheet name="A3. Model Building" sheetId="12" r:id="rId5"/>
    <sheet name="A4. Model Forecasting" sheetId="11" r:id="rId6"/>
    <sheet name="TES Forecast results" sheetId="14" state="hidden" r:id="rId7"/>
    <sheet name="A4.1. Summary of Error Measures" sheetId="13" r:id="rId8"/>
    <sheet name="A6. Safety Stock" sheetId="7" r:id="rId9"/>
    <sheet name="A7. Simulation" sheetId="15" r:id="rId10"/>
  </sheets>
  <definedNames>
    <definedName name="_xlnm._FilterDatabase" localSheetId="4" hidden="1">'A3. Model Building'!$A$10:$AB$10</definedName>
    <definedName name="_xlnm._FilterDatabase" localSheetId="9" hidden="1">'A7. Simulation'!$A$18:$V$18</definedName>
    <definedName name="_xlnm._FilterDatabase" localSheetId="0" hidden="1">Dataset!$C$8:$E$332</definedName>
    <definedName name="_xlchart.v1.0" hidden="1">Dataset!$E$8</definedName>
    <definedName name="_xlchart.v1.1" hidden="1">Dataset!$E$9:$E$332</definedName>
    <definedName name="solver_adj" localSheetId="4" hidden="1">'A3. Model Building'!$V$9:$W$9</definedName>
    <definedName name="solver_adj" localSheetId="5" hidden="1">'A4. Model Forecasting'!$V$9:$W$9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'A3. Model Building'!$V$9:$W$9</definedName>
    <definedName name="solver_lhs1" localSheetId="5" hidden="1">'A4. Model Forecasting'!$V$9:$W$9</definedName>
    <definedName name="solver_lhs2" localSheetId="4" hidden="1">'A3. Model Building'!$V$9:$W$9</definedName>
    <definedName name="solver_lhs2" localSheetId="5" hidden="1">'A4. Model Forecasting'!$V$9:$W$9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2</definedName>
    <definedName name="solver_num" localSheetId="5" hidden="1">2</definedName>
    <definedName name="solver_nwt" localSheetId="4" hidden="1">1</definedName>
    <definedName name="solver_nwt" localSheetId="5" hidden="1">1</definedName>
    <definedName name="solver_opt" localSheetId="4" hidden="1">'A3. Model Building'!$Y$9</definedName>
    <definedName name="solver_opt" localSheetId="5" hidden="1">'A4. Model Forecasting'!$Y$9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3</definedName>
    <definedName name="solver_rel2" localSheetId="5" hidden="1">3</definedName>
    <definedName name="solver_rhs1" localSheetId="4" hidden="1">0.3</definedName>
    <definedName name="solver_rhs1" localSheetId="5" hidden="1">1</definedName>
    <definedName name="solver_rhs2" localSheetId="4" hidden="1">0</definedName>
    <definedName name="solver_rhs2" localSheetId="5" hidden="1">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J29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N11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O11" i="12" l="1"/>
  <c r="N12" i="12"/>
  <c r="N11" i="11"/>
  <c r="U11" i="11"/>
  <c r="T11" i="11"/>
  <c r="W11" i="11" s="1"/>
  <c r="T11" i="12"/>
  <c r="N13" i="12" l="1"/>
  <c r="O12" i="12"/>
  <c r="P12" i="12" s="1"/>
  <c r="P11" i="12"/>
  <c r="B29" i="15"/>
  <c r="B28" i="15"/>
  <c r="B27" i="15"/>
  <c r="B26" i="15"/>
  <c r="B25" i="15"/>
  <c r="B24" i="15"/>
  <c r="B23" i="15"/>
  <c r="B22" i="15"/>
  <c r="B21" i="15"/>
  <c r="B20" i="15"/>
  <c r="B19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C9" i="15"/>
  <c r="C10" i="15" s="1"/>
  <c r="C11" i="15" s="1"/>
  <c r="X11" i="11"/>
  <c r="Y11" i="11" s="1"/>
  <c r="O11" i="11"/>
  <c r="P11" i="11" s="1"/>
  <c r="F320" i="3"/>
  <c r="Q11" i="12" l="1"/>
  <c r="R11" i="12"/>
  <c r="R12" i="12"/>
  <c r="Q12" i="12"/>
  <c r="O13" i="12"/>
  <c r="P13" i="12" s="1"/>
  <c r="N14" i="12"/>
  <c r="C12" i="15"/>
  <c r="C13" i="15" s="1"/>
  <c r="C14" i="15" s="1"/>
  <c r="C15" i="15" s="1"/>
  <c r="C162" i="15"/>
  <c r="Z11" i="11"/>
  <c r="AA11" i="11"/>
  <c r="R11" i="11"/>
  <c r="Q11" i="11"/>
  <c r="C154" i="15" l="1"/>
  <c r="C142" i="15"/>
  <c r="C80" i="15"/>
  <c r="C89" i="15"/>
  <c r="C161" i="15"/>
  <c r="C117" i="15"/>
  <c r="C30" i="15"/>
  <c r="C59" i="15"/>
  <c r="C147" i="15"/>
  <c r="C74" i="15"/>
  <c r="C82" i="15"/>
  <c r="C81" i="15"/>
  <c r="C150" i="15"/>
  <c r="C76" i="15"/>
  <c r="C127" i="15"/>
  <c r="C90" i="15"/>
  <c r="C159" i="15"/>
  <c r="C123" i="15"/>
  <c r="C23" i="15"/>
  <c r="C100" i="15"/>
  <c r="C33" i="15"/>
  <c r="C139" i="15"/>
  <c r="C152" i="15"/>
  <c r="C140" i="15"/>
  <c r="C153" i="15"/>
  <c r="C128" i="15"/>
  <c r="C109" i="15"/>
  <c r="C121" i="15"/>
  <c r="C53" i="15"/>
  <c r="C19" i="15"/>
  <c r="C66" i="15"/>
  <c r="C78" i="15"/>
  <c r="C20" i="15"/>
  <c r="C157" i="15"/>
  <c r="C37" i="15"/>
  <c r="C134" i="15"/>
  <c r="C148" i="15"/>
  <c r="C36" i="15"/>
  <c r="C163" i="15"/>
  <c r="C69" i="15"/>
  <c r="C29" i="15"/>
  <c r="C118" i="15"/>
  <c r="C126" i="15"/>
  <c r="C60" i="15"/>
  <c r="C79" i="15"/>
  <c r="C61" i="15"/>
  <c r="C34" i="15"/>
  <c r="C168" i="15"/>
  <c r="C67" i="15"/>
  <c r="C44" i="15"/>
  <c r="C42" i="15"/>
  <c r="C116" i="15"/>
  <c r="C141" i="15"/>
  <c r="C167" i="15"/>
  <c r="C106" i="15"/>
  <c r="C63" i="15"/>
  <c r="C32" i="15"/>
  <c r="C83" i="15"/>
  <c r="C95" i="15"/>
  <c r="C124" i="15"/>
  <c r="C165" i="15"/>
  <c r="C41" i="15"/>
  <c r="C114" i="15"/>
  <c r="C133" i="15"/>
  <c r="C87" i="15"/>
  <c r="C97" i="15"/>
  <c r="C107" i="15"/>
  <c r="C77" i="15"/>
  <c r="C151" i="15"/>
  <c r="C43" i="15"/>
  <c r="C72" i="15"/>
  <c r="C21" i="15"/>
  <c r="C130" i="15"/>
  <c r="C25" i="15"/>
  <c r="C135" i="15"/>
  <c r="C101" i="15"/>
  <c r="C52" i="15"/>
  <c r="C86" i="15"/>
  <c r="C144" i="15"/>
  <c r="C31" i="15"/>
  <c r="C146" i="15"/>
  <c r="C62" i="15"/>
  <c r="C145" i="15"/>
  <c r="C131" i="15"/>
  <c r="C88" i="15"/>
  <c r="C164" i="15"/>
  <c r="C102" i="15"/>
  <c r="C112" i="15"/>
  <c r="C68" i="15"/>
  <c r="C26" i="15"/>
  <c r="C158" i="15"/>
  <c r="C113" i="15"/>
  <c r="C48" i="15"/>
  <c r="C50" i="15"/>
  <c r="C138" i="15"/>
  <c r="C111" i="15"/>
  <c r="C65" i="15"/>
  <c r="C47" i="15"/>
  <c r="C129" i="15"/>
  <c r="C84" i="15"/>
  <c r="C45" i="15"/>
  <c r="C120" i="15"/>
  <c r="C55" i="15"/>
  <c r="C22" i="15"/>
  <c r="C49" i="15"/>
  <c r="N15" i="12"/>
  <c r="O14" i="12"/>
  <c r="P14" i="12" s="1"/>
  <c r="Q13" i="12"/>
  <c r="R13" i="12"/>
  <c r="C149" i="15"/>
  <c r="C166" i="15"/>
  <c r="C56" i="15"/>
  <c r="C75" i="15"/>
  <c r="C125" i="15"/>
  <c r="C71" i="15"/>
  <c r="C136" i="15"/>
  <c r="C27" i="15"/>
  <c r="C92" i="15"/>
  <c r="C156" i="15"/>
  <c r="C24" i="15"/>
  <c r="C73" i="15"/>
  <c r="C39" i="15"/>
  <c r="C98" i="15"/>
  <c r="C35" i="15"/>
  <c r="C104" i="15"/>
  <c r="C91" i="15"/>
  <c r="C155" i="15"/>
  <c r="C54" i="15"/>
  <c r="C119" i="15"/>
  <c r="C40" i="15"/>
  <c r="C108" i="15"/>
  <c r="C46" i="15"/>
  <c r="C96" i="15"/>
  <c r="C38" i="15"/>
  <c r="C99" i="15"/>
  <c r="C57" i="15"/>
  <c r="C70" i="15"/>
  <c r="C103" i="15"/>
  <c r="C137" i="15"/>
  <c r="C58" i="15"/>
  <c r="C122" i="15"/>
  <c r="C85" i="15"/>
  <c r="C94" i="15"/>
  <c r="C51" i="15"/>
  <c r="C115" i="15"/>
  <c r="C64" i="15"/>
  <c r="C105" i="15"/>
  <c r="C132" i="15"/>
  <c r="C93" i="15"/>
  <c r="C110" i="15"/>
  <c r="C143" i="15"/>
  <c r="C160" i="15"/>
  <c r="C28" i="15"/>
  <c r="N16" i="12" l="1"/>
  <c r="O15" i="12"/>
  <c r="P15" i="12" s="1"/>
  <c r="Q14" i="12"/>
  <c r="R14" i="12"/>
  <c r="F9" i="3"/>
  <c r="F10" i="3"/>
  <c r="F11" i="3"/>
  <c r="F12" i="3"/>
  <c r="F13" i="3"/>
  <c r="G12" i="3" s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G28" i="3" s="1"/>
  <c r="F30" i="3"/>
  <c r="F31" i="3"/>
  <c r="F32" i="3"/>
  <c r="F33" i="3"/>
  <c r="F34" i="3"/>
  <c r="F35" i="3"/>
  <c r="F36" i="3"/>
  <c r="F37" i="3"/>
  <c r="G36" i="3" s="1"/>
  <c r="F38" i="3"/>
  <c r="F39" i="3"/>
  <c r="F40" i="3"/>
  <c r="F41" i="3"/>
  <c r="F42" i="3"/>
  <c r="F43" i="3"/>
  <c r="F44" i="3"/>
  <c r="F45" i="3"/>
  <c r="G44" i="3" s="1"/>
  <c r="F46" i="3"/>
  <c r="F47" i="3"/>
  <c r="F48" i="3"/>
  <c r="F49" i="3"/>
  <c r="F50" i="3"/>
  <c r="F51" i="3"/>
  <c r="F52" i="3"/>
  <c r="F53" i="3"/>
  <c r="G52" i="3" s="1"/>
  <c r="F54" i="3"/>
  <c r="F55" i="3"/>
  <c r="F56" i="3"/>
  <c r="F57" i="3"/>
  <c r="F58" i="3"/>
  <c r="F59" i="3"/>
  <c r="F60" i="3"/>
  <c r="F61" i="3"/>
  <c r="G60" i="3" s="1"/>
  <c r="F62" i="3"/>
  <c r="F63" i="3"/>
  <c r="F64" i="3"/>
  <c r="F65" i="3"/>
  <c r="F66" i="3"/>
  <c r="F67" i="3"/>
  <c r="F68" i="3"/>
  <c r="F69" i="3"/>
  <c r="G68" i="3" s="1"/>
  <c r="F70" i="3"/>
  <c r="F71" i="3"/>
  <c r="F72" i="3"/>
  <c r="F73" i="3"/>
  <c r="F74" i="3"/>
  <c r="F75" i="3"/>
  <c r="F76" i="3"/>
  <c r="F77" i="3"/>
  <c r="G76" i="3" s="1"/>
  <c r="F78" i="3"/>
  <c r="F79" i="3"/>
  <c r="F80" i="3"/>
  <c r="F81" i="3"/>
  <c r="F82" i="3"/>
  <c r="F83" i="3"/>
  <c r="F84" i="3"/>
  <c r="F85" i="3"/>
  <c r="G84" i="3" s="1"/>
  <c r="F86" i="3"/>
  <c r="F87" i="3"/>
  <c r="F88" i="3"/>
  <c r="F89" i="3"/>
  <c r="F90" i="3"/>
  <c r="F91" i="3"/>
  <c r="F92" i="3"/>
  <c r="F93" i="3"/>
  <c r="G92" i="3" s="1"/>
  <c r="F94" i="3"/>
  <c r="F95" i="3"/>
  <c r="F96" i="3"/>
  <c r="F97" i="3"/>
  <c r="F98" i="3"/>
  <c r="F99" i="3"/>
  <c r="F100" i="3"/>
  <c r="F101" i="3"/>
  <c r="G100" i="3" s="1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G156" i="3" s="1"/>
  <c r="F158" i="3"/>
  <c r="F159" i="3"/>
  <c r="F160" i="3"/>
  <c r="F161" i="3"/>
  <c r="F162" i="3"/>
  <c r="F163" i="3"/>
  <c r="F164" i="3"/>
  <c r="F165" i="3"/>
  <c r="G164" i="3" s="1"/>
  <c r="F166" i="3"/>
  <c r="F167" i="3"/>
  <c r="F168" i="3"/>
  <c r="F169" i="3"/>
  <c r="F170" i="3"/>
  <c r="F171" i="3"/>
  <c r="F172" i="3"/>
  <c r="F173" i="3"/>
  <c r="G172" i="3" s="1"/>
  <c r="F174" i="3"/>
  <c r="F175" i="3"/>
  <c r="F176" i="3"/>
  <c r="F177" i="3"/>
  <c r="F178" i="3"/>
  <c r="F179" i="3"/>
  <c r="F180" i="3"/>
  <c r="F181" i="3"/>
  <c r="G180" i="3" s="1"/>
  <c r="F182" i="3"/>
  <c r="F183" i="3"/>
  <c r="F184" i="3"/>
  <c r="F185" i="3"/>
  <c r="F186" i="3"/>
  <c r="F187" i="3"/>
  <c r="F188" i="3"/>
  <c r="F189" i="3"/>
  <c r="G188" i="3" s="1"/>
  <c r="F190" i="3"/>
  <c r="F191" i="3"/>
  <c r="F192" i="3"/>
  <c r="F193" i="3"/>
  <c r="G193" i="3" s="1"/>
  <c r="F194" i="3"/>
  <c r="F195" i="3"/>
  <c r="F196" i="3"/>
  <c r="F197" i="3"/>
  <c r="G196" i="3" s="1"/>
  <c r="F198" i="3"/>
  <c r="F199" i="3"/>
  <c r="F200" i="3"/>
  <c r="F201" i="3"/>
  <c r="G201" i="3" s="1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G220" i="3" s="1"/>
  <c r="F222" i="3"/>
  <c r="F223" i="3"/>
  <c r="F224" i="3"/>
  <c r="F225" i="3"/>
  <c r="G225" i="3" s="1"/>
  <c r="F226" i="3"/>
  <c r="F227" i="3"/>
  <c r="F228" i="3"/>
  <c r="F229" i="3"/>
  <c r="G228" i="3" s="1"/>
  <c r="F230" i="3"/>
  <c r="F231" i="3"/>
  <c r="F232" i="3"/>
  <c r="F233" i="3"/>
  <c r="F234" i="3"/>
  <c r="F235" i="3"/>
  <c r="F236" i="3"/>
  <c r="F237" i="3"/>
  <c r="G236" i="3" s="1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G252" i="3" s="1"/>
  <c r="F254" i="3"/>
  <c r="F255" i="3"/>
  <c r="F256" i="3"/>
  <c r="F257" i="3"/>
  <c r="F258" i="3"/>
  <c r="F259" i="3"/>
  <c r="F260" i="3"/>
  <c r="F261" i="3"/>
  <c r="G260" i="3" s="1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G284" i="3" s="1"/>
  <c r="F286" i="3"/>
  <c r="F287" i="3"/>
  <c r="F288" i="3"/>
  <c r="F289" i="3"/>
  <c r="F290" i="3"/>
  <c r="F291" i="3"/>
  <c r="F292" i="3"/>
  <c r="F293" i="3"/>
  <c r="G292" i="3" s="1"/>
  <c r="F294" i="3"/>
  <c r="F295" i="3"/>
  <c r="F296" i="3"/>
  <c r="F297" i="3"/>
  <c r="F298" i="3"/>
  <c r="F299" i="3"/>
  <c r="F300" i="3"/>
  <c r="F301" i="3"/>
  <c r="G300" i="3" s="1"/>
  <c r="F302" i="3"/>
  <c r="F303" i="3"/>
  <c r="F304" i="3"/>
  <c r="F305" i="3"/>
  <c r="F306" i="3"/>
  <c r="F307" i="3"/>
  <c r="G307" i="3" s="1"/>
  <c r="F308" i="3"/>
  <c r="F309" i="3"/>
  <c r="F310" i="3"/>
  <c r="F311" i="3"/>
  <c r="F312" i="3"/>
  <c r="F313" i="3"/>
  <c r="F314" i="3"/>
  <c r="F315" i="3"/>
  <c r="G315" i="3" s="1"/>
  <c r="F316" i="3"/>
  <c r="F317" i="3"/>
  <c r="G316" i="3" s="1"/>
  <c r="F318" i="3"/>
  <c r="F319" i="3"/>
  <c r="G319" i="3" s="1"/>
  <c r="H319" i="3" s="1"/>
  <c r="F8" i="3"/>
  <c r="W9" i="11"/>
  <c r="V9" i="11"/>
  <c r="T12" i="11" s="1"/>
  <c r="N9" i="11"/>
  <c r="N12" i="11" s="1"/>
  <c r="O12" i="11" s="1"/>
  <c r="P12" i="11" s="1"/>
  <c r="R15" i="12" l="1"/>
  <c r="Q15" i="12"/>
  <c r="O16" i="12"/>
  <c r="P16" i="12" s="1"/>
  <c r="N17" i="12"/>
  <c r="G289" i="3"/>
  <c r="G265" i="3"/>
  <c r="G257" i="3"/>
  <c r="G137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G309" i="3"/>
  <c r="G277" i="3"/>
  <c r="G269" i="3"/>
  <c r="G245" i="3"/>
  <c r="G213" i="3"/>
  <c r="G205" i="3"/>
  <c r="G149" i="3"/>
  <c r="G141" i="3"/>
  <c r="G125" i="3"/>
  <c r="G132" i="3"/>
  <c r="G116" i="3"/>
  <c r="G108" i="3"/>
  <c r="G20" i="3"/>
  <c r="G21" i="3"/>
  <c r="G291" i="3"/>
  <c r="G275" i="3"/>
  <c r="G259" i="3"/>
  <c r="G243" i="3"/>
  <c r="G211" i="3"/>
  <c r="G195" i="3"/>
  <c r="G179" i="3"/>
  <c r="G163" i="3"/>
  <c r="G147" i="3"/>
  <c r="G131" i="3"/>
  <c r="G115" i="3"/>
  <c r="G99" i="3"/>
  <c r="G83" i="3"/>
  <c r="G67" i="3"/>
  <c r="G51" i="3"/>
  <c r="G35" i="3"/>
  <c r="G19" i="3"/>
  <c r="G306" i="3"/>
  <c r="G290" i="3"/>
  <c r="G274" i="3"/>
  <c r="G258" i="3"/>
  <c r="G242" i="3"/>
  <c r="G226" i="3"/>
  <c r="G210" i="3"/>
  <c r="G194" i="3"/>
  <c r="G178" i="3"/>
  <c r="G162" i="3"/>
  <c r="G146" i="3"/>
  <c r="G161" i="3"/>
  <c r="G312" i="3"/>
  <c r="G296" i="3"/>
  <c r="G280" i="3"/>
  <c r="G264" i="3"/>
  <c r="G248" i="3"/>
  <c r="G232" i="3"/>
  <c r="G216" i="3"/>
  <c r="G200" i="3"/>
  <c r="G184" i="3"/>
  <c r="G168" i="3"/>
  <c r="G152" i="3"/>
  <c r="G136" i="3"/>
  <c r="G120" i="3"/>
  <c r="G104" i="3"/>
  <c r="G88" i="3"/>
  <c r="G64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299" i="3"/>
  <c r="G283" i="3"/>
  <c r="G267" i="3"/>
  <c r="G251" i="3"/>
  <c r="G235" i="3"/>
  <c r="G227" i="3"/>
  <c r="G219" i="3"/>
  <c r="G203" i="3"/>
  <c r="G187" i="3"/>
  <c r="G171" i="3"/>
  <c r="G155" i="3"/>
  <c r="G139" i="3"/>
  <c r="G123" i="3"/>
  <c r="G107" i="3"/>
  <c r="G91" i="3"/>
  <c r="G75" i="3"/>
  <c r="G59" i="3"/>
  <c r="G43" i="3"/>
  <c r="G27" i="3"/>
  <c r="G11" i="3"/>
  <c r="G314" i="3"/>
  <c r="G298" i="3"/>
  <c r="G282" i="3"/>
  <c r="G266" i="3"/>
  <c r="G250" i="3"/>
  <c r="G234" i="3"/>
  <c r="G218" i="3"/>
  <c r="G202" i="3"/>
  <c r="G186" i="3"/>
  <c r="G170" i="3"/>
  <c r="G154" i="3"/>
  <c r="G138" i="3"/>
  <c r="G8" i="3"/>
  <c r="G304" i="3"/>
  <c r="G288" i="3"/>
  <c r="G272" i="3"/>
  <c r="G256" i="3"/>
  <c r="G240" i="3"/>
  <c r="G224" i="3"/>
  <c r="G208" i="3"/>
  <c r="G192" i="3"/>
  <c r="G176" i="3"/>
  <c r="G160" i="3"/>
  <c r="G144" i="3"/>
  <c r="G128" i="3"/>
  <c r="G112" i="3"/>
  <c r="G96" i="3"/>
  <c r="G80" i="3"/>
  <c r="G72" i="3"/>
  <c r="G56" i="3"/>
  <c r="G48" i="3"/>
  <c r="G40" i="3"/>
  <c r="G32" i="3"/>
  <c r="G24" i="3"/>
  <c r="G16" i="3"/>
  <c r="G181" i="3"/>
  <c r="G109" i="3"/>
  <c r="G308" i="3"/>
  <c r="G285" i="3"/>
  <c r="G244" i="3"/>
  <c r="G221" i="3"/>
  <c r="G157" i="3"/>
  <c r="G45" i="3"/>
  <c r="G305" i="3"/>
  <c r="G261" i="3"/>
  <c r="G241" i="3"/>
  <c r="G197" i="3"/>
  <c r="G177" i="3"/>
  <c r="G133" i="3"/>
  <c r="G101" i="3"/>
  <c r="G37" i="3"/>
  <c r="G268" i="3"/>
  <c r="G204" i="3"/>
  <c r="G140" i="3"/>
  <c r="G53" i="3"/>
  <c r="G129" i="3"/>
  <c r="G130" i="3"/>
  <c r="G121" i="3"/>
  <c r="G122" i="3"/>
  <c r="G113" i="3"/>
  <c r="G114" i="3"/>
  <c r="G105" i="3"/>
  <c r="G106" i="3"/>
  <c r="G97" i="3"/>
  <c r="G98" i="3"/>
  <c r="G89" i="3"/>
  <c r="G90" i="3"/>
  <c r="G81" i="3"/>
  <c r="G82" i="3"/>
  <c r="G73" i="3"/>
  <c r="G74" i="3"/>
  <c r="G65" i="3"/>
  <c r="G66" i="3"/>
  <c r="G57" i="3"/>
  <c r="G58" i="3"/>
  <c r="G49" i="3"/>
  <c r="G50" i="3"/>
  <c r="G41" i="3"/>
  <c r="G42" i="3"/>
  <c r="G33" i="3"/>
  <c r="G34" i="3"/>
  <c r="G25" i="3"/>
  <c r="G26" i="3"/>
  <c r="G17" i="3"/>
  <c r="G18" i="3"/>
  <c r="G9" i="3"/>
  <c r="G10" i="3"/>
  <c r="G301" i="3"/>
  <c r="G281" i="3"/>
  <c r="G237" i="3"/>
  <c r="G217" i="3"/>
  <c r="G173" i="3"/>
  <c r="G153" i="3"/>
  <c r="G93" i="3"/>
  <c r="G29" i="3"/>
  <c r="G317" i="3"/>
  <c r="G297" i="3"/>
  <c r="G276" i="3"/>
  <c r="G253" i="3"/>
  <c r="G233" i="3"/>
  <c r="G212" i="3"/>
  <c r="G189" i="3"/>
  <c r="G169" i="3"/>
  <c r="G148" i="3"/>
  <c r="G124" i="3"/>
  <c r="G77" i="3"/>
  <c r="G13" i="3"/>
  <c r="G85" i="3"/>
  <c r="G293" i="3"/>
  <c r="G273" i="3"/>
  <c r="G229" i="3"/>
  <c r="G209" i="3"/>
  <c r="G165" i="3"/>
  <c r="G145" i="3"/>
  <c r="G117" i="3"/>
  <c r="G69" i="3"/>
  <c r="R12" i="11"/>
  <c r="Q12" i="11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313" i="3"/>
  <c r="G249" i="3"/>
  <c r="G185" i="3"/>
  <c r="G61" i="3"/>
  <c r="U12" i="11"/>
  <c r="W12" i="11" s="1"/>
  <c r="X12" i="11" s="1"/>
  <c r="Y12" i="11" s="1"/>
  <c r="N18" i="12" l="1"/>
  <c r="O17" i="12"/>
  <c r="P17" i="12" s="1"/>
  <c r="Q16" i="12"/>
  <c r="R16" i="12"/>
  <c r="AA12" i="11"/>
  <c r="Z12" i="11"/>
  <c r="U11" i="12"/>
  <c r="W11" i="12" s="1"/>
  <c r="X11" i="12" s="1"/>
  <c r="Y11" i="12" s="1"/>
  <c r="Q17" i="12" l="1"/>
  <c r="R17" i="12"/>
  <c r="O18" i="12"/>
  <c r="P18" i="12" s="1"/>
  <c r="N19" i="12"/>
  <c r="Z11" i="12"/>
  <c r="AA11" i="12"/>
  <c r="T12" i="12"/>
  <c r="U12" i="12" s="1"/>
  <c r="W12" i="12" s="1"/>
  <c r="H8" i="3"/>
  <c r="C320" i="14"/>
  <c r="C321" i="14"/>
  <c r="C317" i="14"/>
  <c r="C316" i="14"/>
  <c r="C315" i="14"/>
  <c r="C325" i="14"/>
  <c r="C319" i="14"/>
  <c r="C314" i="14"/>
  <c r="C324" i="14"/>
  <c r="C318" i="14"/>
  <c r="C322" i="14"/>
  <c r="C323" i="14"/>
  <c r="AC305" i="11"/>
  <c r="AC44" i="11"/>
  <c r="AC146" i="11"/>
  <c r="AC97" i="11"/>
  <c r="AC331" i="11"/>
  <c r="AC15" i="11"/>
  <c r="AC73" i="11"/>
  <c r="AC279" i="11"/>
  <c r="AC294" i="11"/>
  <c r="AC197" i="11"/>
  <c r="AC287" i="11"/>
  <c r="AC220" i="11"/>
  <c r="AC103" i="11"/>
  <c r="AC59" i="11"/>
  <c r="AC153" i="11"/>
  <c r="AC55" i="11"/>
  <c r="AC231" i="11"/>
  <c r="AC313" i="11"/>
  <c r="AC333" i="11"/>
  <c r="AC25" i="11"/>
  <c r="AC89" i="11"/>
  <c r="AC296" i="11"/>
  <c r="AC196" i="11"/>
  <c r="AC90" i="11"/>
  <c r="AC155" i="11"/>
  <c r="AC101" i="11"/>
  <c r="AC203" i="11"/>
  <c r="AC70" i="11"/>
  <c r="AC106" i="11"/>
  <c r="AC62" i="11"/>
  <c r="AC165" i="11"/>
  <c r="AC18" i="11"/>
  <c r="AC169" i="11"/>
  <c r="AC226" i="11"/>
  <c r="AC96" i="11"/>
  <c r="AC242" i="11"/>
  <c r="AC209" i="11"/>
  <c r="AC102" i="11"/>
  <c r="AC193" i="11"/>
  <c r="AC179" i="11"/>
  <c r="AC219" i="11"/>
  <c r="AC14" i="11"/>
  <c r="AC284" i="11"/>
  <c r="AC222" i="11"/>
  <c r="AC268" i="11"/>
  <c r="AC160" i="11"/>
  <c r="AC13" i="11"/>
  <c r="AC53" i="11"/>
  <c r="AC183" i="11"/>
  <c r="AC166" i="11"/>
  <c r="AC157" i="11"/>
  <c r="AC76" i="11"/>
  <c r="AC246" i="11"/>
  <c r="AC282" i="11"/>
  <c r="AC269" i="11"/>
  <c r="AC134" i="11"/>
  <c r="AC135" i="11"/>
  <c r="AC276" i="11"/>
  <c r="AC56" i="11"/>
  <c r="AC123" i="11"/>
  <c r="AC182" i="11"/>
  <c r="AC133" i="11"/>
  <c r="AC162" i="11"/>
  <c r="AC323" i="11"/>
  <c r="AC151" i="11"/>
  <c r="AC33" i="11"/>
  <c r="AC188" i="11"/>
  <c r="AC251" i="11"/>
  <c r="AC172" i="11"/>
  <c r="AC51" i="11"/>
  <c r="AC297" i="11"/>
  <c r="AC161" i="11"/>
  <c r="AC167" i="11"/>
  <c r="AC125" i="11"/>
  <c r="AC254" i="11"/>
  <c r="AC329" i="11"/>
  <c r="AC118" i="11"/>
  <c r="AC314" i="11"/>
  <c r="AC185" i="11"/>
  <c r="AC316" i="11"/>
  <c r="AC42" i="11"/>
  <c r="AC105" i="11"/>
  <c r="AC239" i="11"/>
  <c r="AC20" i="11"/>
  <c r="AC82" i="11"/>
  <c r="AC17" i="11"/>
  <c r="AC249" i="11"/>
  <c r="AC301" i="11"/>
  <c r="AC298" i="11"/>
  <c r="AC168" i="11"/>
  <c r="AC184" i="11"/>
  <c r="AC91" i="11"/>
  <c r="AC210" i="11"/>
  <c r="AC334" i="11"/>
  <c r="AC215" i="11"/>
  <c r="AC281" i="11"/>
  <c r="AC312" i="11"/>
  <c r="AC131" i="11"/>
  <c r="AC74" i="11"/>
  <c r="AC214" i="11"/>
  <c r="AC104" i="11"/>
  <c r="AC324" i="11"/>
  <c r="AC227" i="11"/>
  <c r="AC318" i="11"/>
  <c r="AC79" i="11"/>
  <c r="AC302" i="11"/>
  <c r="AC245" i="11"/>
  <c r="AC45" i="11"/>
  <c r="AC88" i="11"/>
  <c r="AC285" i="11"/>
  <c r="AC41" i="11"/>
  <c r="AC275" i="11"/>
  <c r="AC128" i="11"/>
  <c r="AC61" i="11"/>
  <c r="AC311" i="11"/>
  <c r="AC190" i="11"/>
  <c r="AC225" i="11"/>
  <c r="AC326" i="11"/>
  <c r="AC34" i="11"/>
  <c r="AC204" i="11"/>
  <c r="AC181" i="11"/>
  <c r="AC223" i="11"/>
  <c r="AC50" i="11"/>
  <c r="AC192" i="11"/>
  <c r="AC143" i="11"/>
  <c r="AC152" i="11"/>
  <c r="AC274" i="11"/>
  <c r="AC120" i="11"/>
  <c r="AC121" i="11"/>
  <c r="AC58" i="11"/>
  <c r="AC117" i="11"/>
  <c r="AC170" i="11"/>
  <c r="AC81" i="11"/>
  <c r="AC250" i="11"/>
  <c r="AC38" i="11"/>
  <c r="AC122" i="11"/>
  <c r="AC30" i="11"/>
  <c r="AC241" i="11"/>
  <c r="AC136" i="11"/>
  <c r="AC303" i="11"/>
  <c r="AC127" i="11"/>
  <c r="AC86" i="11"/>
  <c r="AC154" i="11"/>
  <c r="AC244" i="11"/>
  <c r="AC270" i="11"/>
  <c r="AC113" i="11"/>
  <c r="AC286" i="11"/>
  <c r="AC31" i="11"/>
  <c r="AC27" i="11"/>
  <c r="AC271" i="11"/>
  <c r="AC224" i="11"/>
  <c r="AC29" i="11"/>
  <c r="AC263" i="11"/>
  <c r="AC95" i="11"/>
  <c r="AC262" i="11"/>
  <c r="AC328" i="11"/>
  <c r="AC142" i="11"/>
  <c r="AC257" i="11"/>
  <c r="AC37" i="11"/>
  <c r="AC150" i="11"/>
  <c r="AC26" i="11"/>
  <c r="AC71" i="11"/>
  <c r="AC77" i="11"/>
  <c r="AC78" i="11"/>
  <c r="AC277" i="11"/>
  <c r="AC180" i="11"/>
  <c r="AC28" i="11"/>
  <c r="AC176" i="11"/>
  <c r="AC237" i="11"/>
  <c r="AC64" i="11"/>
  <c r="AC258" i="11"/>
  <c r="AC290" i="11"/>
  <c r="AC63" i="11"/>
  <c r="AC109" i="11"/>
  <c r="AC243" i="11"/>
  <c r="AC75" i="11"/>
  <c r="AC46" i="11"/>
  <c r="AC201" i="11"/>
  <c r="AC119" i="11"/>
  <c r="AC139" i="11"/>
  <c r="AC173" i="11"/>
  <c r="AC177" i="11"/>
  <c r="AC307" i="11"/>
  <c r="AC259" i="11"/>
  <c r="AC300" i="11"/>
  <c r="AC99" i="11"/>
  <c r="AC291" i="11"/>
  <c r="AC232" i="11"/>
  <c r="AC208" i="11"/>
  <c r="AC84" i="11"/>
  <c r="AC266" i="11"/>
  <c r="AC236" i="11"/>
  <c r="AC288" i="11"/>
  <c r="AC93" i="11"/>
  <c r="AC108" i="11"/>
  <c r="AC304" i="11"/>
  <c r="AC144" i="11"/>
  <c r="AC69" i="11"/>
  <c r="AC189" i="11"/>
  <c r="AC138" i="11"/>
  <c r="AC92" i="11"/>
  <c r="AC186" i="11"/>
  <c r="AC247" i="11"/>
  <c r="AC114" i="11"/>
  <c r="AC35" i="11"/>
  <c r="AC110" i="11"/>
  <c r="AC145" i="11"/>
  <c r="AC115" i="11"/>
  <c r="AC67" i="11"/>
  <c r="AC112" i="11"/>
  <c r="AC289" i="11"/>
  <c r="AC48" i="11"/>
  <c r="AC195" i="11"/>
  <c r="AC278" i="11"/>
  <c r="AC206" i="11"/>
  <c r="AC230" i="11"/>
  <c r="AC212" i="11"/>
  <c r="AC23" i="11"/>
  <c r="AC255" i="11"/>
  <c r="AC330" i="11"/>
  <c r="AC228" i="11"/>
  <c r="AC111" i="11"/>
  <c r="AC130" i="11"/>
  <c r="AC261" i="11"/>
  <c r="AC39" i="11"/>
  <c r="AC205" i="11"/>
  <c r="AC124" i="11"/>
  <c r="AC283" i="11"/>
  <c r="AC100" i="11"/>
  <c r="AC252" i="11"/>
  <c r="AC273" i="11"/>
  <c r="AC229" i="11"/>
  <c r="AC158" i="11"/>
  <c r="AC164" i="11"/>
  <c r="AC149" i="11"/>
  <c r="AC175" i="11"/>
  <c r="AC36" i="11"/>
  <c r="AC83" i="11"/>
  <c r="AC57" i="11"/>
  <c r="AC256" i="11"/>
  <c r="AC332" i="11"/>
  <c r="AC319" i="11"/>
  <c r="AC141" i="11"/>
  <c r="AC126" i="11"/>
  <c r="AC171" i="11"/>
  <c r="AC315" i="11"/>
  <c r="AC253" i="11"/>
  <c r="AC159" i="11"/>
  <c r="AC248" i="11"/>
  <c r="AC264" i="11"/>
  <c r="AC272" i="11"/>
  <c r="AC87" i="11"/>
  <c r="AC137" i="11"/>
  <c r="AC66" i="11"/>
  <c r="AC191" i="11"/>
  <c r="AC202" i="11"/>
  <c r="AC240" i="11"/>
  <c r="AC19" i="11"/>
  <c r="AC317" i="11"/>
  <c r="AC52" i="11"/>
  <c r="AC116" i="11"/>
  <c r="AC16" i="11"/>
  <c r="AC320" i="11"/>
  <c r="AC238" i="11"/>
  <c r="AC235" i="11"/>
  <c r="AC194" i="11"/>
  <c r="AC327" i="11"/>
  <c r="AC299" i="11"/>
  <c r="AC292" i="11"/>
  <c r="AC22" i="11"/>
  <c r="AC199" i="11"/>
  <c r="AC267" i="11"/>
  <c r="AC233" i="11"/>
  <c r="AC306" i="11"/>
  <c r="AC217" i="11"/>
  <c r="AC187" i="11"/>
  <c r="AC12" i="11"/>
  <c r="AC178" i="11"/>
  <c r="AC321" i="11"/>
  <c r="AC260" i="11"/>
  <c r="AC85" i="11"/>
  <c r="AC24" i="11"/>
  <c r="AC174" i="11"/>
  <c r="AC309" i="11"/>
  <c r="AC65" i="11"/>
  <c r="AC21" i="11"/>
  <c r="AC60" i="11"/>
  <c r="AC163" i="11"/>
  <c r="AC265" i="11"/>
  <c r="AC107" i="11"/>
  <c r="AC211" i="11"/>
  <c r="AC54" i="11"/>
  <c r="AC140" i="11"/>
  <c r="AC325" i="11"/>
  <c r="AC322" i="11"/>
  <c r="AC295" i="11"/>
  <c r="AC308" i="11"/>
  <c r="AC98" i="11"/>
  <c r="AC207" i="11"/>
  <c r="AC94" i="11"/>
  <c r="AC72" i="11"/>
  <c r="AC80" i="11"/>
  <c r="AC216" i="11"/>
  <c r="AC68" i="11"/>
  <c r="AC234" i="11"/>
  <c r="AC213" i="11"/>
  <c r="AC32" i="11"/>
  <c r="AC221" i="11"/>
  <c r="AC47" i="11"/>
  <c r="AC310" i="11"/>
  <c r="AC200" i="11"/>
  <c r="AC49" i="11"/>
  <c r="AC293" i="11"/>
  <c r="AC148" i="11"/>
  <c r="AC132" i="11"/>
  <c r="AC147" i="11"/>
  <c r="AC43" i="11"/>
  <c r="AC218" i="11"/>
  <c r="AC280" i="11"/>
  <c r="AC129" i="11"/>
  <c r="AC198" i="11"/>
  <c r="AC156" i="11"/>
  <c r="AC40" i="11"/>
  <c r="O19" i="12" l="1"/>
  <c r="P19" i="12" s="1"/>
  <c r="N20" i="12"/>
  <c r="Q18" i="12"/>
  <c r="R18" i="12"/>
  <c r="AD332" i="11"/>
  <c r="AE332" i="11" s="1"/>
  <c r="AF332" i="11" s="1"/>
  <c r="AD333" i="11"/>
  <c r="AE333" i="11" s="1"/>
  <c r="AF333" i="11" s="1"/>
  <c r="AD325" i="11"/>
  <c r="AE325" i="11" s="1"/>
  <c r="AF325" i="11" s="1"/>
  <c r="AD324" i="11"/>
  <c r="AE324" i="11" s="1"/>
  <c r="AF324" i="11" s="1"/>
  <c r="AD330" i="11"/>
  <c r="AE330" i="11" s="1"/>
  <c r="AF330" i="11" s="1"/>
  <c r="AD331" i="11"/>
  <c r="AE331" i="11" s="1"/>
  <c r="AF331" i="11" s="1"/>
  <c r="AD329" i="11"/>
  <c r="AE329" i="11" s="1"/>
  <c r="AF329" i="11" s="1"/>
  <c r="AD328" i="11"/>
  <c r="AE328" i="11" s="1"/>
  <c r="AF328" i="11" s="1"/>
  <c r="AD327" i="11"/>
  <c r="AE327" i="11" s="1"/>
  <c r="AF327" i="11" s="1"/>
  <c r="AD334" i="11"/>
  <c r="AE334" i="11" s="1"/>
  <c r="AF334" i="11" s="1"/>
  <c r="AD326" i="11"/>
  <c r="AE326" i="11" s="1"/>
  <c r="AF326" i="11" s="1"/>
  <c r="AD13" i="11"/>
  <c r="AD323" i="11"/>
  <c r="AD317" i="11"/>
  <c r="AE317" i="11" s="1"/>
  <c r="AF317" i="11" s="1"/>
  <c r="AD309" i="11"/>
  <c r="AE309" i="11" s="1"/>
  <c r="AF309" i="11" s="1"/>
  <c r="AD301" i="11"/>
  <c r="AE301" i="11" s="1"/>
  <c r="AF301" i="11" s="1"/>
  <c r="AD283" i="11"/>
  <c r="AE283" i="11" s="1"/>
  <c r="AF283" i="11" s="1"/>
  <c r="AD313" i="11"/>
  <c r="AE313" i="11" s="1"/>
  <c r="AF313" i="11" s="1"/>
  <c r="AD307" i="11"/>
  <c r="AE307" i="11" s="1"/>
  <c r="AF307" i="11" s="1"/>
  <c r="AD305" i="11"/>
  <c r="AE305" i="11" s="1"/>
  <c r="AF305" i="11" s="1"/>
  <c r="AD315" i="11"/>
  <c r="AE315" i="11" s="1"/>
  <c r="AF315" i="11" s="1"/>
  <c r="AD319" i="11"/>
  <c r="AE319" i="11" s="1"/>
  <c r="AF319" i="11" s="1"/>
  <c r="AD311" i="11"/>
  <c r="AE311" i="11" s="1"/>
  <c r="AF311" i="11" s="1"/>
  <c r="AD303" i="11"/>
  <c r="AE303" i="11" s="1"/>
  <c r="AF303" i="11" s="1"/>
  <c r="AD291" i="11"/>
  <c r="AE291" i="11" s="1"/>
  <c r="AF291" i="11" s="1"/>
  <c r="AD321" i="11"/>
  <c r="AE321" i="11" s="1"/>
  <c r="AF321" i="11" s="1"/>
  <c r="AD277" i="11"/>
  <c r="AE277" i="11" s="1"/>
  <c r="AF277" i="11" s="1"/>
  <c r="AD269" i="11"/>
  <c r="AE269" i="11" s="1"/>
  <c r="AF269" i="11" s="1"/>
  <c r="AD293" i="11"/>
  <c r="AE293" i="11" s="1"/>
  <c r="AF293" i="11" s="1"/>
  <c r="AD275" i="11"/>
  <c r="AE275" i="11" s="1"/>
  <c r="AF275" i="11" s="1"/>
  <c r="AD295" i="11"/>
  <c r="AE295" i="11" s="1"/>
  <c r="AF295" i="11" s="1"/>
  <c r="AD287" i="11"/>
  <c r="AE287" i="11" s="1"/>
  <c r="AF287" i="11" s="1"/>
  <c r="AD273" i="11"/>
  <c r="AE273" i="11" s="1"/>
  <c r="AF273" i="11" s="1"/>
  <c r="AD297" i="11"/>
  <c r="AE297" i="11" s="1"/>
  <c r="AF297" i="11" s="1"/>
  <c r="AD271" i="11"/>
  <c r="AE271" i="11" s="1"/>
  <c r="AF271" i="11" s="1"/>
  <c r="AD299" i="11"/>
  <c r="AE299" i="11" s="1"/>
  <c r="AF299" i="11" s="1"/>
  <c r="AD289" i="11"/>
  <c r="AE289" i="11" s="1"/>
  <c r="AF289" i="11" s="1"/>
  <c r="AD285" i="11"/>
  <c r="AE285" i="11" s="1"/>
  <c r="AF285" i="11" s="1"/>
  <c r="AD281" i="11"/>
  <c r="AE281" i="11" s="1"/>
  <c r="AF281" i="11" s="1"/>
  <c r="AD279" i="11"/>
  <c r="AE279" i="11" s="1"/>
  <c r="AF279" i="11" s="1"/>
  <c r="AD322" i="11"/>
  <c r="AE322" i="11" s="1"/>
  <c r="AF322" i="11" s="1"/>
  <c r="AD320" i="11"/>
  <c r="AE320" i="11" s="1"/>
  <c r="AF320" i="11" s="1"/>
  <c r="AD318" i="11"/>
  <c r="AE318" i="11" s="1"/>
  <c r="AF318" i="11" s="1"/>
  <c r="AD316" i="11"/>
  <c r="AE316" i="11" s="1"/>
  <c r="AF316" i="11" s="1"/>
  <c r="AD314" i="11"/>
  <c r="AE314" i="11" s="1"/>
  <c r="AF314" i="11" s="1"/>
  <c r="AD312" i="11"/>
  <c r="AE312" i="11" s="1"/>
  <c r="AF312" i="11" s="1"/>
  <c r="AD310" i="11"/>
  <c r="AE310" i="11" s="1"/>
  <c r="AF310" i="11" s="1"/>
  <c r="AD308" i="11"/>
  <c r="AE308" i="11" s="1"/>
  <c r="AF308" i="11" s="1"/>
  <c r="AD306" i="11"/>
  <c r="AE306" i="11" s="1"/>
  <c r="AF306" i="11" s="1"/>
  <c r="AD304" i="11"/>
  <c r="AE304" i="11" s="1"/>
  <c r="AF304" i="11" s="1"/>
  <c r="AD302" i="11"/>
  <c r="AE302" i="11" s="1"/>
  <c r="AF302" i="11" s="1"/>
  <c r="AD300" i="11"/>
  <c r="AE300" i="11" s="1"/>
  <c r="AF300" i="11" s="1"/>
  <c r="AD298" i="11"/>
  <c r="AE298" i="11" s="1"/>
  <c r="AF298" i="11" s="1"/>
  <c r="AD296" i="11"/>
  <c r="AE296" i="11" s="1"/>
  <c r="AF296" i="11" s="1"/>
  <c r="AD294" i="11"/>
  <c r="AE294" i="11" s="1"/>
  <c r="AF294" i="11" s="1"/>
  <c r="AD292" i="11"/>
  <c r="AE292" i="11" s="1"/>
  <c r="AF292" i="11" s="1"/>
  <c r="AD290" i="11"/>
  <c r="AE290" i="11" s="1"/>
  <c r="AF290" i="11" s="1"/>
  <c r="AD288" i="11"/>
  <c r="AE288" i="11" s="1"/>
  <c r="AF288" i="11" s="1"/>
  <c r="AD286" i="11"/>
  <c r="AE286" i="11" s="1"/>
  <c r="AF286" i="11" s="1"/>
  <c r="AD284" i="11"/>
  <c r="AE284" i="11" s="1"/>
  <c r="AF284" i="11" s="1"/>
  <c r="AD282" i="11"/>
  <c r="AE282" i="11" s="1"/>
  <c r="AF282" i="11" s="1"/>
  <c r="AD280" i="11"/>
  <c r="AE280" i="11" s="1"/>
  <c r="AF280" i="11" s="1"/>
  <c r="AD278" i="11"/>
  <c r="AE278" i="11" s="1"/>
  <c r="AF278" i="11" s="1"/>
  <c r="AD276" i="11"/>
  <c r="AE276" i="11" s="1"/>
  <c r="AF276" i="11" s="1"/>
  <c r="AD274" i="11"/>
  <c r="AE274" i="11" s="1"/>
  <c r="AF274" i="11" s="1"/>
  <c r="AD272" i="11"/>
  <c r="AE272" i="11" s="1"/>
  <c r="AF272" i="11" s="1"/>
  <c r="AD270" i="11"/>
  <c r="AE270" i="11" s="1"/>
  <c r="AF270" i="11" s="1"/>
  <c r="AD268" i="11"/>
  <c r="AE268" i="11" s="1"/>
  <c r="AF268" i="11" s="1"/>
  <c r="AD267" i="11"/>
  <c r="AE267" i="11" s="1"/>
  <c r="AF267" i="11" s="1"/>
  <c r="AD265" i="11"/>
  <c r="AE265" i="11" s="1"/>
  <c r="AF265" i="11" s="1"/>
  <c r="AD263" i="11"/>
  <c r="AE263" i="11" s="1"/>
  <c r="AF263" i="11" s="1"/>
  <c r="AD261" i="11"/>
  <c r="AE261" i="11" s="1"/>
  <c r="AF261" i="11" s="1"/>
  <c r="AD259" i="11"/>
  <c r="AE259" i="11" s="1"/>
  <c r="AF259" i="11" s="1"/>
  <c r="AD257" i="11"/>
  <c r="AE257" i="11" s="1"/>
  <c r="AF257" i="11" s="1"/>
  <c r="AD255" i="11"/>
  <c r="AE255" i="11" s="1"/>
  <c r="AF255" i="11" s="1"/>
  <c r="AD253" i="11"/>
  <c r="AE253" i="11" s="1"/>
  <c r="AF253" i="11" s="1"/>
  <c r="AD251" i="11"/>
  <c r="AE251" i="11" s="1"/>
  <c r="AF251" i="11" s="1"/>
  <c r="AD249" i="11"/>
  <c r="AE249" i="11" s="1"/>
  <c r="AF249" i="11" s="1"/>
  <c r="AD247" i="11"/>
  <c r="AE247" i="11" s="1"/>
  <c r="AF247" i="11" s="1"/>
  <c r="AD245" i="11"/>
  <c r="AE245" i="11" s="1"/>
  <c r="AF245" i="11" s="1"/>
  <c r="AD243" i="11"/>
  <c r="AE243" i="11" s="1"/>
  <c r="AF243" i="11" s="1"/>
  <c r="AD241" i="11"/>
  <c r="AE241" i="11" s="1"/>
  <c r="AF241" i="11" s="1"/>
  <c r="AD239" i="11"/>
  <c r="AE239" i="11" s="1"/>
  <c r="AF239" i="11" s="1"/>
  <c r="AD237" i="11"/>
  <c r="AE237" i="11" s="1"/>
  <c r="AF237" i="11" s="1"/>
  <c r="AD235" i="11"/>
  <c r="AE235" i="11" s="1"/>
  <c r="AF235" i="11" s="1"/>
  <c r="AD233" i="11"/>
  <c r="AE233" i="11" s="1"/>
  <c r="AF233" i="11" s="1"/>
  <c r="AD231" i="11"/>
  <c r="AE231" i="11" s="1"/>
  <c r="AF231" i="11" s="1"/>
  <c r="AD229" i="11"/>
  <c r="AE229" i="11" s="1"/>
  <c r="AF229" i="11" s="1"/>
  <c r="AD227" i="11"/>
  <c r="AE227" i="11" s="1"/>
  <c r="AF227" i="11" s="1"/>
  <c r="AD225" i="11"/>
  <c r="AE225" i="11" s="1"/>
  <c r="AF225" i="11" s="1"/>
  <c r="AD223" i="11"/>
  <c r="AE223" i="11" s="1"/>
  <c r="AF223" i="11" s="1"/>
  <c r="AD221" i="11"/>
  <c r="AE221" i="11" s="1"/>
  <c r="AF221" i="11" s="1"/>
  <c r="AD219" i="11"/>
  <c r="AE219" i="11" s="1"/>
  <c r="AF219" i="11" s="1"/>
  <c r="AD217" i="11"/>
  <c r="AE217" i="11" s="1"/>
  <c r="AF217" i="11" s="1"/>
  <c r="AD215" i="11"/>
  <c r="AE215" i="11" s="1"/>
  <c r="AF215" i="11" s="1"/>
  <c r="AD213" i="11"/>
  <c r="AE213" i="11" s="1"/>
  <c r="AF213" i="11" s="1"/>
  <c r="AD211" i="11"/>
  <c r="AE211" i="11" s="1"/>
  <c r="AF211" i="11" s="1"/>
  <c r="AD209" i="11"/>
  <c r="AE209" i="11" s="1"/>
  <c r="AF209" i="11" s="1"/>
  <c r="AD207" i="11"/>
  <c r="AE207" i="11" s="1"/>
  <c r="AF207" i="11" s="1"/>
  <c r="AD205" i="11"/>
  <c r="AE205" i="11" s="1"/>
  <c r="AF205" i="11" s="1"/>
  <c r="AD203" i="11"/>
  <c r="AE203" i="11" s="1"/>
  <c r="AF203" i="11" s="1"/>
  <c r="AD201" i="11"/>
  <c r="AE201" i="11" s="1"/>
  <c r="AF201" i="11" s="1"/>
  <c r="AD199" i="11"/>
  <c r="AE199" i="11" s="1"/>
  <c r="AF199" i="11" s="1"/>
  <c r="AD197" i="11"/>
  <c r="AE197" i="11" s="1"/>
  <c r="AF197" i="11" s="1"/>
  <c r="AD195" i="11"/>
  <c r="AE195" i="11" s="1"/>
  <c r="AF195" i="11" s="1"/>
  <c r="AD193" i="11"/>
  <c r="AE193" i="11" s="1"/>
  <c r="AF193" i="11" s="1"/>
  <c r="AD191" i="11"/>
  <c r="AE191" i="11" s="1"/>
  <c r="AF191" i="11" s="1"/>
  <c r="AD189" i="11"/>
  <c r="AE189" i="11" s="1"/>
  <c r="AF189" i="11" s="1"/>
  <c r="AD187" i="11"/>
  <c r="AE187" i="11" s="1"/>
  <c r="AF187" i="11" s="1"/>
  <c r="AD185" i="11"/>
  <c r="AE185" i="11" s="1"/>
  <c r="AF185" i="11" s="1"/>
  <c r="AD183" i="11"/>
  <c r="AE183" i="11" s="1"/>
  <c r="AF183" i="11" s="1"/>
  <c r="AD181" i="11"/>
  <c r="AE181" i="11" s="1"/>
  <c r="AF181" i="11" s="1"/>
  <c r="AD179" i="11"/>
  <c r="AE179" i="11" s="1"/>
  <c r="AF179" i="11" s="1"/>
  <c r="AD177" i="11"/>
  <c r="AE177" i="11" s="1"/>
  <c r="AF177" i="11" s="1"/>
  <c r="AD175" i="11"/>
  <c r="AE175" i="11" s="1"/>
  <c r="AF175" i="11" s="1"/>
  <c r="AD173" i="11"/>
  <c r="AE173" i="11" s="1"/>
  <c r="AF173" i="11" s="1"/>
  <c r="AD171" i="11"/>
  <c r="AE171" i="11" s="1"/>
  <c r="AF171" i="11" s="1"/>
  <c r="AD169" i="11"/>
  <c r="AE169" i="11" s="1"/>
  <c r="AF169" i="11" s="1"/>
  <c r="AD167" i="11"/>
  <c r="AE167" i="11" s="1"/>
  <c r="AF167" i="11" s="1"/>
  <c r="AD165" i="11"/>
  <c r="AE165" i="11" s="1"/>
  <c r="AF165" i="11" s="1"/>
  <c r="AD163" i="11"/>
  <c r="AE163" i="11" s="1"/>
  <c r="AF163" i="11" s="1"/>
  <c r="AD161" i="11"/>
  <c r="AE161" i="11" s="1"/>
  <c r="AF161" i="11" s="1"/>
  <c r="AD159" i="11"/>
  <c r="AE159" i="11" s="1"/>
  <c r="AF159" i="11" s="1"/>
  <c r="AD157" i="11"/>
  <c r="AE157" i="11" s="1"/>
  <c r="AF157" i="11" s="1"/>
  <c r="AD155" i="11"/>
  <c r="AE155" i="11" s="1"/>
  <c r="AF155" i="11" s="1"/>
  <c r="AD153" i="11"/>
  <c r="AE153" i="11" s="1"/>
  <c r="AF153" i="11" s="1"/>
  <c r="AD151" i="11"/>
  <c r="AE151" i="11" s="1"/>
  <c r="AF151" i="11" s="1"/>
  <c r="AD149" i="11"/>
  <c r="AE149" i="11" s="1"/>
  <c r="AF149" i="11" s="1"/>
  <c r="AD147" i="11"/>
  <c r="AE147" i="11" s="1"/>
  <c r="AF147" i="11" s="1"/>
  <c r="AD145" i="11"/>
  <c r="AE145" i="11" s="1"/>
  <c r="AF145" i="11" s="1"/>
  <c r="AD143" i="11"/>
  <c r="AE143" i="11" s="1"/>
  <c r="AF143" i="11" s="1"/>
  <c r="AD141" i="11"/>
  <c r="AE141" i="11" s="1"/>
  <c r="AF141" i="11" s="1"/>
  <c r="AD139" i="11"/>
  <c r="AE139" i="11" s="1"/>
  <c r="AF139" i="11" s="1"/>
  <c r="AD137" i="11"/>
  <c r="AE137" i="11" s="1"/>
  <c r="AF137" i="11" s="1"/>
  <c r="AD135" i="11"/>
  <c r="AE135" i="11" s="1"/>
  <c r="AF135" i="11" s="1"/>
  <c r="AD133" i="11"/>
  <c r="AE133" i="11" s="1"/>
  <c r="AF133" i="11" s="1"/>
  <c r="AD131" i="11"/>
  <c r="AE131" i="11" s="1"/>
  <c r="AF131" i="11" s="1"/>
  <c r="AD129" i="11"/>
  <c r="AE129" i="11" s="1"/>
  <c r="AF129" i="11" s="1"/>
  <c r="AD127" i="11"/>
  <c r="AE127" i="11" s="1"/>
  <c r="AF127" i="11" s="1"/>
  <c r="AD125" i="11"/>
  <c r="AE125" i="11" s="1"/>
  <c r="AF125" i="11" s="1"/>
  <c r="AD123" i="11"/>
  <c r="AE123" i="11" s="1"/>
  <c r="AF123" i="11" s="1"/>
  <c r="AD121" i="11"/>
  <c r="AE121" i="11" s="1"/>
  <c r="AF121" i="11" s="1"/>
  <c r="AD119" i="11"/>
  <c r="AE119" i="11" s="1"/>
  <c r="AF119" i="11" s="1"/>
  <c r="AD117" i="11"/>
  <c r="AE117" i="11" s="1"/>
  <c r="AF117" i="11" s="1"/>
  <c r="AD115" i="11"/>
  <c r="AE115" i="11" s="1"/>
  <c r="AF115" i="11" s="1"/>
  <c r="AD113" i="11"/>
  <c r="AE113" i="11" s="1"/>
  <c r="AF113" i="11" s="1"/>
  <c r="AD111" i="11"/>
  <c r="AE111" i="11" s="1"/>
  <c r="AF111" i="11" s="1"/>
  <c r="AD109" i="11"/>
  <c r="AE109" i="11" s="1"/>
  <c r="AF109" i="11" s="1"/>
  <c r="AD107" i="11"/>
  <c r="AE107" i="11" s="1"/>
  <c r="AF107" i="11" s="1"/>
  <c r="AD105" i="11"/>
  <c r="AE105" i="11" s="1"/>
  <c r="AF105" i="11" s="1"/>
  <c r="AD103" i="11"/>
  <c r="AE103" i="11" s="1"/>
  <c r="AF103" i="11" s="1"/>
  <c r="AD101" i="11"/>
  <c r="AE101" i="11" s="1"/>
  <c r="AF101" i="11" s="1"/>
  <c r="AD99" i="11"/>
  <c r="AE99" i="11" s="1"/>
  <c r="AF99" i="11" s="1"/>
  <c r="AD97" i="11"/>
  <c r="AE97" i="11" s="1"/>
  <c r="AF97" i="11" s="1"/>
  <c r="AD95" i="11"/>
  <c r="AE95" i="11" s="1"/>
  <c r="AF95" i="11" s="1"/>
  <c r="AD93" i="11"/>
  <c r="AE93" i="11" s="1"/>
  <c r="AF93" i="11" s="1"/>
  <c r="AD91" i="11"/>
  <c r="AE91" i="11" s="1"/>
  <c r="AF91" i="11" s="1"/>
  <c r="AD89" i="11"/>
  <c r="AE89" i="11" s="1"/>
  <c r="AF89" i="11" s="1"/>
  <c r="AD87" i="11"/>
  <c r="AE87" i="11" s="1"/>
  <c r="AF87" i="11" s="1"/>
  <c r="AD85" i="11"/>
  <c r="AE85" i="11" s="1"/>
  <c r="AF85" i="11" s="1"/>
  <c r="AD83" i="11"/>
  <c r="AE83" i="11" s="1"/>
  <c r="AF83" i="11" s="1"/>
  <c r="AD81" i="11"/>
  <c r="AE81" i="11" s="1"/>
  <c r="AF81" i="11" s="1"/>
  <c r="AD79" i="11"/>
  <c r="AE79" i="11" s="1"/>
  <c r="AF79" i="11" s="1"/>
  <c r="AD77" i="11"/>
  <c r="AE77" i="11" s="1"/>
  <c r="AF77" i="11" s="1"/>
  <c r="AD75" i="11"/>
  <c r="AE75" i="11" s="1"/>
  <c r="AF75" i="11" s="1"/>
  <c r="AD73" i="11"/>
  <c r="AE73" i="11" s="1"/>
  <c r="AF73" i="11" s="1"/>
  <c r="AD71" i="11"/>
  <c r="AE71" i="11" s="1"/>
  <c r="AF71" i="11" s="1"/>
  <c r="AD69" i="11"/>
  <c r="AE69" i="11" s="1"/>
  <c r="AF69" i="11" s="1"/>
  <c r="AD67" i="11"/>
  <c r="AE67" i="11" s="1"/>
  <c r="AF67" i="11" s="1"/>
  <c r="AD65" i="11"/>
  <c r="AE65" i="11" s="1"/>
  <c r="AF65" i="11" s="1"/>
  <c r="AD63" i="11"/>
  <c r="AE63" i="11" s="1"/>
  <c r="AF63" i="11" s="1"/>
  <c r="AD61" i="11"/>
  <c r="AE61" i="11" s="1"/>
  <c r="AF61" i="11" s="1"/>
  <c r="AD59" i="11"/>
  <c r="AE59" i="11" s="1"/>
  <c r="AF59" i="11" s="1"/>
  <c r="AD57" i="11"/>
  <c r="AE57" i="11" s="1"/>
  <c r="AF57" i="11" s="1"/>
  <c r="AD55" i="11"/>
  <c r="AE55" i="11" s="1"/>
  <c r="AF55" i="11" s="1"/>
  <c r="AD53" i="11"/>
  <c r="AE53" i="11" s="1"/>
  <c r="AF53" i="11" s="1"/>
  <c r="AD51" i="11"/>
  <c r="AE51" i="11" s="1"/>
  <c r="AF51" i="11" s="1"/>
  <c r="AD49" i="11"/>
  <c r="AE49" i="11" s="1"/>
  <c r="AF49" i="11" s="1"/>
  <c r="AD47" i="11"/>
  <c r="AE47" i="11" s="1"/>
  <c r="AF47" i="11" s="1"/>
  <c r="AD45" i="11"/>
  <c r="AE45" i="11" s="1"/>
  <c r="AF45" i="11" s="1"/>
  <c r="AD43" i="11"/>
  <c r="AE43" i="11" s="1"/>
  <c r="AF43" i="11" s="1"/>
  <c r="AD41" i="11"/>
  <c r="AE41" i="11" s="1"/>
  <c r="AF41" i="11" s="1"/>
  <c r="AD39" i="11"/>
  <c r="AE39" i="11" s="1"/>
  <c r="AF39" i="11" s="1"/>
  <c r="AD37" i="11"/>
  <c r="AE37" i="11" s="1"/>
  <c r="AF37" i="11" s="1"/>
  <c r="AD35" i="11"/>
  <c r="AE35" i="11" s="1"/>
  <c r="AF35" i="11" s="1"/>
  <c r="AD33" i="11"/>
  <c r="AE33" i="11" s="1"/>
  <c r="AF33" i="11" s="1"/>
  <c r="AD31" i="11"/>
  <c r="AE31" i="11" s="1"/>
  <c r="AF31" i="11" s="1"/>
  <c r="AD29" i="11"/>
  <c r="AE29" i="11" s="1"/>
  <c r="AF29" i="11" s="1"/>
  <c r="AD27" i="11"/>
  <c r="AE27" i="11" s="1"/>
  <c r="AF27" i="11" s="1"/>
  <c r="AD25" i="11"/>
  <c r="AE25" i="11" s="1"/>
  <c r="AF25" i="11" s="1"/>
  <c r="AD23" i="11"/>
  <c r="AE23" i="11" s="1"/>
  <c r="AF23" i="11" s="1"/>
  <c r="AD21" i="11"/>
  <c r="AE21" i="11" s="1"/>
  <c r="AF21" i="11" s="1"/>
  <c r="AD19" i="11"/>
  <c r="AE19" i="11" s="1"/>
  <c r="AF19" i="11" s="1"/>
  <c r="AD17" i="11"/>
  <c r="AE17" i="11" s="1"/>
  <c r="AF17" i="11" s="1"/>
  <c r="AD15" i="11"/>
  <c r="AE15" i="11" s="1"/>
  <c r="AF15" i="11" s="1"/>
  <c r="AD266" i="11"/>
  <c r="AE266" i="11" s="1"/>
  <c r="AF266" i="11" s="1"/>
  <c r="AD264" i="11"/>
  <c r="AE264" i="11" s="1"/>
  <c r="AF264" i="11" s="1"/>
  <c r="AD262" i="11"/>
  <c r="AE262" i="11" s="1"/>
  <c r="AF262" i="11" s="1"/>
  <c r="AD260" i="11"/>
  <c r="AE260" i="11" s="1"/>
  <c r="AF260" i="11" s="1"/>
  <c r="AD258" i="11"/>
  <c r="AE258" i="11" s="1"/>
  <c r="AF258" i="11" s="1"/>
  <c r="AD256" i="11"/>
  <c r="AE256" i="11" s="1"/>
  <c r="AF256" i="11" s="1"/>
  <c r="AD254" i="11"/>
  <c r="AE254" i="11" s="1"/>
  <c r="AF254" i="11" s="1"/>
  <c r="AD252" i="11"/>
  <c r="AE252" i="11" s="1"/>
  <c r="AF252" i="11" s="1"/>
  <c r="AD250" i="11"/>
  <c r="AE250" i="11" s="1"/>
  <c r="AF250" i="11" s="1"/>
  <c r="AD248" i="11"/>
  <c r="AE248" i="11" s="1"/>
  <c r="AF248" i="11" s="1"/>
  <c r="AD246" i="11"/>
  <c r="AE246" i="11" s="1"/>
  <c r="AF246" i="11" s="1"/>
  <c r="AD244" i="11"/>
  <c r="AE244" i="11" s="1"/>
  <c r="AF244" i="11" s="1"/>
  <c r="AD242" i="11"/>
  <c r="AE242" i="11" s="1"/>
  <c r="AF242" i="11" s="1"/>
  <c r="AD240" i="11"/>
  <c r="AE240" i="11" s="1"/>
  <c r="AF240" i="11" s="1"/>
  <c r="AD238" i="11"/>
  <c r="AE238" i="11" s="1"/>
  <c r="AF238" i="11" s="1"/>
  <c r="AD236" i="11"/>
  <c r="AE236" i="11" s="1"/>
  <c r="AF236" i="11" s="1"/>
  <c r="AD234" i="11"/>
  <c r="AE234" i="11" s="1"/>
  <c r="AF234" i="11" s="1"/>
  <c r="AD232" i="11"/>
  <c r="AE232" i="11" s="1"/>
  <c r="AF232" i="11" s="1"/>
  <c r="AD230" i="11"/>
  <c r="AE230" i="11" s="1"/>
  <c r="AF230" i="11" s="1"/>
  <c r="AD228" i="11"/>
  <c r="AE228" i="11" s="1"/>
  <c r="AF228" i="11" s="1"/>
  <c r="AD226" i="11"/>
  <c r="AE226" i="11" s="1"/>
  <c r="AF226" i="11" s="1"/>
  <c r="AD224" i="11"/>
  <c r="AE224" i="11" s="1"/>
  <c r="AF224" i="11" s="1"/>
  <c r="AD222" i="11"/>
  <c r="AE222" i="11" s="1"/>
  <c r="AF222" i="11" s="1"/>
  <c r="AD220" i="11"/>
  <c r="AE220" i="11" s="1"/>
  <c r="AF220" i="11" s="1"/>
  <c r="AD218" i="11"/>
  <c r="AE218" i="11" s="1"/>
  <c r="AF218" i="11" s="1"/>
  <c r="AD216" i="11"/>
  <c r="AE216" i="11" s="1"/>
  <c r="AF216" i="11" s="1"/>
  <c r="AD214" i="11"/>
  <c r="AE214" i="11" s="1"/>
  <c r="AF214" i="11" s="1"/>
  <c r="AD212" i="11"/>
  <c r="AE212" i="11" s="1"/>
  <c r="AF212" i="11" s="1"/>
  <c r="AD210" i="11"/>
  <c r="AE210" i="11" s="1"/>
  <c r="AF210" i="11" s="1"/>
  <c r="AD208" i="11"/>
  <c r="AE208" i="11" s="1"/>
  <c r="AF208" i="11" s="1"/>
  <c r="AD206" i="11"/>
  <c r="AE206" i="11" s="1"/>
  <c r="AF206" i="11" s="1"/>
  <c r="AD204" i="11"/>
  <c r="AE204" i="11" s="1"/>
  <c r="AF204" i="11" s="1"/>
  <c r="AD202" i="11"/>
  <c r="AE202" i="11" s="1"/>
  <c r="AF202" i="11" s="1"/>
  <c r="AD200" i="11"/>
  <c r="AE200" i="11" s="1"/>
  <c r="AF200" i="11" s="1"/>
  <c r="AD198" i="11"/>
  <c r="AE198" i="11" s="1"/>
  <c r="AF198" i="11" s="1"/>
  <c r="AD196" i="11"/>
  <c r="AE196" i="11" s="1"/>
  <c r="AF196" i="11" s="1"/>
  <c r="AD194" i="11"/>
  <c r="AE194" i="11" s="1"/>
  <c r="AF194" i="11" s="1"/>
  <c r="AD192" i="11"/>
  <c r="AE192" i="11" s="1"/>
  <c r="AF192" i="11" s="1"/>
  <c r="AD190" i="11"/>
  <c r="AE190" i="11" s="1"/>
  <c r="AF190" i="11" s="1"/>
  <c r="AD188" i="11"/>
  <c r="AE188" i="11" s="1"/>
  <c r="AF188" i="11" s="1"/>
  <c r="AD186" i="11"/>
  <c r="AE186" i="11" s="1"/>
  <c r="AF186" i="11" s="1"/>
  <c r="AD184" i="11"/>
  <c r="AE184" i="11" s="1"/>
  <c r="AF184" i="11" s="1"/>
  <c r="AD182" i="11"/>
  <c r="AE182" i="11" s="1"/>
  <c r="AF182" i="11" s="1"/>
  <c r="AD180" i="11"/>
  <c r="AE180" i="11" s="1"/>
  <c r="AF180" i="11" s="1"/>
  <c r="AD178" i="11"/>
  <c r="AE178" i="11" s="1"/>
  <c r="AF178" i="11" s="1"/>
  <c r="AD176" i="11"/>
  <c r="AE176" i="11" s="1"/>
  <c r="AF176" i="11" s="1"/>
  <c r="AD174" i="11"/>
  <c r="AE174" i="11" s="1"/>
  <c r="AF174" i="11" s="1"/>
  <c r="AD172" i="11"/>
  <c r="AE172" i="11" s="1"/>
  <c r="AF172" i="11" s="1"/>
  <c r="AD170" i="11"/>
  <c r="AE170" i="11" s="1"/>
  <c r="AF170" i="11" s="1"/>
  <c r="AD168" i="11"/>
  <c r="AE168" i="11" s="1"/>
  <c r="AF168" i="11" s="1"/>
  <c r="AD166" i="11"/>
  <c r="AE166" i="11" s="1"/>
  <c r="AF166" i="11" s="1"/>
  <c r="AD164" i="11"/>
  <c r="AE164" i="11" s="1"/>
  <c r="AF164" i="11" s="1"/>
  <c r="AD162" i="11"/>
  <c r="AE162" i="11" s="1"/>
  <c r="AF162" i="11" s="1"/>
  <c r="AD160" i="11"/>
  <c r="AE160" i="11" s="1"/>
  <c r="AF160" i="11" s="1"/>
  <c r="AD158" i="11"/>
  <c r="AE158" i="11" s="1"/>
  <c r="AF158" i="11" s="1"/>
  <c r="AD156" i="11"/>
  <c r="AE156" i="11" s="1"/>
  <c r="AF156" i="11" s="1"/>
  <c r="AD154" i="11"/>
  <c r="AE154" i="11" s="1"/>
  <c r="AF154" i="11" s="1"/>
  <c r="AD152" i="11"/>
  <c r="AE152" i="11" s="1"/>
  <c r="AF152" i="11" s="1"/>
  <c r="AD150" i="11"/>
  <c r="AE150" i="11" s="1"/>
  <c r="AF150" i="11" s="1"/>
  <c r="AD148" i="11"/>
  <c r="AE148" i="11" s="1"/>
  <c r="AF148" i="11" s="1"/>
  <c r="AD146" i="11"/>
  <c r="AE146" i="11" s="1"/>
  <c r="AF146" i="11" s="1"/>
  <c r="AD144" i="11"/>
  <c r="AE144" i="11" s="1"/>
  <c r="AF144" i="11" s="1"/>
  <c r="AD142" i="11"/>
  <c r="AE142" i="11" s="1"/>
  <c r="AF142" i="11" s="1"/>
  <c r="AD140" i="11"/>
  <c r="AE140" i="11" s="1"/>
  <c r="AF140" i="11" s="1"/>
  <c r="AD138" i="11"/>
  <c r="AE138" i="11" s="1"/>
  <c r="AF138" i="11" s="1"/>
  <c r="AD136" i="11"/>
  <c r="AE136" i="11" s="1"/>
  <c r="AF136" i="11" s="1"/>
  <c r="AD134" i="11"/>
  <c r="AE134" i="11" s="1"/>
  <c r="AF134" i="11" s="1"/>
  <c r="AD132" i="11"/>
  <c r="AE132" i="11" s="1"/>
  <c r="AF132" i="11" s="1"/>
  <c r="AD130" i="11"/>
  <c r="AE130" i="11" s="1"/>
  <c r="AF130" i="11" s="1"/>
  <c r="AD128" i="11"/>
  <c r="AE128" i="11" s="1"/>
  <c r="AF128" i="11" s="1"/>
  <c r="AD126" i="11"/>
  <c r="AE126" i="11" s="1"/>
  <c r="AF126" i="11" s="1"/>
  <c r="AD124" i="11"/>
  <c r="AE124" i="11" s="1"/>
  <c r="AF124" i="11" s="1"/>
  <c r="AD122" i="11"/>
  <c r="AE122" i="11" s="1"/>
  <c r="AF122" i="11" s="1"/>
  <c r="AD120" i="11"/>
  <c r="AE120" i="11" s="1"/>
  <c r="AF120" i="11" s="1"/>
  <c r="AD118" i="11"/>
  <c r="AE118" i="11" s="1"/>
  <c r="AF118" i="11" s="1"/>
  <c r="AD116" i="11"/>
  <c r="AE116" i="11" s="1"/>
  <c r="AF116" i="11" s="1"/>
  <c r="AD114" i="11"/>
  <c r="AE114" i="11" s="1"/>
  <c r="AF114" i="11" s="1"/>
  <c r="AD112" i="11"/>
  <c r="AE112" i="11" s="1"/>
  <c r="AF112" i="11" s="1"/>
  <c r="AD110" i="11"/>
  <c r="AE110" i="11" s="1"/>
  <c r="AF110" i="11" s="1"/>
  <c r="AD108" i="11"/>
  <c r="AE108" i="11" s="1"/>
  <c r="AF108" i="11" s="1"/>
  <c r="AD106" i="11"/>
  <c r="AE106" i="11" s="1"/>
  <c r="AF106" i="11" s="1"/>
  <c r="AD104" i="11"/>
  <c r="AE104" i="11" s="1"/>
  <c r="AF104" i="11" s="1"/>
  <c r="AD102" i="11"/>
  <c r="AE102" i="11" s="1"/>
  <c r="AF102" i="11" s="1"/>
  <c r="AD100" i="11"/>
  <c r="AE100" i="11" s="1"/>
  <c r="AF100" i="11" s="1"/>
  <c r="AD98" i="11"/>
  <c r="AE98" i="11" s="1"/>
  <c r="AF98" i="11" s="1"/>
  <c r="AD96" i="11"/>
  <c r="AE96" i="11" s="1"/>
  <c r="AF96" i="11" s="1"/>
  <c r="AD94" i="11"/>
  <c r="AE94" i="11" s="1"/>
  <c r="AF94" i="11" s="1"/>
  <c r="AD92" i="11"/>
  <c r="AE92" i="11" s="1"/>
  <c r="AF92" i="11" s="1"/>
  <c r="AD90" i="11"/>
  <c r="AE90" i="11" s="1"/>
  <c r="AF90" i="11" s="1"/>
  <c r="AD88" i="11"/>
  <c r="AE88" i="11" s="1"/>
  <c r="AF88" i="11" s="1"/>
  <c r="AD86" i="11"/>
  <c r="AE86" i="11" s="1"/>
  <c r="AF86" i="11" s="1"/>
  <c r="AD84" i="11"/>
  <c r="AE84" i="11" s="1"/>
  <c r="AF84" i="11" s="1"/>
  <c r="AD82" i="11"/>
  <c r="AE82" i="11" s="1"/>
  <c r="AF82" i="11" s="1"/>
  <c r="AD80" i="11"/>
  <c r="AE80" i="11" s="1"/>
  <c r="AF80" i="11" s="1"/>
  <c r="AD78" i="11"/>
  <c r="AE78" i="11" s="1"/>
  <c r="AF78" i="11" s="1"/>
  <c r="AD76" i="11"/>
  <c r="AE76" i="11" s="1"/>
  <c r="AF76" i="11" s="1"/>
  <c r="AD74" i="11"/>
  <c r="AE74" i="11" s="1"/>
  <c r="AF74" i="11" s="1"/>
  <c r="AD72" i="11"/>
  <c r="AE72" i="11" s="1"/>
  <c r="AF72" i="11" s="1"/>
  <c r="AD70" i="11"/>
  <c r="AE70" i="11" s="1"/>
  <c r="AF70" i="11" s="1"/>
  <c r="AD68" i="11"/>
  <c r="AE68" i="11" s="1"/>
  <c r="AF68" i="11" s="1"/>
  <c r="AD66" i="11"/>
  <c r="AE66" i="11" s="1"/>
  <c r="AF66" i="11" s="1"/>
  <c r="AD64" i="11"/>
  <c r="AE64" i="11" s="1"/>
  <c r="AF64" i="11" s="1"/>
  <c r="AD62" i="11"/>
  <c r="AE62" i="11" s="1"/>
  <c r="AF62" i="11" s="1"/>
  <c r="AD60" i="11"/>
  <c r="AE60" i="11" s="1"/>
  <c r="AF60" i="11" s="1"/>
  <c r="AD58" i="11"/>
  <c r="AE58" i="11" s="1"/>
  <c r="AF58" i="11" s="1"/>
  <c r="AD56" i="11"/>
  <c r="AE56" i="11" s="1"/>
  <c r="AF56" i="11" s="1"/>
  <c r="AD54" i="11"/>
  <c r="AE54" i="11" s="1"/>
  <c r="AF54" i="11" s="1"/>
  <c r="AD52" i="11"/>
  <c r="AE52" i="11" s="1"/>
  <c r="AF52" i="11" s="1"/>
  <c r="AD50" i="11"/>
  <c r="AE50" i="11" s="1"/>
  <c r="AF50" i="11" s="1"/>
  <c r="AD48" i="11"/>
  <c r="AE48" i="11" s="1"/>
  <c r="AF48" i="11" s="1"/>
  <c r="AD46" i="11"/>
  <c r="AE46" i="11" s="1"/>
  <c r="AF46" i="11" s="1"/>
  <c r="AD44" i="11"/>
  <c r="AE44" i="11" s="1"/>
  <c r="AF44" i="11" s="1"/>
  <c r="AD42" i="11"/>
  <c r="AE42" i="11" s="1"/>
  <c r="AF42" i="11" s="1"/>
  <c r="AD40" i="11"/>
  <c r="AE40" i="11" s="1"/>
  <c r="AF40" i="11" s="1"/>
  <c r="AD38" i="11"/>
  <c r="AE38" i="11" s="1"/>
  <c r="AF38" i="11" s="1"/>
  <c r="AD36" i="11"/>
  <c r="AE36" i="11" s="1"/>
  <c r="AF36" i="11" s="1"/>
  <c r="AD34" i="11"/>
  <c r="AE34" i="11" s="1"/>
  <c r="AF34" i="11" s="1"/>
  <c r="AD32" i="11"/>
  <c r="AE32" i="11" s="1"/>
  <c r="AF32" i="11" s="1"/>
  <c r="AD30" i="11"/>
  <c r="AE30" i="11" s="1"/>
  <c r="AF30" i="11" s="1"/>
  <c r="AD28" i="11"/>
  <c r="AE28" i="11" s="1"/>
  <c r="AF28" i="11" s="1"/>
  <c r="AD26" i="11"/>
  <c r="AE26" i="11" s="1"/>
  <c r="AF26" i="11" s="1"/>
  <c r="AD24" i="11"/>
  <c r="AE24" i="11" s="1"/>
  <c r="AF24" i="11" s="1"/>
  <c r="AD22" i="11"/>
  <c r="AE22" i="11" s="1"/>
  <c r="AF22" i="11" s="1"/>
  <c r="AD20" i="11"/>
  <c r="AE20" i="11" s="1"/>
  <c r="AF20" i="11" s="1"/>
  <c r="AD18" i="11"/>
  <c r="AE18" i="11" s="1"/>
  <c r="AF18" i="11" s="1"/>
  <c r="AD16" i="11"/>
  <c r="AE16" i="11" s="1"/>
  <c r="AF16" i="11" s="1"/>
  <c r="AD14" i="11"/>
  <c r="AE14" i="11" s="1"/>
  <c r="AF14" i="11" s="1"/>
  <c r="D318" i="14"/>
  <c r="E319" i="14"/>
  <c r="D320" i="14"/>
  <c r="E325" i="14"/>
  <c r="E317" i="14"/>
  <c r="D324" i="14"/>
  <c r="D314" i="14"/>
  <c r="E316" i="14"/>
  <c r="D321" i="14"/>
  <c r="D315" i="14"/>
  <c r="E323" i="14"/>
  <c r="D316" i="14"/>
  <c r="E320" i="14"/>
  <c r="E322" i="14"/>
  <c r="E324" i="14"/>
  <c r="E314" i="14"/>
  <c r="D322" i="14"/>
  <c r="E315" i="14"/>
  <c r="E321" i="14"/>
  <c r="D323" i="14"/>
  <c r="D319" i="14"/>
  <c r="D325" i="14"/>
  <c r="D317" i="14"/>
  <c r="E318" i="14"/>
  <c r="N21" i="12" l="1"/>
  <c r="O20" i="12"/>
  <c r="P20" i="12" s="1"/>
  <c r="Q19" i="12"/>
  <c r="R19" i="12"/>
  <c r="AE13" i="11"/>
  <c r="AD7" i="11"/>
  <c r="AE323" i="11"/>
  <c r="AD9" i="11"/>
  <c r="R20" i="12" l="1"/>
  <c r="Q20" i="12"/>
  <c r="O21" i="12"/>
  <c r="P21" i="12" s="1"/>
  <c r="N22" i="12"/>
  <c r="AF13" i="11"/>
  <c r="AF7" i="11" s="1"/>
  <c r="AG7" i="11" s="1"/>
  <c r="AE7" i="11"/>
  <c r="AF323" i="11"/>
  <c r="AF9" i="11" s="1"/>
  <c r="AG9" i="11" s="1"/>
  <c r="AE9" i="11"/>
  <c r="N23" i="12" l="1"/>
  <c r="O22" i="12"/>
  <c r="P22" i="12" s="1"/>
  <c r="Q21" i="12"/>
  <c r="R21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Q22" i="12" l="1"/>
  <c r="R22" i="12"/>
  <c r="O23" i="12"/>
  <c r="P23" i="12" s="1"/>
  <c r="N24" i="12"/>
  <c r="F22" i="12"/>
  <c r="F25" i="12"/>
  <c r="H26" i="12" s="1"/>
  <c r="I26" i="12" s="1"/>
  <c r="J26" i="12" s="1"/>
  <c r="F62" i="12"/>
  <c r="H63" i="12" s="1"/>
  <c r="I63" i="12" s="1"/>
  <c r="J63" i="12" s="1"/>
  <c r="F16" i="12"/>
  <c r="F64" i="12"/>
  <c r="H65" i="12" s="1"/>
  <c r="I65" i="12" s="1"/>
  <c r="J65" i="12" s="1"/>
  <c r="X12" i="12"/>
  <c r="Y12" i="12" s="1"/>
  <c r="Z12" i="12" s="1"/>
  <c r="F74" i="12"/>
  <c r="H75" i="12" s="1"/>
  <c r="I75" i="12" s="1"/>
  <c r="J75" i="12" s="1"/>
  <c r="F19" i="12"/>
  <c r="F23" i="12"/>
  <c r="H24" i="12" s="1"/>
  <c r="I24" i="12" s="1"/>
  <c r="F65" i="12"/>
  <c r="H66" i="12" s="1"/>
  <c r="I66" i="12" s="1"/>
  <c r="J66" i="12" s="1"/>
  <c r="F14" i="12"/>
  <c r="F47" i="12"/>
  <c r="H48" i="12" s="1"/>
  <c r="I48" i="12" s="1"/>
  <c r="J48" i="12" s="1"/>
  <c r="F155" i="12"/>
  <c r="H156" i="12" s="1"/>
  <c r="I156" i="12" s="1"/>
  <c r="J156" i="12" s="1"/>
  <c r="F44" i="12"/>
  <c r="H45" i="12" s="1"/>
  <c r="I45" i="12" s="1"/>
  <c r="J45" i="12" s="1"/>
  <c r="F45" i="12"/>
  <c r="H46" i="12" s="1"/>
  <c r="I46" i="12" s="1"/>
  <c r="J46" i="12" s="1"/>
  <c r="F66" i="12"/>
  <c r="H67" i="12" s="1"/>
  <c r="I67" i="12" s="1"/>
  <c r="J67" i="12" s="1"/>
  <c r="F24" i="12"/>
  <c r="H25" i="12" s="1"/>
  <c r="I25" i="12" s="1"/>
  <c r="J25" i="12" s="1"/>
  <c r="F27" i="12"/>
  <c r="H28" i="12" s="1"/>
  <c r="I28" i="12" s="1"/>
  <c r="J28" i="12" s="1"/>
  <c r="F60" i="12"/>
  <c r="H61" i="12" s="1"/>
  <c r="I61" i="12" s="1"/>
  <c r="J61" i="12" s="1"/>
  <c r="F18" i="12"/>
  <c r="F29" i="12"/>
  <c r="H30" i="12" s="1"/>
  <c r="I30" i="12" s="1"/>
  <c r="J30" i="12" s="1"/>
  <c r="F17" i="12"/>
  <c r="F50" i="12"/>
  <c r="H51" i="12" s="1"/>
  <c r="I51" i="12" s="1"/>
  <c r="J51" i="12" s="1"/>
  <c r="F91" i="12"/>
  <c r="H92" i="12" s="1"/>
  <c r="I92" i="12" s="1"/>
  <c r="J92" i="12" s="1"/>
  <c r="F21" i="12"/>
  <c r="F28" i="12"/>
  <c r="H29" i="12" s="1"/>
  <c r="I29" i="12" s="1"/>
  <c r="J29" i="12" s="1"/>
  <c r="F42" i="12"/>
  <c r="H43" i="12" s="1"/>
  <c r="I43" i="12" s="1"/>
  <c r="J43" i="12" s="1"/>
  <c r="F318" i="12"/>
  <c r="H319" i="12" s="1"/>
  <c r="I319" i="12" s="1"/>
  <c r="J319" i="12" s="1"/>
  <c r="F309" i="12"/>
  <c r="H310" i="12" s="1"/>
  <c r="I310" i="12" s="1"/>
  <c r="J310" i="12" s="1"/>
  <c r="F323" i="12"/>
  <c r="F315" i="12"/>
  <c r="H316" i="12" s="1"/>
  <c r="I316" i="12" s="1"/>
  <c r="J316" i="12" s="1"/>
  <c r="F306" i="12"/>
  <c r="H307" i="12" s="1"/>
  <c r="I307" i="12" s="1"/>
  <c r="J307" i="12" s="1"/>
  <c r="F320" i="12"/>
  <c r="H321" i="12" s="1"/>
  <c r="I321" i="12" s="1"/>
  <c r="J321" i="12" s="1"/>
  <c r="F312" i="12"/>
  <c r="H313" i="12" s="1"/>
  <c r="I313" i="12" s="1"/>
  <c r="J313" i="12" s="1"/>
  <c r="F317" i="12"/>
  <c r="H318" i="12" s="1"/>
  <c r="I318" i="12" s="1"/>
  <c r="J318" i="12" s="1"/>
  <c r="F308" i="12"/>
  <c r="H309" i="12" s="1"/>
  <c r="I309" i="12" s="1"/>
  <c r="J309" i="12" s="1"/>
  <c r="F319" i="12"/>
  <c r="H320" i="12" s="1"/>
  <c r="I320" i="12" s="1"/>
  <c r="J320" i="12" s="1"/>
  <c r="F310" i="12"/>
  <c r="H312" i="12" s="1"/>
  <c r="I312" i="12" s="1"/>
  <c r="J312" i="12" s="1"/>
  <c r="F322" i="12"/>
  <c r="H323" i="12" s="1"/>
  <c r="I323" i="12" s="1"/>
  <c r="J323" i="12" s="1"/>
  <c r="F304" i="12"/>
  <c r="H305" i="12" s="1"/>
  <c r="I305" i="12" s="1"/>
  <c r="J305" i="12" s="1"/>
  <c r="F301" i="12"/>
  <c r="H302" i="12" s="1"/>
  <c r="I302" i="12" s="1"/>
  <c r="J302" i="12" s="1"/>
  <c r="F298" i="12"/>
  <c r="H299" i="12" s="1"/>
  <c r="I299" i="12" s="1"/>
  <c r="J299" i="12" s="1"/>
  <c r="F290" i="12"/>
  <c r="H291" i="12" s="1"/>
  <c r="I291" i="12" s="1"/>
  <c r="J291" i="12" s="1"/>
  <c r="F313" i="12"/>
  <c r="H314" i="12" s="1"/>
  <c r="I314" i="12" s="1"/>
  <c r="J314" i="12" s="1"/>
  <c r="F303" i="12"/>
  <c r="H304" i="12" s="1"/>
  <c r="I304" i="12" s="1"/>
  <c r="J304" i="12" s="1"/>
  <c r="F300" i="12"/>
  <c r="H301" i="12" s="1"/>
  <c r="I301" i="12" s="1"/>
  <c r="J301" i="12" s="1"/>
  <c r="F316" i="12"/>
  <c r="H317" i="12" s="1"/>
  <c r="I317" i="12" s="1"/>
  <c r="J317" i="12" s="1"/>
  <c r="F307" i="12"/>
  <c r="H308" i="12" s="1"/>
  <c r="I308" i="12" s="1"/>
  <c r="J308" i="12" s="1"/>
  <c r="F297" i="12"/>
  <c r="H298" i="12" s="1"/>
  <c r="I298" i="12" s="1"/>
  <c r="J298" i="12" s="1"/>
  <c r="F305" i="12"/>
  <c r="H306" i="12" s="1"/>
  <c r="I306" i="12" s="1"/>
  <c r="J306" i="12" s="1"/>
  <c r="F299" i="12"/>
  <c r="H300" i="12" s="1"/>
  <c r="I300" i="12" s="1"/>
  <c r="J300" i="12" s="1"/>
  <c r="F288" i="12"/>
  <c r="H289" i="12" s="1"/>
  <c r="I289" i="12" s="1"/>
  <c r="J289" i="12" s="1"/>
  <c r="F280" i="12"/>
  <c r="H281" i="12" s="1"/>
  <c r="I281" i="12" s="1"/>
  <c r="J281" i="12" s="1"/>
  <c r="F296" i="12"/>
  <c r="H297" i="12" s="1"/>
  <c r="I297" i="12" s="1"/>
  <c r="J297" i="12" s="1"/>
  <c r="F293" i="12"/>
  <c r="H294" i="12" s="1"/>
  <c r="I294" i="12" s="1"/>
  <c r="J294" i="12" s="1"/>
  <c r="F282" i="12"/>
  <c r="H283" i="12" s="1"/>
  <c r="I283" i="12" s="1"/>
  <c r="J283" i="12" s="1"/>
  <c r="F274" i="12"/>
  <c r="H275" i="12" s="1"/>
  <c r="I275" i="12" s="1"/>
  <c r="J275" i="12" s="1"/>
  <c r="F291" i="12"/>
  <c r="H292" i="12" s="1"/>
  <c r="I292" i="12" s="1"/>
  <c r="J292" i="12" s="1"/>
  <c r="F287" i="12"/>
  <c r="H288" i="12" s="1"/>
  <c r="I288" i="12" s="1"/>
  <c r="J288" i="12" s="1"/>
  <c r="F279" i="12"/>
  <c r="H280" i="12" s="1"/>
  <c r="I280" i="12" s="1"/>
  <c r="J280" i="12" s="1"/>
  <c r="F294" i="12"/>
  <c r="H295" i="12" s="1"/>
  <c r="I295" i="12" s="1"/>
  <c r="J295" i="12" s="1"/>
  <c r="F292" i="12"/>
  <c r="H293" i="12" s="1"/>
  <c r="I293" i="12" s="1"/>
  <c r="J293" i="12" s="1"/>
  <c r="F286" i="12"/>
  <c r="H287" i="12" s="1"/>
  <c r="I287" i="12" s="1"/>
  <c r="J287" i="12" s="1"/>
  <c r="F278" i="12"/>
  <c r="H279" i="12" s="1"/>
  <c r="I279" i="12" s="1"/>
  <c r="J279" i="12" s="1"/>
  <c r="F321" i="12"/>
  <c r="H322" i="12" s="1"/>
  <c r="I322" i="12" s="1"/>
  <c r="J322" i="12" s="1"/>
  <c r="F302" i="12"/>
  <c r="H303" i="12" s="1"/>
  <c r="I303" i="12" s="1"/>
  <c r="J303" i="12" s="1"/>
  <c r="F295" i="12"/>
  <c r="H296" i="12" s="1"/>
  <c r="I296" i="12" s="1"/>
  <c r="J296" i="12" s="1"/>
  <c r="F285" i="12"/>
  <c r="H286" i="12" s="1"/>
  <c r="I286" i="12" s="1"/>
  <c r="J286" i="12" s="1"/>
  <c r="F281" i="12"/>
  <c r="H282" i="12" s="1"/>
  <c r="I282" i="12" s="1"/>
  <c r="J282" i="12" s="1"/>
  <c r="F275" i="12"/>
  <c r="H276" i="12" s="1"/>
  <c r="I276" i="12" s="1"/>
  <c r="J276" i="12" s="1"/>
  <c r="F267" i="12"/>
  <c r="H268" i="12" s="1"/>
  <c r="I268" i="12" s="1"/>
  <c r="J268" i="12" s="1"/>
  <c r="F259" i="12"/>
  <c r="H260" i="12" s="1"/>
  <c r="I260" i="12" s="1"/>
  <c r="J260" i="12" s="1"/>
  <c r="F251" i="12"/>
  <c r="H252" i="12" s="1"/>
  <c r="I252" i="12" s="1"/>
  <c r="J252" i="12" s="1"/>
  <c r="F243" i="12"/>
  <c r="H244" i="12" s="1"/>
  <c r="I244" i="12" s="1"/>
  <c r="J244" i="12" s="1"/>
  <c r="F235" i="12"/>
  <c r="H236" i="12" s="1"/>
  <c r="I236" i="12" s="1"/>
  <c r="J236" i="12" s="1"/>
  <c r="F277" i="12"/>
  <c r="H278" i="12" s="1"/>
  <c r="I278" i="12" s="1"/>
  <c r="J278" i="12" s="1"/>
  <c r="F276" i="12"/>
  <c r="H277" i="12" s="1"/>
  <c r="I277" i="12" s="1"/>
  <c r="J277" i="12" s="1"/>
  <c r="F272" i="12"/>
  <c r="H273" i="12" s="1"/>
  <c r="I273" i="12" s="1"/>
  <c r="J273" i="12" s="1"/>
  <c r="F264" i="12"/>
  <c r="H265" i="12" s="1"/>
  <c r="I265" i="12" s="1"/>
  <c r="J265" i="12" s="1"/>
  <c r="F256" i="12"/>
  <c r="H257" i="12" s="1"/>
  <c r="I257" i="12" s="1"/>
  <c r="J257" i="12" s="1"/>
  <c r="F248" i="12"/>
  <c r="H249" i="12" s="1"/>
  <c r="I249" i="12" s="1"/>
  <c r="J249" i="12" s="1"/>
  <c r="F240" i="12"/>
  <c r="H241" i="12" s="1"/>
  <c r="I241" i="12" s="1"/>
  <c r="J241" i="12" s="1"/>
  <c r="F232" i="12"/>
  <c r="H233" i="12" s="1"/>
  <c r="I233" i="12" s="1"/>
  <c r="J233" i="12" s="1"/>
  <c r="F283" i="12"/>
  <c r="H284" i="12" s="1"/>
  <c r="I284" i="12" s="1"/>
  <c r="J284" i="12" s="1"/>
  <c r="F269" i="12"/>
  <c r="H270" i="12" s="1"/>
  <c r="I270" i="12" s="1"/>
  <c r="J270" i="12" s="1"/>
  <c r="F261" i="12"/>
  <c r="H262" i="12" s="1"/>
  <c r="I262" i="12" s="1"/>
  <c r="J262" i="12" s="1"/>
  <c r="F253" i="12"/>
  <c r="H254" i="12" s="1"/>
  <c r="I254" i="12" s="1"/>
  <c r="J254" i="12" s="1"/>
  <c r="F289" i="12"/>
  <c r="H290" i="12" s="1"/>
  <c r="I290" i="12" s="1"/>
  <c r="J290" i="12" s="1"/>
  <c r="F266" i="12"/>
  <c r="H267" i="12" s="1"/>
  <c r="I267" i="12" s="1"/>
  <c r="J267" i="12" s="1"/>
  <c r="F258" i="12"/>
  <c r="H259" i="12" s="1"/>
  <c r="I259" i="12" s="1"/>
  <c r="J259" i="12" s="1"/>
  <c r="F271" i="12"/>
  <c r="H272" i="12" s="1"/>
  <c r="I272" i="12" s="1"/>
  <c r="J272" i="12" s="1"/>
  <c r="F263" i="12"/>
  <c r="H264" i="12" s="1"/>
  <c r="I264" i="12" s="1"/>
  <c r="J264" i="12" s="1"/>
  <c r="F255" i="12"/>
  <c r="H256" i="12" s="1"/>
  <c r="I256" i="12" s="1"/>
  <c r="J256" i="12" s="1"/>
  <c r="F284" i="12"/>
  <c r="H285" i="12" s="1"/>
  <c r="I285" i="12" s="1"/>
  <c r="J285" i="12" s="1"/>
  <c r="F268" i="12"/>
  <c r="H269" i="12" s="1"/>
  <c r="I269" i="12" s="1"/>
  <c r="J269" i="12" s="1"/>
  <c r="F254" i="12"/>
  <c r="H255" i="12" s="1"/>
  <c r="I255" i="12" s="1"/>
  <c r="J255" i="12" s="1"/>
  <c r="F252" i="12"/>
  <c r="H253" i="12" s="1"/>
  <c r="I253" i="12" s="1"/>
  <c r="J253" i="12" s="1"/>
  <c r="F249" i="12"/>
  <c r="H250" i="12" s="1"/>
  <c r="I250" i="12" s="1"/>
  <c r="J250" i="12" s="1"/>
  <c r="F246" i="12"/>
  <c r="H247" i="12" s="1"/>
  <c r="I247" i="12" s="1"/>
  <c r="J247" i="12" s="1"/>
  <c r="F314" i="12"/>
  <c r="H315" i="12" s="1"/>
  <c r="I315" i="12" s="1"/>
  <c r="J315" i="12" s="1"/>
  <c r="F262" i="12"/>
  <c r="H263" i="12" s="1"/>
  <c r="I263" i="12" s="1"/>
  <c r="J263" i="12" s="1"/>
  <c r="F260" i="12"/>
  <c r="H261" i="12" s="1"/>
  <c r="I261" i="12" s="1"/>
  <c r="J261" i="12" s="1"/>
  <c r="F270" i="12"/>
  <c r="H271" i="12" s="1"/>
  <c r="I271" i="12" s="1"/>
  <c r="J271" i="12" s="1"/>
  <c r="F250" i="12"/>
  <c r="H251" i="12" s="1"/>
  <c r="I251" i="12" s="1"/>
  <c r="J251" i="12" s="1"/>
  <c r="F247" i="12"/>
  <c r="H248" i="12" s="1"/>
  <c r="I248" i="12" s="1"/>
  <c r="J248" i="12" s="1"/>
  <c r="F244" i="12"/>
  <c r="H245" i="12" s="1"/>
  <c r="I245" i="12" s="1"/>
  <c r="J245" i="12" s="1"/>
  <c r="F241" i="12"/>
  <c r="H242" i="12" s="1"/>
  <c r="I242" i="12" s="1"/>
  <c r="J242" i="12" s="1"/>
  <c r="F238" i="12"/>
  <c r="H239" i="12" s="1"/>
  <c r="I239" i="12" s="1"/>
  <c r="J239" i="12" s="1"/>
  <c r="F230" i="12"/>
  <c r="H231" i="12" s="1"/>
  <c r="I231" i="12" s="1"/>
  <c r="J231" i="12" s="1"/>
  <c r="F273" i="12"/>
  <c r="H274" i="12" s="1"/>
  <c r="I274" i="12" s="1"/>
  <c r="J274" i="12" s="1"/>
  <c r="F265" i="12"/>
  <c r="H266" i="12" s="1"/>
  <c r="I266" i="12" s="1"/>
  <c r="J266" i="12" s="1"/>
  <c r="F242" i="12"/>
  <c r="H243" i="12" s="1"/>
  <c r="I243" i="12" s="1"/>
  <c r="J243" i="12" s="1"/>
  <c r="F234" i="12"/>
  <c r="H235" i="12" s="1"/>
  <c r="I235" i="12" s="1"/>
  <c r="J235" i="12" s="1"/>
  <c r="F257" i="12"/>
  <c r="H258" i="12" s="1"/>
  <c r="I258" i="12" s="1"/>
  <c r="J258" i="12" s="1"/>
  <c r="F237" i="12"/>
  <c r="H238" i="12" s="1"/>
  <c r="I238" i="12" s="1"/>
  <c r="J238" i="12" s="1"/>
  <c r="F231" i="12"/>
  <c r="H232" i="12" s="1"/>
  <c r="I232" i="12" s="1"/>
  <c r="J232" i="12" s="1"/>
  <c r="F228" i="12"/>
  <c r="H229" i="12" s="1"/>
  <c r="I229" i="12" s="1"/>
  <c r="J229" i="12" s="1"/>
  <c r="F220" i="12"/>
  <c r="H221" i="12" s="1"/>
  <c r="I221" i="12" s="1"/>
  <c r="J221" i="12" s="1"/>
  <c r="F212" i="12"/>
  <c r="H213" i="12" s="1"/>
  <c r="I213" i="12" s="1"/>
  <c r="J213" i="12" s="1"/>
  <c r="F225" i="12"/>
  <c r="H226" i="12" s="1"/>
  <c r="I226" i="12" s="1"/>
  <c r="J226" i="12" s="1"/>
  <c r="F217" i="12"/>
  <c r="H218" i="12" s="1"/>
  <c r="I218" i="12" s="1"/>
  <c r="J218" i="12" s="1"/>
  <c r="F209" i="12"/>
  <c r="H210" i="12" s="1"/>
  <c r="I210" i="12" s="1"/>
  <c r="J210" i="12" s="1"/>
  <c r="F236" i="12"/>
  <c r="H237" i="12" s="1"/>
  <c r="I237" i="12" s="1"/>
  <c r="J237" i="12" s="1"/>
  <c r="F229" i="12"/>
  <c r="H230" i="12" s="1"/>
  <c r="I230" i="12" s="1"/>
  <c r="J230" i="12" s="1"/>
  <c r="F222" i="12"/>
  <c r="H223" i="12" s="1"/>
  <c r="I223" i="12" s="1"/>
  <c r="J223" i="12" s="1"/>
  <c r="F214" i="12"/>
  <c r="H215" i="12" s="1"/>
  <c r="I215" i="12" s="1"/>
  <c r="J215" i="12" s="1"/>
  <c r="F206" i="12"/>
  <c r="H207" i="12" s="1"/>
  <c r="I207" i="12" s="1"/>
  <c r="J207" i="12" s="1"/>
  <c r="F198" i="12"/>
  <c r="H199" i="12" s="1"/>
  <c r="I199" i="12" s="1"/>
  <c r="J199" i="12" s="1"/>
  <c r="F227" i="12"/>
  <c r="H228" i="12" s="1"/>
  <c r="I228" i="12" s="1"/>
  <c r="J228" i="12" s="1"/>
  <c r="F219" i="12"/>
  <c r="H220" i="12" s="1"/>
  <c r="I220" i="12" s="1"/>
  <c r="J220" i="12" s="1"/>
  <c r="F211" i="12"/>
  <c r="H212" i="12" s="1"/>
  <c r="I212" i="12" s="1"/>
  <c r="J212" i="12" s="1"/>
  <c r="F239" i="12"/>
  <c r="H240" i="12" s="1"/>
  <c r="I240" i="12" s="1"/>
  <c r="J240" i="12" s="1"/>
  <c r="F224" i="12"/>
  <c r="H225" i="12" s="1"/>
  <c r="I225" i="12" s="1"/>
  <c r="J225" i="12" s="1"/>
  <c r="F216" i="12"/>
  <c r="H217" i="12" s="1"/>
  <c r="I217" i="12" s="1"/>
  <c r="J217" i="12" s="1"/>
  <c r="F245" i="12"/>
  <c r="H246" i="12" s="1"/>
  <c r="I246" i="12" s="1"/>
  <c r="J246" i="12" s="1"/>
  <c r="F233" i="12"/>
  <c r="H234" i="12" s="1"/>
  <c r="I234" i="12" s="1"/>
  <c r="J234" i="12" s="1"/>
  <c r="F221" i="12"/>
  <c r="H222" i="12" s="1"/>
  <c r="I222" i="12" s="1"/>
  <c r="J222" i="12" s="1"/>
  <c r="F213" i="12"/>
  <c r="H214" i="12" s="1"/>
  <c r="I214" i="12" s="1"/>
  <c r="J214" i="12" s="1"/>
  <c r="F226" i="12"/>
  <c r="H227" i="12" s="1"/>
  <c r="I227" i="12" s="1"/>
  <c r="J227" i="12" s="1"/>
  <c r="F218" i="12"/>
  <c r="H219" i="12" s="1"/>
  <c r="I219" i="12" s="1"/>
  <c r="J219" i="12" s="1"/>
  <c r="F210" i="12"/>
  <c r="H211" i="12" s="1"/>
  <c r="I211" i="12" s="1"/>
  <c r="J211" i="12" s="1"/>
  <c r="F192" i="12"/>
  <c r="H193" i="12" s="1"/>
  <c r="I193" i="12" s="1"/>
  <c r="J193" i="12" s="1"/>
  <c r="F184" i="12"/>
  <c r="H185" i="12" s="1"/>
  <c r="I185" i="12" s="1"/>
  <c r="J185" i="12" s="1"/>
  <c r="F176" i="12"/>
  <c r="H177" i="12" s="1"/>
  <c r="I177" i="12" s="1"/>
  <c r="J177" i="12" s="1"/>
  <c r="F168" i="12"/>
  <c r="H169" i="12" s="1"/>
  <c r="I169" i="12" s="1"/>
  <c r="J169" i="12" s="1"/>
  <c r="F205" i="12"/>
  <c r="H206" i="12" s="1"/>
  <c r="I206" i="12" s="1"/>
  <c r="J206" i="12" s="1"/>
  <c r="F197" i="12"/>
  <c r="H198" i="12" s="1"/>
  <c r="I198" i="12" s="1"/>
  <c r="J198" i="12" s="1"/>
  <c r="F189" i="12"/>
  <c r="H190" i="12" s="1"/>
  <c r="I190" i="12" s="1"/>
  <c r="J190" i="12" s="1"/>
  <c r="F181" i="12"/>
  <c r="H182" i="12" s="1"/>
  <c r="I182" i="12" s="1"/>
  <c r="J182" i="12" s="1"/>
  <c r="F194" i="12"/>
  <c r="H195" i="12" s="1"/>
  <c r="I195" i="12" s="1"/>
  <c r="J195" i="12" s="1"/>
  <c r="F186" i="12"/>
  <c r="H187" i="12" s="1"/>
  <c r="I187" i="12" s="1"/>
  <c r="J187" i="12" s="1"/>
  <c r="F178" i="12"/>
  <c r="H179" i="12" s="1"/>
  <c r="I179" i="12" s="1"/>
  <c r="J179" i="12" s="1"/>
  <c r="F223" i="12"/>
  <c r="H224" i="12" s="1"/>
  <c r="I224" i="12" s="1"/>
  <c r="J224" i="12" s="1"/>
  <c r="F208" i="12"/>
  <c r="H209" i="12" s="1"/>
  <c r="I209" i="12" s="1"/>
  <c r="J209" i="12" s="1"/>
  <c r="F207" i="12"/>
  <c r="H208" i="12" s="1"/>
  <c r="I208" i="12" s="1"/>
  <c r="J208" i="12" s="1"/>
  <c r="F191" i="12"/>
  <c r="H192" i="12" s="1"/>
  <c r="I192" i="12" s="1"/>
  <c r="J192" i="12" s="1"/>
  <c r="F183" i="12"/>
  <c r="H184" i="12" s="1"/>
  <c r="I184" i="12" s="1"/>
  <c r="J184" i="12" s="1"/>
  <c r="F215" i="12"/>
  <c r="H216" i="12" s="1"/>
  <c r="I216" i="12" s="1"/>
  <c r="J216" i="12" s="1"/>
  <c r="F196" i="12"/>
  <c r="H197" i="12" s="1"/>
  <c r="I197" i="12" s="1"/>
  <c r="J197" i="12" s="1"/>
  <c r="F188" i="12"/>
  <c r="H189" i="12" s="1"/>
  <c r="I189" i="12" s="1"/>
  <c r="J189" i="12" s="1"/>
  <c r="F200" i="12"/>
  <c r="H201" i="12" s="1"/>
  <c r="I201" i="12" s="1"/>
  <c r="J201" i="12" s="1"/>
  <c r="F187" i="12"/>
  <c r="H188" i="12" s="1"/>
  <c r="I188" i="12" s="1"/>
  <c r="J188" i="12" s="1"/>
  <c r="F179" i="12"/>
  <c r="H180" i="12" s="1"/>
  <c r="I180" i="12" s="1"/>
  <c r="J180" i="12" s="1"/>
  <c r="F162" i="12"/>
  <c r="H163" i="12" s="1"/>
  <c r="I163" i="12" s="1"/>
  <c r="J163" i="12" s="1"/>
  <c r="F154" i="12"/>
  <c r="H155" i="12" s="1"/>
  <c r="I155" i="12" s="1"/>
  <c r="J155" i="12" s="1"/>
  <c r="F185" i="12"/>
  <c r="H186" i="12" s="1"/>
  <c r="I186" i="12" s="1"/>
  <c r="J186" i="12" s="1"/>
  <c r="F182" i="12"/>
  <c r="H183" i="12" s="1"/>
  <c r="I183" i="12" s="1"/>
  <c r="J183" i="12" s="1"/>
  <c r="F175" i="12"/>
  <c r="H176" i="12" s="1"/>
  <c r="I176" i="12" s="1"/>
  <c r="J176" i="12" s="1"/>
  <c r="F159" i="12"/>
  <c r="H160" i="12" s="1"/>
  <c r="I160" i="12" s="1"/>
  <c r="J160" i="12" s="1"/>
  <c r="F151" i="12"/>
  <c r="H152" i="12" s="1"/>
  <c r="I152" i="12" s="1"/>
  <c r="J152" i="12" s="1"/>
  <c r="F143" i="12"/>
  <c r="H144" i="12" s="1"/>
  <c r="I144" i="12" s="1"/>
  <c r="J144" i="12" s="1"/>
  <c r="F202" i="12"/>
  <c r="H203" i="12" s="1"/>
  <c r="I203" i="12" s="1"/>
  <c r="J203" i="12" s="1"/>
  <c r="F190" i="12"/>
  <c r="H191" i="12" s="1"/>
  <c r="I191" i="12" s="1"/>
  <c r="J191" i="12" s="1"/>
  <c r="F164" i="12"/>
  <c r="H165" i="12" s="1"/>
  <c r="I165" i="12" s="1"/>
  <c r="J165" i="12" s="1"/>
  <c r="F156" i="12"/>
  <c r="H157" i="12" s="1"/>
  <c r="I157" i="12" s="1"/>
  <c r="J157" i="12" s="1"/>
  <c r="F148" i="12"/>
  <c r="H149" i="12" s="1"/>
  <c r="I149" i="12" s="1"/>
  <c r="J149" i="12" s="1"/>
  <c r="F140" i="12"/>
  <c r="H141" i="12" s="1"/>
  <c r="I141" i="12" s="1"/>
  <c r="J141" i="12" s="1"/>
  <c r="F132" i="12"/>
  <c r="H133" i="12" s="1"/>
  <c r="I133" i="12" s="1"/>
  <c r="J133" i="12" s="1"/>
  <c r="F199" i="12"/>
  <c r="H200" i="12" s="1"/>
  <c r="I200" i="12" s="1"/>
  <c r="J200" i="12" s="1"/>
  <c r="F195" i="12"/>
  <c r="H196" i="12" s="1"/>
  <c r="I196" i="12" s="1"/>
  <c r="J196" i="12" s="1"/>
  <c r="F161" i="12"/>
  <c r="H162" i="12" s="1"/>
  <c r="I162" i="12" s="1"/>
  <c r="J162" i="12" s="1"/>
  <c r="F153" i="12"/>
  <c r="H154" i="12" s="1"/>
  <c r="I154" i="12" s="1"/>
  <c r="J154" i="12" s="1"/>
  <c r="F145" i="12"/>
  <c r="H146" i="12" s="1"/>
  <c r="I146" i="12" s="1"/>
  <c r="J146" i="12" s="1"/>
  <c r="F137" i="12"/>
  <c r="H138" i="12" s="1"/>
  <c r="I138" i="12" s="1"/>
  <c r="J138" i="12" s="1"/>
  <c r="F204" i="12"/>
  <c r="H205" i="12" s="1"/>
  <c r="I205" i="12" s="1"/>
  <c r="J205" i="12" s="1"/>
  <c r="F193" i="12"/>
  <c r="H194" i="12" s="1"/>
  <c r="I194" i="12" s="1"/>
  <c r="J194" i="12" s="1"/>
  <c r="F177" i="12"/>
  <c r="H178" i="12" s="1"/>
  <c r="I178" i="12" s="1"/>
  <c r="J178" i="12" s="1"/>
  <c r="F174" i="12"/>
  <c r="H175" i="12" s="1"/>
  <c r="I175" i="12" s="1"/>
  <c r="J175" i="12" s="1"/>
  <c r="F201" i="12"/>
  <c r="H202" i="12" s="1"/>
  <c r="I202" i="12" s="1"/>
  <c r="J202" i="12" s="1"/>
  <c r="F180" i="12"/>
  <c r="H181" i="12" s="1"/>
  <c r="I181" i="12" s="1"/>
  <c r="J181" i="12" s="1"/>
  <c r="F163" i="12"/>
  <c r="H164" i="12" s="1"/>
  <c r="I164" i="12" s="1"/>
  <c r="J164" i="12" s="1"/>
  <c r="F203" i="12"/>
  <c r="H204" i="12" s="1"/>
  <c r="I204" i="12" s="1"/>
  <c r="J204" i="12" s="1"/>
  <c r="F169" i="12"/>
  <c r="H170" i="12" s="1"/>
  <c r="I170" i="12" s="1"/>
  <c r="J170" i="12" s="1"/>
  <c r="F141" i="12"/>
  <c r="H142" i="12" s="1"/>
  <c r="I142" i="12" s="1"/>
  <c r="J142" i="12" s="1"/>
  <c r="F138" i="12"/>
  <c r="H139" i="12" s="1"/>
  <c r="I139" i="12" s="1"/>
  <c r="J139" i="12" s="1"/>
  <c r="F135" i="12"/>
  <c r="H136" i="12" s="1"/>
  <c r="I136" i="12" s="1"/>
  <c r="J136" i="12" s="1"/>
  <c r="F131" i="12"/>
  <c r="H132" i="12" s="1"/>
  <c r="I132" i="12" s="1"/>
  <c r="J132" i="12" s="1"/>
  <c r="F125" i="12"/>
  <c r="H126" i="12" s="1"/>
  <c r="I126" i="12" s="1"/>
  <c r="J126" i="12" s="1"/>
  <c r="F117" i="12"/>
  <c r="H118" i="12" s="1"/>
  <c r="I118" i="12" s="1"/>
  <c r="J118" i="12" s="1"/>
  <c r="F109" i="12"/>
  <c r="H110" i="12" s="1"/>
  <c r="I110" i="12" s="1"/>
  <c r="J110" i="12" s="1"/>
  <c r="F101" i="12"/>
  <c r="H102" i="12" s="1"/>
  <c r="I102" i="12" s="1"/>
  <c r="J102" i="12" s="1"/>
  <c r="F130" i="12"/>
  <c r="H131" i="12" s="1"/>
  <c r="I131" i="12" s="1"/>
  <c r="J131" i="12" s="1"/>
  <c r="F122" i="12"/>
  <c r="H123" i="12" s="1"/>
  <c r="I123" i="12" s="1"/>
  <c r="J123" i="12" s="1"/>
  <c r="F114" i="12"/>
  <c r="H115" i="12" s="1"/>
  <c r="I115" i="12" s="1"/>
  <c r="J115" i="12" s="1"/>
  <c r="F106" i="12"/>
  <c r="H107" i="12" s="1"/>
  <c r="I107" i="12" s="1"/>
  <c r="J107" i="12" s="1"/>
  <c r="F98" i="12"/>
  <c r="H99" i="12" s="1"/>
  <c r="I99" i="12" s="1"/>
  <c r="J99" i="12" s="1"/>
  <c r="F139" i="12"/>
  <c r="H140" i="12" s="1"/>
  <c r="I140" i="12" s="1"/>
  <c r="J140" i="12" s="1"/>
  <c r="F136" i="12"/>
  <c r="H137" i="12" s="1"/>
  <c r="I137" i="12" s="1"/>
  <c r="J137" i="12" s="1"/>
  <c r="F133" i="12"/>
  <c r="H134" i="12" s="1"/>
  <c r="I134" i="12" s="1"/>
  <c r="J134" i="12" s="1"/>
  <c r="F127" i="12"/>
  <c r="H128" i="12" s="1"/>
  <c r="I128" i="12" s="1"/>
  <c r="J128" i="12" s="1"/>
  <c r="F119" i="12"/>
  <c r="H120" i="12" s="1"/>
  <c r="I120" i="12" s="1"/>
  <c r="J120" i="12" s="1"/>
  <c r="F173" i="12"/>
  <c r="H174" i="12" s="1"/>
  <c r="I174" i="12" s="1"/>
  <c r="J174" i="12" s="1"/>
  <c r="F158" i="12"/>
  <c r="H159" i="12" s="1"/>
  <c r="I159" i="12" s="1"/>
  <c r="J159" i="12" s="1"/>
  <c r="F157" i="12"/>
  <c r="H158" i="12" s="1"/>
  <c r="I158" i="12" s="1"/>
  <c r="J158" i="12" s="1"/>
  <c r="F129" i="12"/>
  <c r="H130" i="12" s="1"/>
  <c r="I130" i="12" s="1"/>
  <c r="J130" i="12" s="1"/>
  <c r="F121" i="12"/>
  <c r="H122" i="12" s="1"/>
  <c r="I122" i="12" s="1"/>
  <c r="J122" i="12" s="1"/>
  <c r="F172" i="12"/>
  <c r="H173" i="12" s="1"/>
  <c r="I173" i="12" s="1"/>
  <c r="J173" i="12" s="1"/>
  <c r="F167" i="12"/>
  <c r="H168" i="12" s="1"/>
  <c r="I168" i="12" s="1"/>
  <c r="J168" i="12" s="1"/>
  <c r="F152" i="12"/>
  <c r="H153" i="12" s="1"/>
  <c r="I153" i="12" s="1"/>
  <c r="J153" i="12" s="1"/>
  <c r="F147" i="12"/>
  <c r="H148" i="12" s="1"/>
  <c r="I148" i="12" s="1"/>
  <c r="J148" i="12" s="1"/>
  <c r="F134" i="12"/>
  <c r="H135" i="12" s="1"/>
  <c r="I135" i="12" s="1"/>
  <c r="J135" i="12" s="1"/>
  <c r="F126" i="12"/>
  <c r="H127" i="12" s="1"/>
  <c r="I127" i="12" s="1"/>
  <c r="J127" i="12" s="1"/>
  <c r="F170" i="12"/>
  <c r="H171" i="12" s="1"/>
  <c r="I171" i="12" s="1"/>
  <c r="J171" i="12" s="1"/>
  <c r="F116" i="12"/>
  <c r="H117" i="12" s="1"/>
  <c r="I117" i="12" s="1"/>
  <c r="J117" i="12" s="1"/>
  <c r="F100" i="12"/>
  <c r="H101" i="12" s="1"/>
  <c r="I101" i="12" s="1"/>
  <c r="J101" i="12" s="1"/>
  <c r="F97" i="12"/>
  <c r="H98" i="12" s="1"/>
  <c r="I98" i="12" s="1"/>
  <c r="J98" i="12" s="1"/>
  <c r="F96" i="12"/>
  <c r="H97" i="12" s="1"/>
  <c r="I97" i="12" s="1"/>
  <c r="J97" i="12" s="1"/>
  <c r="F88" i="12"/>
  <c r="H89" i="12" s="1"/>
  <c r="I89" i="12" s="1"/>
  <c r="J89" i="12" s="1"/>
  <c r="F80" i="12"/>
  <c r="H81" i="12" s="1"/>
  <c r="I81" i="12" s="1"/>
  <c r="J81" i="12" s="1"/>
  <c r="F171" i="12"/>
  <c r="H172" i="12" s="1"/>
  <c r="I172" i="12" s="1"/>
  <c r="J172" i="12" s="1"/>
  <c r="F146" i="12"/>
  <c r="H147" i="12" s="1"/>
  <c r="I147" i="12" s="1"/>
  <c r="J147" i="12" s="1"/>
  <c r="F142" i="12"/>
  <c r="H143" i="12" s="1"/>
  <c r="I143" i="12" s="1"/>
  <c r="J143" i="12" s="1"/>
  <c r="F118" i="12"/>
  <c r="H119" i="12" s="1"/>
  <c r="I119" i="12" s="1"/>
  <c r="J119" i="12" s="1"/>
  <c r="F103" i="12"/>
  <c r="H104" i="12" s="1"/>
  <c r="I104" i="12" s="1"/>
  <c r="J104" i="12" s="1"/>
  <c r="F93" i="12"/>
  <c r="H94" i="12" s="1"/>
  <c r="I94" i="12" s="1"/>
  <c r="J94" i="12" s="1"/>
  <c r="F85" i="12"/>
  <c r="H86" i="12" s="1"/>
  <c r="I86" i="12" s="1"/>
  <c r="J86" i="12" s="1"/>
  <c r="F77" i="12"/>
  <c r="H78" i="12" s="1"/>
  <c r="I78" i="12" s="1"/>
  <c r="J78" i="12" s="1"/>
  <c r="F69" i="12"/>
  <c r="H70" i="12" s="1"/>
  <c r="I70" i="12" s="1"/>
  <c r="J70" i="12" s="1"/>
  <c r="F61" i="12"/>
  <c r="H62" i="12" s="1"/>
  <c r="I62" i="12" s="1"/>
  <c r="J62" i="12" s="1"/>
  <c r="F120" i="12"/>
  <c r="H121" i="12" s="1"/>
  <c r="I121" i="12" s="1"/>
  <c r="J121" i="12" s="1"/>
  <c r="F112" i="12"/>
  <c r="H113" i="12" s="1"/>
  <c r="I113" i="12" s="1"/>
  <c r="J113" i="12" s="1"/>
  <c r="F90" i="12"/>
  <c r="H91" i="12" s="1"/>
  <c r="I91" i="12" s="1"/>
  <c r="J91" i="12" s="1"/>
  <c r="F82" i="12"/>
  <c r="H83" i="12" s="1"/>
  <c r="I83" i="12" s="1"/>
  <c r="J83" i="12" s="1"/>
  <c r="F165" i="12"/>
  <c r="H166" i="12" s="1"/>
  <c r="I166" i="12" s="1"/>
  <c r="J166" i="12" s="1"/>
  <c r="F115" i="12"/>
  <c r="H116" i="12" s="1"/>
  <c r="I116" i="12" s="1"/>
  <c r="J116" i="12" s="1"/>
  <c r="F95" i="12"/>
  <c r="H96" i="12" s="1"/>
  <c r="I96" i="12" s="1"/>
  <c r="J96" i="12" s="1"/>
  <c r="F87" i="12"/>
  <c r="H88" i="12" s="1"/>
  <c r="I88" i="12" s="1"/>
  <c r="J88" i="12" s="1"/>
  <c r="F79" i="12"/>
  <c r="H80" i="12" s="1"/>
  <c r="I80" i="12" s="1"/>
  <c r="J80" i="12" s="1"/>
  <c r="F166" i="12"/>
  <c r="H167" i="12" s="1"/>
  <c r="I167" i="12" s="1"/>
  <c r="J167" i="12" s="1"/>
  <c r="F124" i="12"/>
  <c r="H125" i="12" s="1"/>
  <c r="I125" i="12" s="1"/>
  <c r="J125" i="12" s="1"/>
  <c r="F123" i="12"/>
  <c r="H124" i="12" s="1"/>
  <c r="I124" i="12" s="1"/>
  <c r="J124" i="12" s="1"/>
  <c r="F110" i="12"/>
  <c r="H111" i="12" s="1"/>
  <c r="I111" i="12" s="1"/>
  <c r="J111" i="12" s="1"/>
  <c r="F107" i="12"/>
  <c r="H108" i="12" s="1"/>
  <c r="I108" i="12" s="1"/>
  <c r="J108" i="12" s="1"/>
  <c r="F104" i="12"/>
  <c r="H105" i="12" s="1"/>
  <c r="I105" i="12" s="1"/>
  <c r="J105" i="12" s="1"/>
  <c r="F92" i="12"/>
  <c r="H93" i="12" s="1"/>
  <c r="I93" i="12" s="1"/>
  <c r="J93" i="12" s="1"/>
  <c r="F84" i="12"/>
  <c r="H85" i="12" s="1"/>
  <c r="I85" i="12" s="1"/>
  <c r="J85" i="12" s="1"/>
  <c r="F76" i="12"/>
  <c r="H77" i="12" s="1"/>
  <c r="I77" i="12" s="1"/>
  <c r="J77" i="12" s="1"/>
  <c r="F150" i="12"/>
  <c r="H151" i="12" s="1"/>
  <c r="I151" i="12" s="1"/>
  <c r="J151" i="12" s="1"/>
  <c r="F144" i="12"/>
  <c r="H145" i="12" s="1"/>
  <c r="I145" i="12" s="1"/>
  <c r="J145" i="12" s="1"/>
  <c r="F128" i="12"/>
  <c r="H129" i="12" s="1"/>
  <c r="I129" i="12" s="1"/>
  <c r="J129" i="12" s="1"/>
  <c r="F89" i="12"/>
  <c r="H90" i="12" s="1"/>
  <c r="I90" i="12" s="1"/>
  <c r="J90" i="12" s="1"/>
  <c r="F81" i="12"/>
  <c r="H82" i="12" s="1"/>
  <c r="I82" i="12" s="1"/>
  <c r="J82" i="12" s="1"/>
  <c r="F73" i="12"/>
  <c r="H74" i="12" s="1"/>
  <c r="I74" i="12" s="1"/>
  <c r="J74" i="12" s="1"/>
  <c r="F59" i="12"/>
  <c r="H60" i="12" s="1"/>
  <c r="I60" i="12" s="1"/>
  <c r="J60" i="12" s="1"/>
  <c r="F58" i="12"/>
  <c r="H59" i="12" s="1"/>
  <c r="I59" i="12" s="1"/>
  <c r="J59" i="12" s="1"/>
  <c r="F57" i="12"/>
  <c r="H58" i="12" s="1"/>
  <c r="I58" i="12" s="1"/>
  <c r="J58" i="12" s="1"/>
  <c r="F56" i="12"/>
  <c r="H57" i="12" s="1"/>
  <c r="I57" i="12" s="1"/>
  <c r="J57" i="12" s="1"/>
  <c r="F149" i="12"/>
  <c r="H150" i="12" s="1"/>
  <c r="I150" i="12" s="1"/>
  <c r="J150" i="12" s="1"/>
  <c r="F105" i="12"/>
  <c r="H106" i="12" s="1"/>
  <c r="I106" i="12" s="1"/>
  <c r="J106" i="12" s="1"/>
  <c r="F102" i="12"/>
  <c r="H103" i="12" s="1"/>
  <c r="I103" i="12" s="1"/>
  <c r="J103" i="12" s="1"/>
  <c r="F94" i="12"/>
  <c r="H95" i="12" s="1"/>
  <c r="I95" i="12" s="1"/>
  <c r="J95" i="12" s="1"/>
  <c r="F113" i="12"/>
  <c r="H114" i="12" s="1"/>
  <c r="I114" i="12" s="1"/>
  <c r="J114" i="12" s="1"/>
  <c r="F108" i="12"/>
  <c r="H109" i="12" s="1"/>
  <c r="I109" i="12" s="1"/>
  <c r="J109" i="12" s="1"/>
  <c r="F75" i="12"/>
  <c r="H76" i="12" s="1"/>
  <c r="I76" i="12" s="1"/>
  <c r="J76" i="12" s="1"/>
  <c r="F72" i="12"/>
  <c r="H73" i="12" s="1"/>
  <c r="I73" i="12" s="1"/>
  <c r="J73" i="12" s="1"/>
  <c r="F70" i="12"/>
  <c r="H71" i="12" s="1"/>
  <c r="I71" i="12" s="1"/>
  <c r="J71" i="12" s="1"/>
  <c r="F67" i="12"/>
  <c r="H68" i="12" s="1"/>
  <c r="I68" i="12" s="1"/>
  <c r="J68" i="12" s="1"/>
  <c r="F49" i="12"/>
  <c r="H50" i="12" s="1"/>
  <c r="I50" i="12" s="1"/>
  <c r="J50" i="12" s="1"/>
  <c r="F41" i="12"/>
  <c r="H42" i="12" s="1"/>
  <c r="I42" i="12" s="1"/>
  <c r="J42" i="12" s="1"/>
  <c r="F33" i="12"/>
  <c r="H34" i="12" s="1"/>
  <c r="I34" i="12" s="1"/>
  <c r="J34" i="12" s="1"/>
  <c r="F160" i="12"/>
  <c r="H161" i="12" s="1"/>
  <c r="I161" i="12" s="1"/>
  <c r="J161" i="12" s="1"/>
  <c r="F83" i="12"/>
  <c r="H84" i="12" s="1"/>
  <c r="I84" i="12" s="1"/>
  <c r="J84" i="12" s="1"/>
  <c r="F54" i="12"/>
  <c r="H55" i="12" s="1"/>
  <c r="I55" i="12" s="1"/>
  <c r="J55" i="12" s="1"/>
  <c r="F46" i="12"/>
  <c r="H47" i="12" s="1"/>
  <c r="I47" i="12" s="1"/>
  <c r="J47" i="12" s="1"/>
  <c r="F38" i="12"/>
  <c r="H39" i="12" s="1"/>
  <c r="I39" i="12" s="1"/>
  <c r="J39" i="12" s="1"/>
  <c r="F30" i="12"/>
  <c r="H31" i="12" s="1"/>
  <c r="I31" i="12" s="1"/>
  <c r="J31" i="12" s="1"/>
  <c r="F111" i="12"/>
  <c r="H112" i="12" s="1"/>
  <c r="I112" i="12" s="1"/>
  <c r="J112" i="12" s="1"/>
  <c r="F78" i="12"/>
  <c r="H79" i="12" s="1"/>
  <c r="I79" i="12" s="1"/>
  <c r="J79" i="12" s="1"/>
  <c r="F68" i="12"/>
  <c r="H69" i="12" s="1"/>
  <c r="I69" i="12" s="1"/>
  <c r="J69" i="12" s="1"/>
  <c r="F51" i="12"/>
  <c r="H52" i="12" s="1"/>
  <c r="I52" i="12" s="1"/>
  <c r="J52" i="12" s="1"/>
  <c r="F43" i="12"/>
  <c r="H44" i="12" s="1"/>
  <c r="I44" i="12" s="1"/>
  <c r="J44" i="12" s="1"/>
  <c r="F35" i="12"/>
  <c r="H36" i="12" s="1"/>
  <c r="I36" i="12" s="1"/>
  <c r="J36" i="12" s="1"/>
  <c r="F99" i="12"/>
  <c r="H100" i="12" s="1"/>
  <c r="I100" i="12" s="1"/>
  <c r="J100" i="12" s="1"/>
  <c r="F86" i="12"/>
  <c r="H87" i="12" s="1"/>
  <c r="I87" i="12" s="1"/>
  <c r="J87" i="12" s="1"/>
  <c r="F71" i="12"/>
  <c r="H72" i="12" s="1"/>
  <c r="I72" i="12" s="1"/>
  <c r="J72" i="12" s="1"/>
  <c r="F48" i="12"/>
  <c r="H49" i="12" s="1"/>
  <c r="I49" i="12" s="1"/>
  <c r="J49" i="12" s="1"/>
  <c r="F40" i="12"/>
  <c r="H41" i="12" s="1"/>
  <c r="I41" i="12" s="1"/>
  <c r="J41" i="12" s="1"/>
  <c r="F32" i="12"/>
  <c r="H33" i="12" s="1"/>
  <c r="I33" i="12" s="1"/>
  <c r="J33" i="12" s="1"/>
  <c r="F34" i="12"/>
  <c r="H35" i="12" s="1"/>
  <c r="I35" i="12" s="1"/>
  <c r="J35" i="12" s="1"/>
  <c r="F13" i="12"/>
  <c r="F39" i="12"/>
  <c r="H40" i="12" s="1"/>
  <c r="I40" i="12" s="1"/>
  <c r="J40" i="12" s="1"/>
  <c r="F55" i="12"/>
  <c r="H56" i="12" s="1"/>
  <c r="I56" i="12" s="1"/>
  <c r="J56" i="12" s="1"/>
  <c r="F12" i="12"/>
  <c r="F31" i="12"/>
  <c r="H32" i="12" s="1"/>
  <c r="I32" i="12" s="1"/>
  <c r="J32" i="12" s="1"/>
  <c r="F26" i="12"/>
  <c r="H27" i="12" s="1"/>
  <c r="I27" i="12" s="1"/>
  <c r="J27" i="12" s="1"/>
  <c r="F15" i="12"/>
  <c r="F20" i="12"/>
  <c r="F36" i="12"/>
  <c r="H37" i="12" s="1"/>
  <c r="I37" i="12" s="1"/>
  <c r="J37" i="12" s="1"/>
  <c r="F37" i="12"/>
  <c r="H38" i="12" s="1"/>
  <c r="I38" i="12" s="1"/>
  <c r="J38" i="12" s="1"/>
  <c r="F52" i="12"/>
  <c r="H53" i="12" s="1"/>
  <c r="I53" i="12" s="1"/>
  <c r="J53" i="12" s="1"/>
  <c r="F53" i="12"/>
  <c r="H54" i="12" s="1"/>
  <c r="I54" i="12" s="1"/>
  <c r="J54" i="12" s="1"/>
  <c r="F63" i="12"/>
  <c r="H64" i="12" s="1"/>
  <c r="I64" i="12" s="1"/>
  <c r="J64" i="12" s="1"/>
  <c r="K72" i="12" l="1"/>
  <c r="L72" i="12"/>
  <c r="L74" i="12"/>
  <c r="K74" i="12"/>
  <c r="K147" i="12"/>
  <c r="L147" i="12"/>
  <c r="K118" i="12"/>
  <c r="L118" i="12"/>
  <c r="K37" i="12"/>
  <c r="L37" i="12"/>
  <c r="K36" i="12"/>
  <c r="L36" i="12"/>
  <c r="K47" i="12"/>
  <c r="L47" i="12"/>
  <c r="K71" i="12"/>
  <c r="L71" i="12"/>
  <c r="K150" i="12"/>
  <c r="L150" i="12"/>
  <c r="K129" i="12"/>
  <c r="L129" i="12"/>
  <c r="K111" i="12"/>
  <c r="L111" i="12"/>
  <c r="L166" i="12"/>
  <c r="K166" i="12"/>
  <c r="K86" i="12"/>
  <c r="L86" i="12"/>
  <c r="K89" i="12"/>
  <c r="L89" i="12"/>
  <c r="L148" i="12"/>
  <c r="K148" i="12"/>
  <c r="L174" i="12"/>
  <c r="K174" i="12"/>
  <c r="K115" i="12"/>
  <c r="L115" i="12"/>
  <c r="L136" i="12"/>
  <c r="K136" i="12"/>
  <c r="K175" i="12"/>
  <c r="L175" i="12"/>
  <c r="L196" i="12"/>
  <c r="K196" i="12"/>
  <c r="K203" i="12"/>
  <c r="L203" i="12"/>
  <c r="K163" i="12"/>
  <c r="L163" i="12"/>
  <c r="L192" i="12"/>
  <c r="K192" i="12"/>
  <c r="K190" i="12"/>
  <c r="L190" i="12"/>
  <c r="K219" i="12"/>
  <c r="L219" i="12"/>
  <c r="L240" i="12"/>
  <c r="K240" i="12"/>
  <c r="K230" i="12"/>
  <c r="L230" i="12"/>
  <c r="L232" i="12"/>
  <c r="K232" i="12"/>
  <c r="K239" i="12"/>
  <c r="L239" i="12"/>
  <c r="L315" i="12"/>
  <c r="K315" i="12"/>
  <c r="K264" i="12"/>
  <c r="L264" i="12"/>
  <c r="K284" i="12"/>
  <c r="L284" i="12"/>
  <c r="L278" i="12"/>
  <c r="K278" i="12"/>
  <c r="L286" i="12"/>
  <c r="K286" i="12"/>
  <c r="L280" i="12"/>
  <c r="K280" i="12"/>
  <c r="K289" i="12"/>
  <c r="L289" i="12"/>
  <c r="K314" i="12"/>
  <c r="L314" i="12"/>
  <c r="K309" i="12"/>
  <c r="L309" i="12"/>
  <c r="L319" i="12"/>
  <c r="K319" i="12"/>
  <c r="K48" i="12"/>
  <c r="L48" i="12"/>
  <c r="L35" i="12"/>
  <c r="K35" i="12"/>
  <c r="K73" i="12"/>
  <c r="L73" i="12"/>
  <c r="L83" i="12"/>
  <c r="K83" i="12"/>
  <c r="L120" i="12"/>
  <c r="K120" i="12"/>
  <c r="L200" i="12"/>
  <c r="K200" i="12"/>
  <c r="K198" i="12"/>
  <c r="L198" i="12"/>
  <c r="K227" i="12"/>
  <c r="L227" i="12"/>
  <c r="L212" i="12"/>
  <c r="K212" i="12"/>
  <c r="L237" i="12"/>
  <c r="K237" i="12"/>
  <c r="K238" i="12"/>
  <c r="L238" i="12"/>
  <c r="K242" i="12"/>
  <c r="L242" i="12"/>
  <c r="K247" i="12"/>
  <c r="L247" i="12"/>
  <c r="K272" i="12"/>
  <c r="L272" i="12"/>
  <c r="L233" i="12"/>
  <c r="K233" i="12"/>
  <c r="L236" i="12"/>
  <c r="K236" i="12"/>
  <c r="K296" i="12"/>
  <c r="L296" i="12"/>
  <c r="L288" i="12"/>
  <c r="K288" i="12"/>
  <c r="K300" i="12"/>
  <c r="L300" i="12"/>
  <c r="K291" i="12"/>
  <c r="L291" i="12"/>
  <c r="K318" i="12"/>
  <c r="L318" i="12"/>
  <c r="K43" i="12"/>
  <c r="L43" i="12"/>
  <c r="K61" i="12"/>
  <c r="L61" i="12"/>
  <c r="K63" i="12"/>
  <c r="L63" i="12"/>
  <c r="K55" i="12"/>
  <c r="L55" i="12"/>
  <c r="K57" i="12"/>
  <c r="L57" i="12"/>
  <c r="K94" i="12"/>
  <c r="L94" i="12"/>
  <c r="L178" i="12"/>
  <c r="K178" i="12"/>
  <c r="L144" i="12"/>
  <c r="K144" i="12"/>
  <c r="K33" i="12"/>
  <c r="L33" i="12"/>
  <c r="K76" i="12"/>
  <c r="L76" i="12"/>
  <c r="L151" i="12"/>
  <c r="K151" i="12"/>
  <c r="K125" i="12"/>
  <c r="L125" i="12"/>
  <c r="K91" i="12"/>
  <c r="L91" i="12"/>
  <c r="L104" i="12"/>
  <c r="K104" i="12"/>
  <c r="K98" i="12"/>
  <c r="L98" i="12"/>
  <c r="K168" i="12"/>
  <c r="L168" i="12"/>
  <c r="L128" i="12"/>
  <c r="K128" i="12"/>
  <c r="K131" i="12"/>
  <c r="L131" i="12"/>
  <c r="K142" i="12"/>
  <c r="L142" i="12"/>
  <c r="L194" i="12"/>
  <c r="K194" i="12"/>
  <c r="K133" i="12"/>
  <c r="L133" i="12"/>
  <c r="L152" i="12"/>
  <c r="K152" i="12"/>
  <c r="L188" i="12"/>
  <c r="K188" i="12"/>
  <c r="L209" i="12"/>
  <c r="K209" i="12"/>
  <c r="K206" i="12"/>
  <c r="L206" i="12"/>
  <c r="K214" i="12"/>
  <c r="L214" i="12"/>
  <c r="L220" i="12"/>
  <c r="K220" i="12"/>
  <c r="K210" i="12"/>
  <c r="L210" i="12"/>
  <c r="K258" i="12"/>
  <c r="L258" i="12"/>
  <c r="L245" i="12"/>
  <c r="K245" i="12"/>
  <c r="K250" i="12"/>
  <c r="L250" i="12"/>
  <c r="L259" i="12"/>
  <c r="K259" i="12"/>
  <c r="L241" i="12"/>
  <c r="K241" i="12"/>
  <c r="L244" i="12"/>
  <c r="K244" i="12"/>
  <c r="K303" i="12"/>
  <c r="L303" i="12"/>
  <c r="K292" i="12"/>
  <c r="L292" i="12"/>
  <c r="L306" i="12"/>
  <c r="K306" i="12"/>
  <c r="K299" i="12"/>
  <c r="L299" i="12"/>
  <c r="K313" i="12"/>
  <c r="L313" i="12"/>
  <c r="K29" i="12"/>
  <c r="L29" i="12"/>
  <c r="K28" i="12"/>
  <c r="L28" i="12"/>
  <c r="K66" i="12"/>
  <c r="L66" i="12"/>
  <c r="K26" i="12"/>
  <c r="L26" i="12"/>
  <c r="K145" i="12"/>
  <c r="L145" i="12"/>
  <c r="L153" i="12"/>
  <c r="K153" i="12"/>
  <c r="K123" i="12"/>
  <c r="L123" i="12"/>
  <c r="L208" i="12"/>
  <c r="K208" i="12"/>
  <c r="K84" i="12"/>
  <c r="L84" i="12"/>
  <c r="K27" i="12"/>
  <c r="L27" i="12"/>
  <c r="K69" i="12"/>
  <c r="L69" i="12"/>
  <c r="K161" i="12"/>
  <c r="L161" i="12"/>
  <c r="K109" i="12"/>
  <c r="L109" i="12"/>
  <c r="K59" i="12"/>
  <c r="L59" i="12"/>
  <c r="K77" i="12"/>
  <c r="L77" i="12"/>
  <c r="K167" i="12"/>
  <c r="L167" i="12"/>
  <c r="K113" i="12"/>
  <c r="L113" i="12"/>
  <c r="K119" i="12"/>
  <c r="L119" i="12"/>
  <c r="K101" i="12"/>
  <c r="L101" i="12"/>
  <c r="K173" i="12"/>
  <c r="L173" i="12"/>
  <c r="K134" i="12"/>
  <c r="L134" i="12"/>
  <c r="K102" i="12"/>
  <c r="L102" i="12"/>
  <c r="L170" i="12"/>
  <c r="K170" i="12"/>
  <c r="K205" i="12"/>
  <c r="L205" i="12"/>
  <c r="L141" i="12"/>
  <c r="K141" i="12"/>
  <c r="K160" i="12"/>
  <c r="L160" i="12"/>
  <c r="K201" i="12"/>
  <c r="L201" i="12"/>
  <c r="L224" i="12"/>
  <c r="K224" i="12"/>
  <c r="K169" i="12"/>
  <c r="L169" i="12"/>
  <c r="K222" i="12"/>
  <c r="L222" i="12"/>
  <c r="L228" i="12"/>
  <c r="K228" i="12"/>
  <c r="K218" i="12"/>
  <c r="L218" i="12"/>
  <c r="K235" i="12"/>
  <c r="L235" i="12"/>
  <c r="L248" i="12"/>
  <c r="K248" i="12"/>
  <c r="L253" i="12"/>
  <c r="K253" i="12"/>
  <c r="L267" i="12"/>
  <c r="K267" i="12"/>
  <c r="L249" i="12"/>
  <c r="K249" i="12"/>
  <c r="L252" i="12"/>
  <c r="K252" i="12"/>
  <c r="K322" i="12"/>
  <c r="L322" i="12"/>
  <c r="K275" i="12"/>
  <c r="L275" i="12"/>
  <c r="L298" i="12"/>
  <c r="K298" i="12"/>
  <c r="L302" i="12"/>
  <c r="K302" i="12"/>
  <c r="K321" i="12"/>
  <c r="L321" i="12"/>
  <c r="K25" i="12"/>
  <c r="L25" i="12"/>
  <c r="J24" i="12"/>
  <c r="I9" i="12"/>
  <c r="K44" i="12"/>
  <c r="L44" i="12"/>
  <c r="L124" i="12"/>
  <c r="K124" i="12"/>
  <c r="K97" i="12"/>
  <c r="L97" i="12"/>
  <c r="K139" i="12"/>
  <c r="L139" i="12"/>
  <c r="K180" i="12"/>
  <c r="L180" i="12"/>
  <c r="K52" i="12"/>
  <c r="L52" i="12"/>
  <c r="K58" i="12"/>
  <c r="L58" i="12"/>
  <c r="K41" i="12"/>
  <c r="L41" i="12"/>
  <c r="K64" i="12"/>
  <c r="L64" i="12"/>
  <c r="K32" i="12"/>
  <c r="L32" i="12"/>
  <c r="K49" i="12"/>
  <c r="L49" i="12"/>
  <c r="L79" i="12"/>
  <c r="K79" i="12"/>
  <c r="K34" i="12"/>
  <c r="L34" i="12"/>
  <c r="K114" i="12"/>
  <c r="L114" i="12"/>
  <c r="K60" i="12"/>
  <c r="L60" i="12"/>
  <c r="K85" i="12"/>
  <c r="L85" i="12"/>
  <c r="K80" i="12"/>
  <c r="L80" i="12"/>
  <c r="K121" i="12"/>
  <c r="L121" i="12"/>
  <c r="L143" i="12"/>
  <c r="K143" i="12"/>
  <c r="K117" i="12"/>
  <c r="L117" i="12"/>
  <c r="K122" i="12"/>
  <c r="L122" i="12"/>
  <c r="K137" i="12"/>
  <c r="L137" i="12"/>
  <c r="K110" i="12"/>
  <c r="L110" i="12"/>
  <c r="L204" i="12"/>
  <c r="K204" i="12"/>
  <c r="K138" i="12"/>
  <c r="L138" i="12"/>
  <c r="K149" i="12"/>
  <c r="L149" i="12"/>
  <c r="K176" i="12"/>
  <c r="L176" i="12"/>
  <c r="K189" i="12"/>
  <c r="L189" i="12"/>
  <c r="K179" i="12"/>
  <c r="L179" i="12"/>
  <c r="K177" i="12"/>
  <c r="L177" i="12"/>
  <c r="K234" i="12"/>
  <c r="L234" i="12"/>
  <c r="K199" i="12"/>
  <c r="L199" i="12"/>
  <c r="K226" i="12"/>
  <c r="L226" i="12"/>
  <c r="K243" i="12"/>
  <c r="L243" i="12"/>
  <c r="K251" i="12"/>
  <c r="L251" i="12"/>
  <c r="K255" i="12"/>
  <c r="L255" i="12"/>
  <c r="L290" i="12"/>
  <c r="K290" i="12"/>
  <c r="L257" i="12"/>
  <c r="K257" i="12"/>
  <c r="L260" i="12"/>
  <c r="K260" i="12"/>
  <c r="K279" i="12"/>
  <c r="L279" i="12"/>
  <c r="K283" i="12"/>
  <c r="L283" i="12"/>
  <c r="K308" i="12"/>
  <c r="L308" i="12"/>
  <c r="K305" i="12"/>
  <c r="L305" i="12"/>
  <c r="K307" i="12"/>
  <c r="L307" i="12"/>
  <c r="L92" i="12"/>
  <c r="K92" i="12"/>
  <c r="L67" i="12"/>
  <c r="K67" i="12"/>
  <c r="O24" i="12"/>
  <c r="P24" i="12" s="1"/>
  <c r="N25" i="12"/>
  <c r="L54" i="12"/>
  <c r="K54" i="12"/>
  <c r="K95" i="12"/>
  <c r="L95" i="12"/>
  <c r="L62" i="12"/>
  <c r="K62" i="12"/>
  <c r="K140" i="12"/>
  <c r="L140" i="12"/>
  <c r="L157" i="12"/>
  <c r="K157" i="12"/>
  <c r="K197" i="12"/>
  <c r="L197" i="12"/>
  <c r="K246" i="12"/>
  <c r="L246" i="12"/>
  <c r="K207" i="12"/>
  <c r="L207" i="12"/>
  <c r="L213" i="12"/>
  <c r="K213" i="12"/>
  <c r="K266" i="12"/>
  <c r="L266" i="12"/>
  <c r="L271" i="12"/>
  <c r="K271" i="12"/>
  <c r="K269" i="12"/>
  <c r="L269" i="12"/>
  <c r="K254" i="12"/>
  <c r="L254" i="12"/>
  <c r="L265" i="12"/>
  <c r="K265" i="12"/>
  <c r="L268" i="12"/>
  <c r="K268" i="12"/>
  <c r="K287" i="12"/>
  <c r="L287" i="12"/>
  <c r="L294" i="12"/>
  <c r="K294" i="12"/>
  <c r="K317" i="12"/>
  <c r="L317" i="12"/>
  <c r="L323" i="12"/>
  <c r="K323" i="12"/>
  <c r="L316" i="12"/>
  <c r="K316" i="12"/>
  <c r="L51" i="12"/>
  <c r="K51" i="12"/>
  <c r="L46" i="12"/>
  <c r="K46" i="12"/>
  <c r="K75" i="12"/>
  <c r="L75" i="12"/>
  <c r="R23" i="12"/>
  <c r="Q23" i="12"/>
  <c r="L112" i="12"/>
  <c r="K112" i="12"/>
  <c r="K93" i="12"/>
  <c r="L93" i="12"/>
  <c r="K171" i="12"/>
  <c r="L171" i="12"/>
  <c r="K164" i="12"/>
  <c r="L164" i="12"/>
  <c r="K183" i="12"/>
  <c r="L183" i="12"/>
  <c r="K185" i="12"/>
  <c r="L185" i="12"/>
  <c r="K53" i="12"/>
  <c r="L53" i="12"/>
  <c r="K56" i="12"/>
  <c r="L56" i="12"/>
  <c r="K87" i="12"/>
  <c r="L87" i="12"/>
  <c r="K31" i="12"/>
  <c r="L31" i="12"/>
  <c r="K50" i="12"/>
  <c r="L50" i="12"/>
  <c r="K103" i="12"/>
  <c r="L103" i="12"/>
  <c r="L82" i="12"/>
  <c r="K82" i="12"/>
  <c r="K105" i="12"/>
  <c r="L105" i="12"/>
  <c r="L96" i="12"/>
  <c r="K96" i="12"/>
  <c r="L70" i="12"/>
  <c r="K70" i="12"/>
  <c r="K172" i="12"/>
  <c r="L172" i="12"/>
  <c r="K127" i="12"/>
  <c r="L127" i="12"/>
  <c r="K158" i="12"/>
  <c r="L158" i="12"/>
  <c r="K99" i="12"/>
  <c r="L99" i="12"/>
  <c r="K126" i="12"/>
  <c r="L126" i="12"/>
  <c r="K181" i="12"/>
  <c r="L181" i="12"/>
  <c r="K154" i="12"/>
  <c r="L154" i="12"/>
  <c r="K165" i="12"/>
  <c r="L165" i="12"/>
  <c r="L186" i="12"/>
  <c r="K186" i="12"/>
  <c r="L216" i="12"/>
  <c r="K216" i="12"/>
  <c r="K195" i="12"/>
  <c r="L195" i="12"/>
  <c r="K193" i="12"/>
  <c r="L193" i="12"/>
  <c r="L217" i="12"/>
  <c r="K217" i="12"/>
  <c r="K215" i="12"/>
  <c r="L215" i="12"/>
  <c r="L221" i="12"/>
  <c r="K221" i="12"/>
  <c r="L274" i="12"/>
  <c r="K274" i="12"/>
  <c r="K261" i="12"/>
  <c r="L261" i="12"/>
  <c r="K285" i="12"/>
  <c r="L285" i="12"/>
  <c r="K262" i="12"/>
  <c r="L262" i="12"/>
  <c r="K273" i="12"/>
  <c r="L273" i="12"/>
  <c r="L276" i="12"/>
  <c r="K276" i="12"/>
  <c r="K293" i="12"/>
  <c r="L293" i="12"/>
  <c r="K297" i="12"/>
  <c r="L297" i="12"/>
  <c r="K301" i="12"/>
  <c r="L301" i="12"/>
  <c r="K312" i="12"/>
  <c r="L312" i="12"/>
  <c r="K45" i="12"/>
  <c r="L45" i="12"/>
  <c r="K42" i="12"/>
  <c r="L42" i="12"/>
  <c r="L88" i="12"/>
  <c r="K88" i="12"/>
  <c r="K130" i="12"/>
  <c r="L130" i="12"/>
  <c r="K146" i="12"/>
  <c r="L146" i="12"/>
  <c r="K187" i="12"/>
  <c r="L187" i="12"/>
  <c r="L38" i="12"/>
  <c r="K38" i="12"/>
  <c r="K40" i="12"/>
  <c r="L40" i="12"/>
  <c r="L100" i="12"/>
  <c r="K100" i="12"/>
  <c r="K39" i="12"/>
  <c r="L39" i="12"/>
  <c r="K68" i="12"/>
  <c r="L68" i="12"/>
  <c r="K106" i="12"/>
  <c r="L106" i="12"/>
  <c r="K90" i="12"/>
  <c r="L90" i="12"/>
  <c r="L108" i="12"/>
  <c r="K108" i="12"/>
  <c r="L116" i="12"/>
  <c r="K116" i="12"/>
  <c r="K78" i="12"/>
  <c r="L78" i="12"/>
  <c r="K81" i="12"/>
  <c r="L81" i="12"/>
  <c r="L135" i="12"/>
  <c r="K135" i="12"/>
  <c r="L159" i="12"/>
  <c r="K159" i="12"/>
  <c r="K107" i="12"/>
  <c r="L107" i="12"/>
  <c r="L132" i="12"/>
  <c r="K132" i="12"/>
  <c r="L202" i="12"/>
  <c r="K202" i="12"/>
  <c r="L162" i="12"/>
  <c r="K162" i="12"/>
  <c r="K191" i="12"/>
  <c r="L191" i="12"/>
  <c r="K155" i="12"/>
  <c r="L155" i="12"/>
  <c r="K184" i="12"/>
  <c r="L184" i="12"/>
  <c r="L182" i="12"/>
  <c r="K182" i="12"/>
  <c r="K211" i="12"/>
  <c r="L211" i="12"/>
  <c r="L225" i="12"/>
  <c r="K225" i="12"/>
  <c r="K223" i="12"/>
  <c r="L223" i="12"/>
  <c r="L229" i="12"/>
  <c r="K229" i="12"/>
  <c r="K231" i="12"/>
  <c r="L231" i="12"/>
  <c r="K263" i="12"/>
  <c r="L263" i="12"/>
  <c r="L256" i="12"/>
  <c r="K256" i="12"/>
  <c r="K270" i="12"/>
  <c r="L270" i="12"/>
  <c r="K277" i="12"/>
  <c r="L277" i="12"/>
  <c r="L282" i="12"/>
  <c r="K282" i="12"/>
  <c r="K295" i="12"/>
  <c r="L295" i="12"/>
  <c r="K281" i="12"/>
  <c r="L281" i="12"/>
  <c r="K304" i="12"/>
  <c r="L304" i="12"/>
  <c r="K320" i="12"/>
  <c r="L320" i="12"/>
  <c r="L310" i="12"/>
  <c r="K310" i="12"/>
  <c r="L30" i="12"/>
  <c r="K30" i="12"/>
  <c r="K156" i="12"/>
  <c r="L156" i="12"/>
  <c r="K65" i="12"/>
  <c r="L65" i="12"/>
  <c r="AA12" i="12"/>
  <c r="T13" i="12"/>
  <c r="O25" i="12" l="1"/>
  <c r="P25" i="12" s="1"/>
  <c r="N26" i="12"/>
  <c r="K24" i="12"/>
  <c r="K9" i="12" s="1"/>
  <c r="L24" i="12"/>
  <c r="L9" i="12" s="1"/>
  <c r="M9" i="12" s="1"/>
  <c r="J9" i="12"/>
  <c r="B3" i="13" s="1"/>
  <c r="I8" i="7" s="1"/>
  <c r="Q24" i="12"/>
  <c r="R24" i="12"/>
  <c r="U13" i="12"/>
  <c r="W13" i="12" s="1"/>
  <c r="B2" i="13"/>
  <c r="I7" i="7" s="1"/>
  <c r="N27" i="12" l="1"/>
  <c r="O26" i="12"/>
  <c r="P26" i="12" s="1"/>
  <c r="Q25" i="12"/>
  <c r="R25" i="12"/>
  <c r="B4" i="13"/>
  <c r="I9" i="7" s="1"/>
  <c r="B6" i="13"/>
  <c r="I11" i="7" s="1"/>
  <c r="X13" i="12"/>
  <c r="T14" i="12"/>
  <c r="O27" i="12" l="1"/>
  <c r="P27" i="12" s="1"/>
  <c r="N28" i="12"/>
  <c r="Q26" i="12"/>
  <c r="R26" i="12"/>
  <c r="B5" i="13"/>
  <c r="I10" i="7" s="1"/>
  <c r="Y13" i="12"/>
  <c r="AA13" i="12" s="1"/>
  <c r="U14" i="12"/>
  <c r="O28" i="12" l="1"/>
  <c r="P28" i="12" s="1"/>
  <c r="N29" i="12"/>
  <c r="Q27" i="12"/>
  <c r="R27" i="12"/>
  <c r="W14" i="12"/>
  <c r="X14" i="12" s="1"/>
  <c r="Z13" i="12"/>
  <c r="T15" i="12"/>
  <c r="N30" i="12" l="1"/>
  <c r="O29" i="12"/>
  <c r="P29" i="12" s="1"/>
  <c r="R28" i="12"/>
  <c r="Q28" i="12"/>
  <c r="Y14" i="12"/>
  <c r="AA14" i="12" s="1"/>
  <c r="U15" i="12"/>
  <c r="T16" i="12" s="1"/>
  <c r="Q29" i="12" l="1"/>
  <c r="R29" i="12"/>
  <c r="O30" i="12"/>
  <c r="P30" i="12" s="1"/>
  <c r="N31" i="12"/>
  <c r="W15" i="12"/>
  <c r="X15" i="12" s="1"/>
  <c r="Y15" i="12" s="1"/>
  <c r="Z14" i="12"/>
  <c r="U16" i="12"/>
  <c r="T17" i="12" s="1"/>
  <c r="O31" i="12" l="1"/>
  <c r="P31" i="12" s="1"/>
  <c r="N32" i="12"/>
  <c r="Q30" i="12"/>
  <c r="R30" i="12"/>
  <c r="Z15" i="12"/>
  <c r="AA15" i="12"/>
  <c r="W16" i="12"/>
  <c r="X16" i="12" s="1"/>
  <c r="Y16" i="12" s="1"/>
  <c r="AA16" i="12" s="1"/>
  <c r="U17" i="12"/>
  <c r="T18" i="12" s="1"/>
  <c r="O32" i="12" l="1"/>
  <c r="P32" i="12" s="1"/>
  <c r="N33" i="12"/>
  <c r="R31" i="12"/>
  <c r="Q31" i="12"/>
  <c r="W17" i="12"/>
  <c r="X17" i="12" s="1"/>
  <c r="Z16" i="12"/>
  <c r="U18" i="12"/>
  <c r="T19" i="12" s="1"/>
  <c r="O33" i="12" l="1"/>
  <c r="P33" i="12" s="1"/>
  <c r="N34" i="12"/>
  <c r="Q32" i="12"/>
  <c r="R32" i="12"/>
  <c r="W18" i="12"/>
  <c r="X18" i="12" s="1"/>
  <c r="Y18" i="12" s="1"/>
  <c r="Z18" i="12" s="1"/>
  <c r="Y17" i="12"/>
  <c r="AA17" i="12" s="1"/>
  <c r="U19" i="12"/>
  <c r="T20" i="12" s="1"/>
  <c r="N35" i="12" l="1"/>
  <c r="O34" i="12"/>
  <c r="P34" i="12" s="1"/>
  <c r="Q33" i="12"/>
  <c r="R33" i="12"/>
  <c r="AA18" i="12"/>
  <c r="W19" i="12"/>
  <c r="X19" i="12" s="1"/>
  <c r="Y19" i="12" s="1"/>
  <c r="Z19" i="12" s="1"/>
  <c r="Z17" i="12"/>
  <c r="U20" i="12"/>
  <c r="T21" i="12" s="1"/>
  <c r="O35" i="12" l="1"/>
  <c r="P35" i="12" s="1"/>
  <c r="N36" i="12"/>
  <c r="Q34" i="12"/>
  <c r="R34" i="12"/>
  <c r="AA19" i="12"/>
  <c r="W20" i="12"/>
  <c r="X20" i="12" s="1"/>
  <c r="Y20" i="12" s="1"/>
  <c r="Z20" i="12" s="1"/>
  <c r="U21" i="12"/>
  <c r="W21" i="12" s="1"/>
  <c r="Q35" i="12" l="1"/>
  <c r="R35" i="12"/>
  <c r="O36" i="12"/>
  <c r="P36" i="12" s="1"/>
  <c r="N37" i="12"/>
  <c r="AA20" i="12"/>
  <c r="X21" i="12"/>
  <c r="Y21" i="12" s="1"/>
  <c r="Z21" i="12" s="1"/>
  <c r="T22" i="12"/>
  <c r="N38" i="12" l="1"/>
  <c r="O37" i="12"/>
  <c r="P37" i="12" s="1"/>
  <c r="R36" i="12"/>
  <c r="Q36" i="12"/>
  <c r="U22" i="12"/>
  <c r="W22" i="12" s="1"/>
  <c r="X22" i="12" s="1"/>
  <c r="Y22" i="12" s="1"/>
  <c r="AA21" i="12"/>
  <c r="Q37" i="12" l="1"/>
  <c r="R37" i="12"/>
  <c r="O38" i="12"/>
  <c r="P38" i="12" s="1"/>
  <c r="N39" i="12"/>
  <c r="AA22" i="12"/>
  <c r="Z22" i="12"/>
  <c r="T23" i="12"/>
  <c r="O39" i="12" l="1"/>
  <c r="P39" i="12" s="1"/>
  <c r="N40" i="12"/>
  <c r="Q38" i="12"/>
  <c r="R38" i="12"/>
  <c r="U23" i="12"/>
  <c r="W23" i="12" s="1"/>
  <c r="O40" i="12" l="1"/>
  <c r="P40" i="12" s="1"/>
  <c r="N41" i="12"/>
  <c r="R39" i="12"/>
  <c r="Q39" i="12"/>
  <c r="T24" i="12"/>
  <c r="U24" i="12" s="1"/>
  <c r="X23" i="12"/>
  <c r="Y23" i="12" s="1"/>
  <c r="O41" i="12" l="1"/>
  <c r="P41" i="12" s="1"/>
  <c r="N42" i="12"/>
  <c r="Q40" i="12"/>
  <c r="R40" i="12"/>
  <c r="Z23" i="12"/>
  <c r="AA23" i="12"/>
  <c r="W24" i="12"/>
  <c r="X24" i="12" s="1"/>
  <c r="Y24" i="12" s="1"/>
  <c r="T25" i="12"/>
  <c r="N43" i="12" l="1"/>
  <c r="O42" i="12"/>
  <c r="P42" i="12" s="1"/>
  <c r="Q41" i="12"/>
  <c r="R41" i="12"/>
  <c r="Z24" i="12"/>
  <c r="AA24" i="12"/>
  <c r="U25" i="12"/>
  <c r="T26" i="12" s="1"/>
  <c r="Q42" i="12" l="1"/>
  <c r="R42" i="12"/>
  <c r="O43" i="12"/>
  <c r="P43" i="12" s="1"/>
  <c r="N44" i="12"/>
  <c r="W25" i="12"/>
  <c r="X25" i="12" s="1"/>
  <c r="Y25" i="12" s="1"/>
  <c r="U26" i="12"/>
  <c r="T27" i="12" s="1"/>
  <c r="O44" i="12" l="1"/>
  <c r="P44" i="12" s="1"/>
  <c r="N45" i="12"/>
  <c r="Q43" i="12"/>
  <c r="R43" i="12"/>
  <c r="Z25" i="12"/>
  <c r="AA25" i="12"/>
  <c r="W26" i="12"/>
  <c r="X26" i="12" s="1"/>
  <c r="Y26" i="12" s="1"/>
  <c r="Z26" i="12" s="1"/>
  <c r="U27" i="12"/>
  <c r="W27" i="12" s="1"/>
  <c r="N46" i="12" l="1"/>
  <c r="O45" i="12"/>
  <c r="P45" i="12" s="1"/>
  <c r="R44" i="12"/>
  <c r="Q44" i="12"/>
  <c r="AA26" i="12"/>
  <c r="X27" i="12"/>
  <c r="Y27" i="12" s="1"/>
  <c r="T28" i="12"/>
  <c r="Q45" i="12" l="1"/>
  <c r="R45" i="12"/>
  <c r="O46" i="12"/>
  <c r="P46" i="12" s="1"/>
  <c r="N47" i="12"/>
  <c r="U28" i="12"/>
  <c r="T29" i="12" s="1"/>
  <c r="U29" i="12" s="1"/>
  <c r="T30" i="12" s="1"/>
  <c r="AA27" i="12"/>
  <c r="Z27" i="12"/>
  <c r="O47" i="12" l="1"/>
  <c r="P47" i="12" s="1"/>
  <c r="N48" i="12"/>
  <c r="Q46" i="12"/>
  <c r="R46" i="12"/>
  <c r="W28" i="12"/>
  <c r="X28" i="12" s="1"/>
  <c r="Y28" i="12" s="1"/>
  <c r="Z28" i="12" s="1"/>
  <c r="W29" i="12"/>
  <c r="X29" i="12" s="1"/>
  <c r="Y29" i="12" s="1"/>
  <c r="Z29" i="12" s="1"/>
  <c r="U30" i="12"/>
  <c r="T31" i="12" s="1"/>
  <c r="O48" i="12" l="1"/>
  <c r="P48" i="12" s="1"/>
  <c r="N49" i="12"/>
  <c r="R47" i="12"/>
  <c r="Q47" i="12"/>
  <c r="AA29" i="12"/>
  <c r="AA28" i="12"/>
  <c r="W30" i="12"/>
  <c r="X30" i="12" s="1"/>
  <c r="Y30" i="12" s="1"/>
  <c r="Z30" i="12" s="1"/>
  <c r="U31" i="12"/>
  <c r="W31" i="12" s="1"/>
  <c r="O49" i="12" l="1"/>
  <c r="P49" i="12" s="1"/>
  <c r="N50" i="12"/>
  <c r="Q48" i="12"/>
  <c r="R48" i="12"/>
  <c r="AA30" i="12"/>
  <c r="X31" i="12"/>
  <c r="Y31" i="12" s="1"/>
  <c r="Z31" i="12" s="1"/>
  <c r="T32" i="12"/>
  <c r="N51" i="12" l="1"/>
  <c r="O50" i="12"/>
  <c r="P50" i="12" s="1"/>
  <c r="Q49" i="12"/>
  <c r="R49" i="12"/>
  <c r="U32" i="12"/>
  <c r="AA31" i="12"/>
  <c r="Q50" i="12" l="1"/>
  <c r="R50" i="12"/>
  <c r="O51" i="12"/>
  <c r="P51" i="12" s="1"/>
  <c r="N52" i="12"/>
  <c r="W32" i="12"/>
  <c r="X32" i="12" s="1"/>
  <c r="Y32" i="12" s="1"/>
  <c r="T33" i="12"/>
  <c r="O52" i="12" l="1"/>
  <c r="P52" i="12" s="1"/>
  <c r="N53" i="12"/>
  <c r="Q51" i="12"/>
  <c r="R51" i="12"/>
  <c r="Z32" i="12"/>
  <c r="AA32" i="12"/>
  <c r="U33" i="12"/>
  <c r="N54" i="12" l="1"/>
  <c r="O53" i="12"/>
  <c r="P53" i="12" s="1"/>
  <c r="R52" i="12"/>
  <c r="Q52" i="12"/>
  <c r="W33" i="12"/>
  <c r="X33" i="12" s="1"/>
  <c r="Y33" i="12" s="1"/>
  <c r="Z33" i="12" s="1"/>
  <c r="T34" i="12"/>
  <c r="Q53" i="12" l="1"/>
  <c r="R53" i="12"/>
  <c r="O54" i="12"/>
  <c r="P54" i="12" s="1"/>
  <c r="N55" i="12"/>
  <c r="AA33" i="12"/>
  <c r="U34" i="12"/>
  <c r="W34" i="12" s="1"/>
  <c r="X34" i="12" s="1"/>
  <c r="Y34" i="12" s="1"/>
  <c r="Z34" i="12" s="1"/>
  <c r="O55" i="12" l="1"/>
  <c r="P55" i="12" s="1"/>
  <c r="N56" i="12"/>
  <c r="Q54" i="12"/>
  <c r="R54" i="12"/>
  <c r="T35" i="12"/>
  <c r="U35" i="12" s="1"/>
  <c r="T36" i="12" s="1"/>
  <c r="U36" i="12" s="1"/>
  <c r="T37" i="12" s="1"/>
  <c r="AA34" i="12"/>
  <c r="O56" i="12" l="1"/>
  <c r="P56" i="12" s="1"/>
  <c r="N57" i="12"/>
  <c r="R55" i="12"/>
  <c r="Q55" i="12"/>
  <c r="W35" i="12"/>
  <c r="X35" i="12" s="1"/>
  <c r="Y35" i="12" s="1"/>
  <c r="W36" i="12"/>
  <c r="X36" i="12" s="1"/>
  <c r="Y36" i="12" s="1"/>
  <c r="Z36" i="12" s="1"/>
  <c r="U37" i="12"/>
  <c r="T38" i="12" s="1"/>
  <c r="O57" i="12" l="1"/>
  <c r="P57" i="12" s="1"/>
  <c r="N58" i="12"/>
  <c r="Q56" i="12"/>
  <c r="R56" i="12"/>
  <c r="AA36" i="12"/>
  <c r="Z35" i="12"/>
  <c r="AA35" i="12"/>
  <c r="W37" i="12"/>
  <c r="X37" i="12" s="1"/>
  <c r="Y37" i="12" s="1"/>
  <c r="Z37" i="12" s="1"/>
  <c r="U38" i="12"/>
  <c r="T39" i="12" s="1"/>
  <c r="N59" i="12" l="1"/>
  <c r="O58" i="12"/>
  <c r="P58" i="12" s="1"/>
  <c r="Q57" i="12"/>
  <c r="R57" i="12"/>
  <c r="AA37" i="12"/>
  <c r="W38" i="12"/>
  <c r="X38" i="12" s="1"/>
  <c r="Y38" i="12" s="1"/>
  <c r="Z38" i="12" s="1"/>
  <c r="U39" i="12"/>
  <c r="T40" i="12" s="1"/>
  <c r="Q58" i="12" l="1"/>
  <c r="R58" i="12"/>
  <c r="O59" i="12"/>
  <c r="P59" i="12" s="1"/>
  <c r="N60" i="12"/>
  <c r="AA38" i="12"/>
  <c r="W39" i="12"/>
  <c r="X39" i="12" s="1"/>
  <c r="Y39" i="12" s="1"/>
  <c r="Z39" i="12" s="1"/>
  <c r="U40" i="12"/>
  <c r="W40" i="12" s="1"/>
  <c r="O60" i="12" l="1"/>
  <c r="P60" i="12" s="1"/>
  <c r="N61" i="12"/>
  <c r="Q59" i="12"/>
  <c r="R59" i="12"/>
  <c r="AA39" i="12"/>
  <c r="X40" i="12"/>
  <c r="Y40" i="12" s="1"/>
  <c r="T41" i="12"/>
  <c r="N62" i="12" l="1"/>
  <c r="O61" i="12"/>
  <c r="P61" i="12" s="1"/>
  <c r="R60" i="12"/>
  <c r="Q60" i="12"/>
  <c r="AA40" i="12"/>
  <c r="Z40" i="12"/>
  <c r="U41" i="12"/>
  <c r="Q61" i="12" l="1"/>
  <c r="R61" i="12"/>
  <c r="O62" i="12"/>
  <c r="P62" i="12" s="1"/>
  <c r="N63" i="12"/>
  <c r="W41" i="12"/>
  <c r="X41" i="12" s="1"/>
  <c r="Y41" i="12" s="1"/>
  <c r="T42" i="12"/>
  <c r="O63" i="12" l="1"/>
  <c r="P63" i="12" s="1"/>
  <c r="N64" i="12"/>
  <c r="Q62" i="12"/>
  <c r="R62" i="12"/>
  <c r="Z41" i="12"/>
  <c r="AA41" i="12"/>
  <c r="U42" i="12"/>
  <c r="W42" i="12" s="1"/>
  <c r="X42" i="12" s="1"/>
  <c r="Y42" i="12" s="1"/>
  <c r="O64" i="12" l="1"/>
  <c r="P64" i="12" s="1"/>
  <c r="N65" i="12"/>
  <c r="R63" i="12"/>
  <c r="Q63" i="12"/>
  <c r="T43" i="12"/>
  <c r="U43" i="12" s="1"/>
  <c r="T44" i="12" s="1"/>
  <c r="U44" i="12" s="1"/>
  <c r="T45" i="12" s="1"/>
  <c r="Z42" i="12"/>
  <c r="AA42" i="12"/>
  <c r="O65" i="12" l="1"/>
  <c r="P65" i="12" s="1"/>
  <c r="N66" i="12"/>
  <c r="Q64" i="12"/>
  <c r="R64" i="12"/>
  <c r="W43" i="12"/>
  <c r="X43" i="12" s="1"/>
  <c r="Y43" i="12" s="1"/>
  <c r="W44" i="12"/>
  <c r="X44" i="12" s="1"/>
  <c r="Y44" i="12" s="1"/>
  <c r="Z44" i="12" s="1"/>
  <c r="U45" i="12"/>
  <c r="T46" i="12" s="1"/>
  <c r="N67" i="12" l="1"/>
  <c r="O66" i="12"/>
  <c r="P66" i="12" s="1"/>
  <c r="Q65" i="12"/>
  <c r="R65" i="12"/>
  <c r="AA44" i="12"/>
  <c r="W45" i="12"/>
  <c r="X45" i="12" s="1"/>
  <c r="Y45" i="12" s="1"/>
  <c r="Z45" i="12" s="1"/>
  <c r="Z43" i="12"/>
  <c r="AA43" i="12"/>
  <c r="U46" i="12"/>
  <c r="T47" i="12" s="1"/>
  <c r="Q66" i="12" l="1"/>
  <c r="R66" i="12"/>
  <c r="O67" i="12"/>
  <c r="P67" i="12" s="1"/>
  <c r="N68" i="12"/>
  <c r="AA45" i="12"/>
  <c r="W46" i="12"/>
  <c r="X46" i="12" s="1"/>
  <c r="Y46" i="12" s="1"/>
  <c r="Z46" i="12" s="1"/>
  <c r="U47" i="12"/>
  <c r="W47" i="12" s="1"/>
  <c r="O68" i="12" l="1"/>
  <c r="P68" i="12" s="1"/>
  <c r="N69" i="12"/>
  <c r="Q67" i="12"/>
  <c r="R67" i="12"/>
  <c r="AA46" i="12"/>
  <c r="X47" i="12"/>
  <c r="Y47" i="12" s="1"/>
  <c r="Z47" i="12" s="1"/>
  <c r="T48" i="12"/>
  <c r="N70" i="12" l="1"/>
  <c r="O69" i="12"/>
  <c r="P69" i="12" s="1"/>
  <c r="R68" i="12"/>
  <c r="Q68" i="12"/>
  <c r="AA47" i="12"/>
  <c r="U48" i="12"/>
  <c r="W48" i="12" s="1"/>
  <c r="Q69" i="12" l="1"/>
  <c r="R69" i="12"/>
  <c r="O70" i="12"/>
  <c r="P70" i="12" s="1"/>
  <c r="N71" i="12"/>
  <c r="X48" i="12"/>
  <c r="Y48" i="12" s="1"/>
  <c r="Z48" i="12" s="1"/>
  <c r="T49" i="12"/>
  <c r="O71" i="12" l="1"/>
  <c r="P71" i="12" s="1"/>
  <c r="N72" i="12"/>
  <c r="Q70" i="12"/>
  <c r="R70" i="12"/>
  <c r="AA48" i="12"/>
  <c r="U49" i="12"/>
  <c r="T50" i="12" s="1"/>
  <c r="O72" i="12" l="1"/>
  <c r="P72" i="12" s="1"/>
  <c r="N73" i="12"/>
  <c r="R71" i="12"/>
  <c r="Q71" i="12"/>
  <c r="W49" i="12"/>
  <c r="X49" i="12" s="1"/>
  <c r="Y49" i="12" s="1"/>
  <c r="U50" i="12"/>
  <c r="T51" i="12" s="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N13" i="11"/>
  <c r="O13" i="11" s="1"/>
  <c r="P13" i="11" s="1"/>
  <c r="Q13" i="11" s="1"/>
  <c r="N74" i="12" l="1"/>
  <c r="O73" i="12"/>
  <c r="P73" i="12" s="1"/>
  <c r="Q72" i="12"/>
  <c r="R72" i="12"/>
  <c r="Z49" i="12"/>
  <c r="AA49" i="12"/>
  <c r="W50" i="12"/>
  <c r="X50" i="12" s="1"/>
  <c r="Y50" i="12" s="1"/>
  <c r="Z50" i="12" s="1"/>
  <c r="U51" i="12"/>
  <c r="T52" i="12" s="1"/>
  <c r="R13" i="11"/>
  <c r="F20" i="11"/>
  <c r="F292" i="11"/>
  <c r="F276" i="11"/>
  <c r="F322" i="11"/>
  <c r="F52" i="11"/>
  <c r="F84" i="11"/>
  <c r="H85" i="11" s="1"/>
  <c r="F116" i="11"/>
  <c r="F156" i="11"/>
  <c r="F219" i="11"/>
  <c r="F27" i="11"/>
  <c r="F59" i="11"/>
  <c r="F91" i="11"/>
  <c r="F123" i="11"/>
  <c r="F163" i="11"/>
  <c r="F227" i="11"/>
  <c r="F283" i="11"/>
  <c r="F28" i="11"/>
  <c r="F60" i="11"/>
  <c r="F92" i="11"/>
  <c r="F124" i="11"/>
  <c r="F171" i="11"/>
  <c r="F235" i="11"/>
  <c r="F284" i="11"/>
  <c r="F35" i="11"/>
  <c r="F67" i="11"/>
  <c r="F99" i="11"/>
  <c r="F131" i="11"/>
  <c r="F179" i="11"/>
  <c r="F243" i="11"/>
  <c r="F291" i="11"/>
  <c r="F36" i="11"/>
  <c r="F68" i="11"/>
  <c r="F100" i="11"/>
  <c r="F132" i="11"/>
  <c r="F187" i="11"/>
  <c r="F251" i="11"/>
  <c r="F300" i="11"/>
  <c r="F252" i="11"/>
  <c r="F228" i="11"/>
  <c r="F204" i="11"/>
  <c r="F180" i="11"/>
  <c r="H181" i="11" s="1"/>
  <c r="F316" i="11"/>
  <c r="F268" i="11"/>
  <c r="F236" i="11"/>
  <c r="F220" i="11"/>
  <c r="F196" i="11"/>
  <c r="F172" i="11"/>
  <c r="F148" i="11"/>
  <c r="H149" i="11" s="1"/>
  <c r="F308" i="11"/>
  <c r="F260" i="11"/>
  <c r="F244" i="11"/>
  <c r="F212" i="11"/>
  <c r="F188" i="11"/>
  <c r="F164" i="11"/>
  <c r="F140" i="11"/>
  <c r="F43" i="11"/>
  <c r="F75" i="11"/>
  <c r="F107" i="11"/>
  <c r="F139" i="11"/>
  <c r="F195" i="11"/>
  <c r="F259" i="11"/>
  <c r="F299" i="11"/>
  <c r="F44" i="11"/>
  <c r="H45" i="11" s="1"/>
  <c r="F76" i="11"/>
  <c r="F108" i="11"/>
  <c r="F147" i="11"/>
  <c r="F203" i="11"/>
  <c r="F267" i="11"/>
  <c r="F307" i="11"/>
  <c r="H308" i="11" s="1"/>
  <c r="F19" i="11"/>
  <c r="F51" i="11"/>
  <c r="F83" i="11"/>
  <c r="H84" i="11" s="1"/>
  <c r="F115" i="11"/>
  <c r="F155" i="11"/>
  <c r="F211" i="11"/>
  <c r="F275" i="11"/>
  <c r="F315" i="11"/>
  <c r="F13" i="11"/>
  <c r="F21" i="11"/>
  <c r="F29" i="11"/>
  <c r="F37" i="11"/>
  <c r="F45" i="11"/>
  <c r="F53" i="11"/>
  <c r="F61" i="11"/>
  <c r="H62" i="11" s="1"/>
  <c r="F69" i="11"/>
  <c r="F77" i="11"/>
  <c r="F85" i="11"/>
  <c r="F93" i="11"/>
  <c r="F101" i="11"/>
  <c r="F109" i="11"/>
  <c r="F117" i="11"/>
  <c r="H118" i="11" s="1"/>
  <c r="F125" i="11"/>
  <c r="F133" i="11"/>
  <c r="F141" i="11"/>
  <c r="F149" i="11"/>
  <c r="F157" i="11"/>
  <c r="F165" i="11"/>
  <c r="F173" i="11"/>
  <c r="F181" i="11"/>
  <c r="F189" i="11"/>
  <c r="F197" i="11"/>
  <c r="F205" i="11"/>
  <c r="F213" i="11"/>
  <c r="F221" i="11"/>
  <c r="F229" i="11"/>
  <c r="F237" i="11"/>
  <c r="F245" i="11"/>
  <c r="H246" i="11" s="1"/>
  <c r="F253" i="11"/>
  <c r="H254" i="11" s="1"/>
  <c r="F261" i="11"/>
  <c r="F269" i="11"/>
  <c r="F277" i="11"/>
  <c r="F285" i="11"/>
  <c r="F293" i="11"/>
  <c r="F301" i="11"/>
  <c r="F309" i="11"/>
  <c r="H310" i="11" s="1"/>
  <c r="F317" i="11"/>
  <c r="H318" i="11" s="1"/>
  <c r="F12" i="11"/>
  <c r="F14" i="11"/>
  <c r="F22" i="11"/>
  <c r="F30" i="11"/>
  <c r="F38" i="11"/>
  <c r="F46" i="11"/>
  <c r="F54" i="11"/>
  <c r="F62" i="11"/>
  <c r="F70" i="11"/>
  <c r="H71" i="11" s="1"/>
  <c r="F78" i="11"/>
  <c r="F86" i="11"/>
  <c r="F94" i="11"/>
  <c r="F102" i="11"/>
  <c r="F110" i="11"/>
  <c r="F118" i="11"/>
  <c r="F126" i="11"/>
  <c r="F134" i="11"/>
  <c r="H135" i="11" s="1"/>
  <c r="F142" i="11"/>
  <c r="F150" i="11"/>
  <c r="F158" i="11"/>
  <c r="F166" i="11"/>
  <c r="F174" i="11"/>
  <c r="F182" i="11"/>
  <c r="F190" i="11"/>
  <c r="F198" i="11"/>
  <c r="F206" i="11"/>
  <c r="F214" i="11"/>
  <c r="F222" i="11"/>
  <c r="F230" i="11"/>
  <c r="F238" i="11"/>
  <c r="F246" i="11"/>
  <c r="F254" i="11"/>
  <c r="F262" i="11"/>
  <c r="F270" i="11"/>
  <c r="F278" i="11"/>
  <c r="F286" i="11"/>
  <c r="F294" i="11"/>
  <c r="F302" i="11"/>
  <c r="F310" i="11"/>
  <c r="F318" i="11"/>
  <c r="F15" i="11"/>
  <c r="F23" i="11"/>
  <c r="F31" i="11"/>
  <c r="F39" i="11"/>
  <c r="F47" i="11"/>
  <c r="F55" i="11"/>
  <c r="F63" i="11"/>
  <c r="F71" i="11"/>
  <c r="F79" i="11"/>
  <c r="F87" i="11"/>
  <c r="F95" i="11"/>
  <c r="F103" i="11"/>
  <c r="F111" i="11"/>
  <c r="F119" i="11"/>
  <c r="F127" i="11"/>
  <c r="F135" i="11"/>
  <c r="F143" i="11"/>
  <c r="F151" i="11"/>
  <c r="H152" i="11" s="1"/>
  <c r="F159" i="11"/>
  <c r="F167" i="11"/>
  <c r="F175" i="11"/>
  <c r="F183" i="11"/>
  <c r="F191" i="11"/>
  <c r="F199" i="11"/>
  <c r="F207" i="11"/>
  <c r="F215" i="11"/>
  <c r="F223" i="11"/>
  <c r="F231" i="11"/>
  <c r="F239" i="11"/>
  <c r="F247" i="11"/>
  <c r="F255" i="11"/>
  <c r="F263" i="11"/>
  <c r="H264" i="11" s="1"/>
  <c r="F271" i="11"/>
  <c r="H272" i="11" s="1"/>
  <c r="F279" i="11"/>
  <c r="H280" i="11" s="1"/>
  <c r="F287" i="11"/>
  <c r="F295" i="11"/>
  <c r="F303" i="11"/>
  <c r="F311" i="11"/>
  <c r="F319" i="11"/>
  <c r="F16" i="11"/>
  <c r="F24" i="11"/>
  <c r="H25" i="11" s="1"/>
  <c r="F32" i="11"/>
  <c r="H33" i="11" s="1"/>
  <c r="F40" i="11"/>
  <c r="F48" i="11"/>
  <c r="F56" i="11"/>
  <c r="F64" i="11"/>
  <c r="H65" i="11" s="1"/>
  <c r="F72" i="11"/>
  <c r="H73" i="11" s="1"/>
  <c r="F80" i="11"/>
  <c r="F88" i="11"/>
  <c r="F96" i="11"/>
  <c r="F104" i="11"/>
  <c r="F112" i="11"/>
  <c r="F120" i="11"/>
  <c r="F128" i="11"/>
  <c r="F136" i="11"/>
  <c r="H137" i="11" s="1"/>
  <c r="F144" i="11"/>
  <c r="F152" i="11"/>
  <c r="F160" i="11"/>
  <c r="F168" i="11"/>
  <c r="F176" i="11"/>
  <c r="F184" i="11"/>
  <c r="H185" i="11" s="1"/>
  <c r="F192" i="11"/>
  <c r="F200" i="11"/>
  <c r="F208" i="11"/>
  <c r="F216" i="11"/>
  <c r="H217" i="11" s="1"/>
  <c r="F224" i="11"/>
  <c r="H225" i="11" s="1"/>
  <c r="F232" i="11"/>
  <c r="F240" i="11"/>
  <c r="F248" i="11"/>
  <c r="H249" i="11" s="1"/>
  <c r="F256" i="11"/>
  <c r="F264" i="11"/>
  <c r="F272" i="11"/>
  <c r="F280" i="11"/>
  <c r="H281" i="11" s="1"/>
  <c r="F288" i="11"/>
  <c r="H289" i="11" s="1"/>
  <c r="F296" i="11"/>
  <c r="F304" i="11"/>
  <c r="F312" i="11"/>
  <c r="H313" i="11" s="1"/>
  <c r="F320" i="11"/>
  <c r="F17" i="11"/>
  <c r="F25" i="11"/>
  <c r="F33" i="11"/>
  <c r="F41" i="11"/>
  <c r="F49" i="11"/>
  <c r="F57" i="11"/>
  <c r="F65" i="11"/>
  <c r="F73" i="11"/>
  <c r="F81" i="11"/>
  <c r="F89" i="11"/>
  <c r="F97" i="11"/>
  <c r="F105" i="11"/>
  <c r="F113" i="11"/>
  <c r="H114" i="11" s="1"/>
  <c r="F121" i="11"/>
  <c r="F129" i="11"/>
  <c r="F137" i="11"/>
  <c r="F145" i="11"/>
  <c r="F153" i="11"/>
  <c r="F161" i="11"/>
  <c r="F169" i="11"/>
  <c r="F177" i="11"/>
  <c r="F185" i="11"/>
  <c r="F193" i="11"/>
  <c r="F201" i="11"/>
  <c r="F209" i="11"/>
  <c r="F217" i="11"/>
  <c r="F225" i="11"/>
  <c r="F233" i="11"/>
  <c r="H234" i="11" s="1"/>
  <c r="F241" i="11"/>
  <c r="H242" i="11" s="1"/>
  <c r="F249" i="11"/>
  <c r="H250" i="11" s="1"/>
  <c r="F257" i="11"/>
  <c r="F265" i="11"/>
  <c r="F273" i="11"/>
  <c r="F281" i="11"/>
  <c r="F289" i="11"/>
  <c r="F297" i="11"/>
  <c r="H298" i="11" s="1"/>
  <c r="F305" i="11"/>
  <c r="H306" i="11" s="1"/>
  <c r="F313" i="11"/>
  <c r="F321" i="11"/>
  <c r="F18" i="11"/>
  <c r="F26" i="11"/>
  <c r="F34" i="11"/>
  <c r="F42" i="11"/>
  <c r="F50" i="11"/>
  <c r="H51" i="11" s="1"/>
  <c r="F58" i="11"/>
  <c r="F66" i="11"/>
  <c r="F74" i="11"/>
  <c r="H75" i="11" s="1"/>
  <c r="F82" i="11"/>
  <c r="H83" i="11" s="1"/>
  <c r="F90" i="11"/>
  <c r="H91" i="11" s="1"/>
  <c r="F98" i="11"/>
  <c r="F106" i="11"/>
  <c r="H107" i="11" s="1"/>
  <c r="F114" i="11"/>
  <c r="H115" i="11" s="1"/>
  <c r="F122" i="11"/>
  <c r="F130" i="11"/>
  <c r="F138" i="11"/>
  <c r="H139" i="11" s="1"/>
  <c r="F146" i="11"/>
  <c r="H147" i="11" s="1"/>
  <c r="F154" i="11"/>
  <c r="H155" i="11" s="1"/>
  <c r="F162" i="11"/>
  <c r="F170" i="11"/>
  <c r="F178" i="11"/>
  <c r="F186" i="11"/>
  <c r="F194" i="11"/>
  <c r="F202" i="11"/>
  <c r="F210" i="11"/>
  <c r="F218" i="11"/>
  <c r="F226" i="11"/>
  <c r="F234" i="11"/>
  <c r="H235" i="11" s="1"/>
  <c r="F242" i="11"/>
  <c r="H243" i="11" s="1"/>
  <c r="F250" i="11"/>
  <c r="F258" i="11"/>
  <c r="F266" i="11"/>
  <c r="F274" i="11"/>
  <c r="H275" i="11" s="1"/>
  <c r="F282" i="11"/>
  <c r="F290" i="11"/>
  <c r="F298" i="11"/>
  <c r="F306" i="11"/>
  <c r="F314" i="11"/>
  <c r="N14" i="11"/>
  <c r="I306" i="11" l="1"/>
  <c r="J306" i="11" s="1"/>
  <c r="K306" i="11" s="1"/>
  <c r="E299" i="7"/>
  <c r="I242" i="11"/>
  <c r="J242" i="11" s="1"/>
  <c r="K242" i="11" s="1"/>
  <c r="E235" i="7"/>
  <c r="I114" i="11"/>
  <c r="J114" i="11" s="1"/>
  <c r="K114" i="11" s="1"/>
  <c r="E107" i="7"/>
  <c r="I45" i="11"/>
  <c r="J45" i="11" s="1"/>
  <c r="E38" i="7"/>
  <c r="I243" i="11"/>
  <c r="J243" i="11" s="1"/>
  <c r="K243" i="11" s="1"/>
  <c r="E236" i="7"/>
  <c r="I115" i="11"/>
  <c r="J115" i="11" s="1"/>
  <c r="K115" i="11" s="1"/>
  <c r="E108" i="7"/>
  <c r="I51" i="11"/>
  <c r="J51" i="11" s="1"/>
  <c r="E44" i="7"/>
  <c r="I298" i="11"/>
  <c r="J298" i="11" s="1"/>
  <c r="K298" i="11" s="1"/>
  <c r="E291" i="7"/>
  <c r="I234" i="11"/>
  <c r="J234" i="11" s="1"/>
  <c r="K234" i="11" s="1"/>
  <c r="E227" i="7"/>
  <c r="I289" i="11"/>
  <c r="J289" i="11" s="1"/>
  <c r="K289" i="11" s="1"/>
  <c r="E282" i="7"/>
  <c r="I225" i="11"/>
  <c r="J225" i="11" s="1"/>
  <c r="K225" i="11" s="1"/>
  <c r="E218" i="7"/>
  <c r="I33" i="11"/>
  <c r="J33" i="11" s="1"/>
  <c r="E26" i="7"/>
  <c r="I280" i="11"/>
  <c r="J280" i="11" s="1"/>
  <c r="K280" i="11" s="1"/>
  <c r="E273" i="7"/>
  <c r="I152" i="11"/>
  <c r="J152" i="11" s="1"/>
  <c r="K152" i="11" s="1"/>
  <c r="E145" i="7"/>
  <c r="I85" i="11"/>
  <c r="J85" i="11" s="1"/>
  <c r="K85" i="11" s="1"/>
  <c r="E78" i="7"/>
  <c r="I235" i="11"/>
  <c r="J235" i="11" s="1"/>
  <c r="K235" i="11" s="1"/>
  <c r="E228" i="7"/>
  <c r="I107" i="11"/>
  <c r="J107" i="11" s="1"/>
  <c r="E100" i="7"/>
  <c r="I281" i="11"/>
  <c r="J281" i="11" s="1"/>
  <c r="K281" i="11" s="1"/>
  <c r="E274" i="7"/>
  <c r="I217" i="11"/>
  <c r="J217" i="11" s="1"/>
  <c r="K217" i="11" s="1"/>
  <c r="E210" i="7"/>
  <c r="I25" i="11"/>
  <c r="J25" i="11" s="1"/>
  <c r="K25" i="11" s="1"/>
  <c r="E18" i="7"/>
  <c r="I272" i="11"/>
  <c r="J272" i="11" s="1"/>
  <c r="K272" i="11" s="1"/>
  <c r="E265" i="7"/>
  <c r="I135" i="11"/>
  <c r="J135" i="11" s="1"/>
  <c r="K135" i="11" s="1"/>
  <c r="E128" i="7"/>
  <c r="I71" i="11"/>
  <c r="J71" i="11" s="1"/>
  <c r="K71" i="11" s="1"/>
  <c r="E64" i="7"/>
  <c r="I308" i="11"/>
  <c r="J308" i="11" s="1"/>
  <c r="K308" i="11" s="1"/>
  <c r="E301" i="7"/>
  <c r="I264" i="11"/>
  <c r="J264" i="11" s="1"/>
  <c r="K264" i="11" s="1"/>
  <c r="E257" i="7"/>
  <c r="I318" i="11"/>
  <c r="J318" i="11" s="1"/>
  <c r="K318" i="11" s="1"/>
  <c r="E311" i="7"/>
  <c r="I254" i="11"/>
  <c r="J254" i="11" s="1"/>
  <c r="E247" i="7"/>
  <c r="I62" i="11"/>
  <c r="J62" i="11" s="1"/>
  <c r="K62" i="11" s="1"/>
  <c r="E55" i="7"/>
  <c r="I91" i="11"/>
  <c r="J91" i="11" s="1"/>
  <c r="E84" i="7"/>
  <c r="I137" i="11"/>
  <c r="J137" i="11" s="1"/>
  <c r="K137" i="11" s="1"/>
  <c r="E130" i="7"/>
  <c r="I73" i="11"/>
  <c r="J73" i="11" s="1"/>
  <c r="K73" i="11" s="1"/>
  <c r="E66" i="7"/>
  <c r="I310" i="11"/>
  <c r="J310" i="11" s="1"/>
  <c r="K310" i="11" s="1"/>
  <c r="E303" i="7"/>
  <c r="I246" i="11"/>
  <c r="J246" i="11" s="1"/>
  <c r="K246" i="11" s="1"/>
  <c r="E239" i="7"/>
  <c r="I118" i="11"/>
  <c r="J118" i="11" s="1"/>
  <c r="K118" i="11" s="1"/>
  <c r="E111" i="7"/>
  <c r="I275" i="11"/>
  <c r="J275" i="11" s="1"/>
  <c r="K275" i="11" s="1"/>
  <c r="E268" i="7"/>
  <c r="I147" i="11"/>
  <c r="J147" i="11" s="1"/>
  <c r="L147" i="11" s="1"/>
  <c r="E140" i="7"/>
  <c r="I83" i="11"/>
  <c r="J83" i="11" s="1"/>
  <c r="L83" i="11" s="1"/>
  <c r="E76" i="7"/>
  <c r="I65" i="11"/>
  <c r="J65" i="11" s="1"/>
  <c r="K65" i="11" s="1"/>
  <c r="E58" i="7"/>
  <c r="I155" i="11"/>
  <c r="J155" i="11" s="1"/>
  <c r="L155" i="11" s="1"/>
  <c r="E148" i="7"/>
  <c r="I139" i="11"/>
  <c r="J139" i="11" s="1"/>
  <c r="L139" i="11" s="1"/>
  <c r="E132" i="7"/>
  <c r="I75" i="11"/>
  <c r="J75" i="11" s="1"/>
  <c r="K75" i="11" s="1"/>
  <c r="E68" i="7"/>
  <c r="I313" i="11"/>
  <c r="J313" i="11" s="1"/>
  <c r="K313" i="11" s="1"/>
  <c r="E306" i="7"/>
  <c r="I249" i="11"/>
  <c r="J249" i="11" s="1"/>
  <c r="K249" i="11" s="1"/>
  <c r="E242" i="7"/>
  <c r="I185" i="11"/>
  <c r="J185" i="11" s="1"/>
  <c r="K185" i="11" s="1"/>
  <c r="E178" i="7"/>
  <c r="I181" i="11"/>
  <c r="J181" i="11" s="1"/>
  <c r="K181" i="11" s="1"/>
  <c r="E174" i="7"/>
  <c r="I250" i="11"/>
  <c r="J250" i="11" s="1"/>
  <c r="K250" i="11" s="1"/>
  <c r="E243" i="7"/>
  <c r="I84" i="11"/>
  <c r="J84" i="11" s="1"/>
  <c r="K84" i="11" s="1"/>
  <c r="E77" i="7"/>
  <c r="I149" i="11"/>
  <c r="J149" i="11" s="1"/>
  <c r="K149" i="11" s="1"/>
  <c r="E142" i="7"/>
  <c r="Q73" i="12"/>
  <c r="R73" i="12"/>
  <c r="N75" i="12"/>
  <c r="O74" i="12"/>
  <c r="P74" i="12" s="1"/>
  <c r="H24" i="11"/>
  <c r="W51" i="12"/>
  <c r="X51" i="12" s="1"/>
  <c r="Y51" i="12" s="1"/>
  <c r="Z51" i="12" s="1"/>
  <c r="L75" i="11"/>
  <c r="L73" i="11"/>
  <c r="K83" i="11"/>
  <c r="L91" i="11"/>
  <c r="K91" i="11"/>
  <c r="L254" i="11"/>
  <c r="K254" i="11"/>
  <c r="L51" i="11"/>
  <c r="K51" i="11"/>
  <c r="L33" i="11"/>
  <c r="K33" i="11"/>
  <c r="L45" i="11"/>
  <c r="K45" i="11"/>
  <c r="L107" i="11"/>
  <c r="K107" i="11"/>
  <c r="AA50" i="12"/>
  <c r="U52" i="12"/>
  <c r="T53" i="12" s="1"/>
  <c r="L25" i="11"/>
  <c r="L85" i="11"/>
  <c r="L246" i="11"/>
  <c r="L243" i="11"/>
  <c r="L275" i="11"/>
  <c r="L71" i="11"/>
  <c r="L84" i="11"/>
  <c r="L225" i="11"/>
  <c r="L306" i="11"/>
  <c r="L313" i="11"/>
  <c r="L308" i="11"/>
  <c r="L298" i="11"/>
  <c r="L234" i="11"/>
  <c r="L62" i="11"/>
  <c r="H323" i="11"/>
  <c r="E316" i="7" s="1"/>
  <c r="L235" i="11"/>
  <c r="L217" i="11"/>
  <c r="L114" i="11"/>
  <c r="L280" i="11"/>
  <c r="L272" i="11"/>
  <c r="L264" i="11"/>
  <c r="H260" i="11"/>
  <c r="H53" i="11"/>
  <c r="H136" i="11"/>
  <c r="H300" i="11"/>
  <c r="H92" i="11"/>
  <c r="H44" i="11"/>
  <c r="H201" i="11"/>
  <c r="H77" i="11"/>
  <c r="H297" i="11"/>
  <c r="H52" i="11"/>
  <c r="H305" i="11"/>
  <c r="H285" i="11"/>
  <c r="H227" i="11"/>
  <c r="H296" i="11"/>
  <c r="H173" i="11"/>
  <c r="H221" i="11"/>
  <c r="H252" i="11"/>
  <c r="H219" i="11"/>
  <c r="H72" i="11"/>
  <c r="H67" i="11"/>
  <c r="H213" i="11"/>
  <c r="H244" i="11"/>
  <c r="H35" i="11"/>
  <c r="H236" i="11"/>
  <c r="H125" i="11"/>
  <c r="H180" i="11"/>
  <c r="H27" i="11"/>
  <c r="H144" i="11"/>
  <c r="H117" i="11"/>
  <c r="H172" i="11"/>
  <c r="H50" i="11"/>
  <c r="H248" i="11"/>
  <c r="H69" i="11"/>
  <c r="H36" i="11"/>
  <c r="H232" i="11"/>
  <c r="H59" i="11"/>
  <c r="H184" i="11"/>
  <c r="H205" i="11"/>
  <c r="H176" i="11"/>
  <c r="H197" i="11"/>
  <c r="H316" i="11"/>
  <c r="H164" i="11"/>
  <c r="H163" i="11"/>
  <c r="H312" i="11"/>
  <c r="H168" i="11"/>
  <c r="H178" i="11"/>
  <c r="H228" i="11"/>
  <c r="H240" i="11"/>
  <c r="H231" i="11"/>
  <c r="H141" i="11"/>
  <c r="H116" i="11"/>
  <c r="H304" i="11"/>
  <c r="H80" i="11"/>
  <c r="H258" i="11"/>
  <c r="H175" i="11"/>
  <c r="H47" i="11"/>
  <c r="H108" i="11"/>
  <c r="H193" i="11"/>
  <c r="H257" i="11"/>
  <c r="H295" i="11"/>
  <c r="H103" i="11"/>
  <c r="H39" i="11"/>
  <c r="H211" i="11"/>
  <c r="H64" i="11"/>
  <c r="H287" i="11"/>
  <c r="H159" i="11"/>
  <c r="H95" i="11"/>
  <c r="H31" i="11"/>
  <c r="H286" i="11"/>
  <c r="H222" i="11"/>
  <c r="H158" i="11"/>
  <c r="H94" i="11"/>
  <c r="H30" i="11"/>
  <c r="H261" i="11"/>
  <c r="H220" i="11"/>
  <c r="H156" i="11"/>
  <c r="H28" i="11"/>
  <c r="H203" i="11"/>
  <c r="H26" i="11"/>
  <c r="H177" i="11"/>
  <c r="H113" i="11"/>
  <c r="H49" i="11"/>
  <c r="H288" i="11"/>
  <c r="H224" i="11"/>
  <c r="H120" i="11"/>
  <c r="H56" i="11"/>
  <c r="H202" i="11"/>
  <c r="H241" i="11"/>
  <c r="H54" i="11"/>
  <c r="H273" i="11"/>
  <c r="H266" i="11"/>
  <c r="H74" i="11"/>
  <c r="H183" i="11"/>
  <c r="H182" i="11"/>
  <c r="H303" i="11"/>
  <c r="H111" i="11"/>
  <c r="H122" i="11"/>
  <c r="H58" i="11"/>
  <c r="H230" i="11"/>
  <c r="H61" i="11"/>
  <c r="H307" i="11"/>
  <c r="H170" i="11"/>
  <c r="H106" i="11"/>
  <c r="H279" i="11"/>
  <c r="H215" i="11"/>
  <c r="H151" i="11"/>
  <c r="H87" i="11"/>
  <c r="H278" i="11"/>
  <c r="H214" i="11"/>
  <c r="H150" i="11"/>
  <c r="H86" i="11"/>
  <c r="H317" i="11"/>
  <c r="H253" i="11"/>
  <c r="H189" i="11"/>
  <c r="H109" i="11"/>
  <c r="H292" i="11"/>
  <c r="H212" i="11"/>
  <c r="H148" i="11"/>
  <c r="H34" i="11"/>
  <c r="H195" i="11"/>
  <c r="H131" i="11"/>
  <c r="H233" i="11"/>
  <c r="H169" i="11"/>
  <c r="H105" i="11"/>
  <c r="H41" i="11"/>
  <c r="H216" i="11"/>
  <c r="H112" i="11"/>
  <c r="H48" i="11"/>
  <c r="H160" i="11"/>
  <c r="H128" i="11"/>
  <c r="H321" i="11"/>
  <c r="H265" i="11"/>
  <c r="H311" i="11"/>
  <c r="H130" i="11"/>
  <c r="H302" i="11"/>
  <c r="H110" i="11"/>
  <c r="H277" i="11"/>
  <c r="H133" i="11"/>
  <c r="H314" i="11"/>
  <c r="H294" i="11"/>
  <c r="H269" i="11"/>
  <c r="H57" i="11"/>
  <c r="H299" i="11"/>
  <c r="H290" i="11"/>
  <c r="H226" i="11"/>
  <c r="H162" i="11"/>
  <c r="H98" i="11"/>
  <c r="H271" i="11"/>
  <c r="H207" i="11"/>
  <c r="H143" i="11"/>
  <c r="H79" i="11"/>
  <c r="H270" i="11"/>
  <c r="H206" i="11"/>
  <c r="H142" i="11"/>
  <c r="H78" i="11"/>
  <c r="H309" i="11"/>
  <c r="H245" i="11"/>
  <c r="H101" i="11"/>
  <c r="H37" i="11"/>
  <c r="H284" i="11"/>
  <c r="H204" i="11"/>
  <c r="H140" i="11"/>
  <c r="H76" i="11"/>
  <c r="H251" i="11"/>
  <c r="H187" i="11"/>
  <c r="H123" i="11"/>
  <c r="H161" i="11"/>
  <c r="H97" i="11"/>
  <c r="H208" i="11"/>
  <c r="H104" i="11"/>
  <c r="H40" i="11"/>
  <c r="H194" i="11"/>
  <c r="H165" i="11"/>
  <c r="H218" i="11"/>
  <c r="H38" i="11"/>
  <c r="H119" i="11"/>
  <c r="H267" i="11"/>
  <c r="H66" i="11"/>
  <c r="H238" i="11"/>
  <c r="H46" i="11"/>
  <c r="H259" i="11"/>
  <c r="H167" i="11"/>
  <c r="H102" i="11"/>
  <c r="H315" i="11"/>
  <c r="H291" i="11"/>
  <c r="H282" i="11"/>
  <c r="H154" i="11"/>
  <c r="H90" i="11"/>
  <c r="H263" i="11"/>
  <c r="H199" i="11"/>
  <c r="H262" i="11"/>
  <c r="H198" i="11"/>
  <c r="H134" i="11"/>
  <c r="H70" i="11"/>
  <c r="H301" i="11"/>
  <c r="H237" i="11"/>
  <c r="H157" i="11"/>
  <c r="H93" i="11"/>
  <c r="H29" i="11"/>
  <c r="H276" i="11"/>
  <c r="H196" i="11"/>
  <c r="H132" i="11"/>
  <c r="H68" i="11"/>
  <c r="H179" i="11"/>
  <c r="H153" i="11"/>
  <c r="H89" i="11"/>
  <c r="H200" i="11"/>
  <c r="H96" i="11"/>
  <c r="H32" i="11"/>
  <c r="H210" i="11"/>
  <c r="H138" i="11"/>
  <c r="H247" i="11"/>
  <c r="H55" i="11"/>
  <c r="H322" i="11"/>
  <c r="H239" i="11"/>
  <c r="H174" i="11"/>
  <c r="H129" i="11"/>
  <c r="H166" i="11"/>
  <c r="H100" i="11"/>
  <c r="H121" i="11"/>
  <c r="H283" i="11"/>
  <c r="H274" i="11"/>
  <c r="H146" i="11"/>
  <c r="H82" i="11"/>
  <c r="H319" i="11"/>
  <c r="H255" i="11"/>
  <c r="H191" i="11"/>
  <c r="H127" i="11"/>
  <c r="H63" i="11"/>
  <c r="H190" i="11"/>
  <c r="H126" i="11"/>
  <c r="H293" i="11"/>
  <c r="H229" i="11"/>
  <c r="H42" i="11"/>
  <c r="H268" i="11"/>
  <c r="H188" i="11"/>
  <c r="H124" i="11"/>
  <c r="H60" i="11"/>
  <c r="H171" i="11"/>
  <c r="H43" i="11"/>
  <c r="H209" i="11"/>
  <c r="H145" i="11"/>
  <c r="H81" i="11"/>
  <c r="H320" i="11"/>
  <c r="H256" i="11"/>
  <c r="H192" i="11"/>
  <c r="H88" i="11"/>
  <c r="H99" i="11"/>
  <c r="H186" i="11"/>
  <c r="H223" i="11"/>
  <c r="O14" i="11"/>
  <c r="N15" i="11"/>
  <c r="K147" i="11" l="1"/>
  <c r="K139" i="11"/>
  <c r="L310" i="11"/>
  <c r="L135" i="11"/>
  <c r="L118" i="11"/>
  <c r="L281" i="11"/>
  <c r="L318" i="11"/>
  <c r="L152" i="11"/>
  <c r="L250" i="11"/>
  <c r="L242" i="11"/>
  <c r="L289" i="11"/>
  <c r="L115" i="11"/>
  <c r="L137" i="11"/>
  <c r="L65" i="11"/>
  <c r="L249" i="11"/>
  <c r="K155" i="11"/>
  <c r="L185" i="11"/>
  <c r="L181" i="11"/>
  <c r="I255" i="11"/>
  <c r="J255" i="11" s="1"/>
  <c r="K255" i="11" s="1"/>
  <c r="E248" i="7"/>
  <c r="I66" i="11"/>
  <c r="J66" i="11" s="1"/>
  <c r="E59" i="7"/>
  <c r="I233" i="11"/>
  <c r="J233" i="11" s="1"/>
  <c r="K233" i="11" s="1"/>
  <c r="E226" i="7"/>
  <c r="I49" i="11"/>
  <c r="J49" i="11" s="1"/>
  <c r="K49" i="11" s="1"/>
  <c r="E42" i="7"/>
  <c r="I164" i="11"/>
  <c r="J164" i="11" s="1"/>
  <c r="K164" i="11" s="1"/>
  <c r="E157" i="7"/>
  <c r="I53" i="11"/>
  <c r="J53" i="11" s="1"/>
  <c r="K53" i="11" s="1"/>
  <c r="E46" i="7"/>
  <c r="I186" i="11"/>
  <c r="J186" i="11" s="1"/>
  <c r="K186" i="11" s="1"/>
  <c r="E179" i="7"/>
  <c r="I209" i="11"/>
  <c r="J209" i="11" s="1"/>
  <c r="E202" i="7"/>
  <c r="I229" i="11"/>
  <c r="J229" i="11" s="1"/>
  <c r="K229" i="11" s="1"/>
  <c r="E222" i="7"/>
  <c r="I319" i="11"/>
  <c r="J319" i="11" s="1"/>
  <c r="K319" i="11" s="1"/>
  <c r="E312" i="7"/>
  <c r="I129" i="11"/>
  <c r="J129" i="11" s="1"/>
  <c r="K129" i="11" s="1"/>
  <c r="E122" i="7"/>
  <c r="I32" i="11"/>
  <c r="J32" i="11" s="1"/>
  <c r="K32" i="11" s="1"/>
  <c r="E25" i="7"/>
  <c r="I196" i="11"/>
  <c r="J196" i="11" s="1"/>
  <c r="K196" i="11" s="1"/>
  <c r="E189" i="7"/>
  <c r="I134" i="11"/>
  <c r="J134" i="11" s="1"/>
  <c r="K134" i="11" s="1"/>
  <c r="E127" i="7"/>
  <c r="I291" i="11"/>
  <c r="J291" i="11" s="1"/>
  <c r="K291" i="11" s="1"/>
  <c r="E284" i="7"/>
  <c r="I267" i="11"/>
  <c r="J267" i="11" s="1"/>
  <c r="K267" i="11" s="1"/>
  <c r="E260" i="7"/>
  <c r="I208" i="11"/>
  <c r="J208" i="11" s="1"/>
  <c r="K208" i="11" s="1"/>
  <c r="E201" i="7"/>
  <c r="I204" i="11"/>
  <c r="J204" i="11" s="1"/>
  <c r="K204" i="11" s="1"/>
  <c r="E197" i="7"/>
  <c r="I206" i="11"/>
  <c r="J206" i="11" s="1"/>
  <c r="K206" i="11" s="1"/>
  <c r="E199" i="7"/>
  <c r="I226" i="11"/>
  <c r="J226" i="11" s="1"/>
  <c r="K226" i="11" s="1"/>
  <c r="E219" i="7"/>
  <c r="I277" i="11"/>
  <c r="J277" i="11" s="1"/>
  <c r="K277" i="11" s="1"/>
  <c r="E270" i="7"/>
  <c r="I160" i="11"/>
  <c r="J160" i="11" s="1"/>
  <c r="K160" i="11" s="1"/>
  <c r="E153" i="7"/>
  <c r="I131" i="11"/>
  <c r="J131" i="11" s="1"/>
  <c r="K131" i="11" s="1"/>
  <c r="E124" i="7"/>
  <c r="I253" i="11"/>
  <c r="J253" i="11" s="1"/>
  <c r="K253" i="11" s="1"/>
  <c r="E246" i="7"/>
  <c r="I215" i="11"/>
  <c r="J215" i="11" s="1"/>
  <c r="K215" i="11" s="1"/>
  <c r="E208" i="7"/>
  <c r="I122" i="11"/>
  <c r="J122" i="11" s="1"/>
  <c r="K122" i="11" s="1"/>
  <c r="E115" i="7"/>
  <c r="I54" i="11"/>
  <c r="J54" i="11" s="1"/>
  <c r="K54" i="11" s="1"/>
  <c r="E47" i="7"/>
  <c r="I113" i="11"/>
  <c r="J113" i="11" s="1"/>
  <c r="K113" i="11" s="1"/>
  <c r="E106" i="7"/>
  <c r="I30" i="11"/>
  <c r="J30" i="11" s="1"/>
  <c r="K30" i="11" s="1"/>
  <c r="E23" i="7"/>
  <c r="I287" i="11"/>
  <c r="J287" i="11" s="1"/>
  <c r="K287" i="11" s="1"/>
  <c r="E280" i="7"/>
  <c r="I108" i="11"/>
  <c r="J108" i="11" s="1"/>
  <c r="K108" i="11" s="1"/>
  <c r="E101" i="7"/>
  <c r="I231" i="11"/>
  <c r="J231" i="11" s="1"/>
  <c r="K231" i="11" s="1"/>
  <c r="E224" i="7"/>
  <c r="I316" i="11"/>
  <c r="J316" i="11" s="1"/>
  <c r="K316" i="11" s="1"/>
  <c r="E309" i="7"/>
  <c r="I69" i="11"/>
  <c r="J69" i="11" s="1"/>
  <c r="K69" i="11" s="1"/>
  <c r="E62" i="7"/>
  <c r="I125" i="11"/>
  <c r="J125" i="11" s="1"/>
  <c r="K125" i="11" s="1"/>
  <c r="E118" i="7"/>
  <c r="I252" i="11"/>
  <c r="J252" i="11" s="1"/>
  <c r="K252" i="11" s="1"/>
  <c r="E245" i="7"/>
  <c r="I297" i="11"/>
  <c r="J297" i="11" s="1"/>
  <c r="K297" i="11" s="1"/>
  <c r="E290" i="7"/>
  <c r="I260" i="11"/>
  <c r="J260" i="11" s="1"/>
  <c r="K260" i="11" s="1"/>
  <c r="E253" i="7"/>
  <c r="I223" i="11"/>
  <c r="J223" i="11" s="1"/>
  <c r="K223" i="11" s="1"/>
  <c r="E216" i="7"/>
  <c r="I70" i="11"/>
  <c r="J70" i="11" s="1"/>
  <c r="K70" i="11" s="1"/>
  <c r="E63" i="7"/>
  <c r="I162" i="11"/>
  <c r="J162" i="11" s="1"/>
  <c r="K162" i="11" s="1"/>
  <c r="E155" i="7"/>
  <c r="I273" i="11"/>
  <c r="J273" i="11" s="1"/>
  <c r="K273" i="11" s="1"/>
  <c r="E266" i="7"/>
  <c r="I180" i="11"/>
  <c r="J180" i="11" s="1"/>
  <c r="K180" i="11" s="1"/>
  <c r="E173" i="7"/>
  <c r="I43" i="11"/>
  <c r="J43" i="11" s="1"/>
  <c r="K43" i="11" s="1"/>
  <c r="E36" i="7"/>
  <c r="I174" i="11"/>
  <c r="J174" i="11" s="1"/>
  <c r="K174" i="11" s="1"/>
  <c r="E167" i="7"/>
  <c r="I96" i="11"/>
  <c r="J96" i="11" s="1"/>
  <c r="K96" i="11" s="1"/>
  <c r="E89" i="7"/>
  <c r="I276" i="11"/>
  <c r="J276" i="11" s="1"/>
  <c r="K276" i="11" s="1"/>
  <c r="E269" i="7"/>
  <c r="I198" i="11"/>
  <c r="J198" i="11" s="1"/>
  <c r="K198" i="11" s="1"/>
  <c r="E191" i="7"/>
  <c r="I315" i="11"/>
  <c r="J315" i="11" s="1"/>
  <c r="K315" i="11" s="1"/>
  <c r="E308" i="7"/>
  <c r="I119" i="11"/>
  <c r="J119" i="11" s="1"/>
  <c r="K119" i="11" s="1"/>
  <c r="E112" i="7"/>
  <c r="I97" i="11"/>
  <c r="J97" i="11" s="1"/>
  <c r="K97" i="11" s="1"/>
  <c r="E90" i="7"/>
  <c r="I284" i="11"/>
  <c r="J284" i="11" s="1"/>
  <c r="K284" i="11" s="1"/>
  <c r="E277" i="7"/>
  <c r="I270" i="11"/>
  <c r="J270" i="11" s="1"/>
  <c r="K270" i="11" s="1"/>
  <c r="E263" i="7"/>
  <c r="I290" i="11"/>
  <c r="J290" i="11" s="1"/>
  <c r="K290" i="11" s="1"/>
  <c r="E283" i="7"/>
  <c r="I110" i="11"/>
  <c r="J110" i="11" s="1"/>
  <c r="K110" i="11" s="1"/>
  <c r="E103" i="7"/>
  <c r="I48" i="11"/>
  <c r="J48" i="11" s="1"/>
  <c r="K48" i="11" s="1"/>
  <c r="E41" i="7"/>
  <c r="I195" i="11"/>
  <c r="J195" i="11" s="1"/>
  <c r="K195" i="11" s="1"/>
  <c r="E188" i="7"/>
  <c r="I317" i="11"/>
  <c r="J317" i="11" s="1"/>
  <c r="K317" i="11" s="1"/>
  <c r="E310" i="7"/>
  <c r="I279" i="11"/>
  <c r="J279" i="11" s="1"/>
  <c r="K279" i="11" s="1"/>
  <c r="E272" i="7"/>
  <c r="I111" i="11"/>
  <c r="J111" i="11" s="1"/>
  <c r="K111" i="11" s="1"/>
  <c r="E104" i="7"/>
  <c r="I241" i="11"/>
  <c r="J241" i="11" s="1"/>
  <c r="K241" i="11" s="1"/>
  <c r="E234" i="7"/>
  <c r="I177" i="11"/>
  <c r="J177" i="11" s="1"/>
  <c r="E170" i="7"/>
  <c r="I94" i="11"/>
  <c r="J94" i="11" s="1"/>
  <c r="K94" i="11" s="1"/>
  <c r="E87" i="7"/>
  <c r="I64" i="11"/>
  <c r="J64" i="11" s="1"/>
  <c r="K64" i="11" s="1"/>
  <c r="E57" i="7"/>
  <c r="I47" i="11"/>
  <c r="J47" i="11" s="1"/>
  <c r="K47" i="11" s="1"/>
  <c r="E40" i="7"/>
  <c r="I240" i="11"/>
  <c r="J240" i="11" s="1"/>
  <c r="E233" i="7"/>
  <c r="I197" i="11"/>
  <c r="J197" i="11" s="1"/>
  <c r="K197" i="11" s="1"/>
  <c r="E190" i="7"/>
  <c r="I248" i="11"/>
  <c r="J248" i="11" s="1"/>
  <c r="K248" i="11" s="1"/>
  <c r="E241" i="7"/>
  <c r="I236" i="11"/>
  <c r="J236" i="11" s="1"/>
  <c r="K236" i="11" s="1"/>
  <c r="E229" i="7"/>
  <c r="I221" i="11"/>
  <c r="J221" i="11" s="1"/>
  <c r="K221" i="11" s="1"/>
  <c r="E214" i="7"/>
  <c r="I77" i="11"/>
  <c r="J77" i="11" s="1"/>
  <c r="K77" i="11" s="1"/>
  <c r="E70" i="7"/>
  <c r="I132" i="11"/>
  <c r="J132" i="11" s="1"/>
  <c r="K132" i="11" s="1"/>
  <c r="E125" i="7"/>
  <c r="I128" i="11"/>
  <c r="J128" i="11" s="1"/>
  <c r="K128" i="11" s="1"/>
  <c r="E121" i="7"/>
  <c r="I193" i="11"/>
  <c r="J193" i="11" s="1"/>
  <c r="E186" i="7"/>
  <c r="I82" i="11"/>
  <c r="J82" i="11" s="1"/>
  <c r="E75" i="7"/>
  <c r="I126" i="11"/>
  <c r="J126" i="11" s="1"/>
  <c r="K126" i="11" s="1"/>
  <c r="E119" i="7"/>
  <c r="I239" i="11"/>
  <c r="J239" i="11" s="1"/>
  <c r="K239" i="11" s="1"/>
  <c r="E232" i="7"/>
  <c r="I29" i="11"/>
  <c r="J29" i="11" s="1"/>
  <c r="K29" i="11" s="1"/>
  <c r="E22" i="7"/>
  <c r="I102" i="11"/>
  <c r="J102" i="11" s="1"/>
  <c r="K102" i="11" s="1"/>
  <c r="E95" i="7"/>
  <c r="I161" i="11"/>
  <c r="J161" i="11" s="1"/>
  <c r="K161" i="11" s="1"/>
  <c r="E154" i="7"/>
  <c r="I37" i="11"/>
  <c r="J37" i="11" s="1"/>
  <c r="K37" i="11" s="1"/>
  <c r="E30" i="7"/>
  <c r="I299" i="11"/>
  <c r="J299" i="11" s="1"/>
  <c r="K299" i="11" s="1"/>
  <c r="E292" i="7"/>
  <c r="I302" i="11"/>
  <c r="J302" i="11" s="1"/>
  <c r="K302" i="11" s="1"/>
  <c r="E295" i="7"/>
  <c r="I112" i="11"/>
  <c r="J112" i="11" s="1"/>
  <c r="K112" i="11" s="1"/>
  <c r="E105" i="7"/>
  <c r="I34" i="11"/>
  <c r="J34" i="11" s="1"/>
  <c r="K34" i="11" s="1"/>
  <c r="E27" i="7"/>
  <c r="I86" i="11"/>
  <c r="J86" i="11" s="1"/>
  <c r="K86" i="11" s="1"/>
  <c r="E79" i="7"/>
  <c r="I106" i="11"/>
  <c r="J106" i="11" s="1"/>
  <c r="E99" i="7"/>
  <c r="I303" i="11"/>
  <c r="J303" i="11" s="1"/>
  <c r="K303" i="11" s="1"/>
  <c r="E296" i="7"/>
  <c r="I202" i="11"/>
  <c r="J202" i="11" s="1"/>
  <c r="K202" i="11" s="1"/>
  <c r="E195" i="7"/>
  <c r="I26" i="11"/>
  <c r="J26" i="11" s="1"/>
  <c r="K26" i="11" s="1"/>
  <c r="E19" i="7"/>
  <c r="I158" i="11"/>
  <c r="J158" i="11" s="1"/>
  <c r="K158" i="11" s="1"/>
  <c r="E151" i="7"/>
  <c r="I211" i="11"/>
  <c r="J211" i="11" s="1"/>
  <c r="K211" i="11" s="1"/>
  <c r="E204" i="7"/>
  <c r="I175" i="11"/>
  <c r="J175" i="11" s="1"/>
  <c r="K175" i="11" s="1"/>
  <c r="E168" i="7"/>
  <c r="I228" i="11"/>
  <c r="J228" i="11" s="1"/>
  <c r="K228" i="11" s="1"/>
  <c r="E221" i="7"/>
  <c r="I176" i="11"/>
  <c r="J176" i="11" s="1"/>
  <c r="K176" i="11" s="1"/>
  <c r="E169" i="7"/>
  <c r="I50" i="11"/>
  <c r="J50" i="11" s="1"/>
  <c r="K50" i="11" s="1"/>
  <c r="E43" i="7"/>
  <c r="I35" i="11"/>
  <c r="J35" i="11" s="1"/>
  <c r="K35" i="11" s="1"/>
  <c r="E28" i="7"/>
  <c r="I173" i="11"/>
  <c r="J173" i="11" s="1"/>
  <c r="K173" i="11" s="1"/>
  <c r="E166" i="7"/>
  <c r="I201" i="11"/>
  <c r="J201" i="11" s="1"/>
  <c r="K201" i="11" s="1"/>
  <c r="E194" i="7"/>
  <c r="I24" i="11"/>
  <c r="J24" i="11" s="1"/>
  <c r="K24" i="11" s="1"/>
  <c r="E17" i="7"/>
  <c r="I42" i="11"/>
  <c r="J42" i="11" s="1"/>
  <c r="K42" i="11" s="1"/>
  <c r="E35" i="7"/>
  <c r="I104" i="11"/>
  <c r="J104" i="11" s="1"/>
  <c r="K104" i="11" s="1"/>
  <c r="E97" i="7"/>
  <c r="I151" i="11"/>
  <c r="J151" i="11" s="1"/>
  <c r="E144" i="7"/>
  <c r="I141" i="11"/>
  <c r="J141" i="11" s="1"/>
  <c r="K141" i="11" s="1"/>
  <c r="E134" i="7"/>
  <c r="I293" i="11"/>
  <c r="J293" i="11" s="1"/>
  <c r="K293" i="11" s="1"/>
  <c r="E286" i="7"/>
  <c r="I88" i="11"/>
  <c r="J88" i="11" s="1"/>
  <c r="K88" i="11" s="1"/>
  <c r="E81" i="7"/>
  <c r="I171" i="11"/>
  <c r="J171" i="11" s="1"/>
  <c r="K171" i="11" s="1"/>
  <c r="E164" i="7"/>
  <c r="I146" i="11"/>
  <c r="J146" i="11" s="1"/>
  <c r="K146" i="11" s="1"/>
  <c r="E139" i="7"/>
  <c r="I200" i="11"/>
  <c r="J200" i="11" s="1"/>
  <c r="K200" i="11" s="1"/>
  <c r="E193" i="7"/>
  <c r="I262" i="11"/>
  <c r="J262" i="11" s="1"/>
  <c r="K262" i="11" s="1"/>
  <c r="E255" i="7"/>
  <c r="I38" i="11"/>
  <c r="J38" i="11" s="1"/>
  <c r="K38" i="11" s="1"/>
  <c r="E31" i="7"/>
  <c r="I79" i="11"/>
  <c r="J79" i="11" s="1"/>
  <c r="K79" i="11" s="1"/>
  <c r="E72" i="7"/>
  <c r="I192" i="11"/>
  <c r="J192" i="11" s="1"/>
  <c r="K192" i="11" s="1"/>
  <c r="E185" i="7"/>
  <c r="I60" i="11"/>
  <c r="J60" i="11" s="1"/>
  <c r="K60" i="11" s="1"/>
  <c r="E53" i="7"/>
  <c r="I190" i="11"/>
  <c r="J190" i="11" s="1"/>
  <c r="K190" i="11" s="1"/>
  <c r="E183" i="7"/>
  <c r="I274" i="11"/>
  <c r="J274" i="11" s="1"/>
  <c r="K274" i="11" s="1"/>
  <c r="E267" i="7"/>
  <c r="I322" i="11"/>
  <c r="J322" i="11" s="1"/>
  <c r="E315" i="7"/>
  <c r="I89" i="11"/>
  <c r="J89" i="11" s="1"/>
  <c r="K89" i="11" s="1"/>
  <c r="E82" i="7"/>
  <c r="I93" i="11"/>
  <c r="J93" i="11" s="1"/>
  <c r="K93" i="11" s="1"/>
  <c r="E86" i="7"/>
  <c r="I199" i="11"/>
  <c r="J199" i="11" s="1"/>
  <c r="K199" i="11" s="1"/>
  <c r="E192" i="7"/>
  <c r="I167" i="11"/>
  <c r="J167" i="11" s="1"/>
  <c r="K167" i="11" s="1"/>
  <c r="E160" i="7"/>
  <c r="I218" i="11"/>
  <c r="J218" i="11" s="1"/>
  <c r="K218" i="11" s="1"/>
  <c r="E211" i="7"/>
  <c r="I123" i="11"/>
  <c r="J123" i="11" s="1"/>
  <c r="K123" i="11" s="1"/>
  <c r="E116" i="7"/>
  <c r="I101" i="11"/>
  <c r="J101" i="11" s="1"/>
  <c r="K101" i="11" s="1"/>
  <c r="E94" i="7"/>
  <c r="I143" i="11"/>
  <c r="J143" i="11" s="1"/>
  <c r="K143" i="11" s="1"/>
  <c r="E136" i="7"/>
  <c r="I57" i="11"/>
  <c r="J57" i="11" s="1"/>
  <c r="K57" i="11" s="1"/>
  <c r="E50" i="7"/>
  <c r="I130" i="11"/>
  <c r="J130" i="11" s="1"/>
  <c r="K130" i="11" s="1"/>
  <c r="E123" i="7"/>
  <c r="I216" i="11"/>
  <c r="J216" i="11" s="1"/>
  <c r="K216" i="11" s="1"/>
  <c r="E209" i="7"/>
  <c r="I148" i="11"/>
  <c r="J148" i="11" s="1"/>
  <c r="K148" i="11" s="1"/>
  <c r="E141" i="7"/>
  <c r="I150" i="11"/>
  <c r="J150" i="11" s="1"/>
  <c r="K150" i="11" s="1"/>
  <c r="E143" i="7"/>
  <c r="I170" i="11"/>
  <c r="J170" i="11" s="1"/>
  <c r="K170" i="11" s="1"/>
  <c r="E163" i="7"/>
  <c r="I182" i="11"/>
  <c r="J182" i="11" s="1"/>
  <c r="K182" i="11" s="1"/>
  <c r="E175" i="7"/>
  <c r="I56" i="11"/>
  <c r="J56" i="11" s="1"/>
  <c r="K56" i="11" s="1"/>
  <c r="E49" i="7"/>
  <c r="I203" i="11"/>
  <c r="J203" i="11" s="1"/>
  <c r="K203" i="11" s="1"/>
  <c r="E196" i="7"/>
  <c r="I222" i="11"/>
  <c r="J222" i="11" s="1"/>
  <c r="E215" i="7"/>
  <c r="I39" i="11"/>
  <c r="J39" i="11" s="1"/>
  <c r="K39" i="11" s="1"/>
  <c r="E32" i="7"/>
  <c r="I258" i="11"/>
  <c r="J258" i="11" s="1"/>
  <c r="K258" i="11" s="1"/>
  <c r="E251" i="7"/>
  <c r="I178" i="11"/>
  <c r="J178" i="11" s="1"/>
  <c r="K178" i="11" s="1"/>
  <c r="E171" i="7"/>
  <c r="I205" i="11"/>
  <c r="J205" i="11" s="1"/>
  <c r="K205" i="11" s="1"/>
  <c r="E198" i="7"/>
  <c r="I172" i="11"/>
  <c r="J172" i="11" s="1"/>
  <c r="L172" i="11" s="1"/>
  <c r="E165" i="7"/>
  <c r="I244" i="11"/>
  <c r="J244" i="11" s="1"/>
  <c r="K244" i="11" s="1"/>
  <c r="E237" i="7"/>
  <c r="I296" i="11"/>
  <c r="J296" i="11" s="1"/>
  <c r="E289" i="7"/>
  <c r="I44" i="11"/>
  <c r="J44" i="11" s="1"/>
  <c r="K44" i="11" s="1"/>
  <c r="E37" i="7"/>
  <c r="L149" i="11"/>
  <c r="I166" i="11"/>
  <c r="J166" i="11" s="1"/>
  <c r="K166" i="11" s="1"/>
  <c r="E159" i="7"/>
  <c r="I142" i="11"/>
  <c r="J142" i="11" s="1"/>
  <c r="K142" i="11" s="1"/>
  <c r="E135" i="7"/>
  <c r="I58" i="11"/>
  <c r="J58" i="11" s="1"/>
  <c r="E51" i="7"/>
  <c r="I36" i="11"/>
  <c r="J36" i="11" s="1"/>
  <c r="K36" i="11" s="1"/>
  <c r="E29" i="7"/>
  <c r="I99" i="11"/>
  <c r="J99" i="11" s="1"/>
  <c r="K99" i="11" s="1"/>
  <c r="E92" i="7"/>
  <c r="I256" i="11"/>
  <c r="J256" i="11" s="1"/>
  <c r="L256" i="11" s="1"/>
  <c r="E249" i="7"/>
  <c r="I124" i="11"/>
  <c r="J124" i="11" s="1"/>
  <c r="K124" i="11" s="1"/>
  <c r="E117" i="7"/>
  <c r="I63" i="11"/>
  <c r="J63" i="11" s="1"/>
  <c r="K63" i="11" s="1"/>
  <c r="E56" i="7"/>
  <c r="I283" i="11"/>
  <c r="J283" i="11" s="1"/>
  <c r="K283" i="11" s="1"/>
  <c r="E276" i="7"/>
  <c r="I55" i="11"/>
  <c r="J55" i="11" s="1"/>
  <c r="K55" i="11" s="1"/>
  <c r="E48" i="7"/>
  <c r="I153" i="11"/>
  <c r="J153" i="11" s="1"/>
  <c r="K153" i="11" s="1"/>
  <c r="E146" i="7"/>
  <c r="I157" i="11"/>
  <c r="J157" i="11" s="1"/>
  <c r="K157" i="11" s="1"/>
  <c r="E150" i="7"/>
  <c r="I263" i="11"/>
  <c r="J263" i="11" s="1"/>
  <c r="K263" i="11" s="1"/>
  <c r="E256" i="7"/>
  <c r="I259" i="11"/>
  <c r="J259" i="11" s="1"/>
  <c r="K259" i="11" s="1"/>
  <c r="E252" i="7"/>
  <c r="I165" i="11"/>
  <c r="J165" i="11" s="1"/>
  <c r="K165" i="11" s="1"/>
  <c r="E158" i="7"/>
  <c r="I187" i="11"/>
  <c r="J187" i="11" s="1"/>
  <c r="K187" i="11" s="1"/>
  <c r="E180" i="7"/>
  <c r="I245" i="11"/>
  <c r="J245" i="11" s="1"/>
  <c r="K245" i="11" s="1"/>
  <c r="E238" i="7"/>
  <c r="I207" i="11"/>
  <c r="J207" i="11" s="1"/>
  <c r="K207" i="11" s="1"/>
  <c r="E200" i="7"/>
  <c r="I269" i="11"/>
  <c r="J269" i="11" s="1"/>
  <c r="K269" i="11" s="1"/>
  <c r="E262" i="7"/>
  <c r="I311" i="11"/>
  <c r="J311" i="11" s="1"/>
  <c r="K311" i="11" s="1"/>
  <c r="E304" i="7"/>
  <c r="I41" i="11"/>
  <c r="J41" i="11" s="1"/>
  <c r="K41" i="11" s="1"/>
  <c r="E34" i="7"/>
  <c r="I212" i="11"/>
  <c r="J212" i="11" s="1"/>
  <c r="K212" i="11" s="1"/>
  <c r="E205" i="7"/>
  <c r="I214" i="11"/>
  <c r="J214" i="11" s="1"/>
  <c r="K214" i="11" s="1"/>
  <c r="E207" i="7"/>
  <c r="I307" i="11"/>
  <c r="J307" i="11" s="1"/>
  <c r="K307" i="11" s="1"/>
  <c r="E300" i="7"/>
  <c r="I183" i="11"/>
  <c r="J183" i="11" s="1"/>
  <c r="K183" i="11" s="1"/>
  <c r="E176" i="7"/>
  <c r="I120" i="11"/>
  <c r="J120" i="11" s="1"/>
  <c r="K120" i="11" s="1"/>
  <c r="E113" i="7"/>
  <c r="I28" i="11"/>
  <c r="J28" i="11" s="1"/>
  <c r="K28" i="11" s="1"/>
  <c r="E21" i="7"/>
  <c r="I286" i="11"/>
  <c r="J286" i="11" s="1"/>
  <c r="K286" i="11" s="1"/>
  <c r="E279" i="7"/>
  <c r="I103" i="11"/>
  <c r="J103" i="11" s="1"/>
  <c r="K103" i="11" s="1"/>
  <c r="E96" i="7"/>
  <c r="I80" i="11"/>
  <c r="J80" i="11" s="1"/>
  <c r="K80" i="11" s="1"/>
  <c r="E73" i="7"/>
  <c r="I168" i="11"/>
  <c r="J168" i="11" s="1"/>
  <c r="K168" i="11" s="1"/>
  <c r="E161" i="7"/>
  <c r="I184" i="11"/>
  <c r="J184" i="11" s="1"/>
  <c r="K184" i="11" s="1"/>
  <c r="E177" i="7"/>
  <c r="I117" i="11"/>
  <c r="J117" i="11" s="1"/>
  <c r="K117" i="11" s="1"/>
  <c r="E110" i="7"/>
  <c r="I213" i="11"/>
  <c r="J213" i="11" s="1"/>
  <c r="K213" i="11" s="1"/>
  <c r="E206" i="7"/>
  <c r="I227" i="11"/>
  <c r="J227" i="11" s="1"/>
  <c r="K227" i="11" s="1"/>
  <c r="E220" i="7"/>
  <c r="I92" i="11"/>
  <c r="J92" i="11" s="1"/>
  <c r="K92" i="11" s="1"/>
  <c r="E85" i="7"/>
  <c r="I210" i="11"/>
  <c r="J210" i="11" s="1"/>
  <c r="K210" i="11" s="1"/>
  <c r="E203" i="7"/>
  <c r="I140" i="11"/>
  <c r="J140" i="11" s="1"/>
  <c r="K140" i="11" s="1"/>
  <c r="E133" i="7"/>
  <c r="I189" i="11"/>
  <c r="J189" i="11" s="1"/>
  <c r="K189" i="11" s="1"/>
  <c r="E182" i="7"/>
  <c r="I159" i="11"/>
  <c r="J159" i="11" s="1"/>
  <c r="L159" i="11" s="1"/>
  <c r="E152" i="7"/>
  <c r="I219" i="11"/>
  <c r="J219" i="11" s="1"/>
  <c r="K219" i="11" s="1"/>
  <c r="E212" i="7"/>
  <c r="I188" i="11"/>
  <c r="J188" i="11" s="1"/>
  <c r="K188" i="11" s="1"/>
  <c r="E181" i="7"/>
  <c r="I121" i="11"/>
  <c r="J121" i="11" s="1"/>
  <c r="K121" i="11" s="1"/>
  <c r="E114" i="7"/>
  <c r="I179" i="11"/>
  <c r="J179" i="11" s="1"/>
  <c r="K179" i="11" s="1"/>
  <c r="E172" i="7"/>
  <c r="I90" i="11"/>
  <c r="J90" i="11" s="1"/>
  <c r="L90" i="11" s="1"/>
  <c r="E83" i="7"/>
  <c r="I46" i="11"/>
  <c r="J46" i="11" s="1"/>
  <c r="K46" i="11" s="1"/>
  <c r="E39" i="7"/>
  <c r="I194" i="11"/>
  <c r="J194" i="11" s="1"/>
  <c r="K194" i="11" s="1"/>
  <c r="E187" i="7"/>
  <c r="I251" i="11"/>
  <c r="J251" i="11" s="1"/>
  <c r="K251" i="11" s="1"/>
  <c r="E244" i="7"/>
  <c r="I309" i="11"/>
  <c r="J309" i="11" s="1"/>
  <c r="K309" i="11" s="1"/>
  <c r="E302" i="7"/>
  <c r="I271" i="11"/>
  <c r="J271" i="11" s="1"/>
  <c r="K271" i="11" s="1"/>
  <c r="E264" i="7"/>
  <c r="I294" i="11"/>
  <c r="J294" i="11" s="1"/>
  <c r="K294" i="11" s="1"/>
  <c r="E287" i="7"/>
  <c r="I265" i="11"/>
  <c r="J265" i="11" s="1"/>
  <c r="K265" i="11" s="1"/>
  <c r="E258" i="7"/>
  <c r="I105" i="11"/>
  <c r="J105" i="11" s="1"/>
  <c r="K105" i="11" s="1"/>
  <c r="E98" i="7"/>
  <c r="I292" i="11"/>
  <c r="J292" i="11" s="1"/>
  <c r="K292" i="11" s="1"/>
  <c r="E285" i="7"/>
  <c r="I278" i="11"/>
  <c r="J278" i="11" s="1"/>
  <c r="K278" i="11" s="1"/>
  <c r="E271" i="7"/>
  <c r="I61" i="11"/>
  <c r="J61" i="11" s="1"/>
  <c r="K61" i="11" s="1"/>
  <c r="E54" i="7"/>
  <c r="I74" i="11"/>
  <c r="J74" i="11" s="1"/>
  <c r="K74" i="11" s="1"/>
  <c r="E67" i="7"/>
  <c r="I224" i="11"/>
  <c r="J224" i="11" s="1"/>
  <c r="K224" i="11" s="1"/>
  <c r="E217" i="7"/>
  <c r="I156" i="11"/>
  <c r="J156" i="11" s="1"/>
  <c r="K156" i="11" s="1"/>
  <c r="E149" i="7"/>
  <c r="I31" i="11"/>
  <c r="J31" i="11" s="1"/>
  <c r="K31" i="11" s="1"/>
  <c r="E24" i="7"/>
  <c r="I295" i="11"/>
  <c r="J295" i="11" s="1"/>
  <c r="K295" i="11" s="1"/>
  <c r="E288" i="7"/>
  <c r="I304" i="11"/>
  <c r="J304" i="11" s="1"/>
  <c r="K304" i="11" s="1"/>
  <c r="E297" i="7"/>
  <c r="I312" i="11"/>
  <c r="J312" i="11" s="1"/>
  <c r="L312" i="11" s="1"/>
  <c r="E305" i="7"/>
  <c r="I59" i="11"/>
  <c r="J59" i="11" s="1"/>
  <c r="K59" i="11" s="1"/>
  <c r="E52" i="7"/>
  <c r="I144" i="11"/>
  <c r="J144" i="11" s="1"/>
  <c r="K144" i="11" s="1"/>
  <c r="E137" i="7"/>
  <c r="I67" i="11"/>
  <c r="J67" i="11" s="1"/>
  <c r="K67" i="11" s="1"/>
  <c r="E60" i="7"/>
  <c r="I285" i="11"/>
  <c r="J285" i="11" s="1"/>
  <c r="K285" i="11" s="1"/>
  <c r="E278" i="7"/>
  <c r="I300" i="11"/>
  <c r="J300" i="11" s="1"/>
  <c r="K300" i="11" s="1"/>
  <c r="E293" i="7"/>
  <c r="I145" i="11"/>
  <c r="J145" i="11" s="1"/>
  <c r="K145" i="11" s="1"/>
  <c r="E138" i="7"/>
  <c r="I282" i="11"/>
  <c r="J282" i="11" s="1"/>
  <c r="K282" i="11" s="1"/>
  <c r="E275" i="7"/>
  <c r="I133" i="11"/>
  <c r="J133" i="11" s="1"/>
  <c r="K133" i="11" s="1"/>
  <c r="E126" i="7"/>
  <c r="I261" i="11"/>
  <c r="J261" i="11" s="1"/>
  <c r="K261" i="11" s="1"/>
  <c r="E254" i="7"/>
  <c r="I52" i="11"/>
  <c r="J52" i="11" s="1"/>
  <c r="K52" i="11" s="1"/>
  <c r="E45" i="7"/>
  <c r="I320" i="11"/>
  <c r="J320" i="11" s="1"/>
  <c r="K320" i="11" s="1"/>
  <c r="E313" i="7"/>
  <c r="I127" i="11"/>
  <c r="J127" i="11" s="1"/>
  <c r="L127" i="11" s="1"/>
  <c r="E120" i="7"/>
  <c r="I247" i="11"/>
  <c r="J247" i="11" s="1"/>
  <c r="K247" i="11" s="1"/>
  <c r="E240" i="7"/>
  <c r="I237" i="11"/>
  <c r="J237" i="11" s="1"/>
  <c r="K237" i="11" s="1"/>
  <c r="E230" i="7"/>
  <c r="I81" i="11"/>
  <c r="J81" i="11" s="1"/>
  <c r="K81" i="11" s="1"/>
  <c r="E74" i="7"/>
  <c r="I268" i="11"/>
  <c r="J268" i="11" s="1"/>
  <c r="K268" i="11" s="1"/>
  <c r="E261" i="7"/>
  <c r="I191" i="11"/>
  <c r="J191" i="11" s="1"/>
  <c r="K191" i="11" s="1"/>
  <c r="E184" i="7"/>
  <c r="I100" i="11"/>
  <c r="J100" i="11" s="1"/>
  <c r="K100" i="11" s="1"/>
  <c r="E93" i="7"/>
  <c r="I138" i="11"/>
  <c r="J138" i="11" s="1"/>
  <c r="K138" i="11" s="1"/>
  <c r="E131" i="7"/>
  <c r="I68" i="11"/>
  <c r="J68" i="11" s="1"/>
  <c r="K68" i="11" s="1"/>
  <c r="E61" i="7"/>
  <c r="I301" i="11"/>
  <c r="J301" i="11" s="1"/>
  <c r="K301" i="11" s="1"/>
  <c r="E294" i="7"/>
  <c r="I154" i="11"/>
  <c r="J154" i="11" s="1"/>
  <c r="K154" i="11" s="1"/>
  <c r="E147" i="7"/>
  <c r="I238" i="11"/>
  <c r="J238" i="11" s="1"/>
  <c r="K238" i="11" s="1"/>
  <c r="E231" i="7"/>
  <c r="I40" i="11"/>
  <c r="J40" i="11" s="1"/>
  <c r="K40" i="11" s="1"/>
  <c r="E33" i="7"/>
  <c r="I76" i="11"/>
  <c r="J76" i="11" s="1"/>
  <c r="K76" i="11" s="1"/>
  <c r="E69" i="7"/>
  <c r="I78" i="11"/>
  <c r="J78" i="11" s="1"/>
  <c r="K78" i="11" s="1"/>
  <c r="E71" i="7"/>
  <c r="I98" i="11"/>
  <c r="J98" i="11" s="1"/>
  <c r="L98" i="11" s="1"/>
  <c r="E91" i="7"/>
  <c r="I314" i="11"/>
  <c r="J314" i="11" s="1"/>
  <c r="K314" i="11" s="1"/>
  <c r="E307" i="7"/>
  <c r="I321" i="11"/>
  <c r="J321" i="11" s="1"/>
  <c r="K321" i="11" s="1"/>
  <c r="E314" i="7"/>
  <c r="I169" i="11"/>
  <c r="J169" i="11" s="1"/>
  <c r="K169" i="11" s="1"/>
  <c r="E162" i="7"/>
  <c r="I109" i="11"/>
  <c r="J109" i="11" s="1"/>
  <c r="K109" i="11" s="1"/>
  <c r="E102" i="7"/>
  <c r="I87" i="11"/>
  <c r="J87" i="11" s="1"/>
  <c r="K87" i="11" s="1"/>
  <c r="E80" i="7"/>
  <c r="I230" i="11"/>
  <c r="J230" i="11" s="1"/>
  <c r="K230" i="11" s="1"/>
  <c r="E223" i="7"/>
  <c r="I266" i="11"/>
  <c r="J266" i="11" s="1"/>
  <c r="K266" i="11" s="1"/>
  <c r="E259" i="7"/>
  <c r="I288" i="11"/>
  <c r="J288" i="11" s="1"/>
  <c r="L288" i="11" s="1"/>
  <c r="E281" i="7"/>
  <c r="I220" i="11"/>
  <c r="J220" i="11" s="1"/>
  <c r="K220" i="11" s="1"/>
  <c r="E213" i="7"/>
  <c r="I95" i="11"/>
  <c r="J95" i="11" s="1"/>
  <c r="K95" i="11" s="1"/>
  <c r="E88" i="7"/>
  <c r="I257" i="11"/>
  <c r="J257" i="11" s="1"/>
  <c r="K257" i="11" s="1"/>
  <c r="E250" i="7"/>
  <c r="I116" i="11"/>
  <c r="J116" i="11" s="1"/>
  <c r="K116" i="11" s="1"/>
  <c r="E109" i="7"/>
  <c r="I163" i="11"/>
  <c r="J163" i="11" s="1"/>
  <c r="K163" i="11" s="1"/>
  <c r="E156" i="7"/>
  <c r="I232" i="11"/>
  <c r="J232" i="11" s="1"/>
  <c r="K232" i="11" s="1"/>
  <c r="E225" i="7"/>
  <c r="I27" i="11"/>
  <c r="J27" i="11" s="1"/>
  <c r="K27" i="11" s="1"/>
  <c r="E20" i="7"/>
  <c r="I72" i="11"/>
  <c r="J72" i="11" s="1"/>
  <c r="K72" i="11" s="1"/>
  <c r="E65" i="7"/>
  <c r="I305" i="11"/>
  <c r="J305" i="11" s="1"/>
  <c r="K305" i="11" s="1"/>
  <c r="E298" i="7"/>
  <c r="I136" i="11"/>
  <c r="J136" i="11" s="1"/>
  <c r="K136" i="11" s="1"/>
  <c r="E129" i="7"/>
  <c r="L248" i="11"/>
  <c r="Q74" i="12"/>
  <c r="R74" i="12"/>
  <c r="O75" i="12"/>
  <c r="P75" i="12" s="1"/>
  <c r="N76" i="12"/>
  <c r="AA51" i="12"/>
  <c r="W52" i="12"/>
  <c r="X52" i="12" s="1"/>
  <c r="Y52" i="12" s="1"/>
  <c r="Z52" i="12" s="1"/>
  <c r="L82" i="11"/>
  <c r="K82" i="11"/>
  <c r="L106" i="11"/>
  <c r="K106" i="11"/>
  <c r="L66" i="11"/>
  <c r="K66" i="11"/>
  <c r="L58" i="11"/>
  <c r="K58" i="11"/>
  <c r="L151" i="11"/>
  <c r="K151" i="11"/>
  <c r="L296" i="11"/>
  <c r="K296" i="11"/>
  <c r="K256" i="11"/>
  <c r="L177" i="11"/>
  <c r="K177" i="11"/>
  <c r="L193" i="11"/>
  <c r="K193" i="11"/>
  <c r="L240" i="11"/>
  <c r="K240" i="11"/>
  <c r="L209" i="11"/>
  <c r="K209" i="11"/>
  <c r="L143" i="11"/>
  <c r="L322" i="11"/>
  <c r="K322" i="11"/>
  <c r="L74" i="11"/>
  <c r="L222" i="11"/>
  <c r="K222" i="11"/>
  <c r="T13" i="11"/>
  <c r="U53" i="12"/>
  <c r="T54" i="12" s="1"/>
  <c r="L268" i="11"/>
  <c r="L319" i="11"/>
  <c r="L153" i="11"/>
  <c r="L97" i="11"/>
  <c r="L284" i="11"/>
  <c r="L269" i="11"/>
  <c r="L278" i="11"/>
  <c r="L279" i="11"/>
  <c r="L111" i="11"/>
  <c r="L56" i="11"/>
  <c r="L203" i="11"/>
  <c r="L47" i="11"/>
  <c r="L316" i="11"/>
  <c r="L35" i="11"/>
  <c r="L221" i="11"/>
  <c r="L297" i="11"/>
  <c r="L201" i="11"/>
  <c r="L164" i="11"/>
  <c r="L227" i="11"/>
  <c r="L223" i="11"/>
  <c r="L42" i="11"/>
  <c r="L239" i="11"/>
  <c r="L138" i="11"/>
  <c r="L154" i="11"/>
  <c r="L102" i="11"/>
  <c r="L38" i="11"/>
  <c r="L37" i="11"/>
  <c r="L206" i="11"/>
  <c r="L226" i="11"/>
  <c r="L294" i="11"/>
  <c r="L302" i="11"/>
  <c r="L28" i="11"/>
  <c r="L197" i="11"/>
  <c r="L244" i="11"/>
  <c r="L77" i="11"/>
  <c r="L186" i="11"/>
  <c r="L229" i="11"/>
  <c r="L121" i="11"/>
  <c r="L68" i="11"/>
  <c r="L218" i="11"/>
  <c r="L123" i="11"/>
  <c r="L128" i="11"/>
  <c r="L233" i="11"/>
  <c r="L189" i="11"/>
  <c r="L86" i="11"/>
  <c r="L156" i="11"/>
  <c r="L30" i="11"/>
  <c r="L286" i="11"/>
  <c r="L287" i="11"/>
  <c r="L175" i="11"/>
  <c r="L228" i="11"/>
  <c r="L232" i="11"/>
  <c r="L53" i="11"/>
  <c r="L43" i="11"/>
  <c r="L293" i="11"/>
  <c r="L210" i="11"/>
  <c r="L132" i="11"/>
  <c r="L70" i="11"/>
  <c r="L282" i="11"/>
  <c r="L167" i="11"/>
  <c r="L165" i="11"/>
  <c r="L270" i="11"/>
  <c r="L290" i="11"/>
  <c r="L314" i="11"/>
  <c r="L130" i="11"/>
  <c r="L160" i="11"/>
  <c r="L131" i="11"/>
  <c r="L253" i="11"/>
  <c r="L178" i="11"/>
  <c r="L173" i="11"/>
  <c r="L88" i="11"/>
  <c r="L171" i="11"/>
  <c r="L126" i="11"/>
  <c r="L32" i="11"/>
  <c r="L196" i="11"/>
  <c r="L194" i="11"/>
  <c r="L48" i="11"/>
  <c r="L195" i="11"/>
  <c r="L317" i="11"/>
  <c r="L150" i="11"/>
  <c r="L170" i="11"/>
  <c r="L273" i="11"/>
  <c r="L49" i="11"/>
  <c r="L94" i="11"/>
  <c r="L64" i="11"/>
  <c r="L258" i="11"/>
  <c r="L168" i="11"/>
  <c r="L176" i="11"/>
  <c r="L69" i="11"/>
  <c r="L180" i="11"/>
  <c r="L67" i="11"/>
  <c r="L44" i="11"/>
  <c r="L260" i="11"/>
  <c r="L192" i="11"/>
  <c r="L60" i="11"/>
  <c r="L96" i="11"/>
  <c r="L276" i="11"/>
  <c r="L134" i="11"/>
  <c r="L263" i="11"/>
  <c r="L291" i="11"/>
  <c r="L267" i="11"/>
  <c r="L40" i="11"/>
  <c r="L299" i="11"/>
  <c r="L133" i="11"/>
  <c r="L34" i="11"/>
  <c r="L122" i="11"/>
  <c r="L54" i="11"/>
  <c r="L113" i="11"/>
  <c r="L231" i="11"/>
  <c r="L205" i="11"/>
  <c r="L125" i="11"/>
  <c r="L72" i="11"/>
  <c r="L124" i="11"/>
  <c r="L190" i="11"/>
  <c r="L255" i="11"/>
  <c r="L129" i="11"/>
  <c r="L200" i="11"/>
  <c r="L29" i="11"/>
  <c r="L104" i="11"/>
  <c r="L140" i="11"/>
  <c r="L277" i="11"/>
  <c r="L148" i="11"/>
  <c r="L214" i="11"/>
  <c r="L215" i="11"/>
  <c r="L183" i="11"/>
  <c r="L241" i="11"/>
  <c r="L158" i="11"/>
  <c r="L163" i="11"/>
  <c r="L285" i="11"/>
  <c r="L174" i="11"/>
  <c r="L247" i="11"/>
  <c r="L89" i="11"/>
  <c r="L93" i="11"/>
  <c r="L198" i="11"/>
  <c r="L315" i="11"/>
  <c r="L119" i="11"/>
  <c r="L208" i="11"/>
  <c r="L204" i="11"/>
  <c r="L162" i="11"/>
  <c r="L57" i="11"/>
  <c r="L110" i="11"/>
  <c r="L202" i="11"/>
  <c r="L26" i="11"/>
  <c r="L108" i="11"/>
  <c r="L236" i="11"/>
  <c r="L252" i="11"/>
  <c r="H324" i="11"/>
  <c r="E317" i="7" s="1"/>
  <c r="I323" i="11"/>
  <c r="N16" i="11"/>
  <c r="O15" i="11"/>
  <c r="P15" i="11" s="1"/>
  <c r="Q15" i="11" s="1"/>
  <c r="P14" i="11"/>
  <c r="Q14" i="11" s="1"/>
  <c r="L220" i="11" l="1"/>
  <c r="L266" i="11"/>
  <c r="L262" i="11"/>
  <c r="L81" i="11"/>
  <c r="K312" i="11"/>
  <c r="K127" i="11"/>
  <c r="L116" i="11"/>
  <c r="L259" i="11"/>
  <c r="L191" i="11"/>
  <c r="L187" i="11"/>
  <c r="L320" i="11"/>
  <c r="L184" i="11"/>
  <c r="L95" i="11"/>
  <c r="L311" i="11"/>
  <c r="L59" i="11"/>
  <c r="L292" i="11"/>
  <c r="L63" i="11"/>
  <c r="L80" i="11"/>
  <c r="L142" i="11"/>
  <c r="L31" i="11"/>
  <c r="L213" i="11"/>
  <c r="L224" i="11"/>
  <c r="L207" i="11"/>
  <c r="L179" i="11"/>
  <c r="L304" i="11"/>
  <c r="L265" i="11"/>
  <c r="L261" i="11"/>
  <c r="L251" i="11"/>
  <c r="L300" i="11"/>
  <c r="L188" i="11"/>
  <c r="L307" i="11"/>
  <c r="L76" i="11"/>
  <c r="L36" i="11"/>
  <c r="L120" i="11"/>
  <c r="L212" i="11"/>
  <c r="L46" i="11"/>
  <c r="L92" i="11"/>
  <c r="L55" i="11"/>
  <c r="L271" i="11"/>
  <c r="L136" i="11"/>
  <c r="L230" i="11"/>
  <c r="L238" i="11"/>
  <c r="L61" i="11"/>
  <c r="L157" i="11"/>
  <c r="K159" i="11"/>
  <c r="K288" i="11"/>
  <c r="L305" i="11"/>
  <c r="K98" i="11"/>
  <c r="L41" i="11"/>
  <c r="L78" i="11"/>
  <c r="L309" i="11"/>
  <c r="L103" i="11"/>
  <c r="L237" i="11"/>
  <c r="L245" i="11"/>
  <c r="L257" i="11"/>
  <c r="L117" i="11"/>
  <c r="L99" i="11"/>
  <c r="L219" i="11"/>
  <c r="L52" i="11"/>
  <c r="L283" i="11"/>
  <c r="K90" i="11"/>
  <c r="L100" i="11"/>
  <c r="L169" i="11"/>
  <c r="L105" i="11"/>
  <c r="L166" i="11"/>
  <c r="L295" i="11"/>
  <c r="L144" i="11"/>
  <c r="L145" i="11"/>
  <c r="L101" i="11"/>
  <c r="L50" i="11"/>
  <c r="L182" i="11"/>
  <c r="L303" i="11"/>
  <c r="L112" i="11"/>
  <c r="L141" i="11"/>
  <c r="L24" i="11"/>
  <c r="L27" i="11"/>
  <c r="L87" i="11"/>
  <c r="L301" i="11"/>
  <c r="L109" i="11"/>
  <c r="L39" i="11"/>
  <c r="K172" i="11"/>
  <c r="L216" i="11"/>
  <c r="L274" i="11"/>
  <c r="L161" i="11"/>
  <c r="L211" i="11"/>
  <c r="L79" i="11"/>
  <c r="L146" i="11"/>
  <c r="L199" i="11"/>
  <c r="L321" i="11"/>
  <c r="AA52" i="12"/>
  <c r="O76" i="12"/>
  <c r="P76" i="12" s="1"/>
  <c r="N77" i="12"/>
  <c r="R75" i="12"/>
  <c r="Q75" i="12"/>
  <c r="U13" i="11"/>
  <c r="T14" i="11" s="1"/>
  <c r="W53" i="12"/>
  <c r="X53" i="12" s="1"/>
  <c r="Y53" i="12" s="1"/>
  <c r="Z53" i="12" s="1"/>
  <c r="J323" i="11"/>
  <c r="L323" i="11" s="1"/>
  <c r="U54" i="12"/>
  <c r="T55" i="12" s="1"/>
  <c r="H325" i="11"/>
  <c r="E318" i="7" s="1"/>
  <c r="I324" i="11"/>
  <c r="J324" i="11" s="1"/>
  <c r="K324" i="11" s="1"/>
  <c r="R15" i="11"/>
  <c r="R14" i="11"/>
  <c r="N17" i="11"/>
  <c r="O16" i="11"/>
  <c r="R76" i="12" l="1"/>
  <c r="Q76" i="12"/>
  <c r="N78" i="12"/>
  <c r="O77" i="12"/>
  <c r="P77" i="12" s="1"/>
  <c r="W13" i="11"/>
  <c r="X13" i="11" s="1"/>
  <c r="Y13" i="11" s="1"/>
  <c r="Z13" i="11" s="1"/>
  <c r="W54" i="12"/>
  <c r="X54" i="12" s="1"/>
  <c r="Y54" i="12" s="1"/>
  <c r="Z54" i="12" s="1"/>
  <c r="AA53" i="12"/>
  <c r="U14" i="11"/>
  <c r="T15" i="11" s="1"/>
  <c r="U15" i="11" s="1"/>
  <c r="K323" i="11"/>
  <c r="U55" i="12"/>
  <c r="T56" i="12" s="1"/>
  <c r="L324" i="11"/>
  <c r="I325" i="11"/>
  <c r="H326" i="11"/>
  <c r="E319" i="7" s="1"/>
  <c r="P16" i="11"/>
  <c r="Q16" i="11" s="1"/>
  <c r="N18" i="11"/>
  <c r="O17" i="11"/>
  <c r="P17" i="11" s="1"/>
  <c r="Q17" i="11" s="1"/>
  <c r="N79" i="12" l="1"/>
  <c r="O78" i="12"/>
  <c r="P78" i="12" s="1"/>
  <c r="Q77" i="12"/>
  <c r="R77" i="12"/>
  <c r="AA54" i="12"/>
  <c r="AA13" i="11"/>
  <c r="W14" i="11"/>
  <c r="X14" i="11" s="1"/>
  <c r="Y14" i="11" s="1"/>
  <c r="Z14" i="11" s="1"/>
  <c r="W15" i="11"/>
  <c r="X15" i="11" s="1"/>
  <c r="Y15" i="11" s="1"/>
  <c r="Z15" i="11" s="1"/>
  <c r="W55" i="12"/>
  <c r="X55" i="12" s="1"/>
  <c r="Y55" i="12" s="1"/>
  <c r="Z55" i="12" s="1"/>
  <c r="T16" i="11"/>
  <c r="U56" i="12"/>
  <c r="W56" i="12" s="1"/>
  <c r="X56" i="12" s="1"/>
  <c r="Y56" i="12" s="1"/>
  <c r="Z56" i="12" s="1"/>
  <c r="I326" i="11"/>
  <c r="H327" i="11"/>
  <c r="E320" i="7" s="1"/>
  <c r="R17" i="11"/>
  <c r="J325" i="11"/>
  <c r="N19" i="11"/>
  <c r="O18" i="11"/>
  <c r="P18" i="11" s="1"/>
  <c r="Q18" i="11" s="1"/>
  <c r="R16" i="11"/>
  <c r="Q78" i="12" l="1"/>
  <c r="R78" i="12"/>
  <c r="O79" i="12"/>
  <c r="P79" i="12" s="1"/>
  <c r="N80" i="12"/>
  <c r="AA14" i="11"/>
  <c r="AA15" i="11"/>
  <c r="U16" i="11"/>
  <c r="T17" i="11" s="1"/>
  <c r="U17" i="11" s="1"/>
  <c r="K325" i="11"/>
  <c r="J326" i="11"/>
  <c r="K326" i="11" s="1"/>
  <c r="T57" i="12"/>
  <c r="AA56" i="12"/>
  <c r="AA55" i="12"/>
  <c r="H328" i="11"/>
  <c r="E321" i="7" s="1"/>
  <c r="I327" i="11"/>
  <c r="R18" i="11"/>
  <c r="L325" i="11"/>
  <c r="O19" i="11"/>
  <c r="N20" i="11"/>
  <c r="L326" i="11" l="1"/>
  <c r="Q79" i="12"/>
  <c r="R79" i="12"/>
  <c r="O80" i="12"/>
  <c r="P80" i="12" s="1"/>
  <c r="N81" i="12"/>
  <c r="U57" i="12"/>
  <c r="W57" i="12" s="1"/>
  <c r="W16" i="11"/>
  <c r="X16" i="11" s="1"/>
  <c r="Y16" i="11" s="1"/>
  <c r="Z16" i="11" s="1"/>
  <c r="W17" i="11"/>
  <c r="X17" i="11" s="1"/>
  <c r="Y17" i="11" s="1"/>
  <c r="T18" i="11"/>
  <c r="H329" i="11"/>
  <c r="E322" i="7" s="1"/>
  <c r="I328" i="11"/>
  <c r="J328" i="11" s="1"/>
  <c r="K328" i="11" s="1"/>
  <c r="J327" i="11"/>
  <c r="K327" i="11" s="1"/>
  <c r="P19" i="11"/>
  <c r="Q19" i="11" s="1"/>
  <c r="O20" i="11"/>
  <c r="P20" i="11" s="1"/>
  <c r="Q20" i="11" s="1"/>
  <c r="N21" i="11"/>
  <c r="O81" i="12" l="1"/>
  <c r="P81" i="12" s="1"/>
  <c r="N82" i="12"/>
  <c r="R80" i="12"/>
  <c r="Q80" i="12"/>
  <c r="AA16" i="11"/>
  <c r="T58" i="12"/>
  <c r="U58" i="12" s="1"/>
  <c r="W58" i="12" s="1"/>
  <c r="X58" i="12" s="1"/>
  <c r="Y58" i="12" s="1"/>
  <c r="X57" i="12"/>
  <c r="Y57" i="12" s="1"/>
  <c r="AA17" i="11"/>
  <c r="Z17" i="11"/>
  <c r="U18" i="11"/>
  <c r="H330" i="11"/>
  <c r="E323" i="7" s="1"/>
  <c r="I329" i="11"/>
  <c r="J329" i="11" s="1"/>
  <c r="K329" i="11" s="1"/>
  <c r="R20" i="11"/>
  <c r="L327" i="11"/>
  <c r="L328" i="11"/>
  <c r="R19" i="11"/>
  <c r="N22" i="11"/>
  <c r="O21" i="11"/>
  <c r="P21" i="11" s="1"/>
  <c r="Q21" i="11" s="1"/>
  <c r="N83" i="12" l="1"/>
  <c r="O82" i="12"/>
  <c r="P82" i="12" s="1"/>
  <c r="Q81" i="12"/>
  <c r="R81" i="12"/>
  <c r="T59" i="12"/>
  <c r="U59" i="12" s="1"/>
  <c r="T60" i="12" s="1"/>
  <c r="Z57" i="12"/>
  <c r="AA57" i="12"/>
  <c r="W18" i="11"/>
  <c r="X18" i="11" s="1"/>
  <c r="Y18" i="11" s="1"/>
  <c r="AA58" i="12"/>
  <c r="Z58" i="12"/>
  <c r="T19" i="11"/>
  <c r="H331" i="11"/>
  <c r="E324" i="7" s="1"/>
  <c r="I330" i="11"/>
  <c r="J330" i="11" s="1"/>
  <c r="R21" i="11"/>
  <c r="L329" i="11"/>
  <c r="N23" i="11"/>
  <c r="O22" i="11"/>
  <c r="P22" i="11" s="1"/>
  <c r="Q22" i="11" s="1"/>
  <c r="Q82" i="12" l="1"/>
  <c r="R82" i="12"/>
  <c r="O83" i="12"/>
  <c r="P83" i="12" s="1"/>
  <c r="N84" i="12"/>
  <c r="W59" i="12"/>
  <c r="X59" i="12" s="1"/>
  <c r="Y59" i="12" s="1"/>
  <c r="Z59" i="12" s="1"/>
  <c r="Z18" i="11"/>
  <c r="AA18" i="11"/>
  <c r="K330" i="11"/>
  <c r="U60" i="12"/>
  <c r="W60" i="12" s="1"/>
  <c r="U19" i="11"/>
  <c r="T20" i="11" s="1"/>
  <c r="I331" i="11"/>
  <c r="J331" i="11" s="1"/>
  <c r="K331" i="11" s="1"/>
  <c r="H332" i="11"/>
  <c r="E325" i="7" s="1"/>
  <c r="R22" i="11"/>
  <c r="L330" i="11"/>
  <c r="N24" i="11"/>
  <c r="O23" i="11"/>
  <c r="P23" i="11" s="1"/>
  <c r="Q23" i="11" s="1"/>
  <c r="R83" i="12" l="1"/>
  <c r="Q83" i="12"/>
  <c r="O84" i="12"/>
  <c r="P84" i="12" s="1"/>
  <c r="N85" i="12"/>
  <c r="AA59" i="12"/>
  <c r="W19" i="11"/>
  <c r="X19" i="11" s="1"/>
  <c r="Y19" i="11" s="1"/>
  <c r="Z19" i="11" s="1"/>
  <c r="U20" i="11"/>
  <c r="T21" i="11" s="1"/>
  <c r="X60" i="12"/>
  <c r="Y60" i="12" s="1"/>
  <c r="Z60" i="12" s="1"/>
  <c r="T61" i="12"/>
  <c r="H333" i="11"/>
  <c r="E326" i="7" s="1"/>
  <c r="I332" i="11"/>
  <c r="J332" i="11" s="1"/>
  <c r="K332" i="11" s="1"/>
  <c r="L331" i="11"/>
  <c r="R23" i="11"/>
  <c r="N25" i="11"/>
  <c r="O24" i="11"/>
  <c r="P24" i="11" s="1"/>
  <c r="Q24" i="11" s="1"/>
  <c r="O85" i="12" l="1"/>
  <c r="P85" i="12" s="1"/>
  <c r="N86" i="12"/>
  <c r="Q84" i="12"/>
  <c r="R84" i="12"/>
  <c r="AA19" i="11"/>
  <c r="W20" i="11"/>
  <c r="X20" i="11" s="1"/>
  <c r="Y20" i="11" s="1"/>
  <c r="Z20" i="11" s="1"/>
  <c r="AA60" i="12"/>
  <c r="U21" i="11"/>
  <c r="W21" i="11" s="1"/>
  <c r="U61" i="12"/>
  <c r="H334" i="11"/>
  <c r="E327" i="7" s="1"/>
  <c r="H32" i="7" s="1"/>
  <c r="I333" i="11"/>
  <c r="J333" i="11" s="1"/>
  <c r="K333" i="11" s="1"/>
  <c r="R24" i="11"/>
  <c r="L332" i="11"/>
  <c r="O25" i="11"/>
  <c r="P25" i="11" s="1"/>
  <c r="Q25" i="11" s="1"/>
  <c r="N26" i="11"/>
  <c r="O86" i="12" l="1"/>
  <c r="P86" i="12" s="1"/>
  <c r="N87" i="12"/>
  <c r="R85" i="12"/>
  <c r="Q85" i="12"/>
  <c r="AA20" i="11"/>
  <c r="W61" i="12"/>
  <c r="X61" i="12" s="1"/>
  <c r="Y61" i="12" s="1"/>
  <c r="I334" i="11"/>
  <c r="I9" i="11" s="1"/>
  <c r="C2" i="13" s="1"/>
  <c r="J7" i="7" s="1"/>
  <c r="T62" i="12"/>
  <c r="X21" i="11"/>
  <c r="Y21" i="11" s="1"/>
  <c r="Z21" i="11" s="1"/>
  <c r="T22" i="11"/>
  <c r="R25" i="11"/>
  <c r="L333" i="11"/>
  <c r="N27" i="11"/>
  <c r="O26" i="11"/>
  <c r="P26" i="11" s="1"/>
  <c r="Q26" i="11" s="1"/>
  <c r="J334" i="11" l="1"/>
  <c r="K334" i="11" s="1"/>
  <c r="K9" i="11" s="1"/>
  <c r="C4" i="13" s="1"/>
  <c r="J9" i="7" s="1"/>
  <c r="N88" i="12"/>
  <c r="O87" i="12"/>
  <c r="P87" i="12" s="1"/>
  <c r="R86" i="12"/>
  <c r="Q86" i="12"/>
  <c r="Z61" i="12"/>
  <c r="AA61" i="12"/>
  <c r="J9" i="11"/>
  <c r="C3" i="13" s="1"/>
  <c r="J8" i="7" s="1"/>
  <c r="U22" i="11"/>
  <c r="U62" i="12"/>
  <c r="AA21" i="11"/>
  <c r="R26" i="11"/>
  <c r="N28" i="11"/>
  <c r="O27" i="11"/>
  <c r="P27" i="11" s="1"/>
  <c r="Q27" i="11" s="1"/>
  <c r="L334" i="11" l="1"/>
  <c r="L9" i="11" s="1"/>
  <c r="C5" i="13" s="1"/>
  <c r="J10" i="7" s="1"/>
  <c r="Q87" i="12"/>
  <c r="R87" i="12"/>
  <c r="N89" i="12"/>
  <c r="O88" i="12"/>
  <c r="P88" i="12" s="1"/>
  <c r="W62" i="12"/>
  <c r="X62" i="12" s="1"/>
  <c r="Y62" i="12" s="1"/>
  <c r="W22" i="11"/>
  <c r="X22" i="11" s="1"/>
  <c r="Y22" i="11" s="1"/>
  <c r="T23" i="11"/>
  <c r="T63" i="12"/>
  <c r="R27" i="11"/>
  <c r="N29" i="11"/>
  <c r="O28" i="11"/>
  <c r="P28" i="11" s="1"/>
  <c r="Q28" i="11" s="1"/>
  <c r="M9" i="11" l="1"/>
  <c r="C6" i="13" s="1"/>
  <c r="J11" i="7" s="1"/>
  <c r="H29" i="7" s="1"/>
  <c r="Q88" i="12"/>
  <c r="R88" i="12"/>
  <c r="O89" i="12"/>
  <c r="P89" i="12" s="1"/>
  <c r="N90" i="12"/>
  <c r="Z22" i="11"/>
  <c r="AA22" i="11"/>
  <c r="Z62" i="12"/>
  <c r="AA62" i="12"/>
  <c r="U23" i="11"/>
  <c r="T24" i="11" s="1"/>
  <c r="U63" i="12"/>
  <c r="R28" i="11"/>
  <c r="O29" i="11"/>
  <c r="P29" i="11" s="1"/>
  <c r="Q29" i="11" s="1"/>
  <c r="N30" i="11"/>
  <c r="N32" i="7" l="1"/>
  <c r="N29" i="7"/>
  <c r="J32" i="7" s="1"/>
  <c r="O90" i="12"/>
  <c r="P90" i="12" s="1"/>
  <c r="N91" i="12"/>
  <c r="R89" i="12"/>
  <c r="Q89" i="12"/>
  <c r="W23" i="11"/>
  <c r="X23" i="11" s="1"/>
  <c r="Y23" i="11" s="1"/>
  <c r="Z23" i="11" s="1"/>
  <c r="W63" i="12"/>
  <c r="X63" i="12" s="1"/>
  <c r="Y63" i="12" s="1"/>
  <c r="T64" i="12"/>
  <c r="U24" i="11"/>
  <c r="R29" i="11"/>
  <c r="N31" i="11"/>
  <c r="O30" i="11"/>
  <c r="P30" i="11" s="1"/>
  <c r="Q30" i="11" s="1"/>
  <c r="N92" i="12" l="1"/>
  <c r="O91" i="12"/>
  <c r="P91" i="12" s="1"/>
  <c r="R90" i="12"/>
  <c r="Q90" i="12"/>
  <c r="AA23" i="11"/>
  <c r="Z63" i="12"/>
  <c r="AA63" i="12"/>
  <c r="U64" i="12"/>
  <c r="T65" i="12" s="1"/>
  <c r="W24" i="11"/>
  <c r="X24" i="11" s="1"/>
  <c r="Y24" i="11" s="1"/>
  <c r="T25" i="11"/>
  <c r="R30" i="11"/>
  <c r="N32" i="11"/>
  <c r="O31" i="11"/>
  <c r="P31" i="11" s="1"/>
  <c r="Q31" i="11" s="1"/>
  <c r="Q91" i="12" l="1"/>
  <c r="R91" i="12"/>
  <c r="N93" i="12"/>
  <c r="O92" i="12"/>
  <c r="P92" i="12" s="1"/>
  <c r="W64" i="12"/>
  <c r="X64" i="12" s="1"/>
  <c r="Y64" i="12" s="1"/>
  <c r="Z24" i="11"/>
  <c r="AA24" i="11"/>
  <c r="U65" i="12"/>
  <c r="W65" i="12" s="1"/>
  <c r="X65" i="12" s="1"/>
  <c r="Y65" i="12" s="1"/>
  <c r="U25" i="11"/>
  <c r="T26" i="11" s="1"/>
  <c r="U26" i="11" s="1"/>
  <c r="T27" i="11" s="1"/>
  <c r="R31" i="11"/>
  <c r="N33" i="11"/>
  <c r="O32" i="11"/>
  <c r="P32" i="11" s="1"/>
  <c r="Q32" i="11" s="1"/>
  <c r="Q92" i="12" l="1"/>
  <c r="R92" i="12"/>
  <c r="O93" i="12"/>
  <c r="P93" i="12" s="1"/>
  <c r="N94" i="12"/>
  <c r="T66" i="12"/>
  <c r="U66" i="12" s="1"/>
  <c r="T67" i="12" s="1"/>
  <c r="AA64" i="12"/>
  <c r="Z64" i="12"/>
  <c r="W25" i="11"/>
  <c r="X25" i="11" s="1"/>
  <c r="Y25" i="11" s="1"/>
  <c r="W26" i="11"/>
  <c r="X26" i="11" s="1"/>
  <c r="Y26" i="11" s="1"/>
  <c r="Z26" i="11" s="1"/>
  <c r="AA65" i="12"/>
  <c r="Z65" i="12"/>
  <c r="U27" i="11"/>
  <c r="W27" i="11" s="1"/>
  <c r="R32" i="11"/>
  <c r="O33" i="11"/>
  <c r="P33" i="11" s="1"/>
  <c r="Q33" i="11" s="1"/>
  <c r="N34" i="11"/>
  <c r="R93" i="12" l="1"/>
  <c r="Q93" i="12"/>
  <c r="O94" i="12"/>
  <c r="P94" i="12" s="1"/>
  <c r="N95" i="12"/>
  <c r="Z25" i="11"/>
  <c r="AA25" i="11"/>
  <c r="W66" i="12"/>
  <c r="X66" i="12" s="1"/>
  <c r="Y66" i="12" s="1"/>
  <c r="X27" i="11"/>
  <c r="Y27" i="11" s="1"/>
  <c r="Z27" i="11" s="1"/>
  <c r="T28" i="11"/>
  <c r="AA26" i="11"/>
  <c r="U67" i="12"/>
  <c r="T68" i="12" s="1"/>
  <c r="R33" i="11"/>
  <c r="O34" i="11"/>
  <c r="P34" i="11" s="1"/>
  <c r="Q34" i="11" s="1"/>
  <c r="N35" i="11"/>
  <c r="R94" i="12" l="1"/>
  <c r="Q94" i="12"/>
  <c r="N96" i="12"/>
  <c r="O95" i="12"/>
  <c r="P95" i="12" s="1"/>
  <c r="U28" i="11"/>
  <c r="W28" i="11" s="1"/>
  <c r="X28" i="11" s="1"/>
  <c r="Y28" i="11" s="1"/>
  <c r="Z28" i="11" s="1"/>
  <c r="W67" i="12"/>
  <c r="X67" i="12" s="1"/>
  <c r="Y67" i="12" s="1"/>
  <c r="Z67" i="12" s="1"/>
  <c r="Z66" i="12"/>
  <c r="AA66" i="12"/>
  <c r="AA27" i="11"/>
  <c r="U68" i="12"/>
  <c r="T69" i="12" s="1"/>
  <c r="R34" i="11"/>
  <c r="N36" i="11"/>
  <c r="O35" i="11"/>
  <c r="P35" i="11" s="1"/>
  <c r="Q35" i="11" s="1"/>
  <c r="Q95" i="12" l="1"/>
  <c r="R95" i="12"/>
  <c r="N97" i="12"/>
  <c r="O96" i="12"/>
  <c r="P96" i="12" s="1"/>
  <c r="T29" i="11"/>
  <c r="U29" i="11" s="1"/>
  <c r="W29" i="11" s="1"/>
  <c r="X29" i="11" s="1"/>
  <c r="Y29" i="11" s="1"/>
  <c r="W68" i="12"/>
  <c r="X68" i="12" s="1"/>
  <c r="Y68" i="12" s="1"/>
  <c r="Z68" i="12" s="1"/>
  <c r="AA28" i="11"/>
  <c r="AA67" i="12"/>
  <c r="U69" i="12"/>
  <c r="T70" i="12" s="1"/>
  <c r="R35" i="11"/>
  <c r="N37" i="11"/>
  <c r="O36" i="11"/>
  <c r="P36" i="11" s="1"/>
  <c r="Q36" i="11" s="1"/>
  <c r="Q96" i="12" l="1"/>
  <c r="R96" i="12"/>
  <c r="O97" i="12"/>
  <c r="P97" i="12" s="1"/>
  <c r="N98" i="12"/>
  <c r="T30" i="11"/>
  <c r="U30" i="11" s="1"/>
  <c r="T31" i="11" s="1"/>
  <c r="U31" i="11" s="1"/>
  <c r="AA68" i="12"/>
  <c r="W69" i="12"/>
  <c r="X69" i="12" s="1"/>
  <c r="Y69" i="12" s="1"/>
  <c r="Z69" i="12" s="1"/>
  <c r="AA29" i="11"/>
  <c r="Z29" i="11"/>
  <c r="U70" i="12"/>
  <c r="T71" i="12" s="1"/>
  <c r="R36" i="11"/>
  <c r="O37" i="11"/>
  <c r="P37" i="11" s="1"/>
  <c r="Q37" i="11" s="1"/>
  <c r="N38" i="11"/>
  <c r="O98" i="12" l="1"/>
  <c r="P98" i="12" s="1"/>
  <c r="N99" i="12"/>
  <c r="R97" i="12"/>
  <c r="Q97" i="12"/>
  <c r="W30" i="11"/>
  <c r="X30" i="11" s="1"/>
  <c r="Y30" i="11" s="1"/>
  <c r="W70" i="12"/>
  <c r="X70" i="12" s="1"/>
  <c r="Y70" i="12" s="1"/>
  <c r="Z70" i="12" s="1"/>
  <c r="AA69" i="12"/>
  <c r="W31" i="11"/>
  <c r="X31" i="11" s="1"/>
  <c r="Y31" i="11" s="1"/>
  <c r="Z31" i="11" s="1"/>
  <c r="T32" i="11"/>
  <c r="U71" i="12"/>
  <c r="T72" i="12" s="1"/>
  <c r="R37" i="11"/>
  <c r="O38" i="11"/>
  <c r="P38" i="11" s="1"/>
  <c r="Q38" i="11" s="1"/>
  <c r="N39" i="11"/>
  <c r="N100" i="12" l="1"/>
  <c r="O99" i="12"/>
  <c r="P99" i="12" s="1"/>
  <c r="R98" i="12"/>
  <c r="Q98" i="12"/>
  <c r="Z30" i="11"/>
  <c r="AA30" i="11"/>
  <c r="W71" i="12"/>
  <c r="X71" i="12" s="1"/>
  <c r="Y71" i="12" s="1"/>
  <c r="Z71" i="12" s="1"/>
  <c r="U72" i="12"/>
  <c r="T73" i="12" s="1"/>
  <c r="AA70" i="12"/>
  <c r="U32" i="11"/>
  <c r="T33" i="11" s="1"/>
  <c r="AA31" i="11"/>
  <c r="R38" i="11"/>
  <c r="N40" i="11"/>
  <c r="O39" i="11"/>
  <c r="P39" i="11" s="1"/>
  <c r="Q39" i="11" s="1"/>
  <c r="Q99" i="12" l="1"/>
  <c r="R99" i="12"/>
  <c r="N101" i="12"/>
  <c r="O100" i="12"/>
  <c r="P100" i="12" s="1"/>
  <c r="AA71" i="12"/>
  <c r="W32" i="11"/>
  <c r="X32" i="11" s="1"/>
  <c r="Y32" i="11" s="1"/>
  <c r="W72" i="12"/>
  <c r="X72" i="12" s="1"/>
  <c r="Y72" i="12" s="1"/>
  <c r="Z72" i="12" s="1"/>
  <c r="U73" i="12"/>
  <c r="T74" i="12" s="1"/>
  <c r="U33" i="11"/>
  <c r="W33" i="11" s="1"/>
  <c r="R39" i="11"/>
  <c r="N41" i="11"/>
  <c r="O40" i="11"/>
  <c r="P40" i="11" s="1"/>
  <c r="Q40" i="11" s="1"/>
  <c r="O101" i="12" l="1"/>
  <c r="P101" i="12" s="1"/>
  <c r="N102" i="12"/>
  <c r="Q100" i="12"/>
  <c r="R100" i="12"/>
  <c r="AA72" i="12"/>
  <c r="Z32" i="11"/>
  <c r="AA32" i="11"/>
  <c r="W73" i="12"/>
  <c r="X73" i="12" s="1"/>
  <c r="Y73" i="12" s="1"/>
  <c r="Z73" i="12" s="1"/>
  <c r="X33" i="11"/>
  <c r="Y33" i="11" s="1"/>
  <c r="Z33" i="11" s="1"/>
  <c r="U74" i="12"/>
  <c r="T75" i="12" s="1"/>
  <c r="T34" i="11"/>
  <c r="R40" i="11"/>
  <c r="O41" i="11"/>
  <c r="P41" i="11" s="1"/>
  <c r="Q41" i="11" s="1"/>
  <c r="N42" i="11"/>
  <c r="O102" i="12" l="1"/>
  <c r="P102" i="12" s="1"/>
  <c r="N103" i="12"/>
  <c r="R101" i="12"/>
  <c r="Q101" i="12"/>
  <c r="W74" i="12"/>
  <c r="X74" i="12" s="1"/>
  <c r="Y74" i="12" s="1"/>
  <c r="Z74" i="12" s="1"/>
  <c r="AA33" i="11"/>
  <c r="U34" i="11"/>
  <c r="T35" i="11" s="1"/>
  <c r="AA73" i="12"/>
  <c r="U75" i="12"/>
  <c r="T76" i="12" s="1"/>
  <c r="R41" i="11"/>
  <c r="N43" i="11"/>
  <c r="O42" i="11"/>
  <c r="P42" i="11" s="1"/>
  <c r="Q42" i="11" s="1"/>
  <c r="N104" i="12" l="1"/>
  <c r="O103" i="12"/>
  <c r="P103" i="12" s="1"/>
  <c r="R102" i="12"/>
  <c r="Q102" i="12"/>
  <c r="AA74" i="12"/>
  <c r="W75" i="12"/>
  <c r="X75" i="12" s="1"/>
  <c r="Y75" i="12" s="1"/>
  <c r="Z75" i="12" s="1"/>
  <c r="W34" i="11"/>
  <c r="X34" i="11" s="1"/>
  <c r="Y34" i="11" s="1"/>
  <c r="U35" i="11"/>
  <c r="W35" i="11" s="1"/>
  <c r="U76" i="12"/>
  <c r="T77" i="12" s="1"/>
  <c r="R42" i="11"/>
  <c r="N44" i="11"/>
  <c r="O43" i="11"/>
  <c r="P43" i="11" s="1"/>
  <c r="Q43" i="11" s="1"/>
  <c r="Q103" i="12" l="1"/>
  <c r="R103" i="12"/>
  <c r="N105" i="12"/>
  <c r="O104" i="12"/>
  <c r="P104" i="12" s="1"/>
  <c r="AA75" i="12"/>
  <c r="W76" i="12"/>
  <c r="X76" i="12" s="1"/>
  <c r="Y76" i="12" s="1"/>
  <c r="Z76" i="12" s="1"/>
  <c r="Z34" i="11"/>
  <c r="AA34" i="11"/>
  <c r="X35" i="11"/>
  <c r="Y35" i="11" s="1"/>
  <c r="T36" i="11"/>
  <c r="U77" i="12"/>
  <c r="W77" i="12" s="1"/>
  <c r="R43" i="11"/>
  <c r="N45" i="11"/>
  <c r="O44" i="11"/>
  <c r="P44" i="11" s="1"/>
  <c r="Q44" i="11" s="1"/>
  <c r="Q104" i="12" l="1"/>
  <c r="R104" i="12"/>
  <c r="O105" i="12"/>
  <c r="P105" i="12" s="1"/>
  <c r="N106" i="12"/>
  <c r="AA76" i="12"/>
  <c r="U36" i="11"/>
  <c r="W36" i="11" s="1"/>
  <c r="X36" i="11" s="1"/>
  <c r="Y36" i="11" s="1"/>
  <c r="Z36" i="11" s="1"/>
  <c r="AA35" i="11"/>
  <c r="Z35" i="11"/>
  <c r="X77" i="12"/>
  <c r="Y77" i="12" s="1"/>
  <c r="Z77" i="12" s="1"/>
  <c r="T78" i="12"/>
  <c r="R44" i="11"/>
  <c r="O45" i="11"/>
  <c r="P45" i="11" s="1"/>
  <c r="Q45" i="11" s="1"/>
  <c r="N46" i="11"/>
  <c r="T37" i="11" l="1"/>
  <c r="U37" i="11" s="1"/>
  <c r="T38" i="11" s="1"/>
  <c r="O106" i="12"/>
  <c r="P106" i="12" s="1"/>
  <c r="N107" i="12"/>
  <c r="R105" i="12"/>
  <c r="Q105" i="12"/>
  <c r="AA77" i="12"/>
  <c r="U78" i="12"/>
  <c r="AA36" i="11"/>
  <c r="R45" i="11"/>
  <c r="O46" i="11"/>
  <c r="P46" i="11" s="1"/>
  <c r="Q46" i="11" s="1"/>
  <c r="N47" i="11"/>
  <c r="N108" i="12" l="1"/>
  <c r="O107" i="12"/>
  <c r="P107" i="12" s="1"/>
  <c r="R106" i="12"/>
  <c r="Q106" i="12"/>
  <c r="W37" i="11"/>
  <c r="X37" i="11" s="1"/>
  <c r="Y37" i="11" s="1"/>
  <c r="W78" i="12"/>
  <c r="X78" i="12" s="1"/>
  <c r="Y78" i="12" s="1"/>
  <c r="T79" i="12"/>
  <c r="U38" i="11"/>
  <c r="T39" i="11" s="1"/>
  <c r="R46" i="11"/>
  <c r="N48" i="11"/>
  <c r="O47" i="11"/>
  <c r="P47" i="11" s="1"/>
  <c r="Q47" i="11" s="1"/>
  <c r="Q107" i="12" l="1"/>
  <c r="R107" i="12"/>
  <c r="N109" i="12"/>
  <c r="O108" i="12"/>
  <c r="P108" i="12" s="1"/>
  <c r="Z78" i="12"/>
  <c r="AA78" i="12"/>
  <c r="U79" i="12"/>
  <c r="T80" i="12" s="1"/>
  <c r="U80" i="12" s="1"/>
  <c r="Z37" i="11"/>
  <c r="AA37" i="11"/>
  <c r="W38" i="11"/>
  <c r="X38" i="11" s="1"/>
  <c r="Y38" i="11" s="1"/>
  <c r="Z38" i="11" s="1"/>
  <c r="U39" i="11"/>
  <c r="T40" i="11" s="1"/>
  <c r="R47" i="11"/>
  <c r="N49" i="11"/>
  <c r="O48" i="11"/>
  <c r="P48" i="11" s="1"/>
  <c r="Q48" i="11" s="1"/>
  <c r="Q108" i="12" l="1"/>
  <c r="R108" i="12"/>
  <c r="O109" i="12"/>
  <c r="P109" i="12" s="1"/>
  <c r="N110" i="12"/>
  <c r="W39" i="11"/>
  <c r="X39" i="11" s="1"/>
  <c r="Y39" i="11" s="1"/>
  <c r="W80" i="12"/>
  <c r="X80" i="12" s="1"/>
  <c r="Y80" i="12" s="1"/>
  <c r="W79" i="12"/>
  <c r="X79" i="12" s="1"/>
  <c r="Y79" i="12" s="1"/>
  <c r="AA38" i="11"/>
  <c r="T81" i="12"/>
  <c r="U40" i="11"/>
  <c r="W40" i="11" s="1"/>
  <c r="R48" i="11"/>
  <c r="O49" i="11"/>
  <c r="P49" i="11" s="1"/>
  <c r="Q49" i="11" s="1"/>
  <c r="N50" i="11"/>
  <c r="R109" i="12" l="1"/>
  <c r="Q109" i="12"/>
  <c r="O110" i="12"/>
  <c r="P110" i="12" s="1"/>
  <c r="N111" i="12"/>
  <c r="U81" i="12"/>
  <c r="T82" i="12" s="1"/>
  <c r="U82" i="12" s="1"/>
  <c r="T83" i="12" s="1"/>
  <c r="AA79" i="12"/>
  <c r="Z79" i="12"/>
  <c r="AA80" i="12"/>
  <c r="Z80" i="12"/>
  <c r="AA39" i="11"/>
  <c r="Z39" i="11"/>
  <c r="X40" i="11"/>
  <c r="Y40" i="11" s="1"/>
  <c r="Z40" i="11" s="1"/>
  <c r="T41" i="11"/>
  <c r="R49" i="11"/>
  <c r="N51" i="11"/>
  <c r="O50" i="11"/>
  <c r="P50" i="11" s="1"/>
  <c r="Q50" i="11" s="1"/>
  <c r="N112" i="12" l="1"/>
  <c r="O111" i="12"/>
  <c r="P111" i="12" s="1"/>
  <c r="R110" i="12"/>
  <c r="Q110" i="12"/>
  <c r="U41" i="11"/>
  <c r="T42" i="11" s="1"/>
  <c r="W81" i="12"/>
  <c r="X81" i="12" s="1"/>
  <c r="Y81" i="12" s="1"/>
  <c r="W82" i="12"/>
  <c r="X82" i="12" s="1"/>
  <c r="Y82" i="12" s="1"/>
  <c r="Z82" i="12" s="1"/>
  <c r="AA40" i="11"/>
  <c r="U83" i="12"/>
  <c r="R50" i="11"/>
  <c r="N52" i="11"/>
  <c r="O51" i="11"/>
  <c r="P51" i="11" s="1"/>
  <c r="Q51" i="11" s="1"/>
  <c r="Q111" i="12" l="1"/>
  <c r="R111" i="12"/>
  <c r="N113" i="12"/>
  <c r="O112" i="12"/>
  <c r="P112" i="12" s="1"/>
  <c r="W41" i="11"/>
  <c r="X41" i="11" s="1"/>
  <c r="Y41" i="11" s="1"/>
  <c r="Z41" i="11" s="1"/>
  <c r="Z81" i="12"/>
  <c r="AA81" i="12"/>
  <c r="U42" i="11"/>
  <c r="T43" i="11" s="1"/>
  <c r="AA82" i="12"/>
  <c r="W83" i="12"/>
  <c r="X83" i="12" s="1"/>
  <c r="Y83" i="12" s="1"/>
  <c r="T84" i="12"/>
  <c r="R51" i="11"/>
  <c r="N53" i="11"/>
  <c r="O52" i="11"/>
  <c r="P52" i="11" s="1"/>
  <c r="Q52" i="11" s="1"/>
  <c r="Q112" i="12" l="1"/>
  <c r="R112" i="12"/>
  <c r="O113" i="12"/>
  <c r="P113" i="12" s="1"/>
  <c r="N114" i="12"/>
  <c r="AA41" i="11"/>
  <c r="Z83" i="12"/>
  <c r="AA83" i="12"/>
  <c r="U43" i="11"/>
  <c r="T44" i="11" s="1"/>
  <c r="U44" i="11" s="1"/>
  <c r="W42" i="11"/>
  <c r="X42" i="11" s="1"/>
  <c r="Y42" i="11" s="1"/>
  <c r="U84" i="12"/>
  <c r="T85" i="12" s="1"/>
  <c r="R52" i="11"/>
  <c r="O53" i="11"/>
  <c r="P53" i="11" s="1"/>
  <c r="Q53" i="11" s="1"/>
  <c r="N54" i="11"/>
  <c r="O114" i="12" l="1"/>
  <c r="P114" i="12" s="1"/>
  <c r="N115" i="12"/>
  <c r="R113" i="12"/>
  <c r="Q113" i="12"/>
  <c r="W44" i="11"/>
  <c r="X44" i="11" s="1"/>
  <c r="Y44" i="11" s="1"/>
  <c r="Z44" i="11" s="1"/>
  <c r="W43" i="11"/>
  <c r="X43" i="11" s="1"/>
  <c r="Y43" i="11" s="1"/>
  <c r="Z43" i="11" s="1"/>
  <c r="W84" i="12"/>
  <c r="X84" i="12" s="1"/>
  <c r="Y84" i="12" s="1"/>
  <c r="AA42" i="11"/>
  <c r="Z42" i="11"/>
  <c r="T45" i="11"/>
  <c r="U85" i="12"/>
  <c r="T86" i="12" s="1"/>
  <c r="R53" i="11"/>
  <c r="O54" i="11"/>
  <c r="P54" i="11" s="1"/>
  <c r="Q54" i="11" s="1"/>
  <c r="N55" i="11"/>
  <c r="N116" i="12" l="1"/>
  <c r="O115" i="12"/>
  <c r="P115" i="12" s="1"/>
  <c r="R114" i="12"/>
  <c r="Q114" i="12"/>
  <c r="AA43" i="11"/>
  <c r="U45" i="11"/>
  <c r="T46" i="11" s="1"/>
  <c r="Z84" i="12"/>
  <c r="AA84" i="12"/>
  <c r="W85" i="12"/>
  <c r="X85" i="12" s="1"/>
  <c r="Y85" i="12" s="1"/>
  <c r="Z85" i="12" s="1"/>
  <c r="U86" i="12"/>
  <c r="W86" i="12" s="1"/>
  <c r="AA44" i="11"/>
  <c r="R54" i="11"/>
  <c r="N56" i="11"/>
  <c r="O55" i="11"/>
  <c r="P55" i="11" s="1"/>
  <c r="Q55" i="11" s="1"/>
  <c r="Q115" i="12" l="1"/>
  <c r="R115" i="12"/>
  <c r="N117" i="12"/>
  <c r="O116" i="12"/>
  <c r="P116" i="12" s="1"/>
  <c r="W45" i="11"/>
  <c r="X45" i="11" s="1"/>
  <c r="Y45" i="11" s="1"/>
  <c r="Z45" i="11" s="1"/>
  <c r="AA85" i="12"/>
  <c r="U46" i="11"/>
  <c r="T47" i="11" s="1"/>
  <c r="X86" i="12"/>
  <c r="Y86" i="12" s="1"/>
  <c r="Z86" i="12" s="1"/>
  <c r="T87" i="12"/>
  <c r="R55" i="11"/>
  <c r="N57" i="11"/>
  <c r="O56" i="11"/>
  <c r="P56" i="11" s="1"/>
  <c r="Q56" i="11" s="1"/>
  <c r="Q116" i="12" l="1"/>
  <c r="R116" i="12"/>
  <c r="O117" i="12"/>
  <c r="P117" i="12" s="1"/>
  <c r="N118" i="12"/>
  <c r="AA45" i="11"/>
  <c r="W46" i="11"/>
  <c r="X46" i="11" s="1"/>
  <c r="Y46" i="11" s="1"/>
  <c r="Z46" i="11" s="1"/>
  <c r="U47" i="11"/>
  <c r="T48" i="11" s="1"/>
  <c r="U48" i="11" s="1"/>
  <c r="U87" i="12"/>
  <c r="T88" i="12" s="1"/>
  <c r="AA86" i="12"/>
  <c r="R56" i="11"/>
  <c r="O57" i="11"/>
  <c r="P57" i="11" s="1"/>
  <c r="Q57" i="11" s="1"/>
  <c r="N58" i="11"/>
  <c r="R117" i="12" l="1"/>
  <c r="Q117" i="12"/>
  <c r="O118" i="12"/>
  <c r="P118" i="12" s="1"/>
  <c r="N119" i="12"/>
  <c r="AA46" i="11"/>
  <c r="W48" i="11"/>
  <c r="X48" i="11" s="1"/>
  <c r="Y48" i="11" s="1"/>
  <c r="W47" i="11"/>
  <c r="X47" i="11" s="1"/>
  <c r="Y47" i="11" s="1"/>
  <c r="W87" i="12"/>
  <c r="X87" i="12" s="1"/>
  <c r="Y87" i="12" s="1"/>
  <c r="T49" i="11"/>
  <c r="U88" i="12"/>
  <c r="T89" i="12" s="1"/>
  <c r="R57" i="11"/>
  <c r="O58" i="11"/>
  <c r="P58" i="11" s="1"/>
  <c r="Q58" i="11" s="1"/>
  <c r="N59" i="11"/>
  <c r="N120" i="12" l="1"/>
  <c r="O119" i="12"/>
  <c r="P119" i="12" s="1"/>
  <c r="R118" i="12"/>
  <c r="Q118" i="12"/>
  <c r="W88" i="12"/>
  <c r="X88" i="12" s="1"/>
  <c r="Y88" i="12" s="1"/>
  <c r="Z88" i="12" s="1"/>
  <c r="Z48" i="11"/>
  <c r="AA48" i="11"/>
  <c r="Z87" i="12"/>
  <c r="AA87" i="12"/>
  <c r="Z47" i="11"/>
  <c r="AA47" i="11"/>
  <c r="U49" i="11"/>
  <c r="T50" i="11" s="1"/>
  <c r="U50" i="11" s="1"/>
  <c r="T51" i="11" s="1"/>
  <c r="U89" i="12"/>
  <c r="T90" i="12" s="1"/>
  <c r="R58" i="11"/>
  <c r="N60" i="11"/>
  <c r="O59" i="11"/>
  <c r="P59" i="11" s="1"/>
  <c r="Q59" i="11" s="1"/>
  <c r="Q119" i="12" l="1"/>
  <c r="R119" i="12"/>
  <c r="N121" i="12"/>
  <c r="O120" i="12"/>
  <c r="P120" i="12" s="1"/>
  <c r="W89" i="12"/>
  <c r="X89" i="12" s="1"/>
  <c r="Y89" i="12" s="1"/>
  <c r="Z89" i="12" s="1"/>
  <c r="AA88" i="12"/>
  <c r="W50" i="11"/>
  <c r="X50" i="11" s="1"/>
  <c r="Y50" i="11" s="1"/>
  <c r="Z50" i="11" s="1"/>
  <c r="W49" i="11"/>
  <c r="X49" i="11" s="1"/>
  <c r="Y49" i="11" s="1"/>
  <c r="Z49" i="11" s="1"/>
  <c r="U90" i="12"/>
  <c r="T91" i="12" s="1"/>
  <c r="R59" i="11"/>
  <c r="U51" i="11"/>
  <c r="W51" i="11" s="1"/>
  <c r="N61" i="11"/>
  <c r="O60" i="11"/>
  <c r="P60" i="11" s="1"/>
  <c r="Q60" i="11" s="1"/>
  <c r="O121" i="12" l="1"/>
  <c r="P121" i="12" s="1"/>
  <c r="N122" i="12"/>
  <c r="Q120" i="12"/>
  <c r="R120" i="12"/>
  <c r="AA89" i="12"/>
  <c r="W90" i="12"/>
  <c r="X90" i="12" s="1"/>
  <c r="Y90" i="12" s="1"/>
  <c r="Z90" i="12" s="1"/>
  <c r="AA49" i="11"/>
  <c r="U91" i="12"/>
  <c r="T92" i="12" s="1"/>
  <c r="X51" i="11"/>
  <c r="Y51" i="11" s="1"/>
  <c r="AA50" i="11"/>
  <c r="R60" i="11"/>
  <c r="O61" i="11"/>
  <c r="P61" i="11" s="1"/>
  <c r="Q61" i="11" s="1"/>
  <c r="N62" i="11"/>
  <c r="T52" i="11"/>
  <c r="O122" i="12" l="1"/>
  <c r="P122" i="12" s="1"/>
  <c r="N123" i="12"/>
  <c r="R121" i="12"/>
  <c r="Q121" i="12"/>
  <c r="AA90" i="12"/>
  <c r="W91" i="12"/>
  <c r="X91" i="12" s="1"/>
  <c r="Y91" i="12" s="1"/>
  <c r="Z91" i="12" s="1"/>
  <c r="AA51" i="11"/>
  <c r="Z51" i="11"/>
  <c r="U92" i="12"/>
  <c r="T93" i="12" s="1"/>
  <c r="R61" i="11"/>
  <c r="U52" i="11"/>
  <c r="O62" i="11"/>
  <c r="P62" i="11" s="1"/>
  <c r="Q62" i="11" s="1"/>
  <c r="N63" i="11"/>
  <c r="N124" i="12" l="1"/>
  <c r="O123" i="12"/>
  <c r="P123" i="12" s="1"/>
  <c r="R122" i="12"/>
  <c r="Q122" i="12"/>
  <c r="AA91" i="12"/>
  <c r="W92" i="12"/>
  <c r="X92" i="12" s="1"/>
  <c r="Y92" i="12" s="1"/>
  <c r="Z92" i="12" s="1"/>
  <c r="W52" i="11"/>
  <c r="X52" i="11" s="1"/>
  <c r="Y52" i="11" s="1"/>
  <c r="U93" i="12"/>
  <c r="T94" i="12" s="1"/>
  <c r="R62" i="11"/>
  <c r="N64" i="11"/>
  <c r="O63" i="11"/>
  <c r="P63" i="11" s="1"/>
  <c r="Q63" i="11" s="1"/>
  <c r="T53" i="11"/>
  <c r="Q123" i="12" l="1"/>
  <c r="R123" i="12"/>
  <c r="N125" i="12"/>
  <c r="O124" i="12"/>
  <c r="P124" i="12" s="1"/>
  <c r="AA92" i="12"/>
  <c r="Z52" i="11"/>
  <c r="AA52" i="11"/>
  <c r="W93" i="12"/>
  <c r="X93" i="12" s="1"/>
  <c r="Y93" i="12" s="1"/>
  <c r="Z93" i="12" s="1"/>
  <c r="U94" i="12"/>
  <c r="T95" i="12" s="1"/>
  <c r="R63" i="11"/>
  <c r="U53" i="11"/>
  <c r="O64" i="11"/>
  <c r="P64" i="11" s="1"/>
  <c r="Q64" i="11" s="1"/>
  <c r="N65" i="11"/>
  <c r="Q124" i="12" l="1"/>
  <c r="R124" i="12"/>
  <c r="O125" i="12"/>
  <c r="P125" i="12" s="1"/>
  <c r="N126" i="12"/>
  <c r="AA93" i="12"/>
  <c r="W94" i="12"/>
  <c r="X94" i="12" s="1"/>
  <c r="Y94" i="12" s="1"/>
  <c r="Z94" i="12" s="1"/>
  <c r="W53" i="11"/>
  <c r="X53" i="11" s="1"/>
  <c r="Y53" i="11" s="1"/>
  <c r="U95" i="12"/>
  <c r="T96" i="12" s="1"/>
  <c r="R64" i="11"/>
  <c r="T54" i="11"/>
  <c r="N66" i="11"/>
  <c r="O65" i="11"/>
  <c r="P65" i="11" s="1"/>
  <c r="Q65" i="11" s="1"/>
  <c r="O126" i="12" l="1"/>
  <c r="P126" i="12" s="1"/>
  <c r="N127" i="12"/>
  <c r="R125" i="12"/>
  <c r="Q125" i="12"/>
  <c r="Z53" i="11"/>
  <c r="AA53" i="11"/>
  <c r="W95" i="12"/>
  <c r="X95" i="12" s="1"/>
  <c r="Y95" i="12" s="1"/>
  <c r="Z95" i="12" s="1"/>
  <c r="U96" i="12"/>
  <c r="T97" i="12" s="1"/>
  <c r="U54" i="11"/>
  <c r="T55" i="11" s="1"/>
  <c r="AA94" i="12"/>
  <c r="R65" i="11"/>
  <c r="O66" i="11"/>
  <c r="P66" i="11" s="1"/>
  <c r="Q66" i="11" s="1"/>
  <c r="N67" i="11"/>
  <c r="O127" i="12" l="1"/>
  <c r="P127" i="12" s="1"/>
  <c r="N128" i="12"/>
  <c r="R126" i="12"/>
  <c r="Q126" i="12"/>
  <c r="W54" i="11"/>
  <c r="X54" i="11" s="1"/>
  <c r="Y54" i="11" s="1"/>
  <c r="Z54" i="11" s="1"/>
  <c r="AA95" i="12"/>
  <c r="W96" i="12"/>
  <c r="X96" i="12" s="1"/>
  <c r="Y96" i="12" s="1"/>
  <c r="Z96" i="12" s="1"/>
  <c r="U97" i="12"/>
  <c r="T98" i="12" s="1"/>
  <c r="U55" i="11"/>
  <c r="W55" i="11" s="1"/>
  <c r="R66" i="11"/>
  <c r="N68" i="11"/>
  <c r="O67" i="11"/>
  <c r="P67" i="11" s="1"/>
  <c r="Q67" i="11" s="1"/>
  <c r="AA96" i="12" l="1"/>
  <c r="O128" i="12"/>
  <c r="P128" i="12" s="1"/>
  <c r="N129" i="12"/>
  <c r="AA54" i="11"/>
  <c r="Q127" i="12"/>
  <c r="R127" i="12"/>
  <c r="W97" i="12"/>
  <c r="X97" i="12" s="1"/>
  <c r="Y97" i="12" s="1"/>
  <c r="Z97" i="12" s="1"/>
  <c r="X55" i="11"/>
  <c r="Y55" i="11" s="1"/>
  <c r="Z55" i="11" s="1"/>
  <c r="T56" i="11"/>
  <c r="U98" i="12"/>
  <c r="T99" i="12" s="1"/>
  <c r="R67" i="11"/>
  <c r="O68" i="11"/>
  <c r="P68" i="11" s="1"/>
  <c r="Q68" i="11" s="1"/>
  <c r="N69" i="11"/>
  <c r="O129" i="12" l="1"/>
  <c r="P129" i="12" s="1"/>
  <c r="N130" i="12"/>
  <c r="Q128" i="12"/>
  <c r="R128" i="12"/>
  <c r="AA97" i="12"/>
  <c r="W98" i="12"/>
  <c r="X98" i="12" s="1"/>
  <c r="Y98" i="12" s="1"/>
  <c r="Z98" i="12" s="1"/>
  <c r="AA55" i="11"/>
  <c r="U56" i="11"/>
  <c r="W56" i="11" s="1"/>
  <c r="U99" i="12"/>
  <c r="W99" i="12" s="1"/>
  <c r="R68" i="11"/>
  <c r="O69" i="11"/>
  <c r="P69" i="11" s="1"/>
  <c r="Q69" i="11" s="1"/>
  <c r="N70" i="11"/>
  <c r="O130" i="12" l="1"/>
  <c r="P130" i="12" s="1"/>
  <c r="N131" i="12"/>
  <c r="R129" i="12"/>
  <c r="Q129" i="12"/>
  <c r="X99" i="12"/>
  <c r="Y99" i="12" s="1"/>
  <c r="T100" i="12"/>
  <c r="X56" i="11"/>
  <c r="Y56" i="11" s="1"/>
  <c r="Z56" i="11" s="1"/>
  <c r="T57" i="11"/>
  <c r="AA98" i="12"/>
  <c r="R69" i="11"/>
  <c r="N71" i="11"/>
  <c r="O70" i="11"/>
  <c r="P70" i="11" s="1"/>
  <c r="Q70" i="11" s="1"/>
  <c r="N132" i="12" l="1"/>
  <c r="O131" i="12"/>
  <c r="P131" i="12" s="1"/>
  <c r="R130" i="12"/>
  <c r="Q130" i="12"/>
  <c r="AA99" i="12"/>
  <c r="Z99" i="12"/>
  <c r="U57" i="11"/>
  <c r="W57" i="11" s="1"/>
  <c r="AA56" i="11"/>
  <c r="U100" i="12"/>
  <c r="T101" i="12" s="1"/>
  <c r="R70" i="11"/>
  <c r="N72" i="11"/>
  <c r="O71" i="11"/>
  <c r="P71" i="11" s="1"/>
  <c r="Q71" i="11" s="1"/>
  <c r="Q131" i="12" l="1"/>
  <c r="R131" i="12"/>
  <c r="N133" i="12"/>
  <c r="O132" i="12"/>
  <c r="P132" i="12" s="1"/>
  <c r="W100" i="12"/>
  <c r="X100" i="12" s="1"/>
  <c r="Y100" i="12" s="1"/>
  <c r="U101" i="12"/>
  <c r="T102" i="12" s="1"/>
  <c r="X57" i="11"/>
  <c r="Y57" i="11" s="1"/>
  <c r="Z57" i="11" s="1"/>
  <c r="T58" i="11"/>
  <c r="R71" i="11"/>
  <c r="O72" i="11"/>
  <c r="P72" i="11" s="1"/>
  <c r="Q72" i="11" s="1"/>
  <c r="N73" i="11"/>
  <c r="O133" i="12" l="1"/>
  <c r="P133" i="12" s="1"/>
  <c r="N134" i="12"/>
  <c r="Q132" i="12"/>
  <c r="R132" i="12"/>
  <c r="Z100" i="12"/>
  <c r="AA100" i="12"/>
  <c r="W101" i="12"/>
  <c r="X101" i="12" s="1"/>
  <c r="Y101" i="12" s="1"/>
  <c r="Z101" i="12" s="1"/>
  <c r="AA57" i="11"/>
  <c r="U58" i="11"/>
  <c r="T59" i="11" s="1"/>
  <c r="U102" i="12"/>
  <c r="T103" i="12" s="1"/>
  <c r="R72" i="11"/>
  <c r="N74" i="11"/>
  <c r="O73" i="11"/>
  <c r="P73" i="11" s="1"/>
  <c r="Q73" i="11" s="1"/>
  <c r="O134" i="12" l="1"/>
  <c r="P134" i="12" s="1"/>
  <c r="N135" i="12"/>
  <c r="Q133" i="12"/>
  <c r="R133" i="12"/>
  <c r="AA101" i="12"/>
  <c r="W102" i="12"/>
  <c r="X102" i="12" s="1"/>
  <c r="Y102" i="12" s="1"/>
  <c r="Z102" i="12" s="1"/>
  <c r="W58" i="11"/>
  <c r="X58" i="11" s="1"/>
  <c r="Y58" i="11" s="1"/>
  <c r="U103" i="12"/>
  <c r="T104" i="12" s="1"/>
  <c r="U59" i="11"/>
  <c r="W59" i="11" s="1"/>
  <c r="R73" i="11"/>
  <c r="N75" i="11"/>
  <c r="O74" i="11"/>
  <c r="P74" i="11" s="1"/>
  <c r="Q74" i="11" s="1"/>
  <c r="N136" i="12" l="1"/>
  <c r="O135" i="12"/>
  <c r="P135" i="12" s="1"/>
  <c r="Q134" i="12"/>
  <c r="R134" i="12"/>
  <c r="AA102" i="12"/>
  <c r="Z58" i="11"/>
  <c r="AA58" i="11"/>
  <c r="W103" i="12"/>
  <c r="X103" i="12" s="1"/>
  <c r="Y103" i="12" s="1"/>
  <c r="Z103" i="12" s="1"/>
  <c r="U104" i="12"/>
  <c r="T105" i="12" s="1"/>
  <c r="X59" i="11"/>
  <c r="Y59" i="11" s="1"/>
  <c r="Z59" i="11" s="1"/>
  <c r="T60" i="11"/>
  <c r="R74" i="11"/>
  <c r="N76" i="11"/>
  <c r="O75" i="11"/>
  <c r="P75" i="11" s="1"/>
  <c r="Q75" i="11" s="1"/>
  <c r="Q135" i="12" l="1"/>
  <c r="R135" i="12"/>
  <c r="N137" i="12"/>
  <c r="O136" i="12"/>
  <c r="P136" i="12" s="1"/>
  <c r="W104" i="12"/>
  <c r="X104" i="12" s="1"/>
  <c r="Y104" i="12" s="1"/>
  <c r="Z104" i="12" s="1"/>
  <c r="AA59" i="11"/>
  <c r="U60" i="11"/>
  <c r="AA103" i="12"/>
  <c r="U105" i="12"/>
  <c r="W105" i="12" s="1"/>
  <c r="R75" i="11"/>
  <c r="O76" i="11"/>
  <c r="P76" i="11" s="1"/>
  <c r="Q76" i="11" s="1"/>
  <c r="N77" i="11"/>
  <c r="O137" i="12" l="1"/>
  <c r="P137" i="12" s="1"/>
  <c r="N138" i="12"/>
  <c r="R136" i="12"/>
  <c r="Q136" i="12"/>
  <c r="AA104" i="12"/>
  <c r="W60" i="11"/>
  <c r="X60" i="11" s="1"/>
  <c r="Y60" i="11" s="1"/>
  <c r="T61" i="11"/>
  <c r="X105" i="12"/>
  <c r="Y105" i="12" s="1"/>
  <c r="Z105" i="12" s="1"/>
  <c r="T106" i="12"/>
  <c r="R76" i="11"/>
  <c r="O77" i="11"/>
  <c r="P77" i="11" s="1"/>
  <c r="Q77" i="11" s="1"/>
  <c r="N78" i="11"/>
  <c r="O138" i="12" l="1"/>
  <c r="P138" i="12" s="1"/>
  <c r="N139" i="12"/>
  <c r="R137" i="12"/>
  <c r="Q137" i="12"/>
  <c r="Z60" i="11"/>
  <c r="AA60" i="11"/>
  <c r="U61" i="11"/>
  <c r="T62" i="11" s="1"/>
  <c r="U62" i="11" s="1"/>
  <c r="T63" i="11" s="1"/>
  <c r="AA105" i="12"/>
  <c r="U106" i="12"/>
  <c r="W106" i="12" s="1"/>
  <c r="R77" i="11"/>
  <c r="O78" i="11"/>
  <c r="P78" i="11" s="1"/>
  <c r="Q78" i="11" s="1"/>
  <c r="N79" i="11"/>
  <c r="N140" i="12" l="1"/>
  <c r="O139" i="12"/>
  <c r="P139" i="12" s="1"/>
  <c r="Q138" i="12"/>
  <c r="R138" i="12"/>
  <c r="W61" i="11"/>
  <c r="X61" i="11" s="1"/>
  <c r="Y61" i="11" s="1"/>
  <c r="W62" i="11"/>
  <c r="X62" i="11" s="1"/>
  <c r="Y62" i="11" s="1"/>
  <c r="AA62" i="11" s="1"/>
  <c r="X106" i="12"/>
  <c r="Y106" i="12" s="1"/>
  <c r="Z106" i="12" s="1"/>
  <c r="T107" i="12"/>
  <c r="U63" i="11"/>
  <c r="W63" i="11" s="1"/>
  <c r="R78" i="11"/>
  <c r="N80" i="11"/>
  <c r="O79" i="11"/>
  <c r="P79" i="11" s="1"/>
  <c r="Q79" i="11" s="1"/>
  <c r="Q139" i="12" l="1"/>
  <c r="R139" i="12"/>
  <c r="AA106" i="12"/>
  <c r="N141" i="12"/>
  <c r="O140" i="12"/>
  <c r="P140" i="12" s="1"/>
  <c r="Z62" i="11"/>
  <c r="AA61" i="11"/>
  <c r="Z61" i="11"/>
  <c r="X63" i="11"/>
  <c r="Y63" i="11" s="1"/>
  <c r="Z63" i="11" s="1"/>
  <c r="T64" i="11"/>
  <c r="U107" i="12"/>
  <c r="R79" i="11"/>
  <c r="O80" i="11"/>
  <c r="P80" i="11" s="1"/>
  <c r="Q80" i="11" s="1"/>
  <c r="N81" i="11"/>
  <c r="Q140" i="12" l="1"/>
  <c r="R140" i="12"/>
  <c r="O141" i="12"/>
  <c r="P141" i="12" s="1"/>
  <c r="N142" i="12"/>
  <c r="W107" i="12"/>
  <c r="X107" i="12" s="1"/>
  <c r="Y107" i="12" s="1"/>
  <c r="T108" i="12"/>
  <c r="U64" i="11"/>
  <c r="AA63" i="11"/>
  <c r="R80" i="11"/>
  <c r="O81" i="11"/>
  <c r="P81" i="11" s="1"/>
  <c r="Q81" i="11" s="1"/>
  <c r="N82" i="11"/>
  <c r="Q141" i="12" l="1"/>
  <c r="R141" i="12"/>
  <c r="N143" i="12"/>
  <c r="O142" i="12"/>
  <c r="P142" i="12" s="1"/>
  <c r="Z107" i="12"/>
  <c r="AA107" i="12"/>
  <c r="W64" i="11"/>
  <c r="X64" i="11" s="1"/>
  <c r="Y64" i="11" s="1"/>
  <c r="Z64" i="11" s="1"/>
  <c r="T65" i="11"/>
  <c r="U108" i="12"/>
  <c r="R81" i="11"/>
  <c r="O82" i="11"/>
  <c r="P82" i="11" s="1"/>
  <c r="Q82" i="11" s="1"/>
  <c r="N83" i="11"/>
  <c r="R142" i="12" l="1"/>
  <c r="Q142" i="12"/>
  <c r="N144" i="12"/>
  <c r="O143" i="12"/>
  <c r="P143" i="12" s="1"/>
  <c r="W108" i="12"/>
  <c r="X108" i="12" s="1"/>
  <c r="Y108" i="12" s="1"/>
  <c r="T109" i="12"/>
  <c r="U65" i="11"/>
  <c r="T66" i="11" s="1"/>
  <c r="AA64" i="11"/>
  <c r="R82" i="11"/>
  <c r="O83" i="11"/>
  <c r="P83" i="11" s="1"/>
  <c r="Q83" i="11" s="1"/>
  <c r="N84" i="11"/>
  <c r="Q143" i="12" l="1"/>
  <c r="R143" i="12"/>
  <c r="N145" i="12"/>
  <c r="O144" i="12"/>
  <c r="P144" i="12" s="1"/>
  <c r="Z108" i="12"/>
  <c r="AA108" i="12"/>
  <c r="U109" i="12"/>
  <c r="W109" i="12" s="1"/>
  <c r="X109" i="12" s="1"/>
  <c r="Y109" i="12" s="1"/>
  <c r="Z109" i="12" s="1"/>
  <c r="W65" i="11"/>
  <c r="X65" i="11" s="1"/>
  <c r="Y65" i="11" s="1"/>
  <c r="U66" i="11"/>
  <c r="T67" i="11" s="1"/>
  <c r="R83" i="11"/>
  <c r="N85" i="11"/>
  <c r="O84" i="11"/>
  <c r="P84" i="11" s="1"/>
  <c r="Q84" i="11" s="1"/>
  <c r="O145" i="12" l="1"/>
  <c r="P145" i="12" s="1"/>
  <c r="N146" i="12"/>
  <c r="R144" i="12"/>
  <c r="Q144" i="12"/>
  <c r="T110" i="12"/>
  <c r="U110" i="12" s="1"/>
  <c r="T111" i="12" s="1"/>
  <c r="U111" i="12" s="1"/>
  <c r="T112" i="12" s="1"/>
  <c r="AA109" i="12"/>
  <c r="W66" i="11"/>
  <c r="X66" i="11" s="1"/>
  <c r="Y66" i="11" s="1"/>
  <c r="Z66" i="11" s="1"/>
  <c r="Z65" i="11"/>
  <c r="AA65" i="11"/>
  <c r="U67" i="11"/>
  <c r="W67" i="11" s="1"/>
  <c r="R84" i="11"/>
  <c r="O85" i="11"/>
  <c r="P85" i="11" s="1"/>
  <c r="Q85" i="11" s="1"/>
  <c r="N86" i="11"/>
  <c r="O146" i="12" l="1"/>
  <c r="P146" i="12" s="1"/>
  <c r="N147" i="12"/>
  <c r="R145" i="12"/>
  <c r="Q145" i="12"/>
  <c r="W110" i="12"/>
  <c r="X110" i="12" s="1"/>
  <c r="Y110" i="12" s="1"/>
  <c r="Z110" i="12" s="1"/>
  <c r="AA66" i="11"/>
  <c r="W111" i="12"/>
  <c r="X111" i="12" s="1"/>
  <c r="Y111" i="12" s="1"/>
  <c r="Z111" i="12" s="1"/>
  <c r="T68" i="11"/>
  <c r="U112" i="12"/>
  <c r="T113" i="12" s="1"/>
  <c r="X67" i="11"/>
  <c r="Y67" i="11" s="1"/>
  <c r="Z67" i="11" s="1"/>
  <c r="R85" i="11"/>
  <c r="O86" i="11"/>
  <c r="P86" i="11" s="1"/>
  <c r="Q86" i="11" s="1"/>
  <c r="N87" i="11"/>
  <c r="N148" i="12" l="1"/>
  <c r="O147" i="12"/>
  <c r="P147" i="12" s="1"/>
  <c r="R146" i="12"/>
  <c r="Q146" i="12"/>
  <c r="AA110" i="12"/>
  <c r="AA111" i="12"/>
  <c r="U68" i="11"/>
  <c r="T69" i="11" s="1"/>
  <c r="U69" i="11" s="1"/>
  <c r="T70" i="11" s="1"/>
  <c r="W112" i="12"/>
  <c r="X112" i="12" s="1"/>
  <c r="Y112" i="12" s="1"/>
  <c r="Z112" i="12" s="1"/>
  <c r="U113" i="12"/>
  <c r="W113" i="12" s="1"/>
  <c r="AA67" i="11"/>
  <c r="R86" i="11"/>
  <c r="O87" i="11"/>
  <c r="P87" i="11" s="1"/>
  <c r="Q87" i="11" s="1"/>
  <c r="N88" i="11"/>
  <c r="Q147" i="12" l="1"/>
  <c r="R147" i="12"/>
  <c r="N149" i="12"/>
  <c r="O148" i="12"/>
  <c r="P148" i="12" s="1"/>
  <c r="W68" i="11"/>
  <c r="X68" i="11" s="1"/>
  <c r="Y68" i="11" s="1"/>
  <c r="Z68" i="11" s="1"/>
  <c r="AA112" i="12"/>
  <c r="W69" i="11"/>
  <c r="X69" i="11" s="1"/>
  <c r="Y69" i="11" s="1"/>
  <c r="AA69" i="11" s="1"/>
  <c r="X113" i="12"/>
  <c r="Y113" i="12" s="1"/>
  <c r="Z113" i="12" s="1"/>
  <c r="U70" i="11"/>
  <c r="T71" i="11" s="1"/>
  <c r="T114" i="12"/>
  <c r="R87" i="11"/>
  <c r="N89" i="11"/>
  <c r="O88" i="11"/>
  <c r="P88" i="11" s="1"/>
  <c r="Q88" i="11" s="1"/>
  <c r="AA68" i="11" l="1"/>
  <c r="Q148" i="12"/>
  <c r="R148" i="12"/>
  <c r="O149" i="12"/>
  <c r="P149" i="12" s="1"/>
  <c r="N150" i="12"/>
  <c r="Z69" i="11"/>
  <c r="W70" i="11"/>
  <c r="X70" i="11" s="1"/>
  <c r="Y70" i="11" s="1"/>
  <c r="Z70" i="11" s="1"/>
  <c r="AA113" i="12"/>
  <c r="U114" i="12"/>
  <c r="T115" i="12" s="1"/>
  <c r="U71" i="11"/>
  <c r="T72" i="11" s="1"/>
  <c r="R88" i="11"/>
  <c r="N90" i="11"/>
  <c r="O89" i="11"/>
  <c r="P89" i="11" s="1"/>
  <c r="Q89" i="11" s="1"/>
  <c r="O150" i="12" l="1"/>
  <c r="P150" i="12" s="1"/>
  <c r="N151" i="12"/>
  <c r="Q149" i="12"/>
  <c r="R149" i="12"/>
  <c r="W71" i="11"/>
  <c r="X71" i="11" s="1"/>
  <c r="Y71" i="11" s="1"/>
  <c r="Z71" i="11" s="1"/>
  <c r="W114" i="12"/>
  <c r="X114" i="12" s="1"/>
  <c r="Y114" i="12" s="1"/>
  <c r="AA70" i="11"/>
  <c r="U72" i="11"/>
  <c r="T73" i="11" s="1"/>
  <c r="U115" i="12"/>
  <c r="W115" i="12" s="1"/>
  <c r="R89" i="11"/>
  <c r="N91" i="11"/>
  <c r="O90" i="11"/>
  <c r="P90" i="11" s="1"/>
  <c r="Q90" i="11" s="1"/>
  <c r="N152" i="12" l="1"/>
  <c r="O151" i="12"/>
  <c r="P151" i="12" s="1"/>
  <c r="Q150" i="12"/>
  <c r="R150" i="12"/>
  <c r="Z114" i="12"/>
  <c r="AA114" i="12"/>
  <c r="W72" i="11"/>
  <c r="X72" i="11" s="1"/>
  <c r="Y72" i="11" s="1"/>
  <c r="AA72" i="11" s="1"/>
  <c r="X115" i="12"/>
  <c r="Y115" i="12" s="1"/>
  <c r="AA71" i="11"/>
  <c r="U73" i="11"/>
  <c r="T74" i="11" s="1"/>
  <c r="T116" i="12"/>
  <c r="R90" i="11"/>
  <c r="O91" i="11"/>
  <c r="P91" i="11" s="1"/>
  <c r="Q91" i="11" s="1"/>
  <c r="N92" i="11"/>
  <c r="Q151" i="12" l="1"/>
  <c r="R151" i="12"/>
  <c r="N153" i="12"/>
  <c r="O152" i="12"/>
  <c r="P152" i="12" s="1"/>
  <c r="Z72" i="11"/>
  <c r="W73" i="11"/>
  <c r="X73" i="11" s="1"/>
  <c r="Y73" i="11" s="1"/>
  <c r="Z73" i="11" s="1"/>
  <c r="AA115" i="12"/>
  <c r="Z115" i="12"/>
  <c r="U116" i="12"/>
  <c r="T117" i="12" s="1"/>
  <c r="U74" i="11"/>
  <c r="W74" i="11" s="1"/>
  <c r="R91" i="11"/>
  <c r="O92" i="11"/>
  <c r="P92" i="11" s="1"/>
  <c r="Q92" i="11" s="1"/>
  <c r="N93" i="11"/>
  <c r="O153" i="12" l="1"/>
  <c r="P153" i="12" s="1"/>
  <c r="N154" i="12"/>
  <c r="R152" i="12"/>
  <c r="Q152" i="12"/>
  <c r="AA73" i="11"/>
  <c r="W116" i="12"/>
  <c r="X116" i="12" s="1"/>
  <c r="Y116" i="12" s="1"/>
  <c r="X74" i="11"/>
  <c r="Y74" i="11" s="1"/>
  <c r="Z74" i="11" s="1"/>
  <c r="T75" i="11"/>
  <c r="U117" i="12"/>
  <c r="W117" i="12" s="1"/>
  <c r="R92" i="11"/>
  <c r="N94" i="11"/>
  <c r="O93" i="11"/>
  <c r="P93" i="11" s="1"/>
  <c r="Q93" i="11" s="1"/>
  <c r="O154" i="12" l="1"/>
  <c r="P154" i="12" s="1"/>
  <c r="N155" i="12"/>
  <c r="R153" i="12"/>
  <c r="Q153" i="12"/>
  <c r="Z116" i="12"/>
  <c r="AA116" i="12"/>
  <c r="X117" i="12"/>
  <c r="Y117" i="12" s="1"/>
  <c r="T118" i="12"/>
  <c r="U75" i="11"/>
  <c r="AA74" i="11"/>
  <c r="R93" i="11"/>
  <c r="O94" i="11"/>
  <c r="P94" i="11" s="1"/>
  <c r="Q94" i="11" s="1"/>
  <c r="N95" i="11"/>
  <c r="N156" i="12" l="1"/>
  <c r="O155" i="12"/>
  <c r="P155" i="12" s="1"/>
  <c r="Q154" i="12"/>
  <c r="R154" i="12"/>
  <c r="U118" i="12"/>
  <c r="T119" i="12" s="1"/>
  <c r="U119" i="12" s="1"/>
  <c r="T120" i="12" s="1"/>
  <c r="W75" i="11"/>
  <c r="X75" i="11" s="1"/>
  <c r="Y75" i="11" s="1"/>
  <c r="AA117" i="12"/>
  <c r="Z117" i="12"/>
  <c r="T76" i="11"/>
  <c r="R94" i="11"/>
  <c r="O95" i="11"/>
  <c r="P95" i="11" s="1"/>
  <c r="Q95" i="11" s="1"/>
  <c r="N96" i="11"/>
  <c r="Q155" i="12" l="1"/>
  <c r="R155" i="12"/>
  <c r="N157" i="12"/>
  <c r="O156" i="12"/>
  <c r="P156" i="12" s="1"/>
  <c r="W118" i="12"/>
  <c r="X118" i="12" s="1"/>
  <c r="Y118" i="12" s="1"/>
  <c r="Z118" i="12" s="1"/>
  <c r="Z75" i="11"/>
  <c r="AA75" i="11"/>
  <c r="U76" i="11"/>
  <c r="T77" i="11" s="1"/>
  <c r="W119" i="12"/>
  <c r="X119" i="12" s="1"/>
  <c r="Y119" i="12" s="1"/>
  <c r="Z119" i="12" s="1"/>
  <c r="U120" i="12"/>
  <c r="W120" i="12" s="1"/>
  <c r="R95" i="11"/>
  <c r="N97" i="11"/>
  <c r="O96" i="11"/>
  <c r="P96" i="11" s="1"/>
  <c r="Q96" i="11" s="1"/>
  <c r="O157" i="12" l="1"/>
  <c r="P157" i="12" s="1"/>
  <c r="N158" i="12"/>
  <c r="Q156" i="12"/>
  <c r="R156" i="12"/>
  <c r="AA118" i="12"/>
  <c r="W76" i="11"/>
  <c r="X76" i="11" s="1"/>
  <c r="Y76" i="11" s="1"/>
  <c r="AA76" i="11" s="1"/>
  <c r="X120" i="12"/>
  <c r="Y120" i="12" s="1"/>
  <c r="Z120" i="12" s="1"/>
  <c r="AA119" i="12"/>
  <c r="T121" i="12"/>
  <c r="U77" i="11"/>
  <c r="T78" i="11" s="1"/>
  <c r="R96" i="11"/>
  <c r="N98" i="11"/>
  <c r="O97" i="11"/>
  <c r="P97" i="11" s="1"/>
  <c r="Q97" i="11" s="1"/>
  <c r="N159" i="12" l="1"/>
  <c r="O158" i="12"/>
  <c r="P158" i="12" s="1"/>
  <c r="R157" i="12"/>
  <c r="Q157" i="12"/>
  <c r="Z76" i="11"/>
  <c r="W77" i="11"/>
  <c r="X77" i="11" s="1"/>
  <c r="Y77" i="11" s="1"/>
  <c r="AA120" i="12"/>
  <c r="U78" i="11"/>
  <c r="T79" i="11" s="1"/>
  <c r="U121" i="12"/>
  <c r="T122" i="12" s="1"/>
  <c r="R97" i="11"/>
  <c r="O98" i="11"/>
  <c r="P98" i="11" s="1"/>
  <c r="Q98" i="11" s="1"/>
  <c r="N99" i="11"/>
  <c r="Q158" i="12" l="1"/>
  <c r="R158" i="12"/>
  <c r="N160" i="12"/>
  <c r="O159" i="12"/>
  <c r="P159" i="12" s="1"/>
  <c r="AA77" i="11"/>
  <c r="Z77" i="11"/>
  <c r="W121" i="12"/>
  <c r="X121" i="12" s="1"/>
  <c r="Y121" i="12" s="1"/>
  <c r="W78" i="11"/>
  <c r="X78" i="11" s="1"/>
  <c r="Y78" i="11" s="1"/>
  <c r="Z78" i="11" s="1"/>
  <c r="U122" i="12"/>
  <c r="T123" i="12" s="1"/>
  <c r="U79" i="11"/>
  <c r="W79" i="11" s="1"/>
  <c r="R98" i="11"/>
  <c r="O99" i="11"/>
  <c r="P99" i="11" s="1"/>
  <c r="Q99" i="11" s="1"/>
  <c r="N100" i="11"/>
  <c r="Q159" i="12" l="1"/>
  <c r="R159" i="12"/>
  <c r="O160" i="12"/>
  <c r="P160" i="12" s="1"/>
  <c r="N161" i="12"/>
  <c r="Z121" i="12"/>
  <c r="AA121" i="12"/>
  <c r="W122" i="12"/>
  <c r="X122" i="12" s="1"/>
  <c r="Y122" i="12" s="1"/>
  <c r="Z122" i="12" s="1"/>
  <c r="AA78" i="11"/>
  <c r="X79" i="11"/>
  <c r="Y79" i="11" s="1"/>
  <c r="Z79" i="11" s="1"/>
  <c r="U123" i="12"/>
  <c r="T124" i="12" s="1"/>
  <c r="T80" i="11"/>
  <c r="R99" i="11"/>
  <c r="N101" i="11"/>
  <c r="O100" i="11"/>
  <c r="P100" i="11" s="1"/>
  <c r="Q100" i="11" s="1"/>
  <c r="Q160" i="12" l="1"/>
  <c r="R160" i="12"/>
  <c r="O161" i="12"/>
  <c r="P161" i="12" s="1"/>
  <c r="N162" i="12"/>
  <c r="AA122" i="12"/>
  <c r="W123" i="12"/>
  <c r="X123" i="12" s="1"/>
  <c r="Y123" i="12" s="1"/>
  <c r="Z123" i="12" s="1"/>
  <c r="U80" i="11"/>
  <c r="U124" i="12"/>
  <c r="T125" i="12" s="1"/>
  <c r="AA79" i="11"/>
  <c r="R100" i="11"/>
  <c r="N102" i="11"/>
  <c r="O101" i="11"/>
  <c r="P101" i="11" s="1"/>
  <c r="Q101" i="11" s="1"/>
  <c r="Q161" i="12" l="1"/>
  <c r="R161" i="12"/>
  <c r="N163" i="12"/>
  <c r="O162" i="12"/>
  <c r="P162" i="12" s="1"/>
  <c r="W80" i="11"/>
  <c r="X80" i="11" s="1"/>
  <c r="Y80" i="11" s="1"/>
  <c r="AA123" i="12"/>
  <c r="W124" i="12"/>
  <c r="X124" i="12" s="1"/>
  <c r="Y124" i="12" s="1"/>
  <c r="Z124" i="12" s="1"/>
  <c r="T81" i="11"/>
  <c r="U125" i="12"/>
  <c r="T126" i="12" s="1"/>
  <c r="R101" i="11"/>
  <c r="N103" i="11"/>
  <c r="O102" i="11"/>
  <c r="P102" i="11" s="1"/>
  <c r="Q102" i="11" s="1"/>
  <c r="AA124" i="12" l="1"/>
  <c r="Q162" i="12"/>
  <c r="R162" i="12"/>
  <c r="O163" i="12"/>
  <c r="P163" i="12" s="1"/>
  <c r="N164" i="12"/>
  <c r="Z80" i="11"/>
  <c r="AA80" i="11"/>
  <c r="U81" i="11"/>
  <c r="W81" i="11" s="1"/>
  <c r="X81" i="11" s="1"/>
  <c r="Y81" i="11" s="1"/>
  <c r="Z81" i="11" s="1"/>
  <c r="W125" i="12"/>
  <c r="X125" i="12" s="1"/>
  <c r="Y125" i="12" s="1"/>
  <c r="Z125" i="12" s="1"/>
  <c r="U126" i="12"/>
  <c r="W126" i="12" s="1"/>
  <c r="R102" i="11"/>
  <c r="O103" i="11"/>
  <c r="P103" i="11" s="1"/>
  <c r="Q103" i="11" s="1"/>
  <c r="N104" i="11"/>
  <c r="O164" i="12" l="1"/>
  <c r="P164" i="12" s="1"/>
  <c r="N165" i="12"/>
  <c r="R163" i="12"/>
  <c r="Q163" i="12"/>
  <c r="T82" i="11"/>
  <c r="U82" i="11" s="1"/>
  <c r="T83" i="11" s="1"/>
  <c r="AA125" i="12"/>
  <c r="AA81" i="11"/>
  <c r="X126" i="12"/>
  <c r="Y126" i="12" s="1"/>
  <c r="T127" i="12"/>
  <c r="R103" i="11"/>
  <c r="N105" i="11"/>
  <c r="O104" i="11"/>
  <c r="P104" i="11" s="1"/>
  <c r="Q104" i="11" s="1"/>
  <c r="N166" i="12" l="1"/>
  <c r="O165" i="12"/>
  <c r="P165" i="12" s="1"/>
  <c r="Q164" i="12"/>
  <c r="R164" i="12"/>
  <c r="W82" i="11"/>
  <c r="X82" i="11" s="1"/>
  <c r="Y82" i="11" s="1"/>
  <c r="AA126" i="12"/>
  <c r="Z126" i="12"/>
  <c r="U127" i="12"/>
  <c r="U83" i="11"/>
  <c r="T84" i="11" s="1"/>
  <c r="R104" i="11"/>
  <c r="N106" i="11"/>
  <c r="O105" i="11"/>
  <c r="P105" i="11" s="1"/>
  <c r="Q105" i="11" s="1"/>
  <c r="R165" i="12" l="1"/>
  <c r="Q165" i="12"/>
  <c r="N167" i="12"/>
  <c r="O166" i="12"/>
  <c r="P166" i="12" s="1"/>
  <c r="Z82" i="11"/>
  <c r="AA82" i="11"/>
  <c r="W83" i="11"/>
  <c r="X83" i="11" s="1"/>
  <c r="Y83" i="11" s="1"/>
  <c r="Z83" i="11" s="1"/>
  <c r="W127" i="12"/>
  <c r="X127" i="12" s="1"/>
  <c r="Y127" i="12" s="1"/>
  <c r="T128" i="12"/>
  <c r="U84" i="11"/>
  <c r="T85" i="11" s="1"/>
  <c r="R105" i="11"/>
  <c r="N107" i="11"/>
  <c r="O106" i="11"/>
  <c r="P106" i="11" s="1"/>
  <c r="Q106" i="11" s="1"/>
  <c r="Q166" i="12" l="1"/>
  <c r="R166" i="12"/>
  <c r="O167" i="12"/>
  <c r="P167" i="12" s="1"/>
  <c r="N168" i="12"/>
  <c r="Z127" i="12"/>
  <c r="AA127" i="12"/>
  <c r="AA83" i="11"/>
  <c r="U128" i="12"/>
  <c r="T129" i="12" s="1"/>
  <c r="W84" i="11"/>
  <c r="X84" i="11" s="1"/>
  <c r="Y84" i="11" s="1"/>
  <c r="U85" i="11"/>
  <c r="T86" i="11" s="1"/>
  <c r="R106" i="11"/>
  <c r="O107" i="11"/>
  <c r="P107" i="11" s="1"/>
  <c r="Q107" i="11" s="1"/>
  <c r="N108" i="11"/>
  <c r="O168" i="12" l="1"/>
  <c r="P168" i="12" s="1"/>
  <c r="N169" i="12"/>
  <c r="R167" i="12"/>
  <c r="Q167" i="12"/>
  <c r="W128" i="12"/>
  <c r="X128" i="12" s="1"/>
  <c r="Y128" i="12" s="1"/>
  <c r="Z128" i="12" s="1"/>
  <c r="W85" i="11"/>
  <c r="X85" i="11" s="1"/>
  <c r="Y85" i="11" s="1"/>
  <c r="Z85" i="11" s="1"/>
  <c r="U129" i="12"/>
  <c r="T130" i="12" s="1"/>
  <c r="U130" i="12" s="1"/>
  <c r="AA84" i="11"/>
  <c r="Z84" i="11"/>
  <c r="U86" i="11"/>
  <c r="W86" i="11" s="1"/>
  <c r="R107" i="11"/>
  <c r="N109" i="11"/>
  <c r="O108" i="11"/>
  <c r="P108" i="11" s="1"/>
  <c r="Q108" i="11" s="1"/>
  <c r="O169" i="12" l="1"/>
  <c r="P169" i="12" s="1"/>
  <c r="N170" i="12"/>
  <c r="AA85" i="11"/>
  <c r="Q168" i="12"/>
  <c r="R168" i="12"/>
  <c r="AA128" i="12"/>
  <c r="W129" i="12"/>
  <c r="X129" i="12" s="1"/>
  <c r="Y129" i="12" s="1"/>
  <c r="W130" i="12"/>
  <c r="X130" i="12" s="1"/>
  <c r="Y130" i="12" s="1"/>
  <c r="X86" i="11"/>
  <c r="Y86" i="11" s="1"/>
  <c r="Z86" i="11" s="1"/>
  <c r="T87" i="11"/>
  <c r="T131" i="12"/>
  <c r="R108" i="11"/>
  <c r="N110" i="11"/>
  <c r="O109" i="11"/>
  <c r="P109" i="11" s="1"/>
  <c r="Q109" i="11" s="1"/>
  <c r="N171" i="12" l="1"/>
  <c r="O170" i="12"/>
  <c r="P170" i="12" s="1"/>
  <c r="R169" i="12"/>
  <c r="Q169" i="12"/>
  <c r="U87" i="11"/>
  <c r="T88" i="11" s="1"/>
  <c r="U88" i="11" s="1"/>
  <c r="T89" i="11" s="1"/>
  <c r="Z129" i="12"/>
  <c r="AA129" i="12"/>
  <c r="AA130" i="12"/>
  <c r="Z130" i="12"/>
  <c r="AA86" i="11"/>
  <c r="U131" i="12"/>
  <c r="R109" i="11"/>
  <c r="N111" i="11"/>
  <c r="O110" i="11"/>
  <c r="P110" i="11" s="1"/>
  <c r="Q110" i="11" s="1"/>
  <c r="Q170" i="12" l="1"/>
  <c r="R170" i="12"/>
  <c r="O171" i="12"/>
  <c r="P171" i="12" s="1"/>
  <c r="N172" i="12"/>
  <c r="W87" i="11"/>
  <c r="X87" i="11" s="1"/>
  <c r="Y87" i="11" s="1"/>
  <c r="W88" i="11"/>
  <c r="X88" i="11" s="1"/>
  <c r="Y88" i="11" s="1"/>
  <c r="Z88" i="11" s="1"/>
  <c r="W131" i="12"/>
  <c r="X131" i="12" s="1"/>
  <c r="Y131" i="12" s="1"/>
  <c r="T132" i="12"/>
  <c r="U89" i="11"/>
  <c r="W89" i="11" s="1"/>
  <c r="R110" i="11"/>
  <c r="O111" i="11"/>
  <c r="P111" i="11" s="1"/>
  <c r="Q111" i="11" s="1"/>
  <c r="N112" i="11"/>
  <c r="O172" i="12" l="1"/>
  <c r="P172" i="12" s="1"/>
  <c r="N173" i="12"/>
  <c r="R171" i="12"/>
  <c r="Q171" i="12"/>
  <c r="AA88" i="11"/>
  <c r="Z131" i="12"/>
  <c r="AA131" i="12"/>
  <c r="Z87" i="11"/>
  <c r="AA87" i="11"/>
  <c r="X89" i="11"/>
  <c r="Y89" i="11" s="1"/>
  <c r="T90" i="11"/>
  <c r="U132" i="12"/>
  <c r="T133" i="12" s="1"/>
  <c r="R111" i="11"/>
  <c r="O112" i="11"/>
  <c r="P112" i="11" s="1"/>
  <c r="Q112" i="11" s="1"/>
  <c r="N113" i="11"/>
  <c r="O173" i="12" l="1"/>
  <c r="P173" i="12" s="1"/>
  <c r="N174" i="12"/>
  <c r="Q172" i="12"/>
  <c r="R172" i="12"/>
  <c r="W132" i="12"/>
  <c r="X132" i="12" s="1"/>
  <c r="Y132" i="12" s="1"/>
  <c r="Z132" i="12" s="1"/>
  <c r="AA89" i="11"/>
  <c r="Z89" i="11"/>
  <c r="U90" i="11"/>
  <c r="U133" i="12"/>
  <c r="W133" i="12" s="1"/>
  <c r="R112" i="11"/>
  <c r="N114" i="11"/>
  <c r="O113" i="11"/>
  <c r="P113" i="11" s="1"/>
  <c r="Q113" i="11" s="1"/>
  <c r="N175" i="12" l="1"/>
  <c r="O174" i="12"/>
  <c r="P174" i="12" s="1"/>
  <c r="R173" i="12"/>
  <c r="Q173" i="12"/>
  <c r="AA132" i="12"/>
  <c r="W90" i="11"/>
  <c r="X90" i="11" s="1"/>
  <c r="Y90" i="11" s="1"/>
  <c r="T91" i="11"/>
  <c r="X133" i="12"/>
  <c r="Y133" i="12" s="1"/>
  <c r="Z133" i="12" s="1"/>
  <c r="T134" i="12"/>
  <c r="R113" i="11"/>
  <c r="O114" i="11"/>
  <c r="P114" i="11" s="1"/>
  <c r="Q114" i="11" s="1"/>
  <c r="N115" i="11"/>
  <c r="Q174" i="12" l="1"/>
  <c r="R174" i="12"/>
  <c r="O175" i="12"/>
  <c r="P175" i="12" s="1"/>
  <c r="N176" i="12"/>
  <c r="Z90" i="11"/>
  <c r="AA90" i="11"/>
  <c r="U91" i="11"/>
  <c r="T92" i="11" s="1"/>
  <c r="AA133" i="12"/>
  <c r="U134" i="12"/>
  <c r="R114" i="11"/>
  <c r="O115" i="11"/>
  <c r="P115" i="11" s="1"/>
  <c r="Q115" i="11" s="1"/>
  <c r="N116" i="11"/>
  <c r="R175" i="12" l="1"/>
  <c r="Q175" i="12"/>
  <c r="O176" i="12"/>
  <c r="P176" i="12" s="1"/>
  <c r="N177" i="12"/>
  <c r="W91" i="11"/>
  <c r="X91" i="11" s="1"/>
  <c r="Y91" i="11" s="1"/>
  <c r="AA91" i="11" s="1"/>
  <c r="W134" i="12"/>
  <c r="X134" i="12" s="1"/>
  <c r="Y134" i="12" s="1"/>
  <c r="U92" i="11"/>
  <c r="T93" i="11" s="1"/>
  <c r="T135" i="12"/>
  <c r="R115" i="11"/>
  <c r="O116" i="11"/>
  <c r="P116" i="11" s="1"/>
  <c r="Q116" i="11" s="1"/>
  <c r="N117" i="11"/>
  <c r="Q176" i="12" l="1"/>
  <c r="R176" i="12"/>
  <c r="O177" i="12"/>
  <c r="P177" i="12" s="1"/>
  <c r="N178" i="12"/>
  <c r="Z91" i="11"/>
  <c r="Z134" i="12"/>
  <c r="AA134" i="12"/>
  <c r="W92" i="11"/>
  <c r="X92" i="11" s="1"/>
  <c r="Y92" i="11" s="1"/>
  <c r="U93" i="11"/>
  <c r="T94" i="11" s="1"/>
  <c r="U135" i="12"/>
  <c r="T136" i="12" s="1"/>
  <c r="R116" i="11"/>
  <c r="N118" i="11"/>
  <c r="O117" i="11"/>
  <c r="P117" i="11" s="1"/>
  <c r="Q117" i="11" s="1"/>
  <c r="N179" i="12" l="1"/>
  <c r="O178" i="12"/>
  <c r="P178" i="12" s="1"/>
  <c r="Q177" i="12"/>
  <c r="R177" i="12"/>
  <c r="W135" i="12"/>
  <c r="X135" i="12" s="1"/>
  <c r="Y135" i="12" s="1"/>
  <c r="Z92" i="11"/>
  <c r="AA92" i="11"/>
  <c r="W93" i="11"/>
  <c r="X93" i="11" s="1"/>
  <c r="Y93" i="11" s="1"/>
  <c r="Z93" i="11" s="1"/>
  <c r="U94" i="11"/>
  <c r="W94" i="11" s="1"/>
  <c r="U136" i="12"/>
  <c r="W136" i="12" s="1"/>
  <c r="R117" i="11"/>
  <c r="N119" i="11"/>
  <c r="O118" i="11"/>
  <c r="P118" i="11" s="1"/>
  <c r="Q118" i="11" s="1"/>
  <c r="Q178" i="12" l="1"/>
  <c r="R178" i="12"/>
  <c r="O179" i="12"/>
  <c r="P179" i="12" s="1"/>
  <c r="N180" i="12"/>
  <c r="AA93" i="11"/>
  <c r="Z135" i="12"/>
  <c r="AA135" i="12"/>
  <c r="X136" i="12"/>
  <c r="Y136" i="12" s="1"/>
  <c r="Z136" i="12" s="1"/>
  <c r="T137" i="12"/>
  <c r="X94" i="11"/>
  <c r="Y94" i="11" s="1"/>
  <c r="Z94" i="11" s="1"/>
  <c r="T95" i="11"/>
  <c r="R118" i="11"/>
  <c r="O119" i="11"/>
  <c r="P119" i="11" s="1"/>
  <c r="Q119" i="11" s="1"/>
  <c r="N120" i="11"/>
  <c r="R179" i="12" l="1"/>
  <c r="Q179" i="12"/>
  <c r="O180" i="12"/>
  <c r="P180" i="12" s="1"/>
  <c r="N181" i="12"/>
  <c r="AA136" i="12"/>
  <c r="U95" i="11"/>
  <c r="T96" i="11" s="1"/>
  <c r="AA94" i="11"/>
  <c r="U137" i="12"/>
  <c r="T138" i="12" s="1"/>
  <c r="R119" i="11"/>
  <c r="N121" i="11"/>
  <c r="O120" i="11"/>
  <c r="P120" i="11" s="1"/>
  <c r="Q120" i="11" s="1"/>
  <c r="N182" i="12" l="1"/>
  <c r="O181" i="12"/>
  <c r="P181" i="12" s="1"/>
  <c r="Q180" i="12"/>
  <c r="R180" i="12"/>
  <c r="W95" i="11"/>
  <c r="X95" i="11" s="1"/>
  <c r="Y95" i="11" s="1"/>
  <c r="W137" i="12"/>
  <c r="X137" i="12" s="1"/>
  <c r="Y137" i="12" s="1"/>
  <c r="U138" i="12"/>
  <c r="T139" i="12" s="1"/>
  <c r="U96" i="11"/>
  <c r="T97" i="11" s="1"/>
  <c r="R120" i="11"/>
  <c r="N122" i="11"/>
  <c r="O121" i="11"/>
  <c r="P121" i="11" s="1"/>
  <c r="Q121" i="11" s="1"/>
  <c r="R181" i="12" l="1"/>
  <c r="Q181" i="12"/>
  <c r="N183" i="12"/>
  <c r="O182" i="12"/>
  <c r="P182" i="12" s="1"/>
  <c r="Z95" i="11"/>
  <c r="AA95" i="11"/>
  <c r="Z137" i="12"/>
  <c r="AA137" i="12"/>
  <c r="W138" i="12"/>
  <c r="X138" i="12" s="1"/>
  <c r="Y138" i="12" s="1"/>
  <c r="Z138" i="12" s="1"/>
  <c r="W96" i="11"/>
  <c r="X96" i="11" s="1"/>
  <c r="Y96" i="11" s="1"/>
  <c r="AA96" i="11" s="1"/>
  <c r="U97" i="11"/>
  <c r="W97" i="11" s="1"/>
  <c r="U139" i="12"/>
  <c r="T140" i="12" s="1"/>
  <c r="R121" i="11"/>
  <c r="O122" i="11"/>
  <c r="P122" i="11" s="1"/>
  <c r="Q122" i="11" s="1"/>
  <c r="N123" i="11"/>
  <c r="O183" i="12" l="1"/>
  <c r="P183" i="12" s="1"/>
  <c r="N184" i="12"/>
  <c r="Q182" i="12"/>
  <c r="R182" i="12"/>
  <c r="Z96" i="11"/>
  <c r="AA138" i="12"/>
  <c r="W139" i="12"/>
  <c r="X139" i="12" s="1"/>
  <c r="Y139" i="12" s="1"/>
  <c r="Z139" i="12" s="1"/>
  <c r="U140" i="12"/>
  <c r="T141" i="12" s="1"/>
  <c r="X97" i="11"/>
  <c r="Y97" i="11" s="1"/>
  <c r="Z97" i="11" s="1"/>
  <c r="T98" i="11"/>
  <c r="R122" i="11"/>
  <c r="O123" i="11"/>
  <c r="P123" i="11" s="1"/>
  <c r="Q123" i="11" s="1"/>
  <c r="N124" i="11"/>
  <c r="O184" i="12" l="1"/>
  <c r="P184" i="12" s="1"/>
  <c r="N185" i="12"/>
  <c r="R183" i="12"/>
  <c r="Q183" i="12"/>
  <c r="W140" i="12"/>
  <c r="X140" i="12" s="1"/>
  <c r="Y140" i="12" s="1"/>
  <c r="Z140" i="12" s="1"/>
  <c r="U98" i="11"/>
  <c r="T99" i="11" s="1"/>
  <c r="U141" i="12"/>
  <c r="W141" i="12" s="1"/>
  <c r="AA97" i="11"/>
  <c r="AA139" i="12"/>
  <c r="R123" i="11"/>
  <c r="O124" i="11"/>
  <c r="P124" i="11" s="1"/>
  <c r="Q124" i="11" s="1"/>
  <c r="N125" i="11"/>
  <c r="AA140" i="12" l="1"/>
  <c r="O185" i="12"/>
  <c r="P185" i="12" s="1"/>
  <c r="N186" i="12"/>
  <c r="Q184" i="12"/>
  <c r="R184" i="12"/>
  <c r="W98" i="11"/>
  <c r="X98" i="11" s="1"/>
  <c r="Y98" i="11" s="1"/>
  <c r="X141" i="12"/>
  <c r="Y141" i="12" s="1"/>
  <c r="Z141" i="12" s="1"/>
  <c r="T142" i="12"/>
  <c r="U99" i="11"/>
  <c r="T100" i="11" s="1"/>
  <c r="R124" i="11"/>
  <c r="N126" i="11"/>
  <c r="O125" i="11"/>
  <c r="P125" i="11" s="1"/>
  <c r="Q125" i="11" s="1"/>
  <c r="O186" i="12" l="1"/>
  <c r="P186" i="12" s="1"/>
  <c r="N187" i="12"/>
  <c r="R185" i="12"/>
  <c r="Q185" i="12"/>
  <c r="U142" i="12"/>
  <c r="T143" i="12" s="1"/>
  <c r="U143" i="12" s="1"/>
  <c r="W99" i="11"/>
  <c r="X99" i="11" s="1"/>
  <c r="Y99" i="11" s="1"/>
  <c r="AA99" i="11" s="1"/>
  <c r="Z98" i="11"/>
  <c r="AA98" i="11"/>
  <c r="AA141" i="12"/>
  <c r="U100" i="11"/>
  <c r="T101" i="11" s="1"/>
  <c r="R125" i="11"/>
  <c r="N127" i="11"/>
  <c r="O126" i="11"/>
  <c r="P126" i="11" s="1"/>
  <c r="Q126" i="11" s="1"/>
  <c r="N188" i="12" l="1"/>
  <c r="O187" i="12"/>
  <c r="P187" i="12" s="1"/>
  <c r="Q186" i="12"/>
  <c r="R186" i="12"/>
  <c r="Z99" i="11"/>
  <c r="W142" i="12"/>
  <c r="X142" i="12" s="1"/>
  <c r="Y142" i="12" s="1"/>
  <c r="Z142" i="12" s="1"/>
  <c r="W143" i="12"/>
  <c r="X143" i="12" s="1"/>
  <c r="Y143" i="12" s="1"/>
  <c r="Z143" i="12" s="1"/>
  <c r="W100" i="11"/>
  <c r="X100" i="11" s="1"/>
  <c r="Y100" i="11" s="1"/>
  <c r="AA100" i="11" s="1"/>
  <c r="T144" i="12"/>
  <c r="U101" i="11"/>
  <c r="W101" i="11" s="1"/>
  <c r="R126" i="11"/>
  <c r="O127" i="11"/>
  <c r="P127" i="11" s="1"/>
  <c r="Q127" i="11" s="1"/>
  <c r="N128" i="11"/>
  <c r="R187" i="12" l="1"/>
  <c r="Q187" i="12"/>
  <c r="O188" i="12"/>
  <c r="P188" i="12" s="1"/>
  <c r="N189" i="12"/>
  <c r="AA142" i="12"/>
  <c r="Z100" i="11"/>
  <c r="U144" i="12"/>
  <c r="X101" i="11"/>
  <c r="Y101" i="11" s="1"/>
  <c r="Z101" i="11" s="1"/>
  <c r="T102" i="11"/>
  <c r="AA143" i="12"/>
  <c r="R127" i="11"/>
  <c r="N129" i="11"/>
  <c r="O128" i="11"/>
  <c r="P128" i="11" s="1"/>
  <c r="Q128" i="11" s="1"/>
  <c r="O189" i="12" l="1"/>
  <c r="P189" i="12" s="1"/>
  <c r="N190" i="12"/>
  <c r="Q188" i="12"/>
  <c r="R188" i="12"/>
  <c r="W144" i="12"/>
  <c r="X144" i="12" s="1"/>
  <c r="Y144" i="12" s="1"/>
  <c r="T145" i="12"/>
  <c r="U102" i="11"/>
  <c r="AA101" i="11"/>
  <c r="R128" i="11"/>
  <c r="N130" i="11"/>
  <c r="O129" i="11"/>
  <c r="P129" i="11" s="1"/>
  <c r="Q129" i="11" s="1"/>
  <c r="N191" i="12" l="1"/>
  <c r="O190" i="12"/>
  <c r="P190" i="12" s="1"/>
  <c r="R189" i="12"/>
  <c r="Q189" i="12"/>
  <c r="U145" i="12"/>
  <c r="T146" i="12" s="1"/>
  <c r="U146" i="12" s="1"/>
  <c r="T147" i="12" s="1"/>
  <c r="Z144" i="12"/>
  <c r="AA144" i="12"/>
  <c r="W102" i="11"/>
  <c r="X102" i="11" s="1"/>
  <c r="Y102" i="11" s="1"/>
  <c r="T103" i="11"/>
  <c r="R129" i="11"/>
  <c r="O130" i="11"/>
  <c r="P130" i="11" s="1"/>
  <c r="Q130" i="11" s="1"/>
  <c r="N131" i="11"/>
  <c r="Q190" i="12" l="1"/>
  <c r="R190" i="12"/>
  <c r="N192" i="12"/>
  <c r="O191" i="12"/>
  <c r="P191" i="12" s="1"/>
  <c r="W145" i="12"/>
  <c r="X145" i="12" s="1"/>
  <c r="Y145" i="12" s="1"/>
  <c r="AA145" i="12" s="1"/>
  <c r="Z102" i="11"/>
  <c r="AA102" i="11"/>
  <c r="U103" i="11"/>
  <c r="T104" i="11" s="1"/>
  <c r="W146" i="12"/>
  <c r="X146" i="12" s="1"/>
  <c r="Y146" i="12" s="1"/>
  <c r="Z146" i="12" s="1"/>
  <c r="U147" i="12"/>
  <c r="W147" i="12" s="1"/>
  <c r="R130" i="11"/>
  <c r="O131" i="11"/>
  <c r="P131" i="11" s="1"/>
  <c r="Q131" i="11" s="1"/>
  <c r="N132" i="11"/>
  <c r="O192" i="12" l="1"/>
  <c r="P192" i="12" s="1"/>
  <c r="N193" i="12"/>
  <c r="Q191" i="12"/>
  <c r="R191" i="12"/>
  <c r="Z145" i="12"/>
  <c r="W103" i="11"/>
  <c r="X103" i="11" s="1"/>
  <c r="Y103" i="11" s="1"/>
  <c r="Z103" i="11" s="1"/>
  <c r="U104" i="11"/>
  <c r="T105" i="11" s="1"/>
  <c r="AA146" i="12"/>
  <c r="T148" i="12"/>
  <c r="X147" i="12"/>
  <c r="Y147" i="12" s="1"/>
  <c r="Z147" i="12" s="1"/>
  <c r="R131" i="11"/>
  <c r="O132" i="11"/>
  <c r="P132" i="11" s="1"/>
  <c r="Q132" i="11" s="1"/>
  <c r="N133" i="11"/>
  <c r="O193" i="12" l="1"/>
  <c r="P193" i="12" s="1"/>
  <c r="N194" i="12"/>
  <c r="Q192" i="12"/>
  <c r="R192" i="12"/>
  <c r="AA103" i="11"/>
  <c r="U148" i="12"/>
  <c r="W148" i="12" s="1"/>
  <c r="U105" i="11"/>
  <c r="T106" i="11" s="1"/>
  <c r="U106" i="11" s="1"/>
  <c r="W104" i="11"/>
  <c r="X104" i="11" s="1"/>
  <c r="Y104" i="11" s="1"/>
  <c r="AA147" i="12"/>
  <c r="R132" i="11"/>
  <c r="N134" i="11"/>
  <c r="O133" i="11"/>
  <c r="P133" i="11" s="1"/>
  <c r="Q133" i="11" s="1"/>
  <c r="O194" i="12" l="1"/>
  <c r="P194" i="12" s="1"/>
  <c r="N195" i="12"/>
  <c r="R193" i="12"/>
  <c r="Q193" i="12"/>
  <c r="T149" i="12"/>
  <c r="U149" i="12" s="1"/>
  <c r="T150" i="12" s="1"/>
  <c r="U150" i="12" s="1"/>
  <c r="T151" i="12" s="1"/>
  <c r="W105" i="11"/>
  <c r="X105" i="11" s="1"/>
  <c r="Y105" i="11" s="1"/>
  <c r="Z104" i="11"/>
  <c r="AA104" i="11"/>
  <c r="W106" i="11"/>
  <c r="X106" i="11" s="1"/>
  <c r="Y106" i="11" s="1"/>
  <c r="Z106" i="11" s="1"/>
  <c r="X148" i="12"/>
  <c r="Y148" i="12" s="1"/>
  <c r="R133" i="11"/>
  <c r="T107" i="11"/>
  <c r="N135" i="11"/>
  <c r="O134" i="11"/>
  <c r="P134" i="11" s="1"/>
  <c r="Q134" i="11" s="1"/>
  <c r="N196" i="12" l="1"/>
  <c r="O195" i="12"/>
  <c r="P195" i="12" s="1"/>
  <c r="Q194" i="12"/>
  <c r="R194" i="12"/>
  <c r="W149" i="12"/>
  <c r="X149" i="12" s="1"/>
  <c r="Y149" i="12" s="1"/>
  <c r="Z149" i="12" s="1"/>
  <c r="Z105" i="11"/>
  <c r="AA105" i="11"/>
  <c r="AA106" i="11"/>
  <c r="Z148" i="12"/>
  <c r="AA148" i="12"/>
  <c r="W150" i="12"/>
  <c r="X150" i="12" s="1"/>
  <c r="Y150" i="12" s="1"/>
  <c r="Z150" i="12" s="1"/>
  <c r="U151" i="12"/>
  <c r="T152" i="12" s="1"/>
  <c r="U107" i="11"/>
  <c r="T108" i="11" s="1"/>
  <c r="R134" i="11"/>
  <c r="O135" i="11"/>
  <c r="P135" i="11" s="1"/>
  <c r="Q135" i="11" s="1"/>
  <c r="N136" i="11"/>
  <c r="R195" i="12" l="1"/>
  <c r="Q195" i="12"/>
  <c r="O196" i="12"/>
  <c r="P196" i="12" s="1"/>
  <c r="N197" i="12"/>
  <c r="AA149" i="12"/>
  <c r="W151" i="12"/>
  <c r="X151" i="12" s="1"/>
  <c r="Y151" i="12" s="1"/>
  <c r="Z151" i="12" s="1"/>
  <c r="AA150" i="12"/>
  <c r="W107" i="11"/>
  <c r="X107" i="11" s="1"/>
  <c r="Y107" i="11" s="1"/>
  <c r="Z107" i="11" s="1"/>
  <c r="U152" i="12"/>
  <c r="W152" i="12" s="1"/>
  <c r="U108" i="11"/>
  <c r="T109" i="11" s="1"/>
  <c r="R135" i="11"/>
  <c r="N137" i="11"/>
  <c r="O136" i="11"/>
  <c r="P136" i="11" s="1"/>
  <c r="Q136" i="11" s="1"/>
  <c r="Q196" i="12" l="1"/>
  <c r="R196" i="12"/>
  <c r="O197" i="12"/>
  <c r="P197" i="12" s="1"/>
  <c r="N198" i="12"/>
  <c r="AA151" i="12"/>
  <c r="W108" i="11"/>
  <c r="X108" i="11" s="1"/>
  <c r="Y108" i="11" s="1"/>
  <c r="Z108" i="11" s="1"/>
  <c r="AA107" i="11"/>
  <c r="X152" i="12"/>
  <c r="Y152" i="12" s="1"/>
  <c r="Z152" i="12" s="1"/>
  <c r="U109" i="11"/>
  <c r="W109" i="11" s="1"/>
  <c r="T153" i="12"/>
  <c r="R136" i="11"/>
  <c r="N138" i="11"/>
  <c r="O137" i="11"/>
  <c r="P137" i="11" s="1"/>
  <c r="Q137" i="11" s="1"/>
  <c r="N199" i="12" l="1"/>
  <c r="O198" i="12"/>
  <c r="P198" i="12" s="1"/>
  <c r="R197" i="12"/>
  <c r="Q197" i="12"/>
  <c r="AA108" i="11"/>
  <c r="T110" i="11"/>
  <c r="U110" i="11" s="1"/>
  <c r="W110" i="11" s="1"/>
  <c r="X109" i="11"/>
  <c r="Y109" i="11" s="1"/>
  <c r="Z109" i="11" s="1"/>
  <c r="U153" i="12"/>
  <c r="T154" i="12" s="1"/>
  <c r="AA152" i="12"/>
  <c r="R137" i="11"/>
  <c r="N139" i="11"/>
  <c r="O138" i="11"/>
  <c r="P138" i="11" s="1"/>
  <c r="Q138" i="11" s="1"/>
  <c r="Q198" i="12" l="1"/>
  <c r="R198" i="12"/>
  <c r="N200" i="12"/>
  <c r="O199" i="12"/>
  <c r="P199" i="12" s="1"/>
  <c r="W153" i="12"/>
  <c r="X153" i="12" s="1"/>
  <c r="Y153" i="12" s="1"/>
  <c r="X110" i="11"/>
  <c r="Y110" i="11" s="1"/>
  <c r="U154" i="12"/>
  <c r="T155" i="12" s="1"/>
  <c r="AA109" i="11"/>
  <c r="R138" i="11"/>
  <c r="O139" i="11"/>
  <c r="P139" i="11" s="1"/>
  <c r="Q139" i="11" s="1"/>
  <c r="N140" i="11"/>
  <c r="T111" i="11"/>
  <c r="Q199" i="12" l="1"/>
  <c r="R199" i="12"/>
  <c r="O200" i="12"/>
  <c r="P200" i="12" s="1"/>
  <c r="N201" i="12"/>
  <c r="Z153" i="12"/>
  <c r="AA153" i="12"/>
  <c r="W154" i="12"/>
  <c r="X154" i="12" s="1"/>
  <c r="Y154" i="12" s="1"/>
  <c r="Z154" i="12" s="1"/>
  <c r="AA110" i="11"/>
  <c r="Z110" i="11"/>
  <c r="U155" i="12"/>
  <c r="T156" i="12" s="1"/>
  <c r="R139" i="11"/>
  <c r="U111" i="11"/>
  <c r="T112" i="11" s="1"/>
  <c r="N141" i="11"/>
  <c r="O140" i="11"/>
  <c r="P140" i="11" s="1"/>
  <c r="Q140" i="11" s="1"/>
  <c r="O201" i="12" l="1"/>
  <c r="P201" i="12" s="1"/>
  <c r="N202" i="12"/>
  <c r="Q200" i="12"/>
  <c r="R200" i="12"/>
  <c r="AA154" i="12"/>
  <c r="W111" i="11"/>
  <c r="X111" i="11" s="1"/>
  <c r="Y111" i="11" s="1"/>
  <c r="Z111" i="11" s="1"/>
  <c r="W155" i="12"/>
  <c r="X155" i="12" s="1"/>
  <c r="Y155" i="12" s="1"/>
  <c r="Z155" i="12" s="1"/>
  <c r="U156" i="12"/>
  <c r="T157" i="12" s="1"/>
  <c r="R140" i="11"/>
  <c r="U112" i="11"/>
  <c r="T113" i="11" s="1"/>
  <c r="N142" i="11"/>
  <c r="O141" i="11"/>
  <c r="P141" i="11" s="1"/>
  <c r="Q141" i="11" s="1"/>
  <c r="O202" i="12" l="1"/>
  <c r="P202" i="12" s="1"/>
  <c r="N203" i="12"/>
  <c r="R201" i="12"/>
  <c r="Q201" i="12"/>
  <c r="AA155" i="12"/>
  <c r="W156" i="12"/>
  <c r="X156" i="12" s="1"/>
  <c r="Y156" i="12" s="1"/>
  <c r="Z156" i="12" s="1"/>
  <c r="W112" i="11"/>
  <c r="X112" i="11" s="1"/>
  <c r="Y112" i="11" s="1"/>
  <c r="Z112" i="11" s="1"/>
  <c r="U157" i="12"/>
  <c r="T158" i="12" s="1"/>
  <c r="R141" i="11"/>
  <c r="AA111" i="11"/>
  <c r="U113" i="11"/>
  <c r="W113" i="11" s="1"/>
  <c r="N143" i="11"/>
  <c r="O142" i="11"/>
  <c r="P142" i="11" s="1"/>
  <c r="Q142" i="11" s="1"/>
  <c r="AA156" i="12" l="1"/>
  <c r="N204" i="12"/>
  <c r="O203" i="12"/>
  <c r="P203" i="12" s="1"/>
  <c r="Q202" i="12"/>
  <c r="R202" i="12"/>
  <c r="W157" i="12"/>
  <c r="X157" i="12" s="1"/>
  <c r="Y157" i="12" s="1"/>
  <c r="Z157" i="12" s="1"/>
  <c r="X113" i="11"/>
  <c r="Y113" i="11" s="1"/>
  <c r="U158" i="12"/>
  <c r="W158" i="12" s="1"/>
  <c r="R142" i="11"/>
  <c r="AA112" i="11"/>
  <c r="T114" i="11"/>
  <c r="O143" i="11"/>
  <c r="P143" i="11" s="1"/>
  <c r="Q143" i="11" s="1"/>
  <c r="N144" i="11"/>
  <c r="R203" i="12" l="1"/>
  <c r="Q203" i="12"/>
  <c r="O204" i="12"/>
  <c r="P204" i="12" s="1"/>
  <c r="N205" i="12"/>
  <c r="AA157" i="12"/>
  <c r="AA113" i="11"/>
  <c r="Z113" i="11"/>
  <c r="X158" i="12"/>
  <c r="Y158" i="12" s="1"/>
  <c r="T159" i="12"/>
  <c r="U114" i="11"/>
  <c r="T115" i="11" s="1"/>
  <c r="R143" i="11"/>
  <c r="O144" i="11"/>
  <c r="P144" i="11" s="1"/>
  <c r="Q144" i="11" s="1"/>
  <c r="N145" i="11"/>
  <c r="O205" i="12" l="1"/>
  <c r="P205" i="12" s="1"/>
  <c r="N206" i="12"/>
  <c r="Q204" i="12"/>
  <c r="R204" i="12"/>
  <c r="U159" i="12"/>
  <c r="W159" i="12" s="1"/>
  <c r="X159" i="12" s="1"/>
  <c r="Y159" i="12" s="1"/>
  <c r="U115" i="11"/>
  <c r="T116" i="11" s="1"/>
  <c r="U116" i="11" s="1"/>
  <c r="T117" i="11" s="1"/>
  <c r="W114" i="11"/>
  <c r="X114" i="11" s="1"/>
  <c r="Y114" i="11" s="1"/>
  <c r="Z114" i="11" s="1"/>
  <c r="AA158" i="12"/>
  <c r="Z158" i="12"/>
  <c r="R144" i="11"/>
  <c r="N146" i="11"/>
  <c r="O145" i="11"/>
  <c r="P145" i="11" s="1"/>
  <c r="Q145" i="11" s="1"/>
  <c r="N207" i="12" l="1"/>
  <c r="O206" i="12"/>
  <c r="P206" i="12" s="1"/>
  <c r="R205" i="12"/>
  <c r="Q205" i="12"/>
  <c r="T160" i="12"/>
  <c r="U160" i="12" s="1"/>
  <c r="T161" i="12" s="1"/>
  <c r="W116" i="11"/>
  <c r="X116" i="11" s="1"/>
  <c r="Y116" i="11" s="1"/>
  <c r="Z116" i="11" s="1"/>
  <c r="AA114" i="11"/>
  <c r="W115" i="11"/>
  <c r="X115" i="11" s="1"/>
  <c r="Y115" i="11" s="1"/>
  <c r="Z115" i="11" s="1"/>
  <c r="AA159" i="12"/>
  <c r="Z159" i="12"/>
  <c r="R145" i="11"/>
  <c r="U117" i="11"/>
  <c r="W117" i="11" s="1"/>
  <c r="O146" i="11"/>
  <c r="P146" i="11" s="1"/>
  <c r="Q146" i="11" s="1"/>
  <c r="N147" i="11"/>
  <c r="Q206" i="12" l="1"/>
  <c r="R206" i="12"/>
  <c r="N208" i="12"/>
  <c r="O207" i="12"/>
  <c r="P207" i="12" s="1"/>
  <c r="AA115" i="11"/>
  <c r="U161" i="12"/>
  <c r="T162" i="12" s="1"/>
  <c r="U162" i="12" s="1"/>
  <c r="W160" i="12"/>
  <c r="X160" i="12" s="1"/>
  <c r="Y160" i="12" s="1"/>
  <c r="AA160" i="12" s="1"/>
  <c r="X117" i="11"/>
  <c r="Y117" i="11" s="1"/>
  <c r="Z117" i="11" s="1"/>
  <c r="AA116" i="11"/>
  <c r="R146" i="11"/>
  <c r="T118" i="11"/>
  <c r="O147" i="11"/>
  <c r="P147" i="11" s="1"/>
  <c r="Q147" i="11" s="1"/>
  <c r="N148" i="11"/>
  <c r="N209" i="12" l="1"/>
  <c r="O208" i="12"/>
  <c r="P208" i="12" s="1"/>
  <c r="Q207" i="12"/>
  <c r="R207" i="12"/>
  <c r="W161" i="12"/>
  <c r="X161" i="12" s="1"/>
  <c r="Y161" i="12" s="1"/>
  <c r="Z161" i="12" s="1"/>
  <c r="Z160" i="12"/>
  <c r="W162" i="12"/>
  <c r="X162" i="12" s="1"/>
  <c r="Y162" i="12" s="1"/>
  <c r="Z162" i="12" s="1"/>
  <c r="AA117" i="11"/>
  <c r="T163" i="12"/>
  <c r="U118" i="11"/>
  <c r="R147" i="11"/>
  <c r="O148" i="11"/>
  <c r="P148" i="11" s="1"/>
  <c r="Q148" i="11" s="1"/>
  <c r="N149" i="11"/>
  <c r="Q208" i="12" l="1"/>
  <c r="R208" i="12"/>
  <c r="O209" i="12"/>
  <c r="P209" i="12" s="1"/>
  <c r="N210" i="12"/>
  <c r="AA161" i="12"/>
  <c r="U163" i="12"/>
  <c r="W163" i="12" s="1"/>
  <c r="X163" i="12" s="1"/>
  <c r="Y163" i="12" s="1"/>
  <c r="W118" i="11"/>
  <c r="X118" i="11" s="1"/>
  <c r="Y118" i="11" s="1"/>
  <c r="T119" i="11"/>
  <c r="AA162" i="12"/>
  <c r="R148" i="11"/>
  <c r="N150" i="11"/>
  <c r="O149" i="11"/>
  <c r="P149" i="11" s="1"/>
  <c r="Q149" i="11" s="1"/>
  <c r="R209" i="12" l="1"/>
  <c r="Q209" i="12"/>
  <c r="O210" i="12"/>
  <c r="P210" i="12" s="1"/>
  <c r="N211" i="12"/>
  <c r="T164" i="12"/>
  <c r="U164" i="12" s="1"/>
  <c r="T165" i="12" s="1"/>
  <c r="AA118" i="11"/>
  <c r="Z118" i="11"/>
  <c r="Z163" i="12"/>
  <c r="AA163" i="12"/>
  <c r="U119" i="11"/>
  <c r="T120" i="11" s="1"/>
  <c r="U120" i="11" s="1"/>
  <c r="T121" i="11" s="1"/>
  <c r="R149" i="11"/>
  <c r="N151" i="11"/>
  <c r="O150" i="11"/>
  <c r="P150" i="11" s="1"/>
  <c r="Q150" i="11" s="1"/>
  <c r="N212" i="12" l="1"/>
  <c r="O211" i="12"/>
  <c r="P211" i="12" s="1"/>
  <c r="Q210" i="12"/>
  <c r="R210" i="12"/>
  <c r="W120" i="11"/>
  <c r="X120" i="11" s="1"/>
  <c r="Y120" i="11" s="1"/>
  <c r="Z120" i="11" s="1"/>
  <c r="U165" i="12"/>
  <c r="W165" i="12" s="1"/>
  <c r="X165" i="12" s="1"/>
  <c r="Y165" i="12" s="1"/>
  <c r="Z165" i="12" s="1"/>
  <c r="W164" i="12"/>
  <c r="X164" i="12" s="1"/>
  <c r="Y164" i="12" s="1"/>
  <c r="W119" i="11"/>
  <c r="X119" i="11" s="1"/>
  <c r="Y119" i="11" s="1"/>
  <c r="Z119" i="11" s="1"/>
  <c r="R150" i="11"/>
  <c r="U121" i="11"/>
  <c r="W121" i="11" s="1"/>
  <c r="O151" i="11"/>
  <c r="P151" i="11" s="1"/>
  <c r="Q151" i="11" s="1"/>
  <c r="N152" i="11"/>
  <c r="Q211" i="12" l="1"/>
  <c r="R211" i="12"/>
  <c r="T166" i="12"/>
  <c r="U166" i="12" s="1"/>
  <c r="W166" i="12" s="1"/>
  <c r="X166" i="12" s="1"/>
  <c r="Y166" i="12" s="1"/>
  <c r="N213" i="12"/>
  <c r="O212" i="12"/>
  <c r="P212" i="12" s="1"/>
  <c r="Z164" i="12"/>
  <c r="AA164" i="12"/>
  <c r="AA119" i="11"/>
  <c r="AA165" i="12"/>
  <c r="X121" i="11"/>
  <c r="Y121" i="11" s="1"/>
  <c r="R151" i="11"/>
  <c r="AA120" i="11"/>
  <c r="N153" i="11"/>
  <c r="O152" i="11"/>
  <c r="P152" i="11" s="1"/>
  <c r="Q152" i="11" s="1"/>
  <c r="T122" i="11"/>
  <c r="O213" i="12" l="1"/>
  <c r="P213" i="12" s="1"/>
  <c r="N214" i="12"/>
  <c r="Q212" i="12"/>
  <c r="R212" i="12"/>
  <c r="T167" i="12"/>
  <c r="U167" i="12" s="1"/>
  <c r="AA166" i="12"/>
  <c r="Z166" i="12"/>
  <c r="AA121" i="11"/>
  <c r="Z121" i="11"/>
  <c r="R152" i="11"/>
  <c r="U122" i="11"/>
  <c r="W122" i="11" s="1"/>
  <c r="N154" i="11"/>
  <c r="O153" i="11"/>
  <c r="P153" i="11" s="1"/>
  <c r="Q153" i="11" s="1"/>
  <c r="O214" i="12" l="1"/>
  <c r="P214" i="12" s="1"/>
  <c r="N215" i="12"/>
  <c r="R213" i="12"/>
  <c r="Q213" i="12"/>
  <c r="X122" i="11"/>
  <c r="Y122" i="11" s="1"/>
  <c r="Z122" i="11" s="1"/>
  <c r="W167" i="12"/>
  <c r="X167" i="12" s="1"/>
  <c r="Y167" i="12" s="1"/>
  <c r="T168" i="12"/>
  <c r="R153" i="11"/>
  <c r="N155" i="11"/>
  <c r="O154" i="11"/>
  <c r="P154" i="11" s="1"/>
  <c r="Q154" i="11" s="1"/>
  <c r="T123" i="11"/>
  <c r="N216" i="12" l="1"/>
  <c r="O215" i="12"/>
  <c r="P215" i="12" s="1"/>
  <c r="Q214" i="12"/>
  <c r="R214" i="12"/>
  <c r="Z167" i="12"/>
  <c r="AA167" i="12"/>
  <c r="U168" i="12"/>
  <c r="T169" i="12" s="1"/>
  <c r="U169" i="12" s="1"/>
  <c r="T170" i="12" s="1"/>
  <c r="AA122" i="11"/>
  <c r="R154" i="11"/>
  <c r="U123" i="11"/>
  <c r="T124" i="11" s="1"/>
  <c r="O155" i="11"/>
  <c r="P155" i="11" s="1"/>
  <c r="Q155" i="11" s="1"/>
  <c r="N156" i="11"/>
  <c r="Q215" i="12" l="1"/>
  <c r="R215" i="12"/>
  <c r="N217" i="12"/>
  <c r="O216" i="12"/>
  <c r="P216" i="12" s="1"/>
  <c r="W169" i="12"/>
  <c r="X169" i="12" s="1"/>
  <c r="Y169" i="12" s="1"/>
  <c r="Z169" i="12" s="1"/>
  <c r="W123" i="11"/>
  <c r="X123" i="11" s="1"/>
  <c r="Y123" i="11" s="1"/>
  <c r="Z123" i="11" s="1"/>
  <c r="W168" i="12"/>
  <c r="X168" i="12" s="1"/>
  <c r="Y168" i="12" s="1"/>
  <c r="U170" i="12"/>
  <c r="T171" i="12" s="1"/>
  <c r="R155" i="11"/>
  <c r="U124" i="11"/>
  <c r="W124" i="11" s="1"/>
  <c r="O156" i="11"/>
  <c r="P156" i="11" s="1"/>
  <c r="Q156" i="11" s="1"/>
  <c r="N157" i="11"/>
  <c r="Q216" i="12" l="1"/>
  <c r="R216" i="12"/>
  <c r="O217" i="12"/>
  <c r="P217" i="12" s="1"/>
  <c r="N218" i="12"/>
  <c r="Z168" i="12"/>
  <c r="AA168" i="12"/>
  <c r="W170" i="12"/>
  <c r="X170" i="12" s="1"/>
  <c r="Y170" i="12" s="1"/>
  <c r="Z170" i="12" s="1"/>
  <c r="X124" i="11"/>
  <c r="Y124" i="11" s="1"/>
  <c r="AA169" i="12"/>
  <c r="U171" i="12"/>
  <c r="T172" i="12" s="1"/>
  <c r="R156" i="11"/>
  <c r="AA123" i="11"/>
  <c r="T125" i="11"/>
  <c r="N158" i="11"/>
  <c r="O157" i="11"/>
  <c r="P157" i="11" s="1"/>
  <c r="Q157" i="11" s="1"/>
  <c r="AA170" i="12" l="1"/>
  <c r="O218" i="12"/>
  <c r="P218" i="12" s="1"/>
  <c r="N219" i="12"/>
  <c r="R217" i="12"/>
  <c r="Q217" i="12"/>
  <c r="W171" i="12"/>
  <c r="X171" i="12" s="1"/>
  <c r="Y171" i="12" s="1"/>
  <c r="Z171" i="12" s="1"/>
  <c r="AA124" i="11"/>
  <c r="Z124" i="11"/>
  <c r="U172" i="12"/>
  <c r="T173" i="12" s="1"/>
  <c r="U125" i="11"/>
  <c r="R157" i="11"/>
  <c r="N159" i="11"/>
  <c r="O158" i="11"/>
  <c r="P158" i="11" s="1"/>
  <c r="Q158" i="11" s="1"/>
  <c r="N220" i="12" l="1"/>
  <c r="O219" i="12"/>
  <c r="P219" i="12" s="1"/>
  <c r="Q218" i="12"/>
  <c r="R218" i="12"/>
  <c r="W172" i="12"/>
  <c r="X172" i="12" s="1"/>
  <c r="Y172" i="12" s="1"/>
  <c r="Z172" i="12" s="1"/>
  <c r="AA171" i="12"/>
  <c r="W125" i="11"/>
  <c r="X125" i="11" s="1"/>
  <c r="Y125" i="11" s="1"/>
  <c r="T126" i="11"/>
  <c r="U173" i="12"/>
  <c r="T174" i="12" s="1"/>
  <c r="R158" i="11"/>
  <c r="O159" i="11"/>
  <c r="P159" i="11" s="1"/>
  <c r="Q159" i="11" s="1"/>
  <c r="N160" i="11"/>
  <c r="Q219" i="12" l="1"/>
  <c r="R219" i="12"/>
  <c r="N221" i="12"/>
  <c r="O220" i="12"/>
  <c r="P220" i="12" s="1"/>
  <c r="AA172" i="12"/>
  <c r="Z125" i="11"/>
  <c r="AA125" i="11"/>
  <c r="U126" i="11"/>
  <c r="W126" i="11" s="1"/>
  <c r="X126" i="11" s="1"/>
  <c r="Y126" i="11" s="1"/>
  <c r="W173" i="12"/>
  <c r="X173" i="12" s="1"/>
  <c r="Y173" i="12" s="1"/>
  <c r="Z173" i="12" s="1"/>
  <c r="U174" i="12"/>
  <c r="T175" i="12" s="1"/>
  <c r="R159" i="11"/>
  <c r="N161" i="11"/>
  <c r="O160" i="11"/>
  <c r="P160" i="11" s="1"/>
  <c r="Q160" i="11" s="1"/>
  <c r="O221" i="12" l="1"/>
  <c r="P221" i="12" s="1"/>
  <c r="N222" i="12"/>
  <c r="Q220" i="12"/>
  <c r="R220" i="12"/>
  <c r="T127" i="11"/>
  <c r="U127" i="11" s="1"/>
  <c r="T128" i="11" s="1"/>
  <c r="W174" i="12"/>
  <c r="X174" i="12" s="1"/>
  <c r="Y174" i="12" s="1"/>
  <c r="Z174" i="12" s="1"/>
  <c r="AA173" i="12"/>
  <c r="AA126" i="11"/>
  <c r="Z126" i="11"/>
  <c r="U175" i="12"/>
  <c r="T176" i="12" s="1"/>
  <c r="R160" i="11"/>
  <c r="N162" i="11"/>
  <c r="O161" i="11"/>
  <c r="P161" i="11" s="1"/>
  <c r="Q161" i="11" s="1"/>
  <c r="O222" i="12" l="1"/>
  <c r="P222" i="12" s="1"/>
  <c r="N223" i="12"/>
  <c r="R221" i="12"/>
  <c r="Q221" i="12"/>
  <c r="W127" i="11"/>
  <c r="X127" i="11" s="1"/>
  <c r="Y127" i="11" s="1"/>
  <c r="Z127" i="11" s="1"/>
  <c r="W175" i="12"/>
  <c r="X175" i="12" s="1"/>
  <c r="Y175" i="12" s="1"/>
  <c r="Z175" i="12" s="1"/>
  <c r="U176" i="12"/>
  <c r="T177" i="12" s="1"/>
  <c r="AA174" i="12"/>
  <c r="R161" i="11"/>
  <c r="U128" i="11"/>
  <c r="T129" i="11" s="1"/>
  <c r="O162" i="11"/>
  <c r="P162" i="11" s="1"/>
  <c r="Q162" i="11" s="1"/>
  <c r="N163" i="11"/>
  <c r="N224" i="12" l="1"/>
  <c r="O223" i="12"/>
  <c r="P223" i="12" s="1"/>
  <c r="Q222" i="12"/>
  <c r="R222" i="12"/>
  <c r="W176" i="12"/>
  <c r="X176" i="12" s="1"/>
  <c r="Y176" i="12" s="1"/>
  <c r="Z176" i="12" s="1"/>
  <c r="AA175" i="12"/>
  <c r="W128" i="11"/>
  <c r="X128" i="11" s="1"/>
  <c r="Y128" i="11" s="1"/>
  <c r="Z128" i="11" s="1"/>
  <c r="U177" i="12"/>
  <c r="T178" i="12" s="1"/>
  <c r="AA127" i="11"/>
  <c r="R162" i="11"/>
  <c r="U129" i="11"/>
  <c r="W129" i="11" s="1"/>
  <c r="O163" i="11"/>
  <c r="P163" i="11" s="1"/>
  <c r="Q163" i="11" s="1"/>
  <c r="N164" i="11"/>
  <c r="Q223" i="12" l="1"/>
  <c r="R223" i="12"/>
  <c r="N225" i="12"/>
  <c r="O224" i="12"/>
  <c r="P224" i="12" s="1"/>
  <c r="AA176" i="12"/>
  <c r="W177" i="12"/>
  <c r="X177" i="12" s="1"/>
  <c r="Y177" i="12" s="1"/>
  <c r="AA177" i="12" s="1"/>
  <c r="X129" i="11"/>
  <c r="Y129" i="11" s="1"/>
  <c r="U178" i="12"/>
  <c r="T179" i="12" s="1"/>
  <c r="R163" i="11"/>
  <c r="AA128" i="11"/>
  <c r="T130" i="11"/>
  <c r="O164" i="11"/>
  <c r="P164" i="11" s="1"/>
  <c r="Q164" i="11" s="1"/>
  <c r="N165" i="11"/>
  <c r="Q224" i="12" l="1"/>
  <c r="R224" i="12"/>
  <c r="O225" i="12"/>
  <c r="P225" i="12" s="1"/>
  <c r="N226" i="12"/>
  <c r="Z177" i="12"/>
  <c r="W178" i="12"/>
  <c r="X178" i="12" s="1"/>
  <c r="Y178" i="12" s="1"/>
  <c r="AA178" i="12" s="1"/>
  <c r="AA129" i="11"/>
  <c r="Z129" i="11"/>
  <c r="U179" i="12"/>
  <c r="T180" i="12" s="1"/>
  <c r="U130" i="11"/>
  <c r="T131" i="11" s="1"/>
  <c r="R164" i="11"/>
  <c r="N166" i="11"/>
  <c r="O165" i="11"/>
  <c r="P165" i="11" s="1"/>
  <c r="Q165" i="11" s="1"/>
  <c r="R225" i="12" l="1"/>
  <c r="Q225" i="12"/>
  <c r="O226" i="12"/>
  <c r="P226" i="12" s="1"/>
  <c r="N227" i="12"/>
  <c r="W130" i="11"/>
  <c r="X130" i="11" s="1"/>
  <c r="Y130" i="11" s="1"/>
  <c r="Z130" i="11" s="1"/>
  <c r="Z178" i="12"/>
  <c r="W179" i="12"/>
  <c r="X179" i="12" s="1"/>
  <c r="Y179" i="12" s="1"/>
  <c r="AA179" i="12" s="1"/>
  <c r="U180" i="12"/>
  <c r="T181" i="12" s="1"/>
  <c r="U131" i="11"/>
  <c r="T132" i="11" s="1"/>
  <c r="R165" i="11"/>
  <c r="O166" i="11"/>
  <c r="P166" i="11" s="1"/>
  <c r="Q166" i="11" s="1"/>
  <c r="N167" i="11"/>
  <c r="Q226" i="12" l="1"/>
  <c r="R226" i="12"/>
  <c r="N228" i="12"/>
  <c r="O227" i="12"/>
  <c r="P227" i="12" s="1"/>
  <c r="AA130" i="11"/>
  <c r="Z179" i="12"/>
  <c r="W131" i="11"/>
  <c r="X131" i="11" s="1"/>
  <c r="Y131" i="11" s="1"/>
  <c r="Z131" i="11" s="1"/>
  <c r="W180" i="12"/>
  <c r="X180" i="12" s="1"/>
  <c r="Y180" i="12" s="1"/>
  <c r="AA180" i="12" s="1"/>
  <c r="U181" i="12"/>
  <c r="W181" i="12" s="1"/>
  <c r="U132" i="11"/>
  <c r="W132" i="11" s="1"/>
  <c r="R166" i="11"/>
  <c r="N168" i="11"/>
  <c r="O167" i="11"/>
  <c r="P167" i="11" s="1"/>
  <c r="Q167" i="11" s="1"/>
  <c r="N229" i="12" l="1"/>
  <c r="O228" i="12"/>
  <c r="P228" i="12" s="1"/>
  <c r="Q227" i="12"/>
  <c r="R227" i="12"/>
  <c r="AA131" i="11"/>
  <c r="Z180" i="12"/>
  <c r="X132" i="11"/>
  <c r="Y132" i="11" s="1"/>
  <c r="T133" i="11"/>
  <c r="X181" i="12"/>
  <c r="Y181" i="12" s="1"/>
  <c r="Z181" i="12" s="1"/>
  <c r="T182" i="12"/>
  <c r="R167" i="11"/>
  <c r="N169" i="11"/>
  <c r="O168" i="11"/>
  <c r="P168" i="11" s="1"/>
  <c r="Q168" i="11" s="1"/>
  <c r="Q228" i="12" l="1"/>
  <c r="R228" i="12"/>
  <c r="O229" i="12"/>
  <c r="P229" i="12" s="1"/>
  <c r="N230" i="12"/>
  <c r="AA132" i="11"/>
  <c r="Z132" i="11"/>
  <c r="AA181" i="12"/>
  <c r="U182" i="12"/>
  <c r="W182" i="12" s="1"/>
  <c r="U133" i="11"/>
  <c r="W133" i="11" s="1"/>
  <c r="R168" i="11"/>
  <c r="O169" i="11"/>
  <c r="P169" i="11" s="1"/>
  <c r="Q169" i="11" s="1"/>
  <c r="N170" i="11"/>
  <c r="O230" i="12" l="1"/>
  <c r="P230" i="12" s="1"/>
  <c r="N231" i="12"/>
  <c r="R229" i="12"/>
  <c r="Q229" i="12"/>
  <c r="X182" i="12"/>
  <c r="Y182" i="12" s="1"/>
  <c r="Z182" i="12" s="1"/>
  <c r="T183" i="12"/>
  <c r="X133" i="11"/>
  <c r="Y133" i="11" s="1"/>
  <c r="Z133" i="11" s="1"/>
  <c r="T134" i="11"/>
  <c r="R169" i="11"/>
  <c r="O170" i="11"/>
  <c r="P170" i="11" s="1"/>
  <c r="Q170" i="11" s="1"/>
  <c r="N171" i="11"/>
  <c r="N232" i="12" l="1"/>
  <c r="O231" i="12"/>
  <c r="P231" i="12" s="1"/>
  <c r="Q230" i="12"/>
  <c r="R230" i="12"/>
  <c r="AA133" i="11"/>
  <c r="U183" i="12"/>
  <c r="T184" i="12" s="1"/>
  <c r="U134" i="11"/>
  <c r="AA182" i="12"/>
  <c r="R170" i="11"/>
  <c r="N172" i="11"/>
  <c r="O171" i="11"/>
  <c r="P171" i="11" s="1"/>
  <c r="Q171" i="11" s="1"/>
  <c r="Q231" i="12" l="1"/>
  <c r="R231" i="12"/>
  <c r="N233" i="12"/>
  <c r="O232" i="12"/>
  <c r="P232" i="12" s="1"/>
  <c r="W183" i="12"/>
  <c r="X183" i="12" s="1"/>
  <c r="Y183" i="12" s="1"/>
  <c r="W134" i="11"/>
  <c r="X134" i="11" s="1"/>
  <c r="Y134" i="11" s="1"/>
  <c r="T135" i="11"/>
  <c r="U184" i="12"/>
  <c r="T185" i="12" s="1"/>
  <c r="R171" i="11"/>
  <c r="O172" i="11"/>
  <c r="P172" i="11" s="1"/>
  <c r="Q172" i="11" s="1"/>
  <c r="N173" i="11"/>
  <c r="Q232" i="12" l="1"/>
  <c r="R232" i="12"/>
  <c r="O233" i="12"/>
  <c r="P233" i="12" s="1"/>
  <c r="N234" i="12"/>
  <c r="Z134" i="11"/>
  <c r="AA134" i="11"/>
  <c r="U135" i="11"/>
  <c r="T136" i="11" s="1"/>
  <c r="U136" i="11" s="1"/>
  <c r="T137" i="11" s="1"/>
  <c r="Z183" i="12"/>
  <c r="AA183" i="12"/>
  <c r="W184" i="12"/>
  <c r="X184" i="12" s="1"/>
  <c r="Y184" i="12" s="1"/>
  <c r="Z184" i="12" s="1"/>
  <c r="U185" i="12"/>
  <c r="W185" i="12" s="1"/>
  <c r="R172" i="11"/>
  <c r="O173" i="11"/>
  <c r="P173" i="11" s="1"/>
  <c r="Q173" i="11" s="1"/>
  <c r="N174" i="11"/>
  <c r="O234" i="12" l="1"/>
  <c r="P234" i="12" s="1"/>
  <c r="N235" i="12"/>
  <c r="R233" i="12"/>
  <c r="Q233" i="12"/>
  <c r="W135" i="11"/>
  <c r="X135" i="11" s="1"/>
  <c r="Y135" i="11" s="1"/>
  <c r="AA135" i="11" s="1"/>
  <c r="AA184" i="12"/>
  <c r="W136" i="11"/>
  <c r="X136" i="11" s="1"/>
  <c r="Y136" i="11" s="1"/>
  <c r="Z136" i="11" s="1"/>
  <c r="U137" i="11"/>
  <c r="T138" i="11" s="1"/>
  <c r="X185" i="12"/>
  <c r="Y185" i="12" s="1"/>
  <c r="Z185" i="12" s="1"/>
  <c r="T186" i="12"/>
  <c r="R173" i="11"/>
  <c r="O174" i="11"/>
  <c r="P174" i="11" s="1"/>
  <c r="Q174" i="11" s="1"/>
  <c r="N175" i="11"/>
  <c r="N236" i="12" l="1"/>
  <c r="O235" i="12"/>
  <c r="P235" i="12" s="1"/>
  <c r="Q234" i="12"/>
  <c r="R234" i="12"/>
  <c r="Z135" i="11"/>
  <c r="AA136" i="11"/>
  <c r="W137" i="11"/>
  <c r="X137" i="11" s="1"/>
  <c r="Y137" i="11" s="1"/>
  <c r="Z137" i="11" s="1"/>
  <c r="U138" i="11"/>
  <c r="W138" i="11" s="1"/>
  <c r="U186" i="12"/>
  <c r="T187" i="12" s="1"/>
  <c r="AA185" i="12"/>
  <c r="R174" i="11"/>
  <c r="N176" i="11"/>
  <c r="O175" i="11"/>
  <c r="P175" i="11" s="1"/>
  <c r="Q175" i="11" s="1"/>
  <c r="Q235" i="12" l="1"/>
  <c r="R235" i="12"/>
  <c r="N237" i="12"/>
  <c r="O236" i="12"/>
  <c r="P236" i="12" s="1"/>
  <c r="W186" i="12"/>
  <c r="X186" i="12" s="1"/>
  <c r="Y186" i="12" s="1"/>
  <c r="U187" i="12"/>
  <c r="T188" i="12" s="1"/>
  <c r="AA137" i="11"/>
  <c r="X138" i="11"/>
  <c r="Y138" i="11" s="1"/>
  <c r="Z138" i="11" s="1"/>
  <c r="T139" i="11"/>
  <c r="R175" i="11"/>
  <c r="N177" i="11"/>
  <c r="O176" i="11"/>
  <c r="P176" i="11" s="1"/>
  <c r="Q176" i="11" s="1"/>
  <c r="Q236" i="12" l="1"/>
  <c r="R236" i="12"/>
  <c r="O237" i="12"/>
  <c r="P237" i="12" s="1"/>
  <c r="N238" i="12"/>
  <c r="W187" i="12"/>
  <c r="X187" i="12" s="1"/>
  <c r="Y187" i="12" s="1"/>
  <c r="Z187" i="12" s="1"/>
  <c r="Z186" i="12"/>
  <c r="AA186" i="12"/>
  <c r="AA138" i="11"/>
  <c r="U188" i="12"/>
  <c r="T189" i="12" s="1"/>
  <c r="U139" i="11"/>
  <c r="T140" i="11" s="1"/>
  <c r="R176" i="11"/>
  <c r="O177" i="11"/>
  <c r="P177" i="11" s="1"/>
  <c r="Q177" i="11" s="1"/>
  <c r="N178" i="11"/>
  <c r="O238" i="12" l="1"/>
  <c r="P238" i="12" s="1"/>
  <c r="N239" i="12"/>
  <c r="R237" i="12"/>
  <c r="Q237" i="12"/>
  <c r="AA187" i="12"/>
  <c r="W188" i="12"/>
  <c r="X188" i="12" s="1"/>
  <c r="Y188" i="12" s="1"/>
  <c r="Z188" i="12" s="1"/>
  <c r="W139" i="11"/>
  <c r="X139" i="11" s="1"/>
  <c r="Y139" i="11" s="1"/>
  <c r="U189" i="12"/>
  <c r="T190" i="12" s="1"/>
  <c r="U140" i="11"/>
  <c r="W140" i="11" s="1"/>
  <c r="R177" i="11"/>
  <c r="O178" i="11"/>
  <c r="P178" i="11" s="1"/>
  <c r="Q178" i="11" s="1"/>
  <c r="N179" i="11"/>
  <c r="N240" i="12" l="1"/>
  <c r="O239" i="12"/>
  <c r="P239" i="12" s="1"/>
  <c r="Q238" i="12"/>
  <c r="R238" i="12"/>
  <c r="Z139" i="11"/>
  <c r="AA139" i="11"/>
  <c r="W189" i="12"/>
  <c r="X189" i="12" s="1"/>
  <c r="Y189" i="12" s="1"/>
  <c r="Z189" i="12" s="1"/>
  <c r="AA188" i="12"/>
  <c r="U190" i="12"/>
  <c r="W190" i="12" s="1"/>
  <c r="X140" i="11"/>
  <c r="Y140" i="11" s="1"/>
  <c r="Z140" i="11" s="1"/>
  <c r="T141" i="11"/>
  <c r="R178" i="11"/>
  <c r="N180" i="11"/>
  <c r="O179" i="11"/>
  <c r="P179" i="11" s="1"/>
  <c r="Q179" i="11" s="1"/>
  <c r="Q239" i="12" l="1"/>
  <c r="R239" i="12"/>
  <c r="N241" i="12"/>
  <c r="O240" i="12"/>
  <c r="P240" i="12" s="1"/>
  <c r="AA189" i="12"/>
  <c r="T191" i="12"/>
  <c r="X190" i="12"/>
  <c r="Y190" i="12" s="1"/>
  <c r="AA140" i="11"/>
  <c r="U141" i="11"/>
  <c r="R179" i="11"/>
  <c r="N181" i="11"/>
  <c r="O180" i="11"/>
  <c r="P180" i="11" s="1"/>
  <c r="Q180" i="11" s="1"/>
  <c r="Q240" i="12" l="1"/>
  <c r="R240" i="12"/>
  <c r="O241" i="12"/>
  <c r="P241" i="12" s="1"/>
  <c r="N242" i="12"/>
  <c r="W141" i="11"/>
  <c r="X141" i="11" s="1"/>
  <c r="Y141" i="11" s="1"/>
  <c r="U191" i="12"/>
  <c r="T192" i="12" s="1"/>
  <c r="AA190" i="12"/>
  <c r="Z190" i="12"/>
  <c r="T142" i="11"/>
  <c r="R180" i="11"/>
  <c r="O181" i="11"/>
  <c r="P181" i="11" s="1"/>
  <c r="Q181" i="11" s="1"/>
  <c r="N182" i="11"/>
  <c r="R241" i="12" l="1"/>
  <c r="Q241" i="12"/>
  <c r="O242" i="12"/>
  <c r="P242" i="12" s="1"/>
  <c r="N243" i="12"/>
  <c r="Z141" i="11"/>
  <c r="AA141" i="11"/>
  <c r="U142" i="11"/>
  <c r="T143" i="11" s="1"/>
  <c r="W191" i="12"/>
  <c r="X191" i="12" s="1"/>
  <c r="Y191" i="12" s="1"/>
  <c r="U192" i="12"/>
  <c r="T193" i="12" s="1"/>
  <c r="R181" i="11"/>
  <c r="N183" i="11"/>
  <c r="O182" i="11"/>
  <c r="P182" i="11" s="1"/>
  <c r="Q182" i="11" s="1"/>
  <c r="Q242" i="12" l="1"/>
  <c r="R242" i="12"/>
  <c r="N244" i="12"/>
  <c r="O243" i="12"/>
  <c r="P243" i="12" s="1"/>
  <c r="W142" i="11"/>
  <c r="X142" i="11" s="1"/>
  <c r="Y142" i="11" s="1"/>
  <c r="U193" i="12"/>
  <c r="W193" i="12" s="1"/>
  <c r="X193" i="12" s="1"/>
  <c r="Y193" i="12" s="1"/>
  <c r="W192" i="12"/>
  <c r="X192" i="12" s="1"/>
  <c r="Y192" i="12" s="1"/>
  <c r="U143" i="11"/>
  <c r="T144" i="11" s="1"/>
  <c r="Z191" i="12"/>
  <c r="AA191" i="12"/>
  <c r="R182" i="11"/>
  <c r="N184" i="11"/>
  <c r="O183" i="11"/>
  <c r="P183" i="11" s="1"/>
  <c r="Q183" i="11" s="1"/>
  <c r="T194" i="12" l="1"/>
  <c r="Q243" i="12"/>
  <c r="R243" i="12"/>
  <c r="N245" i="12"/>
  <c r="O244" i="12"/>
  <c r="P244" i="12" s="1"/>
  <c r="Z193" i="12"/>
  <c r="AA193" i="12"/>
  <c r="Z142" i="11"/>
  <c r="AA142" i="11"/>
  <c r="W143" i="11"/>
  <c r="X143" i="11" s="1"/>
  <c r="Y143" i="11" s="1"/>
  <c r="Z192" i="12"/>
  <c r="AA192" i="12"/>
  <c r="U144" i="11"/>
  <c r="T145" i="11" s="1"/>
  <c r="U194" i="12"/>
  <c r="T195" i="12" s="1"/>
  <c r="R183" i="11"/>
  <c r="O184" i="11"/>
  <c r="P184" i="11" s="1"/>
  <c r="Q184" i="11" s="1"/>
  <c r="N185" i="11"/>
  <c r="Q244" i="12" l="1"/>
  <c r="R244" i="12"/>
  <c r="O245" i="12"/>
  <c r="P245" i="12" s="1"/>
  <c r="N246" i="12"/>
  <c r="U195" i="12"/>
  <c r="W195" i="12" s="1"/>
  <c r="X195" i="12" s="1"/>
  <c r="Y195" i="12" s="1"/>
  <c r="W144" i="11"/>
  <c r="X144" i="11" s="1"/>
  <c r="Y144" i="11" s="1"/>
  <c r="W194" i="12"/>
  <c r="X194" i="12" s="1"/>
  <c r="Y194" i="12" s="1"/>
  <c r="U145" i="11"/>
  <c r="T146" i="11" s="1"/>
  <c r="Z143" i="11"/>
  <c r="AA143" i="11"/>
  <c r="R184" i="11"/>
  <c r="O185" i="11"/>
  <c r="P185" i="11" s="1"/>
  <c r="Q185" i="11" s="1"/>
  <c r="N186" i="11"/>
  <c r="T196" i="12" l="1"/>
  <c r="O246" i="12"/>
  <c r="P246" i="12" s="1"/>
  <c r="N247" i="12"/>
  <c r="R245" i="12"/>
  <c r="Q245" i="12"/>
  <c r="U146" i="11"/>
  <c r="T147" i="11" s="1"/>
  <c r="Z195" i="12"/>
  <c r="AA195" i="12"/>
  <c r="W145" i="11"/>
  <c r="X145" i="11" s="1"/>
  <c r="Y145" i="11" s="1"/>
  <c r="Z194" i="12"/>
  <c r="AA194" i="12"/>
  <c r="Z144" i="11"/>
  <c r="AA144" i="11"/>
  <c r="U196" i="12"/>
  <c r="W196" i="12" s="1"/>
  <c r="R185" i="11"/>
  <c r="O186" i="11"/>
  <c r="P186" i="11" s="1"/>
  <c r="Q186" i="11" s="1"/>
  <c r="N187" i="11"/>
  <c r="T197" i="12" l="1"/>
  <c r="N248" i="12"/>
  <c r="O247" i="12"/>
  <c r="P247" i="12" s="1"/>
  <c r="Q246" i="12"/>
  <c r="R246" i="12"/>
  <c r="Z145" i="11"/>
  <c r="AA145" i="11"/>
  <c r="X196" i="12"/>
  <c r="Y196" i="12" s="1"/>
  <c r="U147" i="11"/>
  <c r="T148" i="11" s="1"/>
  <c r="U148" i="11" s="1"/>
  <c r="T149" i="11" s="1"/>
  <c r="W146" i="11"/>
  <c r="X146" i="11" s="1"/>
  <c r="Y146" i="11" s="1"/>
  <c r="Z146" i="11" s="1"/>
  <c r="R186" i="11"/>
  <c r="U197" i="12"/>
  <c r="N188" i="11"/>
  <c r="O187" i="11"/>
  <c r="P187" i="11" s="1"/>
  <c r="Q187" i="11" s="1"/>
  <c r="Q247" i="12" l="1"/>
  <c r="R247" i="12"/>
  <c r="N249" i="12"/>
  <c r="O248" i="12"/>
  <c r="P248" i="12" s="1"/>
  <c r="W148" i="11"/>
  <c r="X148" i="11" s="1"/>
  <c r="Y148" i="11" s="1"/>
  <c r="Z148" i="11" s="1"/>
  <c r="W147" i="11"/>
  <c r="X147" i="11" s="1"/>
  <c r="Y147" i="11" s="1"/>
  <c r="Z147" i="11" s="1"/>
  <c r="Z196" i="12"/>
  <c r="AA196" i="12"/>
  <c r="AA146" i="11"/>
  <c r="W197" i="12"/>
  <c r="X197" i="12" s="1"/>
  <c r="Y197" i="12" s="1"/>
  <c r="R187" i="11"/>
  <c r="T198" i="12"/>
  <c r="U149" i="11"/>
  <c r="W149" i="11" s="1"/>
  <c r="O188" i="11"/>
  <c r="P188" i="11" s="1"/>
  <c r="Q188" i="11" s="1"/>
  <c r="N189" i="11"/>
  <c r="Q248" i="12" l="1"/>
  <c r="R248" i="12"/>
  <c r="O249" i="12"/>
  <c r="P249" i="12" s="1"/>
  <c r="N250" i="12"/>
  <c r="Z197" i="12"/>
  <c r="AA197" i="12"/>
  <c r="AA147" i="11"/>
  <c r="X149" i="11"/>
  <c r="Y149" i="11" s="1"/>
  <c r="Z149" i="11" s="1"/>
  <c r="AA148" i="11"/>
  <c r="R188" i="11"/>
  <c r="U198" i="12"/>
  <c r="T199" i="12" s="1"/>
  <c r="T150" i="11"/>
  <c r="O189" i="11"/>
  <c r="P189" i="11" s="1"/>
  <c r="Q189" i="11" s="1"/>
  <c r="N190" i="11"/>
  <c r="O250" i="12" l="1"/>
  <c r="P250" i="12" s="1"/>
  <c r="N251" i="12"/>
  <c r="R249" i="12"/>
  <c r="Q249" i="12"/>
  <c r="W198" i="12"/>
  <c r="X198" i="12" s="1"/>
  <c r="Y198" i="12" s="1"/>
  <c r="Z198" i="12" s="1"/>
  <c r="AA149" i="11"/>
  <c r="U150" i="11"/>
  <c r="T151" i="11" s="1"/>
  <c r="R189" i="11"/>
  <c r="U199" i="12"/>
  <c r="W199" i="12" s="1"/>
  <c r="N191" i="11"/>
  <c r="O190" i="11"/>
  <c r="P190" i="11" s="1"/>
  <c r="Q190" i="11" s="1"/>
  <c r="N252" i="12" l="1"/>
  <c r="O251" i="12"/>
  <c r="P251" i="12" s="1"/>
  <c r="Q250" i="12"/>
  <c r="R250" i="12"/>
  <c r="U151" i="11"/>
  <c r="T152" i="11" s="1"/>
  <c r="U152" i="11" s="1"/>
  <c r="T153" i="11" s="1"/>
  <c r="W150" i="11"/>
  <c r="X150" i="11" s="1"/>
  <c r="Y150" i="11" s="1"/>
  <c r="Z150" i="11" s="1"/>
  <c r="X199" i="12"/>
  <c r="Y199" i="12" s="1"/>
  <c r="Z199" i="12" s="1"/>
  <c r="AA198" i="12"/>
  <c r="R190" i="11"/>
  <c r="T200" i="12"/>
  <c r="O191" i="11"/>
  <c r="P191" i="11" s="1"/>
  <c r="Q191" i="11" s="1"/>
  <c r="N192" i="11"/>
  <c r="Q251" i="12" l="1"/>
  <c r="R251" i="12"/>
  <c r="N253" i="12"/>
  <c r="O252" i="12"/>
  <c r="P252" i="12" s="1"/>
  <c r="AA150" i="11"/>
  <c r="W151" i="11"/>
  <c r="X151" i="11" s="1"/>
  <c r="Y151" i="11" s="1"/>
  <c r="Z151" i="11" s="1"/>
  <c r="W152" i="11"/>
  <c r="X152" i="11" s="1"/>
  <c r="Y152" i="11" s="1"/>
  <c r="Z152" i="11" s="1"/>
  <c r="AA199" i="12"/>
  <c r="R191" i="11"/>
  <c r="U200" i="12"/>
  <c r="W200" i="12" s="1"/>
  <c r="U153" i="11"/>
  <c r="W153" i="11" s="1"/>
  <c r="N193" i="11"/>
  <c r="O192" i="11"/>
  <c r="P192" i="11" s="1"/>
  <c r="Q192" i="11" s="1"/>
  <c r="O253" i="12" l="1"/>
  <c r="P253" i="12" s="1"/>
  <c r="N254" i="12"/>
  <c r="Q252" i="12"/>
  <c r="R252" i="12"/>
  <c r="AA151" i="11"/>
  <c r="X200" i="12"/>
  <c r="Y200" i="12" s="1"/>
  <c r="Z200" i="12" s="1"/>
  <c r="X153" i="11"/>
  <c r="Y153" i="11" s="1"/>
  <c r="AA152" i="11"/>
  <c r="R192" i="11"/>
  <c r="T201" i="12"/>
  <c r="T154" i="11"/>
  <c r="O193" i="11"/>
  <c r="P193" i="11" s="1"/>
  <c r="Q193" i="11" s="1"/>
  <c r="N194" i="11"/>
  <c r="AA200" i="12" l="1"/>
  <c r="O254" i="12"/>
  <c r="P254" i="12" s="1"/>
  <c r="N255" i="12"/>
  <c r="R253" i="12"/>
  <c r="Q253" i="12"/>
  <c r="AA153" i="11"/>
  <c r="Z153" i="11"/>
  <c r="U154" i="11"/>
  <c r="R193" i="11"/>
  <c r="U201" i="12"/>
  <c r="T202" i="12" s="1"/>
  <c r="O194" i="11"/>
  <c r="P194" i="11" s="1"/>
  <c r="Q194" i="11" s="1"/>
  <c r="N195" i="11"/>
  <c r="N256" i="12" l="1"/>
  <c r="O255" i="12"/>
  <c r="P255" i="12" s="1"/>
  <c r="Q254" i="12"/>
  <c r="R254" i="12"/>
  <c r="W154" i="11"/>
  <c r="X154" i="11" s="1"/>
  <c r="Y154" i="11" s="1"/>
  <c r="W201" i="12"/>
  <c r="X201" i="12" s="1"/>
  <c r="Y201" i="12" s="1"/>
  <c r="Z201" i="12" s="1"/>
  <c r="T155" i="11"/>
  <c r="R194" i="11"/>
  <c r="U202" i="12"/>
  <c r="W202" i="12" s="1"/>
  <c r="N196" i="11"/>
  <c r="O195" i="11"/>
  <c r="P195" i="11" s="1"/>
  <c r="Q195" i="11" s="1"/>
  <c r="Q255" i="12" l="1"/>
  <c r="R255" i="12"/>
  <c r="N257" i="12"/>
  <c r="O256" i="12"/>
  <c r="P256" i="12" s="1"/>
  <c r="Z154" i="11"/>
  <c r="AA154" i="11"/>
  <c r="U155" i="11"/>
  <c r="T156" i="11" s="1"/>
  <c r="U156" i="11" s="1"/>
  <c r="X202" i="12"/>
  <c r="Y202" i="12" s="1"/>
  <c r="Z202" i="12" s="1"/>
  <c r="AA201" i="12"/>
  <c r="R195" i="11"/>
  <c r="T203" i="12"/>
  <c r="N197" i="11"/>
  <c r="O196" i="11"/>
  <c r="P196" i="11" s="1"/>
  <c r="Q196" i="11" s="1"/>
  <c r="Q256" i="12" l="1"/>
  <c r="R256" i="12"/>
  <c r="O257" i="12"/>
  <c r="P257" i="12" s="1"/>
  <c r="N258" i="12"/>
  <c r="W155" i="11"/>
  <c r="X155" i="11" s="1"/>
  <c r="Y155" i="11" s="1"/>
  <c r="Z155" i="11" s="1"/>
  <c r="W156" i="11"/>
  <c r="X156" i="11" s="1"/>
  <c r="Y156" i="11" s="1"/>
  <c r="Z156" i="11" s="1"/>
  <c r="AA202" i="12"/>
  <c r="R196" i="11"/>
  <c r="U203" i="12"/>
  <c r="W203" i="12" s="1"/>
  <c r="T157" i="11"/>
  <c r="N198" i="11"/>
  <c r="O197" i="11"/>
  <c r="P197" i="11" s="1"/>
  <c r="Q197" i="11" s="1"/>
  <c r="O258" i="12" l="1"/>
  <c r="P258" i="12" s="1"/>
  <c r="N259" i="12"/>
  <c r="R257" i="12"/>
  <c r="Q257" i="12"/>
  <c r="AA155" i="11"/>
  <c r="X203" i="12"/>
  <c r="Y203" i="12" s="1"/>
  <c r="Z203" i="12" s="1"/>
  <c r="AA156" i="11"/>
  <c r="U157" i="11"/>
  <c r="R197" i="11"/>
  <c r="T204" i="12"/>
  <c r="O198" i="11"/>
  <c r="P198" i="11" s="1"/>
  <c r="Q198" i="11" s="1"/>
  <c r="N199" i="11"/>
  <c r="N260" i="12" l="1"/>
  <c r="O259" i="12"/>
  <c r="P259" i="12" s="1"/>
  <c r="AA203" i="12"/>
  <c r="Q258" i="12"/>
  <c r="R258" i="12"/>
  <c r="W157" i="11"/>
  <c r="X157" i="11" s="1"/>
  <c r="Y157" i="11" s="1"/>
  <c r="T158" i="11"/>
  <c r="R198" i="11"/>
  <c r="U204" i="12"/>
  <c r="T205" i="12" s="1"/>
  <c r="O199" i="11"/>
  <c r="P199" i="11" s="1"/>
  <c r="Q199" i="11" s="1"/>
  <c r="N200" i="11"/>
  <c r="Q259" i="12" l="1"/>
  <c r="R259" i="12"/>
  <c r="N261" i="12"/>
  <c r="O260" i="12"/>
  <c r="P260" i="12" s="1"/>
  <c r="AA157" i="11"/>
  <c r="Z157" i="11"/>
  <c r="U158" i="11"/>
  <c r="T159" i="11" s="1"/>
  <c r="W204" i="12"/>
  <c r="X204" i="12" s="1"/>
  <c r="Y204" i="12" s="1"/>
  <c r="Z204" i="12" s="1"/>
  <c r="R199" i="11"/>
  <c r="U205" i="12"/>
  <c r="T206" i="12" s="1"/>
  <c r="O200" i="11"/>
  <c r="P200" i="11" s="1"/>
  <c r="Q200" i="11" s="1"/>
  <c r="N201" i="11"/>
  <c r="R260" i="12" l="1"/>
  <c r="Q260" i="12"/>
  <c r="O261" i="12"/>
  <c r="P261" i="12" s="1"/>
  <c r="N262" i="12"/>
  <c r="W158" i="11"/>
  <c r="X158" i="11" s="1"/>
  <c r="Y158" i="11" s="1"/>
  <c r="Z158" i="11" s="1"/>
  <c r="U159" i="11"/>
  <c r="T160" i="11" s="1"/>
  <c r="W205" i="12"/>
  <c r="X205" i="12" s="1"/>
  <c r="Y205" i="12" s="1"/>
  <c r="Z205" i="12" s="1"/>
  <c r="AA204" i="12"/>
  <c r="R200" i="11"/>
  <c r="U206" i="12"/>
  <c r="T207" i="12" s="1"/>
  <c r="N202" i="11"/>
  <c r="O201" i="11"/>
  <c r="P201" i="11" s="1"/>
  <c r="Q201" i="11" s="1"/>
  <c r="O262" i="12" l="1"/>
  <c r="P262" i="12" s="1"/>
  <c r="N263" i="12"/>
  <c r="R261" i="12"/>
  <c r="Q261" i="12"/>
  <c r="AA158" i="11"/>
  <c r="W206" i="12"/>
  <c r="X206" i="12" s="1"/>
  <c r="Y206" i="12" s="1"/>
  <c r="Z206" i="12" s="1"/>
  <c r="W159" i="11"/>
  <c r="X159" i="11" s="1"/>
  <c r="Y159" i="11" s="1"/>
  <c r="Z159" i="11" s="1"/>
  <c r="U160" i="11"/>
  <c r="T161" i="11" s="1"/>
  <c r="AA205" i="12"/>
  <c r="R201" i="11"/>
  <c r="U207" i="12"/>
  <c r="T208" i="12" s="1"/>
  <c r="O202" i="11"/>
  <c r="P202" i="11" s="1"/>
  <c r="Q202" i="11" s="1"/>
  <c r="N203" i="11"/>
  <c r="N264" i="12" l="1"/>
  <c r="O263" i="12"/>
  <c r="P263" i="12" s="1"/>
  <c r="R262" i="12"/>
  <c r="Q262" i="12"/>
  <c r="AA159" i="11"/>
  <c r="W160" i="11"/>
  <c r="X160" i="11" s="1"/>
  <c r="Y160" i="11" s="1"/>
  <c r="U161" i="11"/>
  <c r="T162" i="11" s="1"/>
  <c r="U162" i="11" s="1"/>
  <c r="T163" i="11" s="1"/>
  <c r="W207" i="12"/>
  <c r="X207" i="12" s="1"/>
  <c r="Y207" i="12" s="1"/>
  <c r="Z207" i="12" s="1"/>
  <c r="AA206" i="12"/>
  <c r="R202" i="11"/>
  <c r="U208" i="12"/>
  <c r="W208" i="12" s="1"/>
  <c r="N204" i="11"/>
  <c r="O203" i="11"/>
  <c r="P203" i="11" s="1"/>
  <c r="Q203" i="11" s="1"/>
  <c r="Q263" i="12" l="1"/>
  <c r="R263" i="12"/>
  <c r="N265" i="12"/>
  <c r="O264" i="12"/>
  <c r="P264" i="12" s="1"/>
  <c r="U163" i="11"/>
  <c r="T164" i="11" s="1"/>
  <c r="U164" i="11" s="1"/>
  <c r="W162" i="11"/>
  <c r="X162" i="11" s="1"/>
  <c r="Y162" i="11" s="1"/>
  <c r="Z162" i="11" s="1"/>
  <c r="W161" i="11"/>
  <c r="X161" i="11" s="1"/>
  <c r="Y161" i="11" s="1"/>
  <c r="Z160" i="11"/>
  <c r="AA160" i="11"/>
  <c r="X208" i="12"/>
  <c r="Y208" i="12" s="1"/>
  <c r="AA207" i="12"/>
  <c r="R203" i="11"/>
  <c r="T209" i="12"/>
  <c r="N205" i="11"/>
  <c r="O204" i="11"/>
  <c r="P204" i="11" s="1"/>
  <c r="Q204" i="11" s="1"/>
  <c r="O265" i="12" l="1"/>
  <c r="P265" i="12" s="1"/>
  <c r="N266" i="12"/>
  <c r="Q264" i="12"/>
  <c r="R264" i="12"/>
  <c r="W163" i="11"/>
  <c r="X163" i="11" s="1"/>
  <c r="Y163" i="11" s="1"/>
  <c r="Z163" i="11" s="1"/>
  <c r="Z161" i="11"/>
  <c r="AA161" i="11"/>
  <c r="AA162" i="11"/>
  <c r="W164" i="11"/>
  <c r="X164" i="11" s="1"/>
  <c r="Y164" i="11" s="1"/>
  <c r="AA208" i="12"/>
  <c r="Z208" i="12"/>
  <c r="U209" i="12"/>
  <c r="R204" i="11"/>
  <c r="N206" i="11"/>
  <c r="O205" i="11"/>
  <c r="P205" i="11" s="1"/>
  <c r="Q205" i="11" s="1"/>
  <c r="T165" i="11"/>
  <c r="N267" i="12" l="1"/>
  <c r="O266" i="12"/>
  <c r="P266" i="12" s="1"/>
  <c r="Q265" i="12"/>
  <c r="R265" i="12"/>
  <c r="AA163" i="11"/>
  <c r="W209" i="12"/>
  <c r="X209" i="12" s="1"/>
  <c r="Y209" i="12" s="1"/>
  <c r="AA164" i="11"/>
  <c r="Z164" i="11"/>
  <c r="T210" i="12"/>
  <c r="R205" i="11"/>
  <c r="U165" i="11"/>
  <c r="O206" i="11"/>
  <c r="P206" i="11" s="1"/>
  <c r="Q206" i="11" s="1"/>
  <c r="N207" i="11"/>
  <c r="Q266" i="12" l="1"/>
  <c r="R266" i="12"/>
  <c r="N268" i="12"/>
  <c r="O267" i="12"/>
  <c r="P267" i="12" s="1"/>
  <c r="AA209" i="12"/>
  <c r="Z209" i="12"/>
  <c r="U210" i="12"/>
  <c r="T211" i="12" s="1"/>
  <c r="W165" i="11"/>
  <c r="X165" i="11" s="1"/>
  <c r="Y165" i="11" s="1"/>
  <c r="R206" i="11"/>
  <c r="N208" i="11"/>
  <c r="O207" i="11"/>
  <c r="P207" i="11" s="1"/>
  <c r="Q207" i="11" s="1"/>
  <c r="T166" i="11"/>
  <c r="Q267" i="12" l="1"/>
  <c r="R267" i="12"/>
  <c r="N269" i="12"/>
  <c r="O268" i="12"/>
  <c r="P268" i="12" s="1"/>
  <c r="W210" i="12"/>
  <c r="X210" i="12" s="1"/>
  <c r="Y210" i="12" s="1"/>
  <c r="Z210" i="12" s="1"/>
  <c r="Z165" i="11"/>
  <c r="AA165" i="11"/>
  <c r="U211" i="12"/>
  <c r="T212" i="12" s="1"/>
  <c r="R207" i="11"/>
  <c r="U166" i="11"/>
  <c r="N209" i="11"/>
  <c r="O208" i="11"/>
  <c r="P208" i="11" s="1"/>
  <c r="Q208" i="11" s="1"/>
  <c r="O269" i="12" l="1"/>
  <c r="P269" i="12" s="1"/>
  <c r="N270" i="12"/>
  <c r="R268" i="12"/>
  <c r="Q268" i="12"/>
  <c r="AA210" i="12"/>
  <c r="W166" i="11"/>
  <c r="X166" i="11" s="1"/>
  <c r="Y166" i="11" s="1"/>
  <c r="W211" i="12"/>
  <c r="X211" i="12" s="1"/>
  <c r="Y211" i="12" s="1"/>
  <c r="Z211" i="12" s="1"/>
  <c r="U212" i="12"/>
  <c r="T213" i="12" s="1"/>
  <c r="R208" i="11"/>
  <c r="N210" i="11"/>
  <c r="O209" i="11"/>
  <c r="P209" i="11" s="1"/>
  <c r="Q209" i="11" s="1"/>
  <c r="T167" i="11"/>
  <c r="O270" i="12" l="1"/>
  <c r="P270" i="12" s="1"/>
  <c r="N271" i="12"/>
  <c r="R269" i="12"/>
  <c r="Q269" i="12"/>
  <c r="AA211" i="12"/>
  <c r="Z166" i="11"/>
  <c r="AA166" i="11"/>
  <c r="W212" i="12"/>
  <c r="X212" i="12" s="1"/>
  <c r="Y212" i="12" s="1"/>
  <c r="Z212" i="12" s="1"/>
  <c r="U213" i="12"/>
  <c r="T214" i="12" s="1"/>
  <c r="R209" i="11"/>
  <c r="U167" i="11"/>
  <c r="O210" i="11"/>
  <c r="P210" i="11" s="1"/>
  <c r="Q210" i="11" s="1"/>
  <c r="N211" i="11"/>
  <c r="O271" i="12" l="1"/>
  <c r="P271" i="12" s="1"/>
  <c r="N272" i="12"/>
  <c r="Q270" i="12"/>
  <c r="R270" i="12"/>
  <c r="AA212" i="12"/>
  <c r="W213" i="12"/>
  <c r="X213" i="12" s="1"/>
  <c r="Y213" i="12" s="1"/>
  <c r="W167" i="11"/>
  <c r="X167" i="11" s="1"/>
  <c r="Y167" i="11" s="1"/>
  <c r="U214" i="12"/>
  <c r="W214" i="12" s="1"/>
  <c r="X214" i="12" s="1"/>
  <c r="Y214" i="12" s="1"/>
  <c r="Z214" i="12" s="1"/>
  <c r="R210" i="11"/>
  <c r="O211" i="11"/>
  <c r="P211" i="11" s="1"/>
  <c r="Q211" i="11" s="1"/>
  <c r="N212" i="11"/>
  <c r="T168" i="11"/>
  <c r="O272" i="12" l="1"/>
  <c r="P272" i="12" s="1"/>
  <c r="N273" i="12"/>
  <c r="Q271" i="12"/>
  <c r="R271" i="12"/>
  <c r="Z167" i="11"/>
  <c r="AA167" i="11"/>
  <c r="T215" i="12"/>
  <c r="U215" i="12" s="1"/>
  <c r="Z213" i="12"/>
  <c r="AA213" i="12"/>
  <c r="AA214" i="12"/>
  <c r="R211" i="11"/>
  <c r="U168" i="11"/>
  <c r="T169" i="11" s="1"/>
  <c r="N213" i="11"/>
  <c r="O212" i="11"/>
  <c r="P212" i="11" s="1"/>
  <c r="Q212" i="11" s="1"/>
  <c r="N274" i="12" l="1"/>
  <c r="O273" i="12"/>
  <c r="P273" i="12" s="1"/>
  <c r="Q272" i="12"/>
  <c r="R272" i="12"/>
  <c r="W168" i="11"/>
  <c r="X168" i="11" s="1"/>
  <c r="Y168" i="11" s="1"/>
  <c r="Z168" i="11" s="1"/>
  <c r="W215" i="12"/>
  <c r="X215" i="12" s="1"/>
  <c r="Y215" i="12" s="1"/>
  <c r="R212" i="11"/>
  <c r="T216" i="12"/>
  <c r="U169" i="11"/>
  <c r="T170" i="11" s="1"/>
  <c r="N214" i="11"/>
  <c r="O213" i="11"/>
  <c r="P213" i="11" s="1"/>
  <c r="Q213" i="11" s="1"/>
  <c r="R273" i="12" l="1"/>
  <c r="Q273" i="12"/>
  <c r="N275" i="12"/>
  <c r="O274" i="12"/>
  <c r="P274" i="12" s="1"/>
  <c r="Z215" i="12"/>
  <c r="AA215" i="12"/>
  <c r="W169" i="11"/>
  <c r="X169" i="11" s="1"/>
  <c r="Y169" i="11" s="1"/>
  <c r="Z169" i="11" s="1"/>
  <c r="AA168" i="11"/>
  <c r="R213" i="11"/>
  <c r="U216" i="12"/>
  <c r="T217" i="12" s="1"/>
  <c r="U170" i="11"/>
  <c r="T171" i="11" s="1"/>
  <c r="O214" i="11"/>
  <c r="P214" i="11" s="1"/>
  <c r="Q214" i="11" s="1"/>
  <c r="N215" i="11"/>
  <c r="Q274" i="12" l="1"/>
  <c r="R274" i="12"/>
  <c r="O275" i="12"/>
  <c r="P275" i="12" s="1"/>
  <c r="N276" i="12"/>
  <c r="W170" i="11"/>
  <c r="X170" i="11" s="1"/>
  <c r="Y170" i="11" s="1"/>
  <c r="Z170" i="11" s="1"/>
  <c r="W216" i="12"/>
  <c r="X216" i="12" s="1"/>
  <c r="Y216" i="12" s="1"/>
  <c r="Z216" i="12" s="1"/>
  <c r="AA169" i="11"/>
  <c r="R214" i="11"/>
  <c r="U217" i="12"/>
  <c r="T218" i="12" s="1"/>
  <c r="U171" i="11"/>
  <c r="W171" i="11" s="1"/>
  <c r="O215" i="11"/>
  <c r="P215" i="11" s="1"/>
  <c r="Q215" i="11" s="1"/>
  <c r="N216" i="11"/>
  <c r="O276" i="12" l="1"/>
  <c r="P276" i="12" s="1"/>
  <c r="N277" i="12"/>
  <c r="R275" i="12"/>
  <c r="Q275" i="12"/>
  <c r="W217" i="12"/>
  <c r="X217" i="12" s="1"/>
  <c r="Y217" i="12" s="1"/>
  <c r="Z217" i="12" s="1"/>
  <c r="X171" i="11"/>
  <c r="Y171" i="11" s="1"/>
  <c r="AA216" i="12"/>
  <c r="R215" i="11"/>
  <c r="AA170" i="11"/>
  <c r="U218" i="12"/>
  <c r="W218" i="12" s="1"/>
  <c r="T172" i="11"/>
  <c r="N217" i="11"/>
  <c r="O216" i="11"/>
  <c r="P216" i="11" s="1"/>
  <c r="Q216" i="11" s="1"/>
  <c r="N278" i="12" l="1"/>
  <c r="O277" i="12"/>
  <c r="P277" i="12" s="1"/>
  <c r="Q276" i="12"/>
  <c r="R276" i="12"/>
  <c r="AA171" i="11"/>
  <c r="Z171" i="11"/>
  <c r="X218" i="12"/>
  <c r="Y218" i="12" s="1"/>
  <c r="U172" i="11"/>
  <c r="W172" i="11" s="1"/>
  <c r="X172" i="11" s="1"/>
  <c r="Y172" i="11" s="1"/>
  <c r="Z172" i="11" s="1"/>
  <c r="AA217" i="12"/>
  <c r="R216" i="11"/>
  <c r="T219" i="12"/>
  <c r="N218" i="11"/>
  <c r="O217" i="11"/>
  <c r="P217" i="11" s="1"/>
  <c r="Q217" i="11" s="1"/>
  <c r="Q277" i="12" l="1"/>
  <c r="R277" i="12"/>
  <c r="O278" i="12"/>
  <c r="P278" i="12" s="1"/>
  <c r="N279" i="12"/>
  <c r="AA218" i="12"/>
  <c r="Z218" i="12"/>
  <c r="T173" i="11"/>
  <c r="AA172" i="11"/>
  <c r="R217" i="11"/>
  <c r="U219" i="12"/>
  <c r="T220" i="12" s="1"/>
  <c r="O218" i="11"/>
  <c r="P218" i="11" s="1"/>
  <c r="Q218" i="11" s="1"/>
  <c r="N219" i="11"/>
  <c r="Q278" i="12" l="1"/>
  <c r="R278" i="12"/>
  <c r="O279" i="12"/>
  <c r="P279" i="12" s="1"/>
  <c r="N280" i="12"/>
  <c r="U173" i="11"/>
  <c r="T174" i="11" s="1"/>
  <c r="W219" i="12"/>
  <c r="X219" i="12" s="1"/>
  <c r="Y219" i="12" s="1"/>
  <c r="Z219" i="12" s="1"/>
  <c r="R218" i="11"/>
  <c r="U220" i="12"/>
  <c r="T221" i="12" s="1"/>
  <c r="N220" i="11"/>
  <c r="O219" i="11"/>
  <c r="P219" i="11" s="1"/>
  <c r="Q219" i="11" s="1"/>
  <c r="R279" i="12" l="1"/>
  <c r="Q279" i="12"/>
  <c r="O280" i="12"/>
  <c r="P280" i="12" s="1"/>
  <c r="N281" i="12"/>
  <c r="W173" i="11"/>
  <c r="X173" i="11" s="1"/>
  <c r="Y173" i="11" s="1"/>
  <c r="U174" i="11"/>
  <c r="T175" i="11" s="1"/>
  <c r="U175" i="11" s="1"/>
  <c r="W220" i="12"/>
  <c r="X220" i="12" s="1"/>
  <c r="Y220" i="12" s="1"/>
  <c r="Z220" i="12" s="1"/>
  <c r="AA219" i="12"/>
  <c r="R219" i="11"/>
  <c r="U221" i="12"/>
  <c r="T222" i="12" s="1"/>
  <c r="N221" i="11"/>
  <c r="O220" i="11"/>
  <c r="P220" i="11" s="1"/>
  <c r="Q220" i="11" s="1"/>
  <c r="N282" i="12" l="1"/>
  <c r="O281" i="12"/>
  <c r="P281" i="12" s="1"/>
  <c r="Q280" i="12"/>
  <c r="R280" i="12"/>
  <c r="Z173" i="11"/>
  <c r="AA173" i="11"/>
  <c r="W221" i="12"/>
  <c r="X221" i="12" s="1"/>
  <c r="Y221" i="12" s="1"/>
  <c r="Z221" i="12" s="1"/>
  <c r="W174" i="11"/>
  <c r="X174" i="11" s="1"/>
  <c r="Y174" i="11" s="1"/>
  <c r="W175" i="11"/>
  <c r="X175" i="11" s="1"/>
  <c r="Y175" i="11" s="1"/>
  <c r="T176" i="11"/>
  <c r="AA220" i="12"/>
  <c r="R220" i="11"/>
  <c r="U222" i="12"/>
  <c r="T223" i="12" s="1"/>
  <c r="N222" i="11"/>
  <c r="O221" i="11"/>
  <c r="P221" i="11" s="1"/>
  <c r="Q221" i="11" s="1"/>
  <c r="R281" i="12" l="1"/>
  <c r="Q281" i="12"/>
  <c r="O282" i="12"/>
  <c r="P282" i="12" s="1"/>
  <c r="N283" i="12"/>
  <c r="Z175" i="11"/>
  <c r="AA175" i="11"/>
  <c r="Z174" i="11"/>
  <c r="AA174" i="11"/>
  <c r="W222" i="12"/>
  <c r="X222" i="12" s="1"/>
  <c r="Y222" i="12" s="1"/>
  <c r="Z222" i="12" s="1"/>
  <c r="U176" i="11"/>
  <c r="W176" i="11" s="1"/>
  <c r="AA221" i="12"/>
  <c r="R221" i="11"/>
  <c r="U223" i="12"/>
  <c r="T224" i="12" s="1"/>
  <c r="O222" i="11"/>
  <c r="P222" i="11" s="1"/>
  <c r="Q222" i="11" s="1"/>
  <c r="N223" i="11"/>
  <c r="O283" i="12" l="1"/>
  <c r="P283" i="12" s="1"/>
  <c r="N284" i="12"/>
  <c r="Q282" i="12"/>
  <c r="R282" i="12"/>
  <c r="X176" i="11"/>
  <c r="Y176" i="11" s="1"/>
  <c r="Z176" i="11" s="1"/>
  <c r="W223" i="12"/>
  <c r="X223" i="12" s="1"/>
  <c r="Y223" i="12" s="1"/>
  <c r="Z223" i="12" s="1"/>
  <c r="T177" i="11"/>
  <c r="AA222" i="12"/>
  <c r="R222" i="11"/>
  <c r="U224" i="12"/>
  <c r="T225" i="12" s="1"/>
  <c r="O223" i="11"/>
  <c r="P223" i="11" s="1"/>
  <c r="Q223" i="11" s="1"/>
  <c r="N224" i="11"/>
  <c r="O284" i="12" l="1"/>
  <c r="P284" i="12" s="1"/>
  <c r="N285" i="12"/>
  <c r="R283" i="12"/>
  <c r="Q283" i="12"/>
  <c r="AA176" i="11"/>
  <c r="U177" i="11"/>
  <c r="T178" i="11" s="1"/>
  <c r="U178" i="11" s="1"/>
  <c r="T179" i="11" s="1"/>
  <c r="W224" i="12"/>
  <c r="X224" i="12" s="1"/>
  <c r="Y224" i="12" s="1"/>
  <c r="Z224" i="12" s="1"/>
  <c r="AA223" i="12"/>
  <c r="R223" i="11"/>
  <c r="U225" i="12"/>
  <c r="T226" i="12" s="1"/>
  <c r="N225" i="11"/>
  <c r="O224" i="11"/>
  <c r="P224" i="11" s="1"/>
  <c r="Q224" i="11" s="1"/>
  <c r="N286" i="12" l="1"/>
  <c r="O285" i="12"/>
  <c r="P285" i="12" s="1"/>
  <c r="Q284" i="12"/>
  <c r="R284" i="12"/>
  <c r="W178" i="11"/>
  <c r="X178" i="11" s="1"/>
  <c r="Y178" i="11" s="1"/>
  <c r="Z178" i="11" s="1"/>
  <c r="W177" i="11"/>
  <c r="X177" i="11" s="1"/>
  <c r="Y177" i="11" s="1"/>
  <c r="W225" i="12"/>
  <c r="X225" i="12" s="1"/>
  <c r="Y225" i="12" s="1"/>
  <c r="Z225" i="12" s="1"/>
  <c r="U179" i="11"/>
  <c r="W179" i="11" s="1"/>
  <c r="AA224" i="12"/>
  <c r="R224" i="11"/>
  <c r="U226" i="12"/>
  <c r="W226" i="12" s="1"/>
  <c r="N226" i="11"/>
  <c r="O225" i="11"/>
  <c r="P225" i="11" s="1"/>
  <c r="Q225" i="11" s="1"/>
  <c r="Q285" i="12" l="1"/>
  <c r="R285" i="12"/>
  <c r="O286" i="12"/>
  <c r="P286" i="12" s="1"/>
  <c r="N287" i="12"/>
  <c r="AA178" i="11"/>
  <c r="Z177" i="11"/>
  <c r="AA177" i="11"/>
  <c r="X179" i="11"/>
  <c r="Y179" i="11" s="1"/>
  <c r="Z179" i="11" s="1"/>
  <c r="X226" i="12"/>
  <c r="Y226" i="12" s="1"/>
  <c r="T180" i="11"/>
  <c r="AA225" i="12"/>
  <c r="R225" i="11"/>
  <c r="T227" i="12"/>
  <c r="O226" i="11"/>
  <c r="P226" i="11" s="1"/>
  <c r="Q226" i="11" s="1"/>
  <c r="N227" i="11"/>
  <c r="O287" i="12" l="1"/>
  <c r="P287" i="12" s="1"/>
  <c r="N288" i="12"/>
  <c r="Q286" i="12"/>
  <c r="R286" i="12"/>
  <c r="AA226" i="12"/>
  <c r="Z226" i="12"/>
  <c r="AA179" i="11"/>
  <c r="U180" i="11"/>
  <c r="T181" i="11" s="1"/>
  <c r="U227" i="12"/>
  <c r="R226" i="11"/>
  <c r="N228" i="11"/>
  <c r="O227" i="11"/>
  <c r="P227" i="11" s="1"/>
  <c r="Q227" i="11" s="1"/>
  <c r="O288" i="12" l="1"/>
  <c r="P288" i="12" s="1"/>
  <c r="N289" i="12"/>
  <c r="R287" i="12"/>
  <c r="Q287" i="12"/>
  <c r="W180" i="11"/>
  <c r="X180" i="11" s="1"/>
  <c r="Y180" i="11" s="1"/>
  <c r="W227" i="12"/>
  <c r="X227" i="12" s="1"/>
  <c r="Y227" i="12" s="1"/>
  <c r="T228" i="12"/>
  <c r="U181" i="11"/>
  <c r="T182" i="11" s="1"/>
  <c r="R227" i="11"/>
  <c r="N229" i="11"/>
  <c r="O228" i="11"/>
  <c r="P228" i="11" s="1"/>
  <c r="Q228" i="11" s="1"/>
  <c r="N290" i="12" l="1"/>
  <c r="O289" i="12"/>
  <c r="P289" i="12" s="1"/>
  <c r="Q288" i="12"/>
  <c r="R288" i="12"/>
  <c r="Z227" i="12"/>
  <c r="AA227" i="12"/>
  <c r="U228" i="12"/>
  <c r="T229" i="12" s="1"/>
  <c r="Z180" i="11"/>
  <c r="AA180" i="11"/>
  <c r="W181" i="11"/>
  <c r="X181" i="11" s="1"/>
  <c r="Y181" i="11" s="1"/>
  <c r="AA181" i="11" s="1"/>
  <c r="U182" i="11"/>
  <c r="T183" i="11" s="1"/>
  <c r="R228" i="11"/>
  <c r="N230" i="11"/>
  <c r="O229" i="11"/>
  <c r="P229" i="11" s="1"/>
  <c r="Q229" i="11" s="1"/>
  <c r="R289" i="12" l="1"/>
  <c r="Q289" i="12"/>
  <c r="N291" i="12"/>
  <c r="O290" i="12"/>
  <c r="P290" i="12" s="1"/>
  <c r="W182" i="11"/>
  <c r="X182" i="11" s="1"/>
  <c r="Y182" i="11" s="1"/>
  <c r="AA182" i="11" s="1"/>
  <c r="W228" i="12"/>
  <c r="X228" i="12" s="1"/>
  <c r="Y228" i="12" s="1"/>
  <c r="Z228" i="12" s="1"/>
  <c r="Z181" i="11"/>
  <c r="U183" i="11"/>
  <c r="W183" i="11" s="1"/>
  <c r="R229" i="11"/>
  <c r="U229" i="12"/>
  <c r="T230" i="12" s="1"/>
  <c r="O230" i="11"/>
  <c r="P230" i="11" s="1"/>
  <c r="Q230" i="11" s="1"/>
  <c r="N231" i="11"/>
  <c r="Q290" i="12" l="1"/>
  <c r="R290" i="12"/>
  <c r="O291" i="12"/>
  <c r="P291" i="12" s="1"/>
  <c r="N292" i="12"/>
  <c r="Z182" i="11"/>
  <c r="AA228" i="12"/>
  <c r="W229" i="12"/>
  <c r="X229" i="12" s="1"/>
  <c r="Y229" i="12" s="1"/>
  <c r="Z229" i="12" s="1"/>
  <c r="X183" i="11"/>
  <c r="Y183" i="11" s="1"/>
  <c r="Z183" i="11" s="1"/>
  <c r="T184" i="11"/>
  <c r="R230" i="11"/>
  <c r="U230" i="12"/>
  <c r="T231" i="12" s="1"/>
  <c r="O231" i="11"/>
  <c r="P231" i="11" s="1"/>
  <c r="Q231" i="11" s="1"/>
  <c r="N232" i="11"/>
  <c r="O292" i="12" l="1"/>
  <c r="P292" i="12" s="1"/>
  <c r="N293" i="12"/>
  <c r="R291" i="12"/>
  <c r="Q291" i="12"/>
  <c r="W230" i="12"/>
  <c r="X230" i="12" s="1"/>
  <c r="Y230" i="12" s="1"/>
  <c r="Z230" i="12" s="1"/>
  <c r="U184" i="11"/>
  <c r="T185" i="11" s="1"/>
  <c r="AA183" i="11"/>
  <c r="AA229" i="12"/>
  <c r="R231" i="11"/>
  <c r="U231" i="12"/>
  <c r="T232" i="12" s="1"/>
  <c r="N233" i="11"/>
  <c r="O232" i="11"/>
  <c r="P232" i="11" s="1"/>
  <c r="Q232" i="11" s="1"/>
  <c r="N294" i="12" l="1"/>
  <c r="O293" i="12"/>
  <c r="P293" i="12" s="1"/>
  <c r="Q292" i="12"/>
  <c r="R292" i="12"/>
  <c r="W231" i="12"/>
  <c r="X231" i="12" s="1"/>
  <c r="Y231" i="12" s="1"/>
  <c r="Z231" i="12" s="1"/>
  <c r="W184" i="11"/>
  <c r="X184" i="11" s="1"/>
  <c r="Y184" i="11" s="1"/>
  <c r="U185" i="11"/>
  <c r="T186" i="11" s="1"/>
  <c r="AA230" i="12"/>
  <c r="R232" i="11"/>
  <c r="U232" i="12"/>
  <c r="W232" i="12" s="1"/>
  <c r="N234" i="11"/>
  <c r="O233" i="11"/>
  <c r="P233" i="11" s="1"/>
  <c r="Q233" i="11" s="1"/>
  <c r="Q293" i="12" l="1"/>
  <c r="R293" i="12"/>
  <c r="O294" i="12"/>
  <c r="P294" i="12" s="1"/>
  <c r="N295" i="12"/>
  <c r="Z184" i="11"/>
  <c r="AA184" i="11"/>
  <c r="W185" i="11"/>
  <c r="X185" i="11" s="1"/>
  <c r="Y185" i="11" s="1"/>
  <c r="Z185" i="11" s="1"/>
  <c r="X232" i="12"/>
  <c r="Y232" i="12" s="1"/>
  <c r="Z232" i="12" s="1"/>
  <c r="U186" i="11"/>
  <c r="T187" i="11" s="1"/>
  <c r="AA231" i="12"/>
  <c r="R233" i="11"/>
  <c r="T233" i="12"/>
  <c r="O234" i="11"/>
  <c r="P234" i="11" s="1"/>
  <c r="Q234" i="11" s="1"/>
  <c r="N235" i="11"/>
  <c r="O295" i="12" l="1"/>
  <c r="P295" i="12" s="1"/>
  <c r="N296" i="12"/>
  <c r="Q294" i="12"/>
  <c r="R294" i="12"/>
  <c r="AA185" i="11"/>
  <c r="W186" i="11"/>
  <c r="X186" i="11" s="1"/>
  <c r="Y186" i="11" s="1"/>
  <c r="Z186" i="11" s="1"/>
  <c r="AA232" i="12"/>
  <c r="U187" i="11"/>
  <c r="W187" i="11" s="1"/>
  <c r="R234" i="11"/>
  <c r="U233" i="12"/>
  <c r="N236" i="11"/>
  <c r="O235" i="11"/>
  <c r="P235" i="11" s="1"/>
  <c r="Q235" i="11" s="1"/>
  <c r="O296" i="12" l="1"/>
  <c r="P296" i="12" s="1"/>
  <c r="N297" i="12"/>
  <c r="R295" i="12"/>
  <c r="Q295" i="12"/>
  <c r="AA186" i="11"/>
  <c r="W233" i="12"/>
  <c r="X233" i="12" s="1"/>
  <c r="Y233" i="12" s="1"/>
  <c r="T188" i="11"/>
  <c r="X187" i="11"/>
  <c r="Y187" i="11" s="1"/>
  <c r="Z187" i="11" s="1"/>
  <c r="R235" i="11"/>
  <c r="T234" i="12"/>
  <c r="N237" i="11"/>
  <c r="O236" i="11"/>
  <c r="P236" i="11" s="1"/>
  <c r="Q236" i="11" s="1"/>
  <c r="N298" i="12" l="1"/>
  <c r="O297" i="12"/>
  <c r="P297" i="12" s="1"/>
  <c r="Q296" i="12"/>
  <c r="R296" i="12"/>
  <c r="Z233" i="12"/>
  <c r="AA233" i="12"/>
  <c r="U188" i="11"/>
  <c r="W188" i="11" s="1"/>
  <c r="X188" i="11" s="1"/>
  <c r="Y188" i="11" s="1"/>
  <c r="U234" i="12"/>
  <c r="T235" i="12" s="1"/>
  <c r="AA187" i="11"/>
  <c r="R236" i="11"/>
  <c r="N238" i="11"/>
  <c r="O237" i="11"/>
  <c r="P237" i="11" s="1"/>
  <c r="Q237" i="11" s="1"/>
  <c r="Q297" i="12" l="1"/>
  <c r="R297" i="12"/>
  <c r="O298" i="12"/>
  <c r="P298" i="12" s="1"/>
  <c r="N299" i="12"/>
  <c r="T189" i="11"/>
  <c r="U189" i="11" s="1"/>
  <c r="T190" i="11" s="1"/>
  <c r="U190" i="11" s="1"/>
  <c r="W234" i="12"/>
  <c r="X234" i="12" s="1"/>
  <c r="Y234" i="12" s="1"/>
  <c r="Z234" i="12" s="1"/>
  <c r="AA188" i="11"/>
  <c r="Z188" i="11"/>
  <c r="U235" i="12"/>
  <c r="T236" i="12" s="1"/>
  <c r="R237" i="11"/>
  <c r="O238" i="11"/>
  <c r="P238" i="11" s="1"/>
  <c r="Q238" i="11" s="1"/>
  <c r="N239" i="11"/>
  <c r="O299" i="12" l="1"/>
  <c r="P299" i="12" s="1"/>
  <c r="N300" i="12"/>
  <c r="Q298" i="12"/>
  <c r="R298" i="12"/>
  <c r="AA234" i="12"/>
  <c r="W189" i="11"/>
  <c r="X189" i="11" s="1"/>
  <c r="Y189" i="11" s="1"/>
  <c r="AA189" i="11" s="1"/>
  <c r="U236" i="12"/>
  <c r="T237" i="12" s="1"/>
  <c r="U237" i="12" s="1"/>
  <c r="T238" i="12" s="1"/>
  <c r="W190" i="11"/>
  <c r="X190" i="11" s="1"/>
  <c r="Y190" i="11" s="1"/>
  <c r="Z190" i="11" s="1"/>
  <c r="W235" i="12"/>
  <c r="X235" i="12" s="1"/>
  <c r="Y235" i="12" s="1"/>
  <c r="Z235" i="12" s="1"/>
  <c r="T191" i="11"/>
  <c r="R238" i="11"/>
  <c r="O239" i="11"/>
  <c r="P239" i="11" s="1"/>
  <c r="Q239" i="11" s="1"/>
  <c r="N240" i="11"/>
  <c r="O300" i="12" l="1"/>
  <c r="P300" i="12" s="1"/>
  <c r="N301" i="12"/>
  <c r="R299" i="12"/>
  <c r="Q299" i="12"/>
  <c r="Z189" i="11"/>
  <c r="W236" i="12"/>
  <c r="X236" i="12" s="1"/>
  <c r="Y236" i="12" s="1"/>
  <c r="Z236" i="12" s="1"/>
  <c r="W237" i="12"/>
  <c r="X237" i="12" s="1"/>
  <c r="Y237" i="12" s="1"/>
  <c r="Z237" i="12" s="1"/>
  <c r="AA235" i="12"/>
  <c r="U191" i="11"/>
  <c r="AA190" i="11"/>
  <c r="R239" i="11"/>
  <c r="U238" i="12"/>
  <c r="T239" i="12" s="1"/>
  <c r="N241" i="11"/>
  <c r="O240" i="11"/>
  <c r="P240" i="11" s="1"/>
  <c r="Q240" i="11" s="1"/>
  <c r="N302" i="12" l="1"/>
  <c r="O301" i="12"/>
  <c r="P301" i="12" s="1"/>
  <c r="Q300" i="12"/>
  <c r="R300" i="12"/>
  <c r="AA236" i="12"/>
  <c r="W238" i="12"/>
  <c r="X238" i="12" s="1"/>
  <c r="Y238" i="12" s="1"/>
  <c r="Z238" i="12" s="1"/>
  <c r="W191" i="11"/>
  <c r="X191" i="11" s="1"/>
  <c r="Y191" i="11" s="1"/>
  <c r="T192" i="11"/>
  <c r="AA237" i="12"/>
  <c r="R240" i="11"/>
  <c r="U239" i="12"/>
  <c r="W239" i="12" s="1"/>
  <c r="O241" i="11"/>
  <c r="P241" i="11" s="1"/>
  <c r="Q241" i="11" s="1"/>
  <c r="N242" i="11"/>
  <c r="R301" i="12" l="1"/>
  <c r="Q301" i="12"/>
  <c r="O302" i="12"/>
  <c r="P302" i="12" s="1"/>
  <c r="N303" i="12"/>
  <c r="Z191" i="11"/>
  <c r="AA191" i="11"/>
  <c r="U192" i="11"/>
  <c r="W192" i="11" s="1"/>
  <c r="X192" i="11" s="1"/>
  <c r="Y192" i="11" s="1"/>
  <c r="X239" i="12"/>
  <c r="Y239" i="12" s="1"/>
  <c r="Z239" i="12" s="1"/>
  <c r="AA238" i="12"/>
  <c r="R241" i="11"/>
  <c r="T240" i="12"/>
  <c r="N243" i="11"/>
  <c r="O242" i="11"/>
  <c r="P242" i="11" s="1"/>
  <c r="Q242" i="11" s="1"/>
  <c r="Q302" i="12" l="1"/>
  <c r="R302" i="12"/>
  <c r="O303" i="12"/>
  <c r="P303" i="12" s="1"/>
  <c r="N304" i="12"/>
  <c r="T193" i="11"/>
  <c r="U193" i="11" s="1"/>
  <c r="AA192" i="11"/>
  <c r="Z192" i="11"/>
  <c r="AA239" i="12"/>
  <c r="R242" i="11"/>
  <c r="U240" i="12"/>
  <c r="T241" i="12" s="1"/>
  <c r="N244" i="11"/>
  <c r="O243" i="11"/>
  <c r="P243" i="11" s="1"/>
  <c r="Q243" i="11" s="1"/>
  <c r="O304" i="12" l="1"/>
  <c r="P304" i="12" s="1"/>
  <c r="N305" i="12"/>
  <c r="R303" i="12"/>
  <c r="Q303" i="12"/>
  <c r="W240" i="12"/>
  <c r="X240" i="12" s="1"/>
  <c r="Y240" i="12" s="1"/>
  <c r="Z240" i="12" s="1"/>
  <c r="W193" i="11"/>
  <c r="X193" i="11" s="1"/>
  <c r="Y193" i="11" s="1"/>
  <c r="T194" i="11"/>
  <c r="R243" i="11"/>
  <c r="U241" i="12"/>
  <c r="W241" i="12" s="1"/>
  <c r="N245" i="11"/>
  <c r="O244" i="11"/>
  <c r="P244" i="11" s="1"/>
  <c r="Q244" i="11" s="1"/>
  <c r="N306" i="12" l="1"/>
  <c r="O305" i="12"/>
  <c r="P305" i="12" s="1"/>
  <c r="Q304" i="12"/>
  <c r="R304" i="12"/>
  <c r="Z193" i="11"/>
  <c r="AA193" i="11"/>
  <c r="U194" i="11"/>
  <c r="T195" i="11" s="1"/>
  <c r="X241" i="12"/>
  <c r="Y241" i="12" s="1"/>
  <c r="Z241" i="12" s="1"/>
  <c r="AA240" i="12"/>
  <c r="R244" i="11"/>
  <c r="T242" i="12"/>
  <c r="O245" i="11"/>
  <c r="P245" i="11" s="1"/>
  <c r="Q245" i="11" s="1"/>
  <c r="N246" i="11"/>
  <c r="R305" i="12" l="1"/>
  <c r="Q305" i="12"/>
  <c r="O306" i="12"/>
  <c r="P306" i="12" s="1"/>
  <c r="N307" i="12"/>
  <c r="W194" i="11"/>
  <c r="X194" i="11" s="1"/>
  <c r="Y194" i="11" s="1"/>
  <c r="Z194" i="11" s="1"/>
  <c r="U195" i="11"/>
  <c r="T196" i="11" s="1"/>
  <c r="AA241" i="12"/>
  <c r="U242" i="12"/>
  <c r="R245" i="11"/>
  <c r="O246" i="11"/>
  <c r="P246" i="11" s="1"/>
  <c r="Q246" i="11" s="1"/>
  <c r="N247" i="11"/>
  <c r="O307" i="12" l="1"/>
  <c r="P307" i="12" s="1"/>
  <c r="N308" i="12"/>
  <c r="Q306" i="12"/>
  <c r="R306" i="12"/>
  <c r="AA194" i="11"/>
  <c r="U196" i="11"/>
  <c r="T197" i="11" s="1"/>
  <c r="W242" i="12"/>
  <c r="X242" i="12" s="1"/>
  <c r="Y242" i="12" s="1"/>
  <c r="W195" i="11"/>
  <c r="X195" i="11" s="1"/>
  <c r="Y195" i="11" s="1"/>
  <c r="T243" i="12"/>
  <c r="R246" i="11"/>
  <c r="N248" i="11"/>
  <c r="O247" i="11"/>
  <c r="P247" i="11" s="1"/>
  <c r="Q247" i="11" s="1"/>
  <c r="O308" i="12" l="1"/>
  <c r="P308" i="12" s="1"/>
  <c r="N309" i="12"/>
  <c r="R307" i="12"/>
  <c r="Q307" i="12"/>
  <c r="W196" i="11"/>
  <c r="X196" i="11" s="1"/>
  <c r="Y196" i="11" s="1"/>
  <c r="Z242" i="12"/>
  <c r="AA242" i="12"/>
  <c r="Z195" i="11"/>
  <c r="AA195" i="11"/>
  <c r="U197" i="11"/>
  <c r="T198" i="11" s="1"/>
  <c r="U243" i="12"/>
  <c r="T244" i="12" s="1"/>
  <c r="R247" i="11"/>
  <c r="N249" i="11"/>
  <c r="O248" i="11"/>
  <c r="P248" i="11" s="1"/>
  <c r="Q248" i="11" s="1"/>
  <c r="N310" i="12" l="1"/>
  <c r="O309" i="12"/>
  <c r="P309" i="12" s="1"/>
  <c r="Q308" i="12"/>
  <c r="R308" i="12"/>
  <c r="W243" i="12"/>
  <c r="X243" i="12" s="1"/>
  <c r="Y243" i="12" s="1"/>
  <c r="Z243" i="12" s="1"/>
  <c r="Z196" i="11"/>
  <c r="AA196" i="11"/>
  <c r="W197" i="11"/>
  <c r="X197" i="11" s="1"/>
  <c r="Y197" i="11" s="1"/>
  <c r="U198" i="11"/>
  <c r="T199" i="11" s="1"/>
  <c r="U244" i="12"/>
  <c r="W244" i="12" s="1"/>
  <c r="X244" i="12" s="1"/>
  <c r="Y244" i="12" s="1"/>
  <c r="Z244" i="12" s="1"/>
  <c r="R248" i="11"/>
  <c r="O249" i="11"/>
  <c r="P249" i="11" s="1"/>
  <c r="Q249" i="11" s="1"/>
  <c r="N250" i="11"/>
  <c r="Q309" i="12" l="1"/>
  <c r="R309" i="12"/>
  <c r="AA243" i="12"/>
  <c r="O310" i="12"/>
  <c r="P310" i="12" s="1"/>
  <c r="N312" i="12"/>
  <c r="T245" i="12"/>
  <c r="U245" i="12" s="1"/>
  <c r="W245" i="12" s="1"/>
  <c r="X245" i="12" s="1"/>
  <c r="Y245" i="12" s="1"/>
  <c r="W198" i="11"/>
  <c r="X198" i="11" s="1"/>
  <c r="Y198" i="11" s="1"/>
  <c r="U199" i="11"/>
  <c r="T200" i="11" s="1"/>
  <c r="Z197" i="11"/>
  <c r="AA197" i="11"/>
  <c r="AA244" i="12"/>
  <c r="R249" i="11"/>
  <c r="O250" i="11"/>
  <c r="P250" i="11" s="1"/>
  <c r="Q250" i="11" s="1"/>
  <c r="N251" i="11"/>
  <c r="O312" i="12" l="1"/>
  <c r="P312" i="12" s="1"/>
  <c r="N313" i="12"/>
  <c r="Q310" i="12"/>
  <c r="R310" i="12"/>
  <c r="T246" i="12"/>
  <c r="U246" i="12" s="1"/>
  <c r="T247" i="12" s="1"/>
  <c r="W199" i="11"/>
  <c r="X199" i="11" s="1"/>
  <c r="Y199" i="11" s="1"/>
  <c r="U200" i="11"/>
  <c r="T201" i="11" s="1"/>
  <c r="Z198" i="11"/>
  <c r="AA198" i="11"/>
  <c r="AA245" i="12"/>
  <c r="Z245" i="12"/>
  <c r="R250" i="11"/>
  <c r="N252" i="11"/>
  <c r="O251" i="11"/>
  <c r="P251" i="11" s="1"/>
  <c r="Q251" i="11" s="1"/>
  <c r="O313" i="12" l="1"/>
  <c r="P313" i="12" s="1"/>
  <c r="N314" i="12"/>
  <c r="R312" i="12"/>
  <c r="Q312" i="12"/>
  <c r="W200" i="11"/>
  <c r="X200" i="11" s="1"/>
  <c r="Y200" i="11" s="1"/>
  <c r="Z199" i="11"/>
  <c r="AA199" i="11"/>
  <c r="U201" i="11"/>
  <c r="T202" i="11" s="1"/>
  <c r="W246" i="12"/>
  <c r="X246" i="12" s="1"/>
  <c r="Y246" i="12" s="1"/>
  <c r="Z246" i="12" s="1"/>
  <c r="R251" i="11"/>
  <c r="U247" i="12"/>
  <c r="W247" i="12" s="1"/>
  <c r="N253" i="11"/>
  <c r="O252" i="11"/>
  <c r="P252" i="11" s="1"/>
  <c r="Q252" i="11" s="1"/>
  <c r="N315" i="12" l="1"/>
  <c r="O314" i="12"/>
  <c r="P314" i="12" s="1"/>
  <c r="Q313" i="12"/>
  <c r="R313" i="12"/>
  <c r="W201" i="11"/>
  <c r="X201" i="11" s="1"/>
  <c r="Y201" i="11" s="1"/>
  <c r="Z200" i="11"/>
  <c r="AA200" i="11"/>
  <c r="U202" i="11"/>
  <c r="T203" i="11" s="1"/>
  <c r="X247" i="12"/>
  <c r="Y247" i="12" s="1"/>
  <c r="AA246" i="12"/>
  <c r="R252" i="11"/>
  <c r="T248" i="12"/>
  <c r="O253" i="11"/>
  <c r="P253" i="11" s="1"/>
  <c r="Q253" i="11" s="1"/>
  <c r="N254" i="11"/>
  <c r="Q314" i="12" l="1"/>
  <c r="R314" i="12"/>
  <c r="N316" i="12"/>
  <c r="O315" i="12"/>
  <c r="P315" i="12" s="1"/>
  <c r="Z201" i="11"/>
  <c r="AA201" i="11"/>
  <c r="U203" i="11"/>
  <c r="T204" i="11" s="1"/>
  <c r="W202" i="11"/>
  <c r="X202" i="11" s="1"/>
  <c r="Y202" i="11" s="1"/>
  <c r="AA247" i="12"/>
  <c r="Z247" i="12"/>
  <c r="R253" i="11"/>
  <c r="U248" i="12"/>
  <c r="O254" i="11"/>
  <c r="P254" i="11" s="1"/>
  <c r="Q254" i="11" s="1"/>
  <c r="N255" i="11"/>
  <c r="Q315" i="12" l="1"/>
  <c r="R315" i="12"/>
  <c r="O316" i="12"/>
  <c r="P316" i="12" s="1"/>
  <c r="N317" i="12"/>
  <c r="W203" i="11"/>
  <c r="X203" i="11" s="1"/>
  <c r="Y203" i="11" s="1"/>
  <c r="Z203" i="11" s="1"/>
  <c r="Z202" i="11"/>
  <c r="AA202" i="11"/>
  <c r="U204" i="11"/>
  <c r="T205" i="11" s="1"/>
  <c r="W248" i="12"/>
  <c r="X248" i="12" s="1"/>
  <c r="Y248" i="12" s="1"/>
  <c r="R254" i="11"/>
  <c r="T249" i="12"/>
  <c r="N256" i="11"/>
  <c r="O255" i="11"/>
  <c r="P255" i="11" s="1"/>
  <c r="Q255" i="11" s="1"/>
  <c r="R316" i="12" l="1"/>
  <c r="Q316" i="12"/>
  <c r="O317" i="12"/>
  <c r="P317" i="12" s="1"/>
  <c r="N318" i="12"/>
  <c r="AA203" i="11"/>
  <c r="Z248" i="12"/>
  <c r="AA248" i="12"/>
  <c r="W204" i="11"/>
  <c r="X204" i="11" s="1"/>
  <c r="Y204" i="11" s="1"/>
  <c r="U205" i="11"/>
  <c r="R255" i="11"/>
  <c r="U249" i="12"/>
  <c r="N257" i="11"/>
  <c r="O256" i="11"/>
  <c r="P256" i="11" s="1"/>
  <c r="Q256" i="11" s="1"/>
  <c r="N319" i="12" l="1"/>
  <c r="O318" i="12"/>
  <c r="P318" i="12" s="1"/>
  <c r="Q317" i="12"/>
  <c r="R317" i="12"/>
  <c r="W249" i="12"/>
  <c r="X249" i="12" s="1"/>
  <c r="Y249" i="12" s="1"/>
  <c r="W205" i="11"/>
  <c r="X205" i="11" s="1"/>
  <c r="Y205" i="11" s="1"/>
  <c r="Z204" i="11"/>
  <c r="AA204" i="11"/>
  <c r="T206" i="11"/>
  <c r="R256" i="11"/>
  <c r="T250" i="12"/>
  <c r="O257" i="11"/>
  <c r="P257" i="11" s="1"/>
  <c r="Q257" i="11" s="1"/>
  <c r="N258" i="11"/>
  <c r="Q318" i="12" l="1"/>
  <c r="R318" i="12"/>
  <c r="O319" i="12"/>
  <c r="P319" i="12" s="1"/>
  <c r="N320" i="12"/>
  <c r="Z205" i="11"/>
  <c r="AA205" i="11"/>
  <c r="Z249" i="12"/>
  <c r="AA249" i="12"/>
  <c r="U206" i="11"/>
  <c r="T207" i="11" s="1"/>
  <c r="U250" i="12"/>
  <c r="W250" i="12" s="1"/>
  <c r="R257" i="11"/>
  <c r="N259" i="11"/>
  <c r="O258" i="11"/>
  <c r="P258" i="11" s="1"/>
  <c r="Q258" i="11" s="1"/>
  <c r="O320" i="12" l="1"/>
  <c r="P320" i="12" s="1"/>
  <c r="N321" i="12"/>
  <c r="Q319" i="12"/>
  <c r="R319" i="12"/>
  <c r="W206" i="11"/>
  <c r="X206" i="11" s="1"/>
  <c r="Y206" i="11" s="1"/>
  <c r="X250" i="12"/>
  <c r="Y250" i="12" s="1"/>
  <c r="AA250" i="12" s="1"/>
  <c r="U207" i="11"/>
  <c r="T208" i="11" s="1"/>
  <c r="T251" i="12"/>
  <c r="R258" i="11"/>
  <c r="N260" i="11"/>
  <c r="O259" i="11"/>
  <c r="P259" i="11" s="1"/>
  <c r="Q259" i="11" s="1"/>
  <c r="O321" i="12" l="1"/>
  <c r="P321" i="12" s="1"/>
  <c r="N322" i="12"/>
  <c r="R320" i="12"/>
  <c r="Q320" i="12"/>
  <c r="Z250" i="12"/>
  <c r="U251" i="12"/>
  <c r="T252" i="12" s="1"/>
  <c r="U252" i="12" s="1"/>
  <c r="T253" i="12" s="1"/>
  <c r="U208" i="11"/>
  <c r="T209" i="11" s="1"/>
  <c r="W207" i="11"/>
  <c r="X207" i="11" s="1"/>
  <c r="Y207" i="11" s="1"/>
  <c r="Z206" i="11"/>
  <c r="AA206" i="11"/>
  <c r="R259" i="11"/>
  <c r="N261" i="11"/>
  <c r="O260" i="11"/>
  <c r="P260" i="11" s="1"/>
  <c r="Q260" i="11" s="1"/>
  <c r="N323" i="12" l="1"/>
  <c r="O323" i="12" s="1"/>
  <c r="O322" i="12"/>
  <c r="P322" i="12" s="1"/>
  <c r="Q321" i="12"/>
  <c r="R321" i="12"/>
  <c r="Z207" i="11"/>
  <c r="AA207" i="11"/>
  <c r="W208" i="11"/>
  <c r="X208" i="11" s="1"/>
  <c r="Y208" i="11" s="1"/>
  <c r="U209" i="11"/>
  <c r="W209" i="11" s="1"/>
  <c r="W251" i="12"/>
  <c r="X251" i="12" s="1"/>
  <c r="Y251" i="12" s="1"/>
  <c r="W252" i="12"/>
  <c r="X252" i="12" s="1"/>
  <c r="Y252" i="12" s="1"/>
  <c r="AA252" i="12" s="1"/>
  <c r="U253" i="12"/>
  <c r="W253" i="12" s="1"/>
  <c r="R260" i="11"/>
  <c r="O261" i="11"/>
  <c r="P261" i="11" s="1"/>
  <c r="Q261" i="11" s="1"/>
  <c r="N262" i="11"/>
  <c r="Q322" i="12" l="1"/>
  <c r="R322" i="12"/>
  <c r="P323" i="12"/>
  <c r="O9" i="12"/>
  <c r="Z251" i="12"/>
  <c r="AA251" i="12"/>
  <c r="T210" i="11"/>
  <c r="X209" i="11"/>
  <c r="Y209" i="11" s="1"/>
  <c r="Z252" i="12"/>
  <c r="Z208" i="11"/>
  <c r="AA208" i="11"/>
  <c r="X253" i="12"/>
  <c r="Y253" i="12" s="1"/>
  <c r="T254" i="12"/>
  <c r="R261" i="11"/>
  <c r="N263" i="11"/>
  <c r="O262" i="11"/>
  <c r="P262" i="11" s="1"/>
  <c r="Q262" i="11" s="1"/>
  <c r="Q323" i="12" l="1"/>
  <c r="Q9" i="12" s="1"/>
  <c r="R323" i="12"/>
  <c r="R9" i="12" s="1"/>
  <c r="P9" i="12"/>
  <c r="AA209" i="11"/>
  <c r="Z209" i="11"/>
  <c r="U210" i="11"/>
  <c r="T211" i="11" s="1"/>
  <c r="AA253" i="12"/>
  <c r="Z253" i="12"/>
  <c r="U254" i="12"/>
  <c r="T255" i="12" s="1"/>
  <c r="R262" i="11"/>
  <c r="N264" i="11"/>
  <c r="O263" i="11"/>
  <c r="P263" i="11" s="1"/>
  <c r="Q263" i="11" s="1"/>
  <c r="W210" i="11" l="1"/>
  <c r="X210" i="11" s="1"/>
  <c r="Y210" i="11" s="1"/>
  <c r="Z210" i="11" s="1"/>
  <c r="W254" i="12"/>
  <c r="X254" i="12" s="1"/>
  <c r="Y254" i="12" s="1"/>
  <c r="U211" i="11"/>
  <c r="T212" i="11" s="1"/>
  <c r="U255" i="12"/>
  <c r="T256" i="12" s="1"/>
  <c r="R263" i="11"/>
  <c r="N265" i="11"/>
  <c r="O264" i="11"/>
  <c r="P264" i="11" s="1"/>
  <c r="Q264" i="11" s="1"/>
  <c r="AA210" i="11" l="1"/>
  <c r="U212" i="11"/>
  <c r="T213" i="11" s="1"/>
  <c r="W255" i="12"/>
  <c r="X255" i="12" s="1"/>
  <c r="Y255" i="12" s="1"/>
  <c r="AA255" i="12" s="1"/>
  <c r="W211" i="11"/>
  <c r="X211" i="11" s="1"/>
  <c r="Y211" i="11" s="1"/>
  <c r="Z254" i="12"/>
  <c r="AA254" i="12"/>
  <c r="U256" i="12"/>
  <c r="T257" i="12" s="1"/>
  <c r="R264" i="11"/>
  <c r="O265" i="11"/>
  <c r="P265" i="11" s="1"/>
  <c r="Q265" i="11" s="1"/>
  <c r="N266" i="11"/>
  <c r="U213" i="11" l="1"/>
  <c r="W256" i="12"/>
  <c r="X256" i="12" s="1"/>
  <c r="Y256" i="12" s="1"/>
  <c r="AA256" i="12" s="1"/>
  <c r="Z255" i="12"/>
  <c r="Z211" i="11"/>
  <c r="AA211" i="11"/>
  <c r="W212" i="11"/>
  <c r="X212" i="11" s="1"/>
  <c r="Y212" i="11" s="1"/>
  <c r="T214" i="11"/>
  <c r="U257" i="12"/>
  <c r="W257" i="12" s="1"/>
  <c r="R265" i="11"/>
  <c r="O266" i="11"/>
  <c r="P266" i="11" s="1"/>
  <c r="Q266" i="11" s="1"/>
  <c r="N267" i="11"/>
  <c r="U214" i="11" l="1"/>
  <c r="T215" i="11" s="1"/>
  <c r="Z256" i="12"/>
  <c r="AA212" i="11"/>
  <c r="Z212" i="11"/>
  <c r="W213" i="11"/>
  <c r="X213" i="11" s="1"/>
  <c r="Y213" i="11" s="1"/>
  <c r="X257" i="12"/>
  <c r="Y257" i="12" s="1"/>
  <c r="Z257" i="12" s="1"/>
  <c r="T258" i="12"/>
  <c r="R266" i="11"/>
  <c r="N268" i="11"/>
  <c r="O267" i="11"/>
  <c r="P267" i="11" s="1"/>
  <c r="Q267" i="11" s="1"/>
  <c r="W214" i="11" l="1"/>
  <c r="X214" i="11" s="1"/>
  <c r="Y214" i="11" s="1"/>
  <c r="Z213" i="11"/>
  <c r="AA213" i="11"/>
  <c r="U215" i="11"/>
  <c r="T216" i="11" s="1"/>
  <c r="U258" i="12"/>
  <c r="T259" i="12" s="1"/>
  <c r="AA257" i="12"/>
  <c r="R267" i="11"/>
  <c r="O268" i="11"/>
  <c r="P268" i="11" s="1"/>
  <c r="Q268" i="11" s="1"/>
  <c r="N269" i="11"/>
  <c r="W215" i="11" l="1"/>
  <c r="X215" i="11" s="1"/>
  <c r="Y215" i="11" s="1"/>
  <c r="Z215" i="11" s="1"/>
  <c r="Z214" i="11"/>
  <c r="AA214" i="11"/>
  <c r="U216" i="11"/>
  <c r="T217" i="11" s="1"/>
  <c r="U217" i="11" s="1"/>
  <c r="T218" i="11" s="1"/>
  <c r="W258" i="12"/>
  <c r="X258" i="12" s="1"/>
  <c r="Y258" i="12" s="1"/>
  <c r="U259" i="12"/>
  <c r="T260" i="12" s="1"/>
  <c r="R268" i="11"/>
  <c r="O269" i="11"/>
  <c r="P269" i="11" s="1"/>
  <c r="Q269" i="11" s="1"/>
  <c r="N270" i="11"/>
  <c r="AA215" i="11" l="1"/>
  <c r="U218" i="11"/>
  <c r="T219" i="11" s="1"/>
  <c r="U219" i="11" s="1"/>
  <c r="T220" i="11" s="1"/>
  <c r="W217" i="11"/>
  <c r="X217" i="11" s="1"/>
  <c r="Y217" i="11" s="1"/>
  <c r="Z217" i="11" s="1"/>
  <c r="W216" i="11"/>
  <c r="X216" i="11" s="1"/>
  <c r="Y216" i="11" s="1"/>
  <c r="Z258" i="12"/>
  <c r="AA258" i="12"/>
  <c r="W259" i="12"/>
  <c r="X259" i="12" s="1"/>
  <c r="Y259" i="12" s="1"/>
  <c r="Z259" i="12" s="1"/>
  <c r="U260" i="12"/>
  <c r="W260" i="12" s="1"/>
  <c r="R269" i="11"/>
  <c r="O270" i="11"/>
  <c r="P270" i="11" s="1"/>
  <c r="Q270" i="11" s="1"/>
  <c r="N271" i="11"/>
  <c r="W218" i="11" l="1"/>
  <c r="X218" i="11" s="1"/>
  <c r="Y218" i="11" s="1"/>
  <c r="Z218" i="11" s="1"/>
  <c r="AA217" i="11"/>
  <c r="Z216" i="11"/>
  <c r="AA216" i="11"/>
  <c r="AA259" i="12"/>
  <c r="W219" i="11"/>
  <c r="X219" i="11" s="1"/>
  <c r="Y219" i="11" s="1"/>
  <c r="Z219" i="11" s="1"/>
  <c r="T261" i="12"/>
  <c r="X260" i="12"/>
  <c r="Y260" i="12" s="1"/>
  <c r="Z260" i="12" s="1"/>
  <c r="R270" i="11"/>
  <c r="U220" i="11"/>
  <c r="W220" i="11" s="1"/>
  <c r="N272" i="11"/>
  <c r="O271" i="11"/>
  <c r="P271" i="11" s="1"/>
  <c r="Q271" i="11" s="1"/>
  <c r="AA218" i="11" l="1"/>
  <c r="X220" i="11"/>
  <c r="Y220" i="11" s="1"/>
  <c r="Z220" i="11" s="1"/>
  <c r="U261" i="12"/>
  <c r="T262" i="12" s="1"/>
  <c r="AA260" i="12"/>
  <c r="AA219" i="11"/>
  <c r="R271" i="11"/>
  <c r="N273" i="11"/>
  <c r="O272" i="11"/>
  <c r="P272" i="11" s="1"/>
  <c r="Q272" i="11" s="1"/>
  <c r="T221" i="11"/>
  <c r="W261" i="12" l="1"/>
  <c r="X261" i="12" s="1"/>
  <c r="Y261" i="12" s="1"/>
  <c r="AA220" i="11"/>
  <c r="U262" i="12"/>
  <c r="T263" i="12" s="1"/>
  <c r="R272" i="11"/>
  <c r="B11" i="13"/>
  <c r="U221" i="11"/>
  <c r="O273" i="11"/>
  <c r="P273" i="11" s="1"/>
  <c r="Q273" i="11" s="1"/>
  <c r="N274" i="11"/>
  <c r="Z261" i="12" l="1"/>
  <c r="AA261" i="12"/>
  <c r="W262" i="12"/>
  <c r="X262" i="12" s="1"/>
  <c r="Y262" i="12" s="1"/>
  <c r="Z262" i="12" s="1"/>
  <c r="W221" i="11"/>
  <c r="X221" i="11" s="1"/>
  <c r="Y221" i="11" s="1"/>
  <c r="B12" i="13"/>
  <c r="U263" i="12"/>
  <c r="T264" i="12" s="1"/>
  <c r="R273" i="11"/>
  <c r="T222" i="11"/>
  <c r="N275" i="11"/>
  <c r="O274" i="11"/>
  <c r="P274" i="11" s="1"/>
  <c r="Q274" i="11" s="1"/>
  <c r="B13" i="13" l="1"/>
  <c r="S9" i="12"/>
  <c r="B15" i="13" s="1"/>
  <c r="Z221" i="11"/>
  <c r="AA221" i="11"/>
  <c r="AA262" i="12"/>
  <c r="W263" i="12"/>
  <c r="X263" i="12" s="1"/>
  <c r="Y263" i="12" s="1"/>
  <c r="Z263" i="12" s="1"/>
  <c r="U264" i="12"/>
  <c r="T265" i="12" s="1"/>
  <c r="R274" i="11"/>
  <c r="N276" i="11"/>
  <c r="O275" i="11"/>
  <c r="P275" i="11" s="1"/>
  <c r="Q275" i="11" s="1"/>
  <c r="U222" i="11"/>
  <c r="T223" i="11" s="1"/>
  <c r="AA263" i="12" l="1"/>
  <c r="W264" i="12"/>
  <c r="X264" i="12" s="1"/>
  <c r="Y264" i="12" s="1"/>
  <c r="Z264" i="12" s="1"/>
  <c r="W222" i="11"/>
  <c r="X222" i="11" s="1"/>
  <c r="Y222" i="11" s="1"/>
  <c r="Z222" i="11" s="1"/>
  <c r="U265" i="12"/>
  <c r="T266" i="12" s="1"/>
  <c r="R275" i="11"/>
  <c r="B14" i="13"/>
  <c r="U223" i="11"/>
  <c r="T224" i="11" s="1"/>
  <c r="O276" i="11"/>
  <c r="P276" i="11" s="1"/>
  <c r="Q276" i="11" s="1"/>
  <c r="N277" i="11"/>
  <c r="AA264" i="12" l="1"/>
  <c r="W265" i="12"/>
  <c r="X265" i="12" s="1"/>
  <c r="Y265" i="12" s="1"/>
  <c r="Z265" i="12" s="1"/>
  <c r="W223" i="11"/>
  <c r="X223" i="11" s="1"/>
  <c r="Y223" i="11" s="1"/>
  <c r="Z223" i="11" s="1"/>
  <c r="U266" i="12"/>
  <c r="T267" i="12" s="1"/>
  <c r="R276" i="11"/>
  <c r="AA222" i="11"/>
  <c r="U224" i="11"/>
  <c r="W224" i="11" s="1"/>
  <c r="N278" i="11"/>
  <c r="O277" i="11"/>
  <c r="P277" i="11" s="1"/>
  <c r="Q277" i="11" s="1"/>
  <c r="W266" i="12" l="1"/>
  <c r="X266" i="12" s="1"/>
  <c r="Y266" i="12" s="1"/>
  <c r="AA266" i="12" s="1"/>
  <c r="X224" i="11"/>
  <c r="Y224" i="11" s="1"/>
  <c r="Z224" i="11" s="1"/>
  <c r="AA265" i="12"/>
  <c r="U267" i="12"/>
  <c r="T268" i="12" s="1"/>
  <c r="AA223" i="11"/>
  <c r="R277" i="11"/>
  <c r="T225" i="11"/>
  <c r="O278" i="11"/>
  <c r="P278" i="11" s="1"/>
  <c r="Q278" i="11" s="1"/>
  <c r="N279" i="11"/>
  <c r="Z266" i="12" l="1"/>
  <c r="W267" i="12"/>
  <c r="X267" i="12" s="1"/>
  <c r="Y267" i="12" s="1"/>
  <c r="Z267" i="12" s="1"/>
  <c r="AA224" i="11"/>
  <c r="U268" i="12"/>
  <c r="T269" i="12" s="1"/>
  <c r="U225" i="11"/>
  <c r="R278" i="11"/>
  <c r="N280" i="11"/>
  <c r="O279" i="11"/>
  <c r="P279" i="11" s="1"/>
  <c r="Q279" i="11" s="1"/>
  <c r="AA267" i="12" l="1"/>
  <c r="W225" i="11"/>
  <c r="X225" i="11" s="1"/>
  <c r="Y225" i="11" s="1"/>
  <c r="W268" i="12"/>
  <c r="X268" i="12" s="1"/>
  <c r="Y268" i="12" s="1"/>
  <c r="Z268" i="12" s="1"/>
  <c r="T226" i="11"/>
  <c r="U269" i="12"/>
  <c r="W269" i="12" s="1"/>
  <c r="R279" i="11"/>
  <c r="O280" i="11"/>
  <c r="P280" i="11" s="1"/>
  <c r="Q280" i="11" s="1"/>
  <c r="N281" i="11"/>
  <c r="AA268" i="12" l="1"/>
  <c r="Z225" i="11"/>
  <c r="AA225" i="11"/>
  <c r="U226" i="11"/>
  <c r="T227" i="11" s="1"/>
  <c r="X269" i="12"/>
  <c r="Y269" i="12" s="1"/>
  <c r="Z269" i="12" s="1"/>
  <c r="T270" i="12"/>
  <c r="R280" i="11"/>
  <c r="O281" i="11"/>
  <c r="P281" i="11" s="1"/>
  <c r="Q281" i="11" s="1"/>
  <c r="N282" i="11"/>
  <c r="W226" i="11" l="1"/>
  <c r="X226" i="11" s="1"/>
  <c r="Y226" i="11" s="1"/>
  <c r="Z226" i="11" s="1"/>
  <c r="U227" i="11"/>
  <c r="T228" i="11" s="1"/>
  <c r="U228" i="11" s="1"/>
  <c r="U270" i="12"/>
  <c r="T271" i="12" s="1"/>
  <c r="AA269" i="12"/>
  <c r="R281" i="11"/>
  <c r="O282" i="11"/>
  <c r="P282" i="11" s="1"/>
  <c r="Q282" i="11" s="1"/>
  <c r="N283" i="11"/>
  <c r="AA226" i="11" l="1"/>
  <c r="W228" i="11"/>
  <c r="W227" i="11"/>
  <c r="X227" i="11" s="1"/>
  <c r="Y227" i="11" s="1"/>
  <c r="Z227" i="11" s="1"/>
  <c r="W270" i="12"/>
  <c r="X270" i="12" s="1"/>
  <c r="Y270" i="12" s="1"/>
  <c r="X228" i="11"/>
  <c r="Y228" i="11" s="1"/>
  <c r="U271" i="12"/>
  <c r="T272" i="12" s="1"/>
  <c r="R282" i="11"/>
  <c r="N284" i="11"/>
  <c r="O283" i="11"/>
  <c r="P283" i="11" s="1"/>
  <c r="Q283" i="11" s="1"/>
  <c r="T229" i="11"/>
  <c r="AA270" i="12" l="1"/>
  <c r="Z270" i="12"/>
  <c r="W271" i="12"/>
  <c r="X271" i="12" s="1"/>
  <c r="Y271" i="12" s="1"/>
  <c r="Z271" i="12" s="1"/>
  <c r="AA227" i="11"/>
  <c r="AA228" i="11"/>
  <c r="Z228" i="11"/>
  <c r="U272" i="12"/>
  <c r="T273" i="12" s="1"/>
  <c r="R283" i="11"/>
  <c r="U229" i="11"/>
  <c r="O284" i="11"/>
  <c r="P284" i="11" s="1"/>
  <c r="Q284" i="11" s="1"/>
  <c r="N285" i="11"/>
  <c r="W229" i="11" l="1"/>
  <c r="X229" i="11" s="1"/>
  <c r="Y229" i="11" s="1"/>
  <c r="AA271" i="12"/>
  <c r="W272" i="12"/>
  <c r="X272" i="12" s="1"/>
  <c r="Y272" i="12" s="1"/>
  <c r="Z272" i="12" s="1"/>
  <c r="U273" i="12"/>
  <c r="T274" i="12" s="1"/>
  <c r="R284" i="11"/>
  <c r="N286" i="11"/>
  <c r="O285" i="11"/>
  <c r="P285" i="11" s="1"/>
  <c r="Q285" i="11" s="1"/>
  <c r="T230" i="11"/>
  <c r="Z229" i="11" l="1"/>
  <c r="AA229" i="11"/>
  <c r="W273" i="12"/>
  <c r="X273" i="12" s="1"/>
  <c r="Y273" i="12" s="1"/>
  <c r="Z273" i="12" s="1"/>
  <c r="U274" i="12"/>
  <c r="T275" i="12" s="1"/>
  <c r="AA272" i="12"/>
  <c r="R285" i="11"/>
  <c r="U230" i="11"/>
  <c r="T231" i="11" s="1"/>
  <c r="O286" i="11"/>
  <c r="P286" i="11" s="1"/>
  <c r="Q286" i="11" s="1"/>
  <c r="N287" i="11"/>
  <c r="W230" i="11" l="1"/>
  <c r="W274" i="12"/>
  <c r="X274" i="12" s="1"/>
  <c r="Y274" i="12" s="1"/>
  <c r="Z274" i="12" s="1"/>
  <c r="U275" i="12"/>
  <c r="T276" i="12" s="1"/>
  <c r="AA273" i="12"/>
  <c r="R286" i="11"/>
  <c r="U231" i="11"/>
  <c r="T232" i="11" s="1"/>
  <c r="X230" i="11"/>
  <c r="Y230" i="11" s="1"/>
  <c r="Z230" i="11" s="1"/>
  <c r="N288" i="11"/>
  <c r="O287" i="11"/>
  <c r="P287" i="11" s="1"/>
  <c r="Q287" i="11" s="1"/>
  <c r="AA274" i="12" l="1"/>
  <c r="W231" i="11"/>
  <c r="X231" i="11" s="1"/>
  <c r="Y231" i="11" s="1"/>
  <c r="Z231" i="11" s="1"/>
  <c r="W275" i="12"/>
  <c r="X275" i="12" s="1"/>
  <c r="Y275" i="12" s="1"/>
  <c r="Z275" i="12" s="1"/>
  <c r="U276" i="12"/>
  <c r="W276" i="12" s="1"/>
  <c r="AA230" i="11"/>
  <c r="R287" i="11"/>
  <c r="U232" i="11"/>
  <c r="W232" i="11" s="1"/>
  <c r="O288" i="11"/>
  <c r="P288" i="11" s="1"/>
  <c r="Q288" i="11" s="1"/>
  <c r="N289" i="11"/>
  <c r="AA275" i="12" l="1"/>
  <c r="X232" i="11"/>
  <c r="Y232" i="11" s="1"/>
  <c r="X276" i="12"/>
  <c r="Y276" i="12" s="1"/>
  <c r="Z276" i="12" s="1"/>
  <c r="T277" i="12"/>
  <c r="R288" i="11"/>
  <c r="AA231" i="11"/>
  <c r="T233" i="11"/>
  <c r="N290" i="11"/>
  <c r="O289" i="11"/>
  <c r="P289" i="11" s="1"/>
  <c r="Q289" i="11" s="1"/>
  <c r="AA232" i="11" l="1"/>
  <c r="Z232" i="11"/>
  <c r="U277" i="12"/>
  <c r="T278" i="12" s="1"/>
  <c r="U233" i="11"/>
  <c r="AA276" i="12"/>
  <c r="R289" i="11"/>
  <c r="O290" i="11"/>
  <c r="P290" i="11" s="1"/>
  <c r="Q290" i="11" s="1"/>
  <c r="N291" i="11"/>
  <c r="W277" i="12" l="1"/>
  <c r="X277" i="12" s="1"/>
  <c r="Y277" i="12" s="1"/>
  <c r="W233" i="11"/>
  <c r="X233" i="11" s="1"/>
  <c r="Y233" i="11" s="1"/>
  <c r="T234" i="11"/>
  <c r="U278" i="12"/>
  <c r="W278" i="12" s="1"/>
  <c r="R290" i="11"/>
  <c r="N292" i="11"/>
  <c r="O291" i="11"/>
  <c r="P291" i="11" s="1"/>
  <c r="Q291" i="11" s="1"/>
  <c r="AA233" i="11" l="1"/>
  <c r="Z233" i="11"/>
  <c r="U234" i="11"/>
  <c r="T235" i="11" s="1"/>
  <c r="Z277" i="12"/>
  <c r="AA277" i="12"/>
  <c r="X278" i="12"/>
  <c r="Y278" i="12" s="1"/>
  <c r="Z278" i="12" s="1"/>
  <c r="T279" i="12"/>
  <c r="R291" i="11"/>
  <c r="N293" i="11"/>
  <c r="O292" i="11"/>
  <c r="P292" i="11" s="1"/>
  <c r="Q292" i="11" s="1"/>
  <c r="W234" i="11" l="1"/>
  <c r="X234" i="11" s="1"/>
  <c r="Y234" i="11" s="1"/>
  <c r="Z234" i="11" s="1"/>
  <c r="U235" i="11"/>
  <c r="W235" i="11" s="1"/>
  <c r="X235" i="11" s="1"/>
  <c r="Y235" i="11" s="1"/>
  <c r="U279" i="12"/>
  <c r="W279" i="12" s="1"/>
  <c r="AA278" i="12"/>
  <c r="R292" i="11"/>
  <c r="O293" i="11"/>
  <c r="P293" i="11" s="1"/>
  <c r="Q293" i="11" s="1"/>
  <c r="N294" i="11"/>
  <c r="AA234" i="11" l="1"/>
  <c r="T236" i="11"/>
  <c r="AA235" i="11"/>
  <c r="Z235" i="11"/>
  <c r="X279" i="12"/>
  <c r="Y279" i="12" s="1"/>
  <c r="Z279" i="12" s="1"/>
  <c r="T280" i="12"/>
  <c r="U236" i="11"/>
  <c r="R293" i="11"/>
  <c r="O294" i="11"/>
  <c r="P294" i="11" s="1"/>
  <c r="Q294" i="11" s="1"/>
  <c r="N295" i="11"/>
  <c r="W236" i="11" l="1"/>
  <c r="X236" i="11" s="1"/>
  <c r="Y236" i="11" s="1"/>
  <c r="T237" i="11"/>
  <c r="U280" i="12"/>
  <c r="AA279" i="12"/>
  <c r="R294" i="11"/>
  <c r="O295" i="11"/>
  <c r="P295" i="11" s="1"/>
  <c r="Q295" i="11" s="1"/>
  <c r="N296" i="11"/>
  <c r="Z236" i="11" l="1"/>
  <c r="AA236" i="11"/>
  <c r="U237" i="11"/>
  <c r="T238" i="11" s="1"/>
  <c r="W280" i="12"/>
  <c r="X280" i="12" s="1"/>
  <c r="Y280" i="12" s="1"/>
  <c r="Z280" i="12" s="1"/>
  <c r="T281" i="12"/>
  <c r="R295" i="11"/>
  <c r="O296" i="11"/>
  <c r="P296" i="11" s="1"/>
  <c r="Q296" i="11" s="1"/>
  <c r="N297" i="11"/>
  <c r="W237" i="11" l="1"/>
  <c r="X237" i="11" s="1"/>
  <c r="Y237" i="11" s="1"/>
  <c r="Z237" i="11" s="1"/>
  <c r="AA280" i="12"/>
  <c r="U281" i="12"/>
  <c r="T282" i="12" s="1"/>
  <c r="R296" i="11"/>
  <c r="N298" i="11"/>
  <c r="O297" i="11"/>
  <c r="P297" i="11" s="1"/>
  <c r="Q297" i="11" s="1"/>
  <c r="U238" i="11"/>
  <c r="AA237" i="11" l="1"/>
  <c r="W281" i="12"/>
  <c r="X281" i="12" s="1"/>
  <c r="Y281" i="12" s="1"/>
  <c r="W238" i="11"/>
  <c r="X238" i="11" s="1"/>
  <c r="Y238" i="11" s="1"/>
  <c r="U282" i="12"/>
  <c r="T283" i="12" s="1"/>
  <c r="R297" i="11"/>
  <c r="T239" i="11"/>
  <c r="O298" i="11"/>
  <c r="P298" i="11" s="1"/>
  <c r="Q298" i="11" s="1"/>
  <c r="N299" i="11"/>
  <c r="Z238" i="11" l="1"/>
  <c r="AA238" i="11"/>
  <c r="W282" i="12"/>
  <c r="X282" i="12" s="1"/>
  <c r="Y282" i="12" s="1"/>
  <c r="Z282" i="12" s="1"/>
  <c r="Z281" i="12"/>
  <c r="AA281" i="12"/>
  <c r="U283" i="12"/>
  <c r="T284" i="12" s="1"/>
  <c r="R298" i="11"/>
  <c r="O299" i="11"/>
  <c r="P299" i="11" s="1"/>
  <c r="Q299" i="11" s="1"/>
  <c r="N300" i="11"/>
  <c r="U239" i="11"/>
  <c r="T240" i="11" s="1"/>
  <c r="W283" i="12" l="1"/>
  <c r="X283" i="12" s="1"/>
  <c r="Y283" i="12" s="1"/>
  <c r="Z283" i="12" s="1"/>
  <c r="W239" i="11"/>
  <c r="X239" i="11" s="1"/>
  <c r="Y239" i="11" s="1"/>
  <c r="Z239" i="11" s="1"/>
  <c r="AA282" i="12"/>
  <c r="U284" i="12"/>
  <c r="R299" i="11"/>
  <c r="U240" i="11"/>
  <c r="W240" i="11" s="1"/>
  <c r="N301" i="11"/>
  <c r="O300" i="11"/>
  <c r="P300" i="11" s="1"/>
  <c r="Q300" i="11" s="1"/>
  <c r="AA283" i="12" l="1"/>
  <c r="W284" i="12"/>
  <c r="X284" i="12" s="1"/>
  <c r="Y284" i="12" s="1"/>
  <c r="Z284" i="12" s="1"/>
  <c r="T285" i="12"/>
  <c r="X240" i="11"/>
  <c r="Y240" i="11" s="1"/>
  <c r="AA239" i="11"/>
  <c r="R300" i="11"/>
  <c r="N302" i="11"/>
  <c r="O301" i="11"/>
  <c r="P301" i="11" s="1"/>
  <c r="Q301" i="11" s="1"/>
  <c r="T241" i="11"/>
  <c r="U285" i="12" l="1"/>
  <c r="T286" i="12" s="1"/>
  <c r="U286" i="12" s="1"/>
  <c r="AA240" i="11"/>
  <c r="Z240" i="11"/>
  <c r="AA284" i="12"/>
  <c r="R301" i="11"/>
  <c r="U241" i="11"/>
  <c r="T242" i="11" s="1"/>
  <c r="O302" i="11"/>
  <c r="P302" i="11" s="1"/>
  <c r="Q302" i="11" s="1"/>
  <c r="N303" i="11"/>
  <c r="W285" i="12" l="1"/>
  <c r="X285" i="12" s="1"/>
  <c r="Y285" i="12" s="1"/>
  <c r="Z285" i="12" s="1"/>
  <c r="W286" i="12"/>
  <c r="W241" i="11"/>
  <c r="X241" i="11" s="1"/>
  <c r="Y241" i="11" s="1"/>
  <c r="Z241" i="11" s="1"/>
  <c r="X286" i="12"/>
  <c r="Y286" i="12" s="1"/>
  <c r="Z286" i="12" s="1"/>
  <c r="T287" i="12"/>
  <c r="R302" i="11"/>
  <c r="U242" i="11"/>
  <c r="T243" i="11" s="1"/>
  <c r="O303" i="11"/>
  <c r="P303" i="11" s="1"/>
  <c r="Q303" i="11" s="1"/>
  <c r="N304" i="11"/>
  <c r="W242" i="11" l="1"/>
  <c r="X242" i="11" s="1"/>
  <c r="Y242" i="11" s="1"/>
  <c r="Z242" i="11" s="1"/>
  <c r="AA285" i="12"/>
  <c r="U287" i="12"/>
  <c r="W287" i="12" s="1"/>
  <c r="AA286" i="12"/>
  <c r="R303" i="11"/>
  <c r="AA241" i="11"/>
  <c r="U243" i="11"/>
  <c r="T244" i="11" s="1"/>
  <c r="O304" i="11"/>
  <c r="P304" i="11" s="1"/>
  <c r="Q304" i="11" s="1"/>
  <c r="N305" i="11"/>
  <c r="X287" i="12" l="1"/>
  <c r="Y287" i="12" s="1"/>
  <c r="Z287" i="12" s="1"/>
  <c r="W243" i="11"/>
  <c r="T288" i="12"/>
  <c r="R304" i="11"/>
  <c r="AA242" i="11"/>
  <c r="X243" i="11"/>
  <c r="Y243" i="11" s="1"/>
  <c r="Z243" i="11" s="1"/>
  <c r="U244" i="11"/>
  <c r="W244" i="11" s="1"/>
  <c r="N306" i="11"/>
  <c r="O305" i="11"/>
  <c r="P305" i="11" s="1"/>
  <c r="Q305" i="11" s="1"/>
  <c r="AA287" i="12" l="1"/>
  <c r="U288" i="12"/>
  <c r="W288" i="12" s="1"/>
  <c r="X288" i="12" s="1"/>
  <c r="Y288" i="12" s="1"/>
  <c r="Z288" i="12" s="1"/>
  <c r="X244" i="11"/>
  <c r="Y244" i="11" s="1"/>
  <c r="AA243" i="11"/>
  <c r="R305" i="11"/>
  <c r="O306" i="11"/>
  <c r="P306" i="11" s="1"/>
  <c r="Q306" i="11" s="1"/>
  <c r="N307" i="11"/>
  <c r="T245" i="11"/>
  <c r="T289" i="12" l="1"/>
  <c r="U289" i="12" s="1"/>
  <c r="T290" i="12" s="1"/>
  <c r="U290" i="12" s="1"/>
  <c r="AA244" i="11"/>
  <c r="Z244" i="11"/>
  <c r="AA288" i="12"/>
  <c r="R306" i="11"/>
  <c r="U245" i="11"/>
  <c r="W245" i="11" s="1"/>
  <c r="O307" i="11"/>
  <c r="P307" i="11" s="1"/>
  <c r="Q307" i="11" s="1"/>
  <c r="N308" i="11"/>
  <c r="W289" i="12" l="1"/>
  <c r="X289" i="12" s="1"/>
  <c r="Y289" i="12" s="1"/>
  <c r="Z289" i="12" s="1"/>
  <c r="X245" i="11"/>
  <c r="Y245" i="11" s="1"/>
  <c r="Z245" i="11" s="1"/>
  <c r="W290" i="12"/>
  <c r="X290" i="12" s="1"/>
  <c r="Y290" i="12" s="1"/>
  <c r="T291" i="12"/>
  <c r="R307" i="11"/>
  <c r="T246" i="11"/>
  <c r="O308" i="11"/>
  <c r="P308" i="11" s="1"/>
  <c r="Q308" i="11" s="1"/>
  <c r="N309" i="11"/>
  <c r="AA245" i="11" l="1"/>
  <c r="AA289" i="12"/>
  <c r="U291" i="12"/>
  <c r="W291" i="12" s="1"/>
  <c r="X291" i="12" s="1"/>
  <c r="Y291" i="12" s="1"/>
  <c r="AA290" i="12"/>
  <c r="Z290" i="12"/>
  <c r="R308" i="11"/>
  <c r="N310" i="11"/>
  <c r="O309" i="11"/>
  <c r="P309" i="11" s="1"/>
  <c r="Q309" i="11" s="1"/>
  <c r="U246" i="11"/>
  <c r="T292" i="12" l="1"/>
  <c r="U292" i="12" s="1"/>
  <c r="T293" i="12" s="1"/>
  <c r="U293" i="12" s="1"/>
  <c r="T294" i="12" s="1"/>
  <c r="W246" i="11"/>
  <c r="X246" i="11" s="1"/>
  <c r="Y246" i="11" s="1"/>
  <c r="AA291" i="12"/>
  <c r="Z291" i="12"/>
  <c r="R309" i="11"/>
  <c r="T247" i="11"/>
  <c r="O310" i="11"/>
  <c r="P310" i="11" s="1"/>
  <c r="Q310" i="11" s="1"/>
  <c r="N311" i="11"/>
  <c r="W292" i="12" l="1"/>
  <c r="X292" i="12" s="1"/>
  <c r="Y292" i="12" s="1"/>
  <c r="Z292" i="12" s="1"/>
  <c r="Z246" i="11"/>
  <c r="AA246" i="11"/>
  <c r="W293" i="12"/>
  <c r="X293" i="12" s="1"/>
  <c r="Y293" i="12" s="1"/>
  <c r="Z293" i="12" s="1"/>
  <c r="R310" i="11"/>
  <c r="U294" i="12"/>
  <c r="W294" i="12" s="1"/>
  <c r="O311" i="11"/>
  <c r="P311" i="11" s="1"/>
  <c r="Q311" i="11" s="1"/>
  <c r="N312" i="11"/>
  <c r="U247" i="11"/>
  <c r="T248" i="11" s="1"/>
  <c r="AA292" i="12" l="1"/>
  <c r="W247" i="11"/>
  <c r="X294" i="12"/>
  <c r="Y294" i="12" s="1"/>
  <c r="AA293" i="12"/>
  <c r="R311" i="11"/>
  <c r="T295" i="12"/>
  <c r="X247" i="11"/>
  <c r="Y247" i="11" s="1"/>
  <c r="Z247" i="11" s="1"/>
  <c r="U248" i="11"/>
  <c r="W248" i="11" s="1"/>
  <c r="O312" i="11"/>
  <c r="P312" i="11" s="1"/>
  <c r="Q312" i="11" s="1"/>
  <c r="N313" i="11"/>
  <c r="AA294" i="12" l="1"/>
  <c r="Z294" i="12"/>
  <c r="X248" i="11"/>
  <c r="Y248" i="11" s="1"/>
  <c r="Z248" i="11" s="1"/>
  <c r="U295" i="12"/>
  <c r="R312" i="11"/>
  <c r="AA247" i="11"/>
  <c r="T249" i="11"/>
  <c r="N314" i="11"/>
  <c r="O313" i="11"/>
  <c r="P313" i="11" s="1"/>
  <c r="Q313" i="11" s="1"/>
  <c r="W295" i="12" l="1"/>
  <c r="X295" i="12" s="1"/>
  <c r="Y295" i="12" s="1"/>
  <c r="AA295" i="12" s="1"/>
  <c r="AA248" i="11"/>
  <c r="T296" i="12"/>
  <c r="U249" i="11"/>
  <c r="R313" i="11"/>
  <c r="O314" i="11"/>
  <c r="P314" i="11" s="1"/>
  <c r="Q314" i="11" s="1"/>
  <c r="N315" i="11"/>
  <c r="Z295" i="12" l="1"/>
  <c r="U296" i="12"/>
  <c r="T297" i="12" s="1"/>
  <c r="W249" i="11"/>
  <c r="X249" i="11" s="1"/>
  <c r="Y249" i="11" s="1"/>
  <c r="T250" i="11"/>
  <c r="R314" i="11"/>
  <c r="O315" i="11"/>
  <c r="P315" i="11" s="1"/>
  <c r="Q315" i="11" s="1"/>
  <c r="N316" i="11"/>
  <c r="W296" i="12" l="1"/>
  <c r="X296" i="12" s="1"/>
  <c r="Y296" i="12" s="1"/>
  <c r="AA296" i="12" s="1"/>
  <c r="AA249" i="11"/>
  <c r="Z249" i="11"/>
  <c r="U250" i="11"/>
  <c r="W250" i="11" s="1"/>
  <c r="X250" i="11" s="1"/>
  <c r="Y250" i="11" s="1"/>
  <c r="R315" i="11"/>
  <c r="U297" i="12"/>
  <c r="W297" i="12" s="1"/>
  <c r="O316" i="11"/>
  <c r="P316" i="11" s="1"/>
  <c r="Q316" i="11" s="1"/>
  <c r="N317" i="11"/>
  <c r="Z296" i="12" l="1"/>
  <c r="T251" i="11"/>
  <c r="U251" i="11" s="1"/>
  <c r="X297" i="12"/>
  <c r="Y297" i="12" s="1"/>
  <c r="Z297" i="12" s="1"/>
  <c r="AA250" i="11"/>
  <c r="Z250" i="11"/>
  <c r="R316" i="11"/>
  <c r="T298" i="12"/>
  <c r="N318" i="11"/>
  <c r="O317" i="11"/>
  <c r="P317" i="11" s="1"/>
  <c r="Q317" i="11" s="1"/>
  <c r="AA297" i="12" l="1"/>
  <c r="W251" i="11"/>
  <c r="X251" i="11" s="1"/>
  <c r="Y251" i="11" s="1"/>
  <c r="R317" i="11"/>
  <c r="U298" i="12"/>
  <c r="T299" i="12" s="1"/>
  <c r="T252" i="11"/>
  <c r="O318" i="11"/>
  <c r="P318" i="11" s="1"/>
  <c r="Q318" i="11" s="1"/>
  <c r="N319" i="11"/>
  <c r="Z251" i="11" l="1"/>
  <c r="AA251" i="11"/>
  <c r="W298" i="12"/>
  <c r="X298" i="12" s="1"/>
  <c r="Y298" i="12" s="1"/>
  <c r="Z298" i="12" s="1"/>
  <c r="U252" i="11"/>
  <c r="R318" i="11"/>
  <c r="U299" i="12"/>
  <c r="W299" i="12" s="1"/>
  <c r="O319" i="11"/>
  <c r="P319" i="11" s="1"/>
  <c r="Q319" i="11" s="1"/>
  <c r="N320" i="11"/>
  <c r="W252" i="11" l="1"/>
  <c r="X252" i="11" s="1"/>
  <c r="Y252" i="11" s="1"/>
  <c r="T253" i="11"/>
  <c r="X299" i="12"/>
  <c r="Y299" i="12" s="1"/>
  <c r="Z299" i="12" s="1"/>
  <c r="T300" i="12"/>
  <c r="AA298" i="12"/>
  <c r="R319" i="11"/>
  <c r="O320" i="11"/>
  <c r="P320" i="11" s="1"/>
  <c r="Q320" i="11" s="1"/>
  <c r="N321" i="11"/>
  <c r="N322" i="11" s="1"/>
  <c r="N323" i="11" s="1"/>
  <c r="N324" i="11" s="1"/>
  <c r="N325" i="11" s="1"/>
  <c r="Z252" i="11" l="1"/>
  <c r="AA252" i="11"/>
  <c r="U300" i="12"/>
  <c r="W300" i="12" s="1"/>
  <c r="X300" i="12" s="1"/>
  <c r="Y300" i="12" s="1"/>
  <c r="Z300" i="12" s="1"/>
  <c r="U253" i="11"/>
  <c r="T254" i="11" s="1"/>
  <c r="AA299" i="12"/>
  <c r="R320" i="11"/>
  <c r="N326" i="11"/>
  <c r="N327" i="11" s="1"/>
  <c r="N328" i="11" s="1"/>
  <c r="N329" i="11" s="1"/>
  <c r="N330" i="11" s="1"/>
  <c r="N331" i="11" s="1"/>
  <c r="N332" i="11" s="1"/>
  <c r="N333" i="11" s="1"/>
  <c r="N334" i="11" s="1"/>
  <c r="O321" i="11"/>
  <c r="P321" i="11" s="1"/>
  <c r="Q321" i="11" s="1"/>
  <c r="W253" i="11" l="1"/>
  <c r="X253" i="11" s="1"/>
  <c r="Y253" i="11" s="1"/>
  <c r="AA253" i="11" s="1"/>
  <c r="T301" i="12"/>
  <c r="U301" i="12" s="1"/>
  <c r="T302" i="12" s="1"/>
  <c r="U254" i="11"/>
  <c r="T255" i="11" s="1"/>
  <c r="U255" i="11" s="1"/>
  <c r="T256" i="11" s="1"/>
  <c r="AA300" i="12"/>
  <c r="R321" i="11"/>
  <c r="O323" i="11"/>
  <c r="O322" i="11"/>
  <c r="P322" i="11" s="1"/>
  <c r="Q322" i="11" s="1"/>
  <c r="Z253" i="11" l="1"/>
  <c r="W301" i="12"/>
  <c r="X301" i="12" s="1"/>
  <c r="Y301" i="12" s="1"/>
  <c r="Z301" i="12" s="1"/>
  <c r="U302" i="12"/>
  <c r="T303" i="12" s="1"/>
  <c r="W254" i="11"/>
  <c r="X254" i="11" s="1"/>
  <c r="Y254" i="11" s="1"/>
  <c r="Z254" i="11" s="1"/>
  <c r="W255" i="11"/>
  <c r="X255" i="11" s="1"/>
  <c r="Y255" i="11" s="1"/>
  <c r="Z255" i="11" s="1"/>
  <c r="P323" i="11"/>
  <c r="R323" i="11" s="1"/>
  <c r="O324" i="11"/>
  <c r="P324" i="11" s="1"/>
  <c r="Q324" i="11" s="1"/>
  <c r="U256" i="11"/>
  <c r="W256" i="11" s="1"/>
  <c r="R322" i="11"/>
  <c r="AA301" i="12" l="1"/>
  <c r="U303" i="12"/>
  <c r="W303" i="12" s="1"/>
  <c r="X303" i="12" s="1"/>
  <c r="Y303" i="12" s="1"/>
  <c r="Z303" i="12" s="1"/>
  <c r="AA254" i="11"/>
  <c r="W302" i="12"/>
  <c r="X302" i="12" s="1"/>
  <c r="Y302" i="12" s="1"/>
  <c r="Z302" i="12" s="1"/>
  <c r="Q323" i="11"/>
  <c r="X256" i="11"/>
  <c r="Y256" i="11" s="1"/>
  <c r="AA255" i="11"/>
  <c r="R324" i="11"/>
  <c r="T257" i="11"/>
  <c r="T304" i="12" l="1"/>
  <c r="U304" i="12" s="1"/>
  <c r="AA302" i="12"/>
  <c r="AA256" i="11"/>
  <c r="Z256" i="11"/>
  <c r="AA303" i="12"/>
  <c r="U257" i="11"/>
  <c r="T258" i="11" s="1"/>
  <c r="O325" i="11"/>
  <c r="U258" i="11" l="1"/>
  <c r="T259" i="11" s="1"/>
  <c r="U259" i="11" s="1"/>
  <c r="W304" i="12"/>
  <c r="X304" i="12" s="1"/>
  <c r="Y304" i="12" s="1"/>
  <c r="W257" i="11"/>
  <c r="X257" i="11" s="1"/>
  <c r="Y257" i="11" s="1"/>
  <c r="Z257" i="11" s="1"/>
  <c r="T305" i="12"/>
  <c r="P325" i="11"/>
  <c r="O326" i="11"/>
  <c r="P326" i="11" s="1"/>
  <c r="Q326" i="11" s="1"/>
  <c r="W258" i="11" l="1"/>
  <c r="X258" i="11" s="1"/>
  <c r="Y258" i="11" s="1"/>
  <c r="Z258" i="11" s="1"/>
  <c r="Z304" i="12"/>
  <c r="AA304" i="12"/>
  <c r="AA257" i="11"/>
  <c r="W259" i="11"/>
  <c r="X259" i="11" s="1"/>
  <c r="Y259" i="11" s="1"/>
  <c r="Q325" i="11"/>
  <c r="U305" i="12"/>
  <c r="T306" i="12" s="1"/>
  <c r="R326" i="11"/>
  <c r="R325" i="11"/>
  <c r="O327" i="11"/>
  <c r="T260" i="11"/>
  <c r="AA258" i="11" l="1"/>
  <c r="W305" i="12"/>
  <c r="X305" i="12" s="1"/>
  <c r="Y305" i="12" s="1"/>
  <c r="Z305" i="12" s="1"/>
  <c r="U306" i="12"/>
  <c r="T307" i="12" s="1"/>
  <c r="AA259" i="11"/>
  <c r="Z259" i="11"/>
  <c r="P327" i="11"/>
  <c r="O328" i="11"/>
  <c r="P328" i="11" s="1"/>
  <c r="Q328" i="11" s="1"/>
  <c r="U260" i="11"/>
  <c r="T261" i="11" s="1"/>
  <c r="AA305" i="12" l="1"/>
  <c r="W306" i="12"/>
  <c r="X306" i="12" s="1"/>
  <c r="Y306" i="12" s="1"/>
  <c r="Z306" i="12" s="1"/>
  <c r="W260" i="11"/>
  <c r="X260" i="11" s="1"/>
  <c r="Y260" i="11" s="1"/>
  <c r="Z260" i="11" s="1"/>
  <c r="Q327" i="11"/>
  <c r="R328" i="11"/>
  <c r="R327" i="11"/>
  <c r="U307" i="12"/>
  <c r="O329" i="11"/>
  <c r="P329" i="11" s="1"/>
  <c r="Q329" i="11" s="1"/>
  <c r="U261" i="11"/>
  <c r="T262" i="11" s="1"/>
  <c r="AA306" i="12" l="1"/>
  <c r="W261" i="11"/>
  <c r="X261" i="11" s="1"/>
  <c r="Y261" i="11" s="1"/>
  <c r="Z261" i="11" s="1"/>
  <c r="W307" i="12"/>
  <c r="X307" i="12" s="1"/>
  <c r="Y307" i="12" s="1"/>
  <c r="R329" i="11"/>
  <c r="AA260" i="11"/>
  <c r="T308" i="12"/>
  <c r="O330" i="11"/>
  <c r="P330" i="11" s="1"/>
  <c r="Q330" i="11" s="1"/>
  <c r="U262" i="11"/>
  <c r="W262" i="11" s="1"/>
  <c r="Z307" i="12" l="1"/>
  <c r="AA307" i="12"/>
  <c r="X262" i="11"/>
  <c r="Y262" i="11" s="1"/>
  <c r="AA261" i="11"/>
  <c r="R330" i="11"/>
  <c r="U308" i="12"/>
  <c r="T263" i="11"/>
  <c r="O331" i="11"/>
  <c r="W308" i="12" l="1"/>
  <c r="X308" i="12" s="1"/>
  <c r="Y308" i="12" s="1"/>
  <c r="AA262" i="11"/>
  <c r="Z262" i="11"/>
  <c r="U263" i="11"/>
  <c r="P331" i="11"/>
  <c r="T309" i="12"/>
  <c r="O332" i="11"/>
  <c r="P332" i="11" s="1"/>
  <c r="Q332" i="11" s="1"/>
  <c r="Z308" i="12" l="1"/>
  <c r="AA308" i="12"/>
  <c r="W263" i="11"/>
  <c r="X263" i="11" s="1"/>
  <c r="Y263" i="11" s="1"/>
  <c r="Q331" i="11"/>
  <c r="T264" i="11"/>
  <c r="R332" i="11"/>
  <c r="R331" i="11"/>
  <c r="U309" i="12"/>
  <c r="T310" i="12" s="1"/>
  <c r="O334" i="11"/>
  <c r="O333" i="11"/>
  <c r="P333" i="11" s="1"/>
  <c r="Q333" i="11" s="1"/>
  <c r="O9" i="11" l="1"/>
  <c r="C11" i="13" s="1"/>
  <c r="AA263" i="11"/>
  <c r="Z263" i="11"/>
  <c r="W309" i="12"/>
  <c r="X309" i="12" s="1"/>
  <c r="Y309" i="12" s="1"/>
  <c r="Z309" i="12" s="1"/>
  <c r="U264" i="11"/>
  <c r="T265" i="11" s="1"/>
  <c r="R333" i="11"/>
  <c r="P334" i="11"/>
  <c r="P9" i="11" s="1"/>
  <c r="U310" i="12"/>
  <c r="T312" i="12" s="1"/>
  <c r="W264" i="11" l="1"/>
  <c r="X264" i="11" s="1"/>
  <c r="Y264" i="11" s="1"/>
  <c r="AA264" i="11" s="1"/>
  <c r="W310" i="12"/>
  <c r="X310" i="12" s="1"/>
  <c r="Y310" i="12" s="1"/>
  <c r="Z310" i="12" s="1"/>
  <c r="Q334" i="11"/>
  <c r="U265" i="11"/>
  <c r="T266" i="11" s="1"/>
  <c r="AA309" i="12"/>
  <c r="C12" i="13"/>
  <c r="R334" i="11"/>
  <c r="R9" i="11" s="1"/>
  <c r="U312" i="12"/>
  <c r="T313" i="12" s="1"/>
  <c r="Z264" i="11" l="1"/>
  <c r="U266" i="11"/>
  <c r="T267" i="11" s="1"/>
  <c r="U267" i="11" s="1"/>
  <c r="W312" i="12"/>
  <c r="X312" i="12" s="1"/>
  <c r="Y312" i="12" s="1"/>
  <c r="Z312" i="12" s="1"/>
  <c r="W265" i="11"/>
  <c r="X265" i="11" s="1"/>
  <c r="Y265" i="11" s="1"/>
  <c r="Z265" i="11" s="1"/>
  <c r="Q9" i="11"/>
  <c r="C13" i="13" s="1"/>
  <c r="AA310" i="12"/>
  <c r="C14" i="13"/>
  <c r="S9" i="11"/>
  <c r="C15" i="13" s="1"/>
  <c r="U313" i="12"/>
  <c r="T314" i="12" s="1"/>
  <c r="W266" i="11" l="1"/>
  <c r="X266" i="11" s="1"/>
  <c r="Y266" i="11" s="1"/>
  <c r="Z266" i="11" s="1"/>
  <c r="W313" i="12"/>
  <c r="X313" i="12" s="1"/>
  <c r="Y313" i="12" s="1"/>
  <c r="Z313" i="12" s="1"/>
  <c r="AA265" i="11"/>
  <c r="W267" i="11"/>
  <c r="X267" i="11" s="1"/>
  <c r="Y267" i="11" s="1"/>
  <c r="AA312" i="12"/>
  <c r="U314" i="12"/>
  <c r="T315" i="12" s="1"/>
  <c r="T268" i="11"/>
  <c r="AA266" i="11" l="1"/>
  <c r="W314" i="12"/>
  <c r="AA267" i="11"/>
  <c r="Z267" i="11"/>
  <c r="AA313" i="12"/>
  <c r="U315" i="12"/>
  <c r="T316" i="12" s="1"/>
  <c r="X314" i="12"/>
  <c r="Y314" i="12" s="1"/>
  <c r="Z314" i="12" s="1"/>
  <c r="U268" i="11"/>
  <c r="T269" i="11" s="1"/>
  <c r="W268" i="11" l="1"/>
  <c r="W315" i="12"/>
  <c r="AA314" i="12"/>
  <c r="U316" i="12"/>
  <c r="W316" i="12" s="1"/>
  <c r="X315" i="12"/>
  <c r="Y315" i="12" s="1"/>
  <c r="Z315" i="12" s="1"/>
  <c r="X268" i="11"/>
  <c r="Y268" i="11" s="1"/>
  <c r="Z268" i="11" s="1"/>
  <c r="U269" i="11"/>
  <c r="T270" i="11" s="1"/>
  <c r="W269" i="11" l="1"/>
  <c r="X269" i="11" s="1"/>
  <c r="Y269" i="11" s="1"/>
  <c r="Z269" i="11" s="1"/>
  <c r="X316" i="12"/>
  <c r="Y316" i="12" s="1"/>
  <c r="AA315" i="12"/>
  <c r="AA268" i="11"/>
  <c r="T317" i="12"/>
  <c r="U270" i="11"/>
  <c r="W270" i="11" s="1"/>
  <c r="AA316" i="12" l="1"/>
  <c r="Z316" i="12"/>
  <c r="X270" i="11"/>
  <c r="Y270" i="11" s="1"/>
  <c r="AA269" i="11"/>
  <c r="T271" i="11"/>
  <c r="U317" i="12"/>
  <c r="W317" i="12" l="1"/>
  <c r="X317" i="12" s="1"/>
  <c r="Y317" i="12" s="1"/>
  <c r="AA270" i="11"/>
  <c r="Z270" i="11"/>
  <c r="U271" i="11"/>
  <c r="T318" i="12"/>
  <c r="Z317" i="12" l="1"/>
  <c r="AA317" i="12"/>
  <c r="W271" i="11"/>
  <c r="X271" i="11" s="1"/>
  <c r="Y271" i="11" s="1"/>
  <c r="T272" i="11"/>
  <c r="U318" i="12"/>
  <c r="T319" i="12" s="1"/>
  <c r="W318" i="12" l="1"/>
  <c r="X318" i="12" s="1"/>
  <c r="Y318" i="12" s="1"/>
  <c r="Z318" i="12" s="1"/>
  <c r="Z271" i="11"/>
  <c r="AA271" i="11"/>
  <c r="U272" i="11"/>
  <c r="T273" i="11" s="1"/>
  <c r="U319" i="12"/>
  <c r="T320" i="12" s="1"/>
  <c r="U320" i="12" s="1"/>
  <c r="T321" i="12" s="1"/>
  <c r="AA318" i="12"/>
  <c r="W272" i="11" l="1"/>
  <c r="X272" i="11" s="1"/>
  <c r="Y272" i="11" s="1"/>
  <c r="Z272" i="11" s="1"/>
  <c r="W319" i="12"/>
  <c r="X319" i="12" s="1"/>
  <c r="Y319" i="12" s="1"/>
  <c r="Z319" i="12" s="1"/>
  <c r="W320" i="12"/>
  <c r="X320" i="12" s="1"/>
  <c r="Y320" i="12" s="1"/>
  <c r="Z320" i="12" s="1"/>
  <c r="U273" i="11"/>
  <c r="T274" i="11" s="1"/>
  <c r="AA319" i="12"/>
  <c r="U321" i="12"/>
  <c r="T322" i="12" s="1"/>
  <c r="AA272" i="11" l="1"/>
  <c r="U274" i="11"/>
  <c r="W274" i="11" s="1"/>
  <c r="X274" i="11" s="1"/>
  <c r="Y274" i="11" s="1"/>
  <c r="Z274" i="11" s="1"/>
  <c r="W273" i="11"/>
  <c r="X273" i="11" s="1"/>
  <c r="Y273" i="11" s="1"/>
  <c r="Z273" i="11" s="1"/>
  <c r="W321" i="12"/>
  <c r="X321" i="12" s="1"/>
  <c r="Y321" i="12" s="1"/>
  <c r="Z321" i="12" s="1"/>
  <c r="AA320" i="12"/>
  <c r="U322" i="12"/>
  <c r="T323" i="12" s="1"/>
  <c r="T275" i="11"/>
  <c r="AA273" i="11" l="1"/>
  <c r="U323" i="12"/>
  <c r="W323" i="12" s="1"/>
  <c r="W322" i="12"/>
  <c r="AA274" i="11"/>
  <c r="AA321" i="12"/>
  <c r="X322" i="12"/>
  <c r="Y322" i="12" s="1"/>
  <c r="Z322" i="12" s="1"/>
  <c r="U275" i="11"/>
  <c r="W275" i="11" l="1"/>
  <c r="X275" i="11" s="1"/>
  <c r="Y275" i="11" s="1"/>
  <c r="AA322" i="12"/>
  <c r="X323" i="12"/>
  <c r="X9" i="12" s="1"/>
  <c r="T276" i="11"/>
  <c r="Z275" i="11" l="1"/>
  <c r="AA275" i="11"/>
  <c r="B20" i="13"/>
  <c r="Y323" i="12"/>
  <c r="U276" i="11"/>
  <c r="T277" i="11" s="1"/>
  <c r="W276" i="11" l="1"/>
  <c r="Z323" i="12"/>
  <c r="Z9" i="12" s="1"/>
  <c r="B22" i="13" s="1"/>
  <c r="Y9" i="12"/>
  <c r="B21" i="13" s="1"/>
  <c r="AA323" i="12"/>
  <c r="AA9" i="12" s="1"/>
  <c r="U277" i="11"/>
  <c r="W277" i="11" s="1"/>
  <c r="X276" i="11"/>
  <c r="Y276" i="11" s="1"/>
  <c r="Z276" i="11" s="1"/>
  <c r="X277" i="11" l="1"/>
  <c r="Y277" i="11" s="1"/>
  <c r="AA276" i="11"/>
  <c r="B23" i="13"/>
  <c r="T278" i="11"/>
  <c r="AA277" i="11" l="1"/>
  <c r="Z277" i="11"/>
  <c r="U278" i="11"/>
  <c r="AB9" i="12"/>
  <c r="B24" i="13" s="1"/>
  <c r="W278" i="11" l="1"/>
  <c r="X278" i="11" s="1"/>
  <c r="Y278" i="11" s="1"/>
  <c r="T279" i="11"/>
  <c r="AA278" i="11" l="1"/>
  <c r="Z278" i="11"/>
  <c r="U279" i="11"/>
  <c r="W279" i="11" s="1"/>
  <c r="X279" i="11" s="1"/>
  <c r="Y279" i="11" s="1"/>
  <c r="T280" i="11" l="1"/>
  <c r="U280" i="11" s="1"/>
  <c r="W280" i="11" s="1"/>
  <c r="X280" i="11" s="1"/>
  <c r="Y280" i="11" s="1"/>
  <c r="AA279" i="11"/>
  <c r="Z279" i="11"/>
  <c r="T281" i="11" l="1"/>
  <c r="U281" i="11" s="1"/>
  <c r="T282" i="11" s="1"/>
  <c r="AA280" i="11"/>
  <c r="Z280" i="11"/>
  <c r="W281" i="11" l="1"/>
  <c r="X281" i="11" s="1"/>
  <c r="Y281" i="11" s="1"/>
  <c r="Z281" i="11" s="1"/>
  <c r="U282" i="11"/>
  <c r="T283" i="11" s="1"/>
  <c r="U283" i="11" s="1"/>
  <c r="T284" i="11" s="1"/>
  <c r="AA281" i="11" l="1"/>
  <c r="W282" i="11"/>
  <c r="X282" i="11" s="1"/>
  <c r="Y282" i="11" s="1"/>
  <c r="Z282" i="11" s="1"/>
  <c r="W283" i="11"/>
  <c r="X283" i="11" s="1"/>
  <c r="Y283" i="11" s="1"/>
  <c r="Z283" i="11" s="1"/>
  <c r="U284" i="11"/>
  <c r="T285" i="11" s="1"/>
  <c r="AA282" i="11" l="1"/>
  <c r="W284" i="11"/>
  <c r="X284" i="11" s="1"/>
  <c r="Y284" i="11" s="1"/>
  <c r="Z284" i="11" s="1"/>
  <c r="AA283" i="11"/>
  <c r="U285" i="11"/>
  <c r="T286" i="11" s="1"/>
  <c r="W285" i="11" l="1"/>
  <c r="X285" i="11" s="1"/>
  <c r="Y285" i="11" s="1"/>
  <c r="Z285" i="11" s="1"/>
  <c r="AA284" i="11"/>
  <c r="U286" i="11"/>
  <c r="T287" i="11" s="1"/>
  <c r="W286" i="11" l="1"/>
  <c r="X286" i="11" s="1"/>
  <c r="Y286" i="11" s="1"/>
  <c r="Z286" i="11" s="1"/>
  <c r="AA285" i="11"/>
  <c r="U287" i="11"/>
  <c r="W287" i="11" s="1"/>
  <c r="X287" i="11" l="1"/>
  <c r="Y287" i="11" s="1"/>
  <c r="Z287" i="11" s="1"/>
  <c r="AA286" i="11"/>
  <c r="T288" i="11"/>
  <c r="AA287" i="11" l="1"/>
  <c r="U288" i="11"/>
  <c r="W288" i="11" l="1"/>
  <c r="X288" i="11" s="1"/>
  <c r="Y288" i="11" s="1"/>
  <c r="T289" i="11"/>
  <c r="Z288" i="11" l="1"/>
  <c r="AA288" i="11"/>
  <c r="U289" i="11"/>
  <c r="W289" i="11" l="1"/>
  <c r="X289" i="11" s="1"/>
  <c r="Y289" i="11" s="1"/>
  <c r="T290" i="11"/>
  <c r="AA289" i="11" l="1"/>
  <c r="Z289" i="11"/>
  <c r="U290" i="11"/>
  <c r="T291" i="11" s="1"/>
  <c r="U291" i="11" s="1"/>
  <c r="T292" i="11" s="1"/>
  <c r="W290" i="11" l="1"/>
  <c r="X290" i="11" s="1"/>
  <c r="Y290" i="11" s="1"/>
  <c r="Z290" i="11" s="1"/>
  <c r="W291" i="11"/>
  <c r="X291" i="11" s="1"/>
  <c r="Y291" i="11" s="1"/>
  <c r="Z291" i="11" s="1"/>
  <c r="U292" i="11"/>
  <c r="T293" i="11" s="1"/>
  <c r="AA290" i="11" l="1"/>
  <c r="W292" i="11"/>
  <c r="X292" i="11" s="1"/>
  <c r="Y292" i="11" s="1"/>
  <c r="Z292" i="11" s="1"/>
  <c r="AA291" i="11"/>
  <c r="U293" i="11"/>
  <c r="T294" i="11" s="1"/>
  <c r="W293" i="11" l="1"/>
  <c r="X293" i="11" s="1"/>
  <c r="Y293" i="11" s="1"/>
  <c r="Z293" i="11" s="1"/>
  <c r="AA292" i="11"/>
  <c r="U294" i="11"/>
  <c r="W294" i="11" s="1"/>
  <c r="X294" i="11" l="1"/>
  <c r="Y294" i="11" s="1"/>
  <c r="Z294" i="11" s="1"/>
  <c r="AA293" i="11"/>
  <c r="T295" i="11"/>
  <c r="AA294" i="11" l="1"/>
  <c r="U295" i="11"/>
  <c r="W295" i="11" l="1"/>
  <c r="X295" i="11" s="1"/>
  <c r="Y295" i="11" s="1"/>
  <c r="T296" i="11"/>
  <c r="Z295" i="11" l="1"/>
  <c r="AA295" i="11"/>
  <c r="U296" i="11"/>
  <c r="T297" i="11" s="1"/>
  <c r="W296" i="11" l="1"/>
  <c r="X296" i="11" s="1"/>
  <c r="Y296" i="11" s="1"/>
  <c r="Z296" i="11" s="1"/>
  <c r="U297" i="11"/>
  <c r="T298" i="11" s="1"/>
  <c r="W297" i="11" l="1"/>
  <c r="X297" i="11" s="1"/>
  <c r="Y297" i="11" s="1"/>
  <c r="U298" i="11"/>
  <c r="T299" i="11" s="1"/>
  <c r="AA296" i="11"/>
  <c r="U299" i="11" l="1"/>
  <c r="T300" i="11" s="1"/>
  <c r="U300" i="11" s="1"/>
  <c r="W298" i="11"/>
  <c r="X298" i="11" s="1"/>
  <c r="Y298" i="11" s="1"/>
  <c r="Z298" i="11" s="1"/>
  <c r="AA297" i="11"/>
  <c r="Z297" i="11"/>
  <c r="AA298" i="11" l="1"/>
  <c r="W299" i="11"/>
  <c r="X299" i="11" s="1"/>
  <c r="Y299" i="11" s="1"/>
  <c r="Z299" i="11" s="1"/>
  <c r="W300" i="11"/>
  <c r="X300" i="11" s="1"/>
  <c r="Y300" i="11" s="1"/>
  <c r="T301" i="11"/>
  <c r="AA299" i="11" l="1"/>
  <c r="Z300" i="11"/>
  <c r="AA300" i="11"/>
  <c r="U301" i="11"/>
  <c r="T302" i="11" s="1"/>
  <c r="U302" i="11" l="1"/>
  <c r="T303" i="11" s="1"/>
  <c r="U303" i="11" s="1"/>
  <c r="W301" i="11"/>
  <c r="X301" i="11" s="1"/>
  <c r="Y301" i="11" s="1"/>
  <c r="Z301" i="11" s="1"/>
  <c r="AA301" i="11" l="1"/>
  <c r="W302" i="11"/>
  <c r="X302" i="11" s="1"/>
  <c r="Y302" i="11" s="1"/>
  <c r="Z302" i="11" s="1"/>
  <c r="W303" i="11"/>
  <c r="X303" i="11" s="1"/>
  <c r="Y303" i="11" s="1"/>
  <c r="T304" i="11"/>
  <c r="AA302" i="11" l="1"/>
  <c r="AA303" i="11"/>
  <c r="Z303" i="11"/>
  <c r="U304" i="11"/>
  <c r="T305" i="11" s="1"/>
  <c r="U305" i="11" l="1"/>
  <c r="W305" i="11" s="1"/>
  <c r="X305" i="11" s="1"/>
  <c r="Y305" i="11" s="1"/>
  <c r="W304" i="11"/>
  <c r="X304" i="11" s="1"/>
  <c r="Y304" i="11" s="1"/>
  <c r="Z304" i="11" s="1"/>
  <c r="T306" i="11" l="1"/>
  <c r="U306" i="11" s="1"/>
  <c r="T307" i="11" s="1"/>
  <c r="AA304" i="11"/>
  <c r="AA305" i="11"/>
  <c r="Z305" i="11"/>
  <c r="U307" i="11" l="1"/>
  <c r="W307" i="11" s="1"/>
  <c r="X307" i="11" s="1"/>
  <c r="Y307" i="11" s="1"/>
  <c r="Z307" i="11" s="1"/>
  <c r="W306" i="11"/>
  <c r="X306" i="11" s="1"/>
  <c r="Y306" i="11" s="1"/>
  <c r="Z306" i="11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2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C40" i="2"/>
  <c r="T308" i="11" l="1"/>
  <c r="AA306" i="11"/>
  <c r="AA307" i="11"/>
  <c r="U308" i="11"/>
  <c r="W14" i="9"/>
  <c r="T5" i="9"/>
  <c r="B13" i="9"/>
  <c r="I3" i="9"/>
  <c r="Q3" i="9"/>
  <c r="Y3" i="9"/>
  <c r="G4" i="9"/>
  <c r="O4" i="9"/>
  <c r="W4" i="9"/>
  <c r="E5" i="9"/>
  <c r="M5" i="9"/>
  <c r="U5" i="9"/>
  <c r="C6" i="9"/>
  <c r="K6" i="9"/>
  <c r="S6" i="9"/>
  <c r="AA6" i="9"/>
  <c r="I7" i="9"/>
  <c r="Q7" i="9"/>
  <c r="Y7" i="9"/>
  <c r="G8" i="9"/>
  <c r="O8" i="9"/>
  <c r="W8" i="9"/>
  <c r="E9" i="9"/>
  <c r="M9" i="9"/>
  <c r="U9" i="9"/>
  <c r="D10" i="9"/>
  <c r="L10" i="9"/>
  <c r="T10" i="9"/>
  <c r="C11" i="9"/>
  <c r="K11" i="9"/>
  <c r="S11" i="9"/>
  <c r="AA11" i="9"/>
  <c r="J12" i="9"/>
  <c r="R12" i="9"/>
  <c r="Z12" i="9"/>
  <c r="I13" i="9"/>
  <c r="Q13" i="9"/>
  <c r="Y13" i="9"/>
  <c r="H14" i="9"/>
  <c r="P14" i="9"/>
  <c r="X14" i="9"/>
  <c r="B14" i="9"/>
  <c r="J3" i="9"/>
  <c r="R3" i="9"/>
  <c r="Z3" i="9"/>
  <c r="H4" i="9"/>
  <c r="P4" i="9"/>
  <c r="X4" i="9"/>
  <c r="F5" i="9"/>
  <c r="N5" i="9"/>
  <c r="V5" i="9"/>
  <c r="D6" i="9"/>
  <c r="L6" i="9"/>
  <c r="T6" i="9"/>
  <c r="AB6" i="9"/>
  <c r="J7" i="9"/>
  <c r="R7" i="9"/>
  <c r="Z7" i="9"/>
  <c r="H8" i="9"/>
  <c r="P8" i="9"/>
  <c r="X8" i="9"/>
  <c r="F9" i="9"/>
  <c r="N9" i="9"/>
  <c r="V9" i="9"/>
  <c r="E10" i="9"/>
  <c r="M10" i="9"/>
  <c r="U10" i="9"/>
  <c r="D11" i="9"/>
  <c r="L11" i="9"/>
  <c r="T11" i="9"/>
  <c r="C12" i="9"/>
  <c r="K12" i="9"/>
  <c r="S12" i="9"/>
  <c r="AA12" i="9"/>
  <c r="J13" i="9"/>
  <c r="R13" i="9"/>
  <c r="Z13" i="9"/>
  <c r="I14" i="9"/>
  <c r="Q14" i="9"/>
  <c r="Y14" i="9"/>
  <c r="C3" i="9"/>
  <c r="K3" i="9"/>
  <c r="S3" i="9"/>
  <c r="AA3" i="9"/>
  <c r="I4" i="9"/>
  <c r="Q4" i="9"/>
  <c r="Y4" i="9"/>
  <c r="G5" i="9"/>
  <c r="O5" i="9"/>
  <c r="W5" i="9"/>
  <c r="E6" i="9"/>
  <c r="M6" i="9"/>
  <c r="U6" i="9"/>
  <c r="C7" i="9"/>
  <c r="K7" i="9"/>
  <c r="S7" i="9"/>
  <c r="AA7" i="9"/>
  <c r="I8" i="9"/>
  <c r="Q8" i="9"/>
  <c r="Y8" i="9"/>
  <c r="G9" i="9"/>
  <c r="O9" i="9"/>
  <c r="W9" i="9"/>
  <c r="F10" i="9"/>
  <c r="N10" i="9"/>
  <c r="V10" i="9"/>
  <c r="E11" i="9"/>
  <c r="M11" i="9"/>
  <c r="U11" i="9"/>
  <c r="D12" i="9"/>
  <c r="L12" i="9"/>
  <c r="T12" i="9"/>
  <c r="C13" i="9"/>
  <c r="K13" i="9"/>
  <c r="S13" i="9"/>
  <c r="AA13" i="9"/>
  <c r="J14" i="9"/>
  <c r="R14" i="9"/>
  <c r="Z14" i="9"/>
  <c r="D3" i="9"/>
  <c r="L3" i="9"/>
  <c r="T3" i="9"/>
  <c r="AB3" i="9"/>
  <c r="J4" i="9"/>
  <c r="R4" i="9"/>
  <c r="Z4" i="9"/>
  <c r="H5" i="9"/>
  <c r="P5" i="9"/>
  <c r="X5" i="9"/>
  <c r="F6" i="9"/>
  <c r="N6" i="9"/>
  <c r="V6" i="9"/>
  <c r="D7" i="9"/>
  <c r="L7" i="9"/>
  <c r="T7" i="9"/>
  <c r="AB7" i="9"/>
  <c r="J8" i="9"/>
  <c r="R8" i="9"/>
  <c r="Z8" i="9"/>
  <c r="H9" i="9"/>
  <c r="P9" i="9"/>
  <c r="X9" i="9"/>
  <c r="G10" i="9"/>
  <c r="O10" i="9"/>
  <c r="W10" i="9"/>
  <c r="F11" i="9"/>
  <c r="N11" i="9"/>
  <c r="V11" i="9"/>
  <c r="E12" i="9"/>
  <c r="M12" i="9"/>
  <c r="U12" i="9"/>
  <c r="D13" i="9"/>
  <c r="L13" i="9"/>
  <c r="T13" i="9"/>
  <c r="C14" i="9"/>
  <c r="K14" i="9"/>
  <c r="S14" i="9"/>
  <c r="AA14" i="9"/>
  <c r="B9" i="9"/>
  <c r="E3" i="9"/>
  <c r="M3" i="9"/>
  <c r="U3" i="9"/>
  <c r="C4" i="9"/>
  <c r="K4" i="9"/>
  <c r="S4" i="9"/>
  <c r="AA4" i="9"/>
  <c r="I5" i="9"/>
  <c r="Q5" i="9"/>
  <c r="Y5" i="9"/>
  <c r="G6" i="9"/>
  <c r="O6" i="9"/>
  <c r="W6" i="9"/>
  <c r="E7" i="9"/>
  <c r="M7" i="9"/>
  <c r="U7" i="9"/>
  <c r="C8" i="9"/>
  <c r="K8" i="9"/>
  <c r="S8" i="9"/>
  <c r="AA8" i="9"/>
  <c r="I9" i="9"/>
  <c r="Q9" i="9"/>
  <c r="Y9" i="9"/>
  <c r="H10" i="9"/>
  <c r="P10" i="9"/>
  <c r="X10" i="9"/>
  <c r="G11" i="9"/>
  <c r="O11" i="9"/>
  <c r="W11" i="9"/>
  <c r="F12" i="9"/>
  <c r="N12" i="9"/>
  <c r="V12" i="9"/>
  <c r="E13" i="9"/>
  <c r="M13" i="9"/>
  <c r="U13" i="9"/>
  <c r="D14" i="9"/>
  <c r="L14" i="9"/>
  <c r="T14" i="9"/>
  <c r="B10" i="9"/>
  <c r="F3" i="9"/>
  <c r="N3" i="9"/>
  <c r="V3" i="9"/>
  <c r="D4" i="9"/>
  <c r="L4" i="9"/>
  <c r="T4" i="9"/>
  <c r="AB4" i="9"/>
  <c r="J5" i="9"/>
  <c r="R5" i="9"/>
  <c r="Z5" i="9"/>
  <c r="H6" i="9"/>
  <c r="P6" i="9"/>
  <c r="X6" i="9"/>
  <c r="F7" i="9"/>
  <c r="N7" i="9"/>
  <c r="V7" i="9"/>
  <c r="D8" i="9"/>
  <c r="L8" i="9"/>
  <c r="T8" i="9"/>
  <c r="AB8" i="9"/>
  <c r="J9" i="9"/>
  <c r="R9" i="9"/>
  <c r="Z9" i="9"/>
  <c r="I10" i="9"/>
  <c r="Q10" i="9"/>
  <c r="Y10" i="9"/>
  <c r="H11" i="9"/>
  <c r="P11" i="9"/>
  <c r="X11" i="9"/>
  <c r="G12" i="9"/>
  <c r="O12" i="9"/>
  <c r="W12" i="9"/>
  <c r="F13" i="9"/>
  <c r="N13" i="9"/>
  <c r="V13" i="9"/>
  <c r="E14" i="9"/>
  <c r="M14" i="9"/>
  <c r="U14" i="9"/>
  <c r="B11" i="9"/>
  <c r="G3" i="9"/>
  <c r="O3" i="9"/>
  <c r="W3" i="9"/>
  <c r="E4" i="9"/>
  <c r="M4" i="9"/>
  <c r="U4" i="9"/>
  <c r="C5" i="9"/>
  <c r="K5" i="9"/>
  <c r="S5" i="9"/>
  <c r="AA5" i="9"/>
  <c r="I6" i="9"/>
  <c r="Q6" i="9"/>
  <c r="Y6" i="9"/>
  <c r="G7" i="9"/>
  <c r="O7" i="9"/>
  <c r="W7" i="9"/>
  <c r="E8" i="9"/>
  <c r="M8" i="9"/>
  <c r="U8" i="9"/>
  <c r="C9" i="9"/>
  <c r="K9" i="9"/>
  <c r="S9" i="9"/>
  <c r="AA9" i="9"/>
  <c r="J10" i="9"/>
  <c r="R10" i="9"/>
  <c r="Z10" i="9"/>
  <c r="I11" i="9"/>
  <c r="Q11" i="9"/>
  <c r="Y11" i="9"/>
  <c r="H12" i="9"/>
  <c r="P12" i="9"/>
  <c r="X12" i="9"/>
  <c r="G13" i="9"/>
  <c r="O13" i="9"/>
  <c r="W13" i="9"/>
  <c r="F14" i="9"/>
  <c r="N14" i="9"/>
  <c r="V14" i="9"/>
  <c r="B12" i="9"/>
  <c r="H3" i="9"/>
  <c r="P3" i="9"/>
  <c r="X3" i="9"/>
  <c r="F4" i="9"/>
  <c r="N4" i="9"/>
  <c r="V4" i="9"/>
  <c r="D5" i="9"/>
  <c r="L5" i="9"/>
  <c r="AB5" i="9"/>
  <c r="J6" i="9"/>
  <c r="R6" i="9"/>
  <c r="Z6" i="9"/>
  <c r="H7" i="9"/>
  <c r="P7" i="9"/>
  <c r="X7" i="9"/>
  <c r="F8" i="9"/>
  <c r="N8" i="9"/>
  <c r="V8" i="9"/>
  <c r="D9" i="9"/>
  <c r="L9" i="9"/>
  <c r="T9" i="9"/>
  <c r="C10" i="9"/>
  <c r="K10" i="9"/>
  <c r="S10" i="9"/>
  <c r="AA10" i="9"/>
  <c r="J11" i="9"/>
  <c r="R11" i="9"/>
  <c r="Z11" i="9"/>
  <c r="I12" i="9"/>
  <c r="Q12" i="9"/>
  <c r="Y12" i="9"/>
  <c r="H13" i="9"/>
  <c r="P13" i="9"/>
  <c r="X13" i="9"/>
  <c r="G14" i="9"/>
  <c r="O14" i="9"/>
  <c r="W308" i="11" l="1"/>
  <c r="X308" i="11" s="1"/>
  <c r="Y308" i="11" s="1"/>
  <c r="AC3" i="9"/>
  <c r="T309" i="11"/>
  <c r="AC14" i="9"/>
  <c r="AC8" i="9"/>
  <c r="AC9" i="9"/>
  <c r="AC10" i="9"/>
  <c r="AC7" i="9"/>
  <c r="AC11" i="9"/>
  <c r="AC6" i="9"/>
  <c r="AC12" i="9"/>
  <c r="AC5" i="9"/>
  <c r="AC4" i="9"/>
  <c r="AC13" i="9"/>
  <c r="Z308" i="11" l="1"/>
  <c r="AA308" i="11"/>
  <c r="U309" i="11"/>
  <c r="W309" i="11" s="1"/>
  <c r="X309" i="11" s="1"/>
  <c r="Y309" i="11" s="1"/>
  <c r="Z309" i="11" s="1"/>
  <c r="AC15" i="9"/>
  <c r="AC16" i="9" s="1"/>
  <c r="AD4" i="9" s="1"/>
  <c r="I15" i="3" s="1"/>
  <c r="I27" i="3" s="1"/>
  <c r="I39" i="3" s="1"/>
  <c r="I51" i="3" s="1"/>
  <c r="I63" i="3" s="1"/>
  <c r="I75" i="3" s="1"/>
  <c r="I87" i="3" s="1"/>
  <c r="I99" i="3" s="1"/>
  <c r="I111" i="3" s="1"/>
  <c r="I123" i="3" s="1"/>
  <c r="I135" i="3" s="1"/>
  <c r="I147" i="3" s="1"/>
  <c r="I159" i="3" s="1"/>
  <c r="I171" i="3" s="1"/>
  <c r="I183" i="3" s="1"/>
  <c r="I195" i="3" s="1"/>
  <c r="I207" i="3" s="1"/>
  <c r="I219" i="3" s="1"/>
  <c r="I231" i="3" s="1"/>
  <c r="I243" i="3" s="1"/>
  <c r="I255" i="3" s="1"/>
  <c r="I267" i="3" s="1"/>
  <c r="I279" i="3" s="1"/>
  <c r="I291" i="3" s="1"/>
  <c r="I303" i="3" s="1"/>
  <c r="I315" i="3" s="1"/>
  <c r="T310" i="11" l="1"/>
  <c r="AD13" i="9"/>
  <c r="I12" i="3" s="1"/>
  <c r="AD3" i="9"/>
  <c r="I14" i="3" s="1"/>
  <c r="I26" i="3" s="1"/>
  <c r="I38" i="3" s="1"/>
  <c r="I50" i="3" s="1"/>
  <c r="I62" i="3" s="1"/>
  <c r="I74" i="3" s="1"/>
  <c r="I86" i="3" s="1"/>
  <c r="I98" i="3" s="1"/>
  <c r="I110" i="3" s="1"/>
  <c r="I122" i="3" s="1"/>
  <c r="I134" i="3" s="1"/>
  <c r="I146" i="3" s="1"/>
  <c r="I158" i="3" s="1"/>
  <c r="I170" i="3" s="1"/>
  <c r="I182" i="3" s="1"/>
  <c r="I194" i="3" s="1"/>
  <c r="I206" i="3" s="1"/>
  <c r="I218" i="3" s="1"/>
  <c r="I230" i="3" s="1"/>
  <c r="I242" i="3" s="1"/>
  <c r="I254" i="3" s="1"/>
  <c r="I266" i="3" s="1"/>
  <c r="I278" i="3" s="1"/>
  <c r="I290" i="3" s="1"/>
  <c r="I302" i="3" s="1"/>
  <c r="I314" i="3" s="1"/>
  <c r="AD8" i="9"/>
  <c r="I19" i="3" s="1"/>
  <c r="I31" i="3" s="1"/>
  <c r="I43" i="3" s="1"/>
  <c r="I55" i="3" s="1"/>
  <c r="I67" i="3" s="1"/>
  <c r="I79" i="3" s="1"/>
  <c r="I91" i="3" s="1"/>
  <c r="I103" i="3" s="1"/>
  <c r="I115" i="3" s="1"/>
  <c r="I127" i="3" s="1"/>
  <c r="I139" i="3" s="1"/>
  <c r="I151" i="3" s="1"/>
  <c r="I163" i="3" s="1"/>
  <c r="I175" i="3" s="1"/>
  <c r="I187" i="3" s="1"/>
  <c r="I199" i="3" s="1"/>
  <c r="I211" i="3" s="1"/>
  <c r="I223" i="3" s="1"/>
  <c r="I235" i="3" s="1"/>
  <c r="I247" i="3" s="1"/>
  <c r="I259" i="3" s="1"/>
  <c r="I271" i="3" s="1"/>
  <c r="I283" i="3" s="1"/>
  <c r="I295" i="3" s="1"/>
  <c r="I307" i="3" s="1"/>
  <c r="I319" i="3" s="1"/>
  <c r="AD11" i="9"/>
  <c r="I10" i="3" s="1"/>
  <c r="I22" i="3" s="1"/>
  <c r="I34" i="3" s="1"/>
  <c r="I46" i="3" s="1"/>
  <c r="I58" i="3" s="1"/>
  <c r="I70" i="3" s="1"/>
  <c r="I82" i="3" s="1"/>
  <c r="I94" i="3" s="1"/>
  <c r="I106" i="3" s="1"/>
  <c r="I118" i="3" s="1"/>
  <c r="I130" i="3" s="1"/>
  <c r="I142" i="3" s="1"/>
  <c r="I154" i="3" s="1"/>
  <c r="I166" i="3" s="1"/>
  <c r="I178" i="3" s="1"/>
  <c r="I190" i="3" s="1"/>
  <c r="I202" i="3" s="1"/>
  <c r="I214" i="3" s="1"/>
  <c r="I226" i="3" s="1"/>
  <c r="I238" i="3" s="1"/>
  <c r="I250" i="3" s="1"/>
  <c r="I262" i="3" s="1"/>
  <c r="I274" i="3" s="1"/>
  <c r="I286" i="3" s="1"/>
  <c r="I298" i="3" s="1"/>
  <c r="I310" i="3" s="1"/>
  <c r="AA309" i="11"/>
  <c r="AD6" i="9"/>
  <c r="I17" i="3" s="1"/>
  <c r="I29" i="3" s="1"/>
  <c r="I41" i="3" s="1"/>
  <c r="I53" i="3" s="1"/>
  <c r="I65" i="3" s="1"/>
  <c r="I77" i="3" s="1"/>
  <c r="I89" i="3" s="1"/>
  <c r="I101" i="3" s="1"/>
  <c r="I113" i="3" s="1"/>
  <c r="I125" i="3" s="1"/>
  <c r="I137" i="3" s="1"/>
  <c r="I149" i="3" s="1"/>
  <c r="I161" i="3" s="1"/>
  <c r="I173" i="3" s="1"/>
  <c r="I185" i="3" s="1"/>
  <c r="I197" i="3" s="1"/>
  <c r="I209" i="3" s="1"/>
  <c r="I221" i="3" s="1"/>
  <c r="I233" i="3" s="1"/>
  <c r="I245" i="3" s="1"/>
  <c r="I257" i="3" s="1"/>
  <c r="I269" i="3" s="1"/>
  <c r="I281" i="3" s="1"/>
  <c r="I293" i="3" s="1"/>
  <c r="I305" i="3" s="1"/>
  <c r="I317" i="3" s="1"/>
  <c r="AD14" i="9"/>
  <c r="I13" i="3" s="1"/>
  <c r="I25" i="3" s="1"/>
  <c r="I37" i="3" s="1"/>
  <c r="I49" i="3" s="1"/>
  <c r="I61" i="3" s="1"/>
  <c r="I73" i="3" s="1"/>
  <c r="I85" i="3" s="1"/>
  <c r="I97" i="3" s="1"/>
  <c r="I109" i="3" s="1"/>
  <c r="I121" i="3" s="1"/>
  <c r="I133" i="3" s="1"/>
  <c r="I145" i="3" s="1"/>
  <c r="I157" i="3" s="1"/>
  <c r="I169" i="3" s="1"/>
  <c r="I181" i="3" s="1"/>
  <c r="I193" i="3" s="1"/>
  <c r="I205" i="3" s="1"/>
  <c r="I217" i="3" s="1"/>
  <c r="I229" i="3" s="1"/>
  <c r="I241" i="3" s="1"/>
  <c r="I253" i="3" s="1"/>
  <c r="I265" i="3" s="1"/>
  <c r="I277" i="3" s="1"/>
  <c r="I289" i="3" s="1"/>
  <c r="I301" i="3" s="1"/>
  <c r="I313" i="3" s="1"/>
  <c r="AD7" i="9"/>
  <c r="I18" i="3" s="1"/>
  <c r="I30" i="3" s="1"/>
  <c r="I42" i="3" s="1"/>
  <c r="I54" i="3" s="1"/>
  <c r="I66" i="3" s="1"/>
  <c r="I78" i="3" s="1"/>
  <c r="I90" i="3" s="1"/>
  <c r="I102" i="3" s="1"/>
  <c r="I114" i="3" s="1"/>
  <c r="I126" i="3" s="1"/>
  <c r="I138" i="3" s="1"/>
  <c r="I150" i="3" s="1"/>
  <c r="I162" i="3" s="1"/>
  <c r="I174" i="3" s="1"/>
  <c r="I186" i="3" s="1"/>
  <c r="I198" i="3" s="1"/>
  <c r="I210" i="3" s="1"/>
  <c r="I222" i="3" s="1"/>
  <c r="I234" i="3" s="1"/>
  <c r="I246" i="3" s="1"/>
  <c r="I258" i="3" s="1"/>
  <c r="I270" i="3" s="1"/>
  <c r="I282" i="3" s="1"/>
  <c r="I294" i="3" s="1"/>
  <c r="I306" i="3" s="1"/>
  <c r="I318" i="3" s="1"/>
  <c r="AD9" i="9"/>
  <c r="I8" i="3" s="1"/>
  <c r="J15" i="3"/>
  <c r="K15" i="3" s="1"/>
  <c r="L15" i="3" s="1"/>
  <c r="AD12" i="9"/>
  <c r="I11" i="3" s="1"/>
  <c r="I23" i="3" s="1"/>
  <c r="I35" i="3" s="1"/>
  <c r="I47" i="3" s="1"/>
  <c r="I59" i="3" s="1"/>
  <c r="I71" i="3" s="1"/>
  <c r="I83" i="3" s="1"/>
  <c r="I95" i="3" s="1"/>
  <c r="I107" i="3" s="1"/>
  <c r="I119" i="3" s="1"/>
  <c r="I131" i="3" s="1"/>
  <c r="I143" i="3" s="1"/>
  <c r="I155" i="3" s="1"/>
  <c r="I167" i="3" s="1"/>
  <c r="I179" i="3" s="1"/>
  <c r="I191" i="3" s="1"/>
  <c r="I203" i="3" s="1"/>
  <c r="I215" i="3" s="1"/>
  <c r="I227" i="3" s="1"/>
  <c r="I239" i="3" s="1"/>
  <c r="I251" i="3" s="1"/>
  <c r="I263" i="3" s="1"/>
  <c r="I275" i="3" s="1"/>
  <c r="I287" i="3" s="1"/>
  <c r="I299" i="3" s="1"/>
  <c r="I311" i="3" s="1"/>
  <c r="J14" i="3"/>
  <c r="K14" i="3" s="1"/>
  <c r="L14" i="3" s="1"/>
  <c r="AD10" i="9"/>
  <c r="I9" i="3" s="1"/>
  <c r="I21" i="3" s="1"/>
  <c r="I33" i="3" s="1"/>
  <c r="I45" i="3" s="1"/>
  <c r="I57" i="3" s="1"/>
  <c r="I69" i="3" s="1"/>
  <c r="I81" i="3" s="1"/>
  <c r="I93" i="3" s="1"/>
  <c r="I105" i="3" s="1"/>
  <c r="I117" i="3" s="1"/>
  <c r="I129" i="3" s="1"/>
  <c r="I141" i="3" s="1"/>
  <c r="I153" i="3" s="1"/>
  <c r="I165" i="3" s="1"/>
  <c r="I177" i="3" s="1"/>
  <c r="I189" i="3" s="1"/>
  <c r="I201" i="3" s="1"/>
  <c r="I213" i="3" s="1"/>
  <c r="I225" i="3" s="1"/>
  <c r="I237" i="3" s="1"/>
  <c r="I249" i="3" s="1"/>
  <c r="I261" i="3" s="1"/>
  <c r="I273" i="3" s="1"/>
  <c r="I285" i="3" s="1"/>
  <c r="I297" i="3" s="1"/>
  <c r="I309" i="3" s="1"/>
  <c r="AD5" i="9"/>
  <c r="I16" i="3" s="1"/>
  <c r="I28" i="3" s="1"/>
  <c r="I40" i="3" s="1"/>
  <c r="I52" i="3" s="1"/>
  <c r="I64" i="3" s="1"/>
  <c r="I76" i="3" s="1"/>
  <c r="I88" i="3" s="1"/>
  <c r="I100" i="3" s="1"/>
  <c r="I112" i="3" s="1"/>
  <c r="I124" i="3" s="1"/>
  <c r="I136" i="3" s="1"/>
  <c r="I148" i="3" s="1"/>
  <c r="I160" i="3" s="1"/>
  <c r="I172" i="3" s="1"/>
  <c r="I184" i="3" s="1"/>
  <c r="I196" i="3" s="1"/>
  <c r="I208" i="3" s="1"/>
  <c r="I220" i="3" s="1"/>
  <c r="I232" i="3" s="1"/>
  <c r="I244" i="3" s="1"/>
  <c r="I256" i="3" s="1"/>
  <c r="I268" i="3" s="1"/>
  <c r="I280" i="3" s="1"/>
  <c r="I292" i="3" s="1"/>
  <c r="I304" i="3" s="1"/>
  <c r="I316" i="3" s="1"/>
  <c r="U310" i="11" l="1"/>
  <c r="W310" i="11" s="1"/>
  <c r="J319" i="3"/>
  <c r="K319" i="3" s="1"/>
  <c r="L319" i="3" s="1"/>
  <c r="J10" i="3"/>
  <c r="K10" i="3" s="1"/>
  <c r="L10" i="3" s="1"/>
  <c r="J9" i="3"/>
  <c r="K9" i="3" s="1"/>
  <c r="L9" i="3" s="1"/>
  <c r="T311" i="11"/>
  <c r="J18" i="3"/>
  <c r="K18" i="3" s="1"/>
  <c r="L18" i="3" s="1"/>
  <c r="J17" i="3"/>
  <c r="K17" i="3" s="1"/>
  <c r="L17" i="3" s="1"/>
  <c r="J13" i="3"/>
  <c r="K13" i="3" s="1"/>
  <c r="L13" i="3" s="1"/>
  <c r="J16" i="3"/>
  <c r="K16" i="3" s="1"/>
  <c r="L16" i="3" s="1"/>
  <c r="J11" i="3"/>
  <c r="K11" i="3" s="1"/>
  <c r="L11" i="3" s="1"/>
  <c r="J8" i="3"/>
  <c r="K8" i="3" s="1"/>
  <c r="L8" i="3" s="1"/>
  <c r="I20" i="3"/>
  <c r="I32" i="3" s="1"/>
  <c r="I44" i="3" s="1"/>
  <c r="I56" i="3" s="1"/>
  <c r="I68" i="3" s="1"/>
  <c r="I80" i="3" s="1"/>
  <c r="I92" i="3" s="1"/>
  <c r="I104" i="3" s="1"/>
  <c r="I116" i="3" s="1"/>
  <c r="I128" i="3" s="1"/>
  <c r="I140" i="3" s="1"/>
  <c r="I152" i="3" s="1"/>
  <c r="I164" i="3" s="1"/>
  <c r="I176" i="3" s="1"/>
  <c r="I188" i="3" s="1"/>
  <c r="I200" i="3" s="1"/>
  <c r="I212" i="3" s="1"/>
  <c r="I224" i="3" s="1"/>
  <c r="I236" i="3" s="1"/>
  <c r="I248" i="3" s="1"/>
  <c r="I260" i="3" s="1"/>
  <c r="I272" i="3" s="1"/>
  <c r="I284" i="3" s="1"/>
  <c r="I296" i="3" s="1"/>
  <c r="I308" i="3" s="1"/>
  <c r="J19" i="3"/>
  <c r="K19" i="3" s="1"/>
  <c r="L19" i="3" s="1"/>
  <c r="I24" i="3"/>
  <c r="J12" i="3"/>
  <c r="K12" i="3" s="1"/>
  <c r="L12" i="3" s="1"/>
  <c r="AD15" i="9"/>
  <c r="J26" i="3"/>
  <c r="K26" i="3" s="1"/>
  <c r="L26" i="3" s="1"/>
  <c r="J27" i="3"/>
  <c r="K27" i="3" s="1"/>
  <c r="L27" i="3" s="1"/>
  <c r="J25" i="3"/>
  <c r="K25" i="3" s="1"/>
  <c r="L25" i="3" s="1"/>
  <c r="J23" i="3"/>
  <c r="K23" i="3" s="1"/>
  <c r="L23" i="3" s="1"/>
  <c r="J29" i="3"/>
  <c r="K29" i="3" s="1"/>
  <c r="L29" i="3" s="1"/>
  <c r="J21" i="3"/>
  <c r="K21" i="3" s="1"/>
  <c r="L21" i="3" s="1"/>
  <c r="J31" i="3"/>
  <c r="K31" i="3" s="1"/>
  <c r="L31" i="3" s="1"/>
  <c r="J30" i="3"/>
  <c r="K30" i="3" s="1"/>
  <c r="L30" i="3" s="1"/>
  <c r="J28" i="3"/>
  <c r="K28" i="3" s="1"/>
  <c r="L28" i="3" s="1"/>
  <c r="J22" i="3"/>
  <c r="K22" i="3" s="1"/>
  <c r="L22" i="3" s="1"/>
  <c r="U311" i="11" l="1"/>
  <c r="T312" i="11" s="1"/>
  <c r="X310" i="11"/>
  <c r="Y310" i="11" s="1"/>
  <c r="J20" i="3"/>
  <c r="K20" i="3" s="1"/>
  <c r="L20" i="3" s="1"/>
  <c r="I36" i="3"/>
  <c r="J24" i="3"/>
  <c r="K24" i="3" s="1"/>
  <c r="L24" i="3" s="1"/>
  <c r="J43" i="3"/>
  <c r="K43" i="3" s="1"/>
  <c r="L43" i="3" s="1"/>
  <c r="J35" i="3"/>
  <c r="K35" i="3" s="1"/>
  <c r="L35" i="3" s="1"/>
  <c r="J39" i="3"/>
  <c r="K39" i="3" s="1"/>
  <c r="L39" i="3" s="1"/>
  <c r="J34" i="3"/>
  <c r="K34" i="3" s="1"/>
  <c r="L34" i="3" s="1"/>
  <c r="J42" i="3"/>
  <c r="K42" i="3" s="1"/>
  <c r="L42" i="3" s="1"/>
  <c r="J33" i="3"/>
  <c r="K33" i="3" s="1"/>
  <c r="L33" i="3" s="1"/>
  <c r="J37" i="3"/>
  <c r="K37" i="3" s="1"/>
  <c r="L37" i="3" s="1"/>
  <c r="J38" i="3"/>
  <c r="K38" i="3" s="1"/>
  <c r="L38" i="3" s="1"/>
  <c r="J41" i="3"/>
  <c r="K41" i="3" s="1"/>
  <c r="L41" i="3" s="1"/>
  <c r="J40" i="3"/>
  <c r="K40" i="3" s="1"/>
  <c r="L40" i="3" s="1"/>
  <c r="J32" i="3"/>
  <c r="K32" i="3" s="1"/>
  <c r="L32" i="3" s="1"/>
  <c r="W311" i="11" l="1"/>
  <c r="X311" i="11" s="1"/>
  <c r="Y311" i="11" s="1"/>
  <c r="Z310" i="11"/>
  <c r="AA310" i="11"/>
  <c r="U312" i="11"/>
  <c r="T313" i="11" s="1"/>
  <c r="I48" i="3"/>
  <c r="J36" i="3"/>
  <c r="K36" i="3" s="1"/>
  <c r="L36" i="3" s="1"/>
  <c r="J52" i="3"/>
  <c r="K52" i="3" s="1"/>
  <c r="L52" i="3" s="1"/>
  <c r="J51" i="3"/>
  <c r="K51" i="3" s="1"/>
  <c r="L51" i="3" s="1"/>
  <c r="J49" i="3"/>
  <c r="K49" i="3" s="1"/>
  <c r="L49" i="3" s="1"/>
  <c r="J54" i="3"/>
  <c r="K54" i="3" s="1"/>
  <c r="L54" i="3" s="1"/>
  <c r="J47" i="3"/>
  <c r="K47" i="3" s="1"/>
  <c r="L47" i="3" s="1"/>
  <c r="J44" i="3"/>
  <c r="K44" i="3" s="1"/>
  <c r="L44" i="3" s="1"/>
  <c r="J45" i="3"/>
  <c r="K45" i="3" s="1"/>
  <c r="L45" i="3" s="1"/>
  <c r="J53" i="3"/>
  <c r="K53" i="3" s="1"/>
  <c r="L53" i="3" s="1"/>
  <c r="J46" i="3"/>
  <c r="K46" i="3" s="1"/>
  <c r="L46" i="3" s="1"/>
  <c r="J50" i="3"/>
  <c r="K50" i="3" s="1"/>
  <c r="L50" i="3" s="1"/>
  <c r="J55" i="3"/>
  <c r="K55" i="3" s="1"/>
  <c r="L55" i="3" s="1"/>
  <c r="W312" i="11" l="1"/>
  <c r="X312" i="11" s="1"/>
  <c r="Y312" i="11" s="1"/>
  <c r="Z312" i="11" s="1"/>
  <c r="Z311" i="11"/>
  <c r="AA311" i="11"/>
  <c r="U313" i="11"/>
  <c r="W313" i="11" s="1"/>
  <c r="X313" i="11" s="1"/>
  <c r="Y313" i="11" s="1"/>
  <c r="I60" i="3"/>
  <c r="J48" i="3"/>
  <c r="K48" i="3" s="1"/>
  <c r="L48" i="3" s="1"/>
  <c r="J61" i="3"/>
  <c r="K61" i="3" s="1"/>
  <c r="L61" i="3" s="1"/>
  <c r="J62" i="3"/>
  <c r="K62" i="3" s="1"/>
  <c r="L62" i="3" s="1"/>
  <c r="J58" i="3"/>
  <c r="K58" i="3" s="1"/>
  <c r="L58" i="3" s="1"/>
  <c r="J65" i="3"/>
  <c r="K65" i="3" s="1"/>
  <c r="L65" i="3" s="1"/>
  <c r="J66" i="3"/>
  <c r="K66" i="3" s="1"/>
  <c r="L66" i="3" s="1"/>
  <c r="J56" i="3"/>
  <c r="K56" i="3" s="1"/>
  <c r="L56" i="3" s="1"/>
  <c r="J63" i="3"/>
  <c r="K63" i="3" s="1"/>
  <c r="L63" i="3" s="1"/>
  <c r="J59" i="3"/>
  <c r="K59" i="3" s="1"/>
  <c r="L59" i="3" s="1"/>
  <c r="J57" i="3"/>
  <c r="K57" i="3" s="1"/>
  <c r="L57" i="3" s="1"/>
  <c r="J67" i="3"/>
  <c r="K67" i="3" s="1"/>
  <c r="L67" i="3" s="1"/>
  <c r="J64" i="3"/>
  <c r="K64" i="3" s="1"/>
  <c r="L64" i="3" s="1"/>
  <c r="AA312" i="11" l="1"/>
  <c r="T314" i="11"/>
  <c r="U314" i="11" s="1"/>
  <c r="W314" i="11" s="1"/>
  <c r="X314" i="11" s="1"/>
  <c r="Y314" i="11" s="1"/>
  <c r="Z313" i="11"/>
  <c r="AA313" i="11"/>
  <c r="I72" i="3"/>
  <c r="J60" i="3"/>
  <c r="K60" i="3" s="1"/>
  <c r="L60" i="3" s="1"/>
  <c r="J78" i="3"/>
  <c r="K78" i="3" s="1"/>
  <c r="L78" i="3" s="1"/>
  <c r="J79" i="3"/>
  <c r="K79" i="3" s="1"/>
  <c r="L79" i="3" s="1"/>
  <c r="J75" i="3"/>
  <c r="K75" i="3" s="1"/>
  <c r="L75" i="3" s="1"/>
  <c r="J77" i="3"/>
  <c r="K77" i="3" s="1"/>
  <c r="L77" i="3" s="1"/>
  <c r="J71" i="3"/>
  <c r="K71" i="3" s="1"/>
  <c r="L71" i="3" s="1"/>
  <c r="J74" i="3"/>
  <c r="K74" i="3" s="1"/>
  <c r="L74" i="3" s="1"/>
  <c r="J69" i="3"/>
  <c r="K69" i="3" s="1"/>
  <c r="L69" i="3" s="1"/>
  <c r="J68" i="3"/>
  <c r="K68" i="3" s="1"/>
  <c r="L68" i="3" s="1"/>
  <c r="J70" i="3"/>
  <c r="K70" i="3" s="1"/>
  <c r="L70" i="3" s="1"/>
  <c r="J76" i="3"/>
  <c r="K76" i="3" s="1"/>
  <c r="L76" i="3" s="1"/>
  <c r="J73" i="3"/>
  <c r="K73" i="3" s="1"/>
  <c r="L73" i="3" s="1"/>
  <c r="T315" i="11" l="1"/>
  <c r="U315" i="11" s="1"/>
  <c r="T316" i="11" s="1"/>
  <c r="U316" i="11" s="1"/>
  <c r="T317" i="11" s="1"/>
  <c r="AA314" i="11"/>
  <c r="Z314" i="11"/>
  <c r="I84" i="3"/>
  <c r="J72" i="3"/>
  <c r="K72" i="3" s="1"/>
  <c r="L72" i="3" s="1"/>
  <c r="J88" i="3"/>
  <c r="K88" i="3" s="1"/>
  <c r="L88" i="3" s="1"/>
  <c r="J81" i="3"/>
  <c r="K81" i="3" s="1"/>
  <c r="L81" i="3" s="1"/>
  <c r="J83" i="3"/>
  <c r="K83" i="3" s="1"/>
  <c r="L83" i="3" s="1"/>
  <c r="J91" i="3"/>
  <c r="K91" i="3" s="1"/>
  <c r="L91" i="3" s="1"/>
  <c r="J82" i="3"/>
  <c r="K82" i="3" s="1"/>
  <c r="L82" i="3" s="1"/>
  <c r="J86" i="3"/>
  <c r="K86" i="3" s="1"/>
  <c r="L86" i="3" s="1"/>
  <c r="J89" i="3"/>
  <c r="K89" i="3" s="1"/>
  <c r="L89" i="3" s="1"/>
  <c r="J87" i="3"/>
  <c r="K87" i="3" s="1"/>
  <c r="L87" i="3" s="1"/>
  <c r="J85" i="3"/>
  <c r="K85" i="3" s="1"/>
  <c r="L85" i="3" s="1"/>
  <c r="J80" i="3"/>
  <c r="K80" i="3" s="1"/>
  <c r="L80" i="3" s="1"/>
  <c r="J90" i="3"/>
  <c r="K90" i="3" s="1"/>
  <c r="L90" i="3" s="1"/>
  <c r="W315" i="11" l="1"/>
  <c r="X315" i="11" s="1"/>
  <c r="Y315" i="11" s="1"/>
  <c r="Z315" i="11" s="1"/>
  <c r="W316" i="11"/>
  <c r="X316" i="11" s="1"/>
  <c r="Y316" i="11" s="1"/>
  <c r="Z316" i="11" s="1"/>
  <c r="I96" i="3"/>
  <c r="J84" i="3"/>
  <c r="K84" i="3" s="1"/>
  <c r="L84" i="3" s="1"/>
  <c r="U317" i="11"/>
  <c r="W317" i="11" s="1"/>
  <c r="J94" i="3"/>
  <c r="K94" i="3" s="1"/>
  <c r="L94" i="3" s="1"/>
  <c r="J93" i="3"/>
  <c r="K93" i="3" s="1"/>
  <c r="L93" i="3" s="1"/>
  <c r="J101" i="3"/>
  <c r="K101" i="3" s="1"/>
  <c r="L101" i="3" s="1"/>
  <c r="J97" i="3"/>
  <c r="K97" i="3" s="1"/>
  <c r="L97" i="3" s="1"/>
  <c r="J100" i="3"/>
  <c r="K100" i="3" s="1"/>
  <c r="L100" i="3" s="1"/>
  <c r="J98" i="3"/>
  <c r="K98" i="3" s="1"/>
  <c r="L98" i="3" s="1"/>
  <c r="J103" i="3"/>
  <c r="K103" i="3" s="1"/>
  <c r="L103" i="3" s="1"/>
  <c r="J95" i="3"/>
  <c r="K95" i="3" s="1"/>
  <c r="L95" i="3" s="1"/>
  <c r="J92" i="3"/>
  <c r="K92" i="3" s="1"/>
  <c r="L92" i="3" s="1"/>
  <c r="J102" i="3"/>
  <c r="K102" i="3" s="1"/>
  <c r="L102" i="3" s="1"/>
  <c r="J99" i="3"/>
  <c r="K99" i="3" s="1"/>
  <c r="L99" i="3" s="1"/>
  <c r="AA315" i="11" l="1"/>
  <c r="X317" i="11"/>
  <c r="Y317" i="11" s="1"/>
  <c r="I108" i="3"/>
  <c r="J96" i="3"/>
  <c r="K96" i="3" s="1"/>
  <c r="L96" i="3" s="1"/>
  <c r="AA316" i="11"/>
  <c r="T318" i="11"/>
  <c r="J110" i="3"/>
  <c r="K110" i="3" s="1"/>
  <c r="L110" i="3" s="1"/>
  <c r="J113" i="3"/>
  <c r="K113" i="3" s="1"/>
  <c r="L113" i="3" s="1"/>
  <c r="J112" i="3"/>
  <c r="K112" i="3" s="1"/>
  <c r="L112" i="3" s="1"/>
  <c r="J105" i="3"/>
  <c r="K105" i="3" s="1"/>
  <c r="L105" i="3" s="1"/>
  <c r="J107" i="3"/>
  <c r="K107" i="3" s="1"/>
  <c r="L107" i="3" s="1"/>
  <c r="J111" i="3"/>
  <c r="K111" i="3" s="1"/>
  <c r="L111" i="3" s="1"/>
  <c r="J114" i="3"/>
  <c r="K114" i="3" s="1"/>
  <c r="L114" i="3" s="1"/>
  <c r="J115" i="3"/>
  <c r="K115" i="3" s="1"/>
  <c r="L115" i="3" s="1"/>
  <c r="J109" i="3"/>
  <c r="K109" i="3" s="1"/>
  <c r="L109" i="3" s="1"/>
  <c r="J104" i="3"/>
  <c r="K104" i="3" s="1"/>
  <c r="L104" i="3" s="1"/>
  <c r="J106" i="3"/>
  <c r="K106" i="3" s="1"/>
  <c r="L106" i="3" s="1"/>
  <c r="AA317" i="11" l="1"/>
  <c r="Z317" i="11"/>
  <c r="U318" i="11"/>
  <c r="I120" i="3"/>
  <c r="J108" i="3"/>
  <c r="K108" i="3" s="1"/>
  <c r="L108" i="3" s="1"/>
  <c r="J118" i="3"/>
  <c r="K118" i="3" s="1"/>
  <c r="L118" i="3" s="1"/>
  <c r="J123" i="3"/>
  <c r="K123" i="3" s="1"/>
  <c r="L123" i="3" s="1"/>
  <c r="J125" i="3"/>
  <c r="K125" i="3" s="1"/>
  <c r="L125" i="3" s="1"/>
  <c r="J121" i="3"/>
  <c r="K121" i="3" s="1"/>
  <c r="L121" i="3" s="1"/>
  <c r="J122" i="3"/>
  <c r="K122" i="3" s="1"/>
  <c r="L122" i="3" s="1"/>
  <c r="J116" i="3"/>
  <c r="K116" i="3" s="1"/>
  <c r="L116" i="3" s="1"/>
  <c r="J124" i="3"/>
  <c r="K124" i="3" s="1"/>
  <c r="L124" i="3" s="1"/>
  <c r="J127" i="3"/>
  <c r="K127" i="3" s="1"/>
  <c r="L127" i="3" s="1"/>
  <c r="J119" i="3"/>
  <c r="K119" i="3" s="1"/>
  <c r="L119" i="3" s="1"/>
  <c r="J126" i="3"/>
  <c r="K126" i="3" s="1"/>
  <c r="L126" i="3" s="1"/>
  <c r="J117" i="3"/>
  <c r="K117" i="3" s="1"/>
  <c r="L117" i="3" s="1"/>
  <c r="W318" i="11" l="1"/>
  <c r="X318" i="11" s="1"/>
  <c r="Y318" i="11" s="1"/>
  <c r="T319" i="11"/>
  <c r="I132" i="3"/>
  <c r="J120" i="3"/>
  <c r="K120" i="3" s="1"/>
  <c r="L120" i="3" s="1"/>
  <c r="J138" i="3"/>
  <c r="K138" i="3" s="1"/>
  <c r="L138" i="3" s="1"/>
  <c r="J131" i="3"/>
  <c r="K131" i="3" s="1"/>
  <c r="L131" i="3" s="1"/>
  <c r="J134" i="3"/>
  <c r="K134" i="3" s="1"/>
  <c r="L134" i="3" s="1"/>
  <c r="J136" i="3"/>
  <c r="K136" i="3" s="1"/>
  <c r="L136" i="3" s="1"/>
  <c r="J133" i="3"/>
  <c r="K133" i="3" s="1"/>
  <c r="L133" i="3" s="1"/>
  <c r="J135" i="3"/>
  <c r="K135" i="3" s="1"/>
  <c r="L135" i="3" s="1"/>
  <c r="J128" i="3"/>
  <c r="K128" i="3" s="1"/>
  <c r="L128" i="3" s="1"/>
  <c r="J129" i="3"/>
  <c r="K129" i="3" s="1"/>
  <c r="L129" i="3" s="1"/>
  <c r="J137" i="3"/>
  <c r="K137" i="3" s="1"/>
  <c r="L137" i="3" s="1"/>
  <c r="J139" i="3"/>
  <c r="K139" i="3" s="1"/>
  <c r="L139" i="3" s="1"/>
  <c r="J130" i="3"/>
  <c r="K130" i="3" s="1"/>
  <c r="L130" i="3" s="1"/>
  <c r="AA318" i="11" l="1"/>
  <c r="Z318" i="11"/>
  <c r="U319" i="11"/>
  <c r="T320" i="11" s="1"/>
  <c r="I144" i="3"/>
  <c r="J132" i="3"/>
  <c r="K132" i="3" s="1"/>
  <c r="L132" i="3" s="1"/>
  <c r="J145" i="3"/>
  <c r="K145" i="3" s="1"/>
  <c r="L145" i="3" s="1"/>
  <c r="J143" i="3"/>
  <c r="K143" i="3" s="1"/>
  <c r="L143" i="3" s="1"/>
  <c r="J151" i="3"/>
  <c r="K151" i="3" s="1"/>
  <c r="L151" i="3" s="1"/>
  <c r="J140" i="3"/>
  <c r="K140" i="3" s="1"/>
  <c r="L140" i="3" s="1"/>
  <c r="J148" i="3"/>
  <c r="K148" i="3" s="1"/>
  <c r="L148" i="3" s="1"/>
  <c r="J149" i="3"/>
  <c r="K149" i="3" s="1"/>
  <c r="L149" i="3" s="1"/>
  <c r="J141" i="3"/>
  <c r="K141" i="3" s="1"/>
  <c r="L141" i="3" s="1"/>
  <c r="J147" i="3"/>
  <c r="K147" i="3" s="1"/>
  <c r="L147" i="3" s="1"/>
  <c r="J146" i="3"/>
  <c r="K146" i="3" s="1"/>
  <c r="L146" i="3" s="1"/>
  <c r="J142" i="3"/>
  <c r="K142" i="3" s="1"/>
  <c r="L142" i="3" s="1"/>
  <c r="J150" i="3"/>
  <c r="K150" i="3" s="1"/>
  <c r="L150" i="3" s="1"/>
  <c r="W319" i="11" l="1"/>
  <c r="X319" i="11" s="1"/>
  <c r="Y319" i="11" s="1"/>
  <c r="U320" i="11"/>
  <c r="W320" i="11" s="1"/>
  <c r="X320" i="11" s="1"/>
  <c r="Y320" i="11" s="1"/>
  <c r="Z320" i="11" s="1"/>
  <c r="I156" i="3"/>
  <c r="J144" i="3"/>
  <c r="K144" i="3" s="1"/>
  <c r="L144" i="3" s="1"/>
  <c r="J159" i="3"/>
  <c r="K159" i="3" s="1"/>
  <c r="L159" i="3" s="1"/>
  <c r="J163" i="3"/>
  <c r="K163" i="3" s="1"/>
  <c r="L163" i="3" s="1"/>
  <c r="J153" i="3"/>
  <c r="K153" i="3" s="1"/>
  <c r="L153" i="3" s="1"/>
  <c r="J160" i="3"/>
  <c r="K160" i="3" s="1"/>
  <c r="L160" i="3" s="1"/>
  <c r="J155" i="3"/>
  <c r="K155" i="3" s="1"/>
  <c r="L155" i="3" s="1"/>
  <c r="J158" i="3"/>
  <c r="K158" i="3" s="1"/>
  <c r="L158" i="3" s="1"/>
  <c r="J161" i="3"/>
  <c r="K161" i="3" s="1"/>
  <c r="L161" i="3" s="1"/>
  <c r="J154" i="3"/>
  <c r="K154" i="3" s="1"/>
  <c r="L154" i="3" s="1"/>
  <c r="J152" i="3"/>
  <c r="K152" i="3" s="1"/>
  <c r="L152" i="3" s="1"/>
  <c r="J162" i="3"/>
  <c r="K162" i="3" s="1"/>
  <c r="L162" i="3" s="1"/>
  <c r="J157" i="3"/>
  <c r="K157" i="3" s="1"/>
  <c r="L157" i="3" s="1"/>
  <c r="T321" i="11" l="1"/>
  <c r="U321" i="11" s="1"/>
  <c r="W321" i="11" s="1"/>
  <c r="X321" i="11" s="1"/>
  <c r="Y321" i="11" s="1"/>
  <c r="AA321" i="11" s="1"/>
  <c r="Z319" i="11"/>
  <c r="AA319" i="11"/>
  <c r="AA320" i="11"/>
  <c r="I168" i="3"/>
  <c r="J156" i="3"/>
  <c r="K156" i="3" s="1"/>
  <c r="L156" i="3" s="1"/>
  <c r="J170" i="3"/>
  <c r="K170" i="3" s="1"/>
  <c r="L170" i="3" s="1"/>
  <c r="J174" i="3"/>
  <c r="K174" i="3" s="1"/>
  <c r="L174" i="3" s="1"/>
  <c r="J167" i="3"/>
  <c r="K167" i="3" s="1"/>
  <c r="L167" i="3" s="1"/>
  <c r="J165" i="3"/>
  <c r="K165" i="3" s="1"/>
  <c r="L165" i="3" s="1"/>
  <c r="J164" i="3"/>
  <c r="K164" i="3" s="1"/>
  <c r="L164" i="3" s="1"/>
  <c r="J175" i="3"/>
  <c r="K175" i="3" s="1"/>
  <c r="L175" i="3" s="1"/>
  <c r="J172" i="3"/>
  <c r="K172" i="3" s="1"/>
  <c r="L172" i="3" s="1"/>
  <c r="J173" i="3"/>
  <c r="K173" i="3" s="1"/>
  <c r="L173" i="3" s="1"/>
  <c r="J169" i="3"/>
  <c r="K169" i="3" s="1"/>
  <c r="L169" i="3" s="1"/>
  <c r="J166" i="3"/>
  <c r="K166" i="3" s="1"/>
  <c r="L166" i="3" s="1"/>
  <c r="J171" i="3"/>
  <c r="K171" i="3" s="1"/>
  <c r="L171" i="3" s="1"/>
  <c r="T322" i="11" l="1"/>
  <c r="U322" i="11" s="1"/>
  <c r="W322" i="11" s="1"/>
  <c r="X322" i="11" s="1"/>
  <c r="Y322" i="11" s="1"/>
  <c r="Z322" i="11" s="1"/>
  <c r="Z321" i="11"/>
  <c r="I180" i="3"/>
  <c r="J168" i="3"/>
  <c r="K168" i="3" s="1"/>
  <c r="L168" i="3" s="1"/>
  <c r="J178" i="3"/>
  <c r="K178" i="3" s="1"/>
  <c r="L178" i="3" s="1"/>
  <c r="J176" i="3"/>
  <c r="K176" i="3" s="1"/>
  <c r="L176" i="3" s="1"/>
  <c r="J187" i="3"/>
  <c r="K187" i="3" s="1"/>
  <c r="L187" i="3" s="1"/>
  <c r="J179" i="3"/>
  <c r="K179" i="3" s="1"/>
  <c r="L179" i="3" s="1"/>
  <c r="J181" i="3"/>
  <c r="K181" i="3" s="1"/>
  <c r="L181" i="3" s="1"/>
  <c r="J183" i="3"/>
  <c r="K183" i="3" s="1"/>
  <c r="L183" i="3" s="1"/>
  <c r="J177" i="3"/>
  <c r="K177" i="3" s="1"/>
  <c r="L177" i="3" s="1"/>
  <c r="J186" i="3"/>
  <c r="K186" i="3" s="1"/>
  <c r="L186" i="3" s="1"/>
  <c r="J184" i="3"/>
  <c r="K184" i="3" s="1"/>
  <c r="L184" i="3" s="1"/>
  <c r="J185" i="3"/>
  <c r="K185" i="3" s="1"/>
  <c r="L185" i="3" s="1"/>
  <c r="J182" i="3"/>
  <c r="K182" i="3" s="1"/>
  <c r="L182" i="3" s="1"/>
  <c r="T323" i="11" l="1"/>
  <c r="U323" i="11" s="1"/>
  <c r="T324" i="11" s="1"/>
  <c r="I192" i="3"/>
  <c r="J180" i="3"/>
  <c r="K180" i="3" s="1"/>
  <c r="L180" i="3" s="1"/>
  <c r="AA322" i="11"/>
  <c r="J193" i="3"/>
  <c r="K193" i="3" s="1"/>
  <c r="L193" i="3" s="1"/>
  <c r="J197" i="3"/>
  <c r="K197" i="3" s="1"/>
  <c r="L197" i="3" s="1"/>
  <c r="J199" i="3"/>
  <c r="K199" i="3" s="1"/>
  <c r="L199" i="3" s="1"/>
  <c r="J189" i="3"/>
  <c r="K189" i="3" s="1"/>
  <c r="L189" i="3" s="1"/>
  <c r="J191" i="3"/>
  <c r="K191" i="3" s="1"/>
  <c r="L191" i="3" s="1"/>
  <c r="J188" i="3"/>
  <c r="K188" i="3" s="1"/>
  <c r="L188" i="3" s="1"/>
  <c r="J194" i="3"/>
  <c r="K194" i="3" s="1"/>
  <c r="L194" i="3" s="1"/>
  <c r="J198" i="3"/>
  <c r="K198" i="3" s="1"/>
  <c r="L198" i="3" s="1"/>
  <c r="J196" i="3"/>
  <c r="K196" i="3" s="1"/>
  <c r="L196" i="3" s="1"/>
  <c r="J195" i="3"/>
  <c r="K195" i="3" s="1"/>
  <c r="L195" i="3" s="1"/>
  <c r="J190" i="3"/>
  <c r="K190" i="3"/>
  <c r="L190" i="3" s="1"/>
  <c r="W323" i="11" l="1"/>
  <c r="U324" i="11"/>
  <c r="T325" i="11" s="1"/>
  <c r="I204" i="3"/>
  <c r="J192" i="3"/>
  <c r="K192" i="3" s="1"/>
  <c r="L192" i="3" s="1"/>
  <c r="J208" i="3"/>
  <c r="K208" i="3" s="1"/>
  <c r="L208" i="3" s="1"/>
  <c r="J211" i="3"/>
  <c r="K211" i="3" s="1"/>
  <c r="L211" i="3" s="1"/>
  <c r="J210" i="3"/>
  <c r="K210" i="3" s="1"/>
  <c r="L210" i="3" s="1"/>
  <c r="J203" i="3"/>
  <c r="K203" i="3" s="1"/>
  <c r="L203" i="3" s="1"/>
  <c r="J209" i="3"/>
  <c r="K209" i="3" s="1"/>
  <c r="L209" i="3" s="1"/>
  <c r="J200" i="3"/>
  <c r="K200" i="3" s="1"/>
  <c r="L200" i="3" s="1"/>
  <c r="J207" i="3"/>
  <c r="K207" i="3" s="1"/>
  <c r="L207" i="3" s="1"/>
  <c r="J206" i="3"/>
  <c r="K206" i="3" s="1"/>
  <c r="L206" i="3" s="1"/>
  <c r="J201" i="3"/>
  <c r="K201" i="3" s="1"/>
  <c r="L201" i="3" s="1"/>
  <c r="J202" i="3"/>
  <c r="K202" i="3" s="1"/>
  <c r="L202" i="3" s="1"/>
  <c r="J205" i="3"/>
  <c r="K205" i="3" s="1"/>
  <c r="L205" i="3" s="1"/>
  <c r="W324" i="11" l="1"/>
  <c r="X324" i="11" s="1"/>
  <c r="Y324" i="11" s="1"/>
  <c r="Z324" i="11" s="1"/>
  <c r="U325" i="11"/>
  <c r="T326" i="11" s="1"/>
  <c r="I216" i="3"/>
  <c r="J204" i="3"/>
  <c r="K204" i="3" s="1"/>
  <c r="L204" i="3" s="1"/>
  <c r="X323" i="11"/>
  <c r="J218" i="3"/>
  <c r="K218" i="3" s="1"/>
  <c r="L218" i="3" s="1"/>
  <c r="J214" i="3"/>
  <c r="K214" i="3" s="1"/>
  <c r="L214" i="3" s="1"/>
  <c r="J219" i="3"/>
  <c r="K219" i="3" s="1"/>
  <c r="L219" i="3" s="1"/>
  <c r="J215" i="3"/>
  <c r="K215" i="3" s="1"/>
  <c r="L215" i="3" s="1"/>
  <c r="J223" i="3"/>
  <c r="K223" i="3" s="1"/>
  <c r="L223" i="3" s="1"/>
  <c r="J221" i="3"/>
  <c r="K221" i="3" s="1"/>
  <c r="L221" i="3" s="1"/>
  <c r="J213" i="3"/>
  <c r="K213" i="3" s="1"/>
  <c r="L213" i="3" s="1"/>
  <c r="J212" i="3"/>
  <c r="K212" i="3" s="1"/>
  <c r="L212" i="3" s="1"/>
  <c r="J222" i="3"/>
  <c r="K222" i="3" s="1"/>
  <c r="L222" i="3" s="1"/>
  <c r="J217" i="3"/>
  <c r="K217" i="3" s="1"/>
  <c r="L217" i="3" s="1"/>
  <c r="J220" i="3"/>
  <c r="K220" i="3" s="1"/>
  <c r="L220" i="3" s="1"/>
  <c r="AA324" i="11" l="1"/>
  <c r="W325" i="11"/>
  <c r="X325" i="11" s="1"/>
  <c r="Y325" i="11" s="1"/>
  <c r="Z325" i="11" s="1"/>
  <c r="U326" i="11"/>
  <c r="T327" i="11" s="1"/>
  <c r="I228" i="3"/>
  <c r="J216" i="3"/>
  <c r="K216" i="3" s="1"/>
  <c r="L216" i="3" s="1"/>
  <c r="Y323" i="11"/>
  <c r="J232" i="3"/>
  <c r="K232" i="3" s="1"/>
  <c r="L232" i="3" s="1"/>
  <c r="J225" i="3"/>
  <c r="K225" i="3" s="1"/>
  <c r="L225" i="3" s="1"/>
  <c r="J233" i="3"/>
  <c r="K233" i="3" s="1"/>
  <c r="L233" i="3" s="1"/>
  <c r="J231" i="3"/>
  <c r="K231" i="3" s="1"/>
  <c r="L231" i="3" s="1"/>
  <c r="J229" i="3"/>
  <c r="K229" i="3" s="1"/>
  <c r="L229" i="3" s="1"/>
  <c r="J235" i="3"/>
  <c r="K235" i="3" s="1"/>
  <c r="L235" i="3" s="1"/>
  <c r="J226" i="3"/>
  <c r="K226" i="3" s="1"/>
  <c r="L226" i="3" s="1"/>
  <c r="J234" i="3"/>
  <c r="K234" i="3" s="1"/>
  <c r="L234" i="3" s="1"/>
  <c r="J224" i="3"/>
  <c r="K224" i="3" s="1"/>
  <c r="L224" i="3" s="1"/>
  <c r="J227" i="3"/>
  <c r="K227" i="3" s="1"/>
  <c r="L227" i="3" s="1"/>
  <c r="J230" i="3"/>
  <c r="K230" i="3" s="1"/>
  <c r="L230" i="3" s="1"/>
  <c r="AA325" i="11" l="1"/>
  <c r="W326" i="11"/>
  <c r="X326" i="11" s="1"/>
  <c r="Y326" i="11" s="1"/>
  <c r="U327" i="11"/>
  <c r="W327" i="11" s="1"/>
  <c r="X327" i="11" s="1"/>
  <c r="Z323" i="11"/>
  <c r="I240" i="3"/>
  <c r="J228" i="3"/>
  <c r="K228" i="3" s="1"/>
  <c r="L228" i="3" s="1"/>
  <c r="AA323" i="11"/>
  <c r="J246" i="3"/>
  <c r="K246" i="3" s="1"/>
  <c r="L246" i="3" s="1"/>
  <c r="J241" i="3"/>
  <c r="K241" i="3" s="1"/>
  <c r="L241" i="3" s="1"/>
  <c r="J247" i="3"/>
  <c r="K247" i="3" s="1"/>
  <c r="L247" i="3" s="1"/>
  <c r="J236" i="3"/>
  <c r="K236" i="3" s="1"/>
  <c r="L236" i="3" s="1"/>
  <c r="J239" i="3"/>
  <c r="K239" i="3" s="1"/>
  <c r="L239" i="3" s="1"/>
  <c r="J237" i="3"/>
  <c r="K237" i="3" s="1"/>
  <c r="L237" i="3" s="1"/>
  <c r="J243" i="3"/>
  <c r="K243" i="3" s="1"/>
  <c r="L243" i="3" s="1"/>
  <c r="J245" i="3"/>
  <c r="K245" i="3" s="1"/>
  <c r="L245" i="3" s="1"/>
  <c r="J238" i="3"/>
  <c r="K238" i="3" s="1"/>
  <c r="L238" i="3" s="1"/>
  <c r="J242" i="3"/>
  <c r="K242" i="3" s="1"/>
  <c r="L242" i="3" s="1"/>
  <c r="J244" i="3"/>
  <c r="K244" i="3" s="1"/>
  <c r="L244" i="3" s="1"/>
  <c r="T328" i="11" l="1"/>
  <c r="U328" i="11" s="1"/>
  <c r="T329" i="11" s="1"/>
  <c r="Z326" i="11"/>
  <c r="AA326" i="11"/>
  <c r="Y327" i="11"/>
  <c r="I252" i="3"/>
  <c r="J240" i="3"/>
  <c r="K240" i="3" s="1"/>
  <c r="L240" i="3" s="1"/>
  <c r="D5" i="15"/>
  <c r="J257" i="3"/>
  <c r="K257" i="3" s="1"/>
  <c r="L257" i="3" s="1"/>
  <c r="J251" i="3"/>
  <c r="K251" i="3" s="1"/>
  <c r="L251" i="3" s="1"/>
  <c r="J259" i="3"/>
  <c r="K259" i="3" s="1"/>
  <c r="L259" i="3" s="1"/>
  <c r="J249" i="3"/>
  <c r="K249" i="3" s="1"/>
  <c r="L249" i="3" s="1"/>
  <c r="J253" i="3"/>
  <c r="K253" i="3" s="1"/>
  <c r="L253" i="3" s="1"/>
  <c r="J255" i="3"/>
  <c r="K255" i="3" s="1"/>
  <c r="L255" i="3" s="1"/>
  <c r="J250" i="3"/>
  <c r="K250" i="3" s="1"/>
  <c r="L250" i="3" s="1"/>
  <c r="J254" i="3"/>
  <c r="K254" i="3" s="1"/>
  <c r="L254" i="3" s="1"/>
  <c r="J248" i="3"/>
  <c r="K248" i="3" s="1"/>
  <c r="L248" i="3" s="1"/>
  <c r="J256" i="3"/>
  <c r="K256" i="3" s="1"/>
  <c r="L256" i="3" s="1"/>
  <c r="J258" i="3"/>
  <c r="K258" i="3" s="1"/>
  <c r="L258" i="3" s="1"/>
  <c r="D139" i="15" l="1"/>
  <c r="D76" i="15"/>
  <c r="D147" i="15"/>
  <c r="D159" i="15"/>
  <c r="D82" i="15"/>
  <c r="D83" i="15"/>
  <c r="D128" i="15"/>
  <c r="D114" i="15"/>
  <c r="D135" i="15"/>
  <c r="D165" i="15"/>
  <c r="D65" i="15"/>
  <c r="D138" i="15"/>
  <c r="D146" i="15"/>
  <c r="D141" i="15"/>
  <c r="D31" i="15"/>
  <c r="D59" i="15"/>
  <c r="D133" i="15"/>
  <c r="D102" i="15"/>
  <c r="D107" i="15"/>
  <c r="D78" i="15"/>
  <c r="D106" i="15"/>
  <c r="D61" i="15"/>
  <c r="D30" i="15"/>
  <c r="D163" i="15"/>
  <c r="D72" i="15"/>
  <c r="D77" i="15"/>
  <c r="D101" i="15"/>
  <c r="D33" i="15"/>
  <c r="D129" i="15"/>
  <c r="D126" i="15"/>
  <c r="D168" i="15"/>
  <c r="D130" i="15"/>
  <c r="D151" i="15"/>
  <c r="D167" i="15"/>
  <c r="D112" i="15"/>
  <c r="D152" i="15"/>
  <c r="D67" i="15"/>
  <c r="D140" i="15"/>
  <c r="D161" i="15"/>
  <c r="D123" i="15"/>
  <c r="D118" i="15"/>
  <c r="D36" i="15"/>
  <c r="D80" i="15"/>
  <c r="D68" i="15"/>
  <c r="D121" i="15"/>
  <c r="D100" i="15"/>
  <c r="D116" i="15"/>
  <c r="D157" i="15"/>
  <c r="D158" i="15"/>
  <c r="D148" i="15"/>
  <c r="D150" i="15"/>
  <c r="D32" i="15"/>
  <c r="D127" i="15"/>
  <c r="D23" i="15"/>
  <c r="D117" i="15"/>
  <c r="D20" i="15"/>
  <c r="D43" i="15"/>
  <c r="D86" i="15"/>
  <c r="D81" i="15"/>
  <c r="D89" i="15"/>
  <c r="D55" i="15"/>
  <c r="D19" i="15"/>
  <c r="D131" i="15"/>
  <c r="D95" i="15"/>
  <c r="D25" i="15"/>
  <c r="D48" i="15"/>
  <c r="D53" i="15"/>
  <c r="D144" i="15"/>
  <c r="D22" i="15"/>
  <c r="D124" i="15"/>
  <c r="D47" i="15"/>
  <c r="D113" i="15"/>
  <c r="D164" i="15"/>
  <c r="D42" i="15"/>
  <c r="D63" i="15"/>
  <c r="D62" i="15"/>
  <c r="D142" i="15"/>
  <c r="D88" i="15"/>
  <c r="D41" i="15"/>
  <c r="D45" i="15"/>
  <c r="D134" i="15"/>
  <c r="D34" i="15"/>
  <c r="D52" i="15"/>
  <c r="D79" i="15"/>
  <c r="D37" i="15"/>
  <c r="D145" i="15"/>
  <c r="D154" i="15"/>
  <c r="D109" i="15"/>
  <c r="D60" i="15"/>
  <c r="D84" i="15"/>
  <c r="D162" i="15"/>
  <c r="D97" i="15"/>
  <c r="D49" i="15"/>
  <c r="D21" i="15"/>
  <c r="D29" i="15"/>
  <c r="D153" i="15"/>
  <c r="D26" i="15"/>
  <c r="D44" i="15"/>
  <c r="D120" i="15"/>
  <c r="D74" i="15"/>
  <c r="D66" i="15"/>
  <c r="D50" i="15"/>
  <c r="D90" i="15"/>
  <c r="D111" i="15"/>
  <c r="D69" i="15"/>
  <c r="D87" i="15"/>
  <c r="D57" i="15"/>
  <c r="D56" i="15"/>
  <c r="D105" i="15"/>
  <c r="D155" i="15"/>
  <c r="D51" i="15"/>
  <c r="D40" i="15"/>
  <c r="D104" i="15"/>
  <c r="D98" i="15"/>
  <c r="D92" i="15"/>
  <c r="D91" i="15"/>
  <c r="D166" i="15"/>
  <c r="D64" i="15"/>
  <c r="D71" i="15"/>
  <c r="D85" i="15"/>
  <c r="D122" i="15"/>
  <c r="D46" i="15"/>
  <c r="D132" i="15"/>
  <c r="D136" i="15"/>
  <c r="D38" i="15"/>
  <c r="D35" i="15"/>
  <c r="D27" i="15"/>
  <c r="D24" i="15"/>
  <c r="D149" i="15"/>
  <c r="D96" i="15"/>
  <c r="D58" i="15"/>
  <c r="D94" i="15"/>
  <c r="D125" i="15"/>
  <c r="D28" i="15"/>
  <c r="D143" i="15"/>
  <c r="D103" i="15"/>
  <c r="D54" i="15"/>
  <c r="D75" i="15"/>
  <c r="D108" i="15"/>
  <c r="D73" i="15"/>
  <c r="D93" i="15"/>
  <c r="D70" i="15"/>
  <c r="D115" i="15"/>
  <c r="D110" i="15"/>
  <c r="D99" i="15"/>
  <c r="D156" i="15"/>
  <c r="D160" i="15"/>
  <c r="D39" i="15"/>
  <c r="D137" i="15"/>
  <c r="D119" i="15"/>
  <c r="W328" i="11"/>
  <c r="X328" i="11" s="1"/>
  <c r="Y328" i="11" s="1"/>
  <c r="U329" i="11"/>
  <c r="T330" i="11" s="1"/>
  <c r="Z327" i="11"/>
  <c r="AA327" i="11"/>
  <c r="I264" i="3"/>
  <c r="J252" i="3"/>
  <c r="K252" i="3" s="1"/>
  <c r="L252" i="3" s="1"/>
  <c r="J269" i="3"/>
  <c r="K269" i="3" s="1"/>
  <c r="L269" i="3" s="1"/>
  <c r="J263" i="3"/>
  <c r="K263" i="3" s="1"/>
  <c r="L263" i="3" s="1"/>
  <c r="J268" i="3"/>
  <c r="K268" i="3" s="1"/>
  <c r="L268" i="3" s="1"/>
  <c r="J260" i="3"/>
  <c r="K260" i="3" s="1"/>
  <c r="L260" i="3" s="1"/>
  <c r="J271" i="3"/>
  <c r="K271" i="3" s="1"/>
  <c r="L271" i="3" s="1"/>
  <c r="J265" i="3"/>
  <c r="K265" i="3" s="1"/>
  <c r="L265" i="3" s="1"/>
  <c r="J262" i="3"/>
  <c r="K262" i="3" s="1"/>
  <c r="L262" i="3" s="1"/>
  <c r="J261" i="3"/>
  <c r="K261" i="3" s="1"/>
  <c r="L261" i="3" s="1"/>
  <c r="J267" i="3"/>
  <c r="K267" i="3" s="1"/>
  <c r="L267" i="3" s="1"/>
  <c r="J270" i="3"/>
  <c r="K270" i="3" s="1"/>
  <c r="L270" i="3" s="1"/>
  <c r="J266" i="3"/>
  <c r="K266" i="3"/>
  <c r="L266" i="3" s="1"/>
  <c r="F153" i="15" l="1"/>
  <c r="E153" i="15"/>
  <c r="F89" i="15"/>
  <c r="E89" i="15"/>
  <c r="E157" i="15"/>
  <c r="F157" i="15"/>
  <c r="E152" i="15"/>
  <c r="F152" i="15"/>
  <c r="E163" i="15"/>
  <c r="F163" i="15"/>
  <c r="F138" i="15"/>
  <c r="E138" i="15"/>
  <c r="E57" i="15"/>
  <c r="F57" i="15"/>
  <c r="E47" i="15"/>
  <c r="F47" i="15"/>
  <c r="F81" i="15"/>
  <c r="E81" i="15"/>
  <c r="E116" i="15"/>
  <c r="F116" i="15"/>
  <c r="F112" i="15"/>
  <c r="E112" i="15"/>
  <c r="F30" i="15"/>
  <c r="E30" i="15"/>
  <c r="F65" i="15"/>
  <c r="E65" i="15"/>
  <c r="E70" i="15"/>
  <c r="F70" i="15"/>
  <c r="E87" i="15"/>
  <c r="F87" i="15"/>
  <c r="E21" i="15"/>
  <c r="F21" i="15"/>
  <c r="F34" i="15"/>
  <c r="E34" i="15"/>
  <c r="E124" i="15"/>
  <c r="F124" i="15"/>
  <c r="F86" i="15"/>
  <c r="E86" i="15"/>
  <c r="E100" i="15"/>
  <c r="F100" i="15"/>
  <c r="E167" i="15"/>
  <c r="F167" i="15"/>
  <c r="E61" i="15"/>
  <c r="F61" i="15"/>
  <c r="E165" i="15"/>
  <c r="F165" i="15"/>
  <c r="F58" i="15"/>
  <c r="E58" i="15"/>
  <c r="E134" i="15"/>
  <c r="F134" i="15"/>
  <c r="E22" i="15"/>
  <c r="F22" i="15"/>
  <c r="E43" i="15"/>
  <c r="F43" i="15"/>
  <c r="F121" i="15"/>
  <c r="E121" i="15"/>
  <c r="E151" i="15"/>
  <c r="F151" i="15"/>
  <c r="E106" i="15"/>
  <c r="F106" i="15"/>
  <c r="E135" i="15"/>
  <c r="F135" i="15"/>
  <c r="E52" i="15"/>
  <c r="F52" i="15"/>
  <c r="F97" i="15"/>
  <c r="E97" i="15"/>
  <c r="F45" i="15"/>
  <c r="E45" i="15"/>
  <c r="E144" i="15"/>
  <c r="F144" i="15"/>
  <c r="E20" i="15"/>
  <c r="F20" i="15"/>
  <c r="F68" i="15"/>
  <c r="E68" i="15"/>
  <c r="F130" i="15"/>
  <c r="E130" i="15"/>
  <c r="E78" i="15"/>
  <c r="F78" i="15"/>
  <c r="E114" i="15"/>
  <c r="F114" i="15"/>
  <c r="F110" i="15"/>
  <c r="E110" i="15"/>
  <c r="E71" i="15"/>
  <c r="F71" i="15"/>
  <c r="E69" i="15"/>
  <c r="F69" i="15"/>
  <c r="E27" i="15"/>
  <c r="F27" i="15"/>
  <c r="F92" i="15"/>
  <c r="E92" i="15"/>
  <c r="E90" i="15"/>
  <c r="F90" i="15"/>
  <c r="F162" i="15"/>
  <c r="E162" i="15"/>
  <c r="F41" i="15"/>
  <c r="E41" i="15"/>
  <c r="F53" i="15"/>
  <c r="E53" i="15"/>
  <c r="E117" i="15"/>
  <c r="F117" i="15"/>
  <c r="E80" i="15"/>
  <c r="F80" i="15"/>
  <c r="E168" i="15"/>
  <c r="F168" i="15"/>
  <c r="E107" i="15"/>
  <c r="F107" i="15"/>
  <c r="E128" i="15"/>
  <c r="F128" i="15"/>
  <c r="E94" i="15"/>
  <c r="F94" i="15"/>
  <c r="F115" i="15"/>
  <c r="E115" i="15"/>
  <c r="E166" i="15"/>
  <c r="F166" i="15"/>
  <c r="E35" i="15"/>
  <c r="F35" i="15"/>
  <c r="E98" i="15"/>
  <c r="F98" i="15"/>
  <c r="F50" i="15"/>
  <c r="E50" i="15"/>
  <c r="E84" i="15"/>
  <c r="F84" i="15"/>
  <c r="E88" i="15"/>
  <c r="F88" i="15"/>
  <c r="E48" i="15"/>
  <c r="F48" i="15"/>
  <c r="E23" i="15"/>
  <c r="F23" i="15"/>
  <c r="E36" i="15"/>
  <c r="F36" i="15"/>
  <c r="E126" i="15"/>
  <c r="F126" i="15"/>
  <c r="E102" i="15"/>
  <c r="F102" i="15"/>
  <c r="E83" i="15"/>
  <c r="F83" i="15"/>
  <c r="F29" i="15"/>
  <c r="E29" i="15"/>
  <c r="F149" i="15"/>
  <c r="E149" i="15"/>
  <c r="E24" i="15"/>
  <c r="F24" i="15"/>
  <c r="E54" i="15"/>
  <c r="F54" i="15"/>
  <c r="E38" i="15"/>
  <c r="F38" i="15"/>
  <c r="F104" i="15"/>
  <c r="E104" i="15"/>
  <c r="E66" i="15"/>
  <c r="F66" i="15"/>
  <c r="E60" i="15"/>
  <c r="F60" i="15"/>
  <c r="F142" i="15"/>
  <c r="E142" i="15"/>
  <c r="F25" i="15"/>
  <c r="E25" i="15"/>
  <c r="E127" i="15"/>
  <c r="F127" i="15"/>
  <c r="E118" i="15"/>
  <c r="F118" i="15"/>
  <c r="F129" i="15"/>
  <c r="E129" i="15"/>
  <c r="E133" i="15"/>
  <c r="F133" i="15"/>
  <c r="F82" i="15"/>
  <c r="E82" i="15"/>
  <c r="E79" i="15"/>
  <c r="F79" i="15"/>
  <c r="F64" i="15"/>
  <c r="E64" i="15"/>
  <c r="E91" i="15"/>
  <c r="F91" i="15"/>
  <c r="F136" i="15"/>
  <c r="E136" i="15"/>
  <c r="F40" i="15"/>
  <c r="E40" i="15"/>
  <c r="F74" i="15"/>
  <c r="E74" i="15"/>
  <c r="F109" i="15"/>
  <c r="E109" i="15"/>
  <c r="E62" i="15"/>
  <c r="F62" i="15"/>
  <c r="E95" i="15"/>
  <c r="F95" i="15"/>
  <c r="F32" i="15"/>
  <c r="E32" i="15"/>
  <c r="E123" i="15"/>
  <c r="F123" i="15"/>
  <c r="F33" i="15"/>
  <c r="E33" i="15"/>
  <c r="E59" i="15"/>
  <c r="F59" i="15"/>
  <c r="E159" i="15"/>
  <c r="F159" i="15"/>
  <c r="F56" i="15"/>
  <c r="E56" i="15"/>
  <c r="F93" i="15"/>
  <c r="E93" i="15"/>
  <c r="F73" i="15"/>
  <c r="E73" i="15"/>
  <c r="E75" i="15"/>
  <c r="F75" i="15"/>
  <c r="E39" i="15"/>
  <c r="F39" i="15"/>
  <c r="F160" i="15"/>
  <c r="E160" i="15"/>
  <c r="E143" i="15"/>
  <c r="F143" i="15"/>
  <c r="F132" i="15"/>
  <c r="E132" i="15"/>
  <c r="F51" i="15"/>
  <c r="E51" i="15"/>
  <c r="F120" i="15"/>
  <c r="E120" i="15"/>
  <c r="E154" i="15"/>
  <c r="F154" i="15"/>
  <c r="E63" i="15"/>
  <c r="F63" i="15"/>
  <c r="E131" i="15"/>
  <c r="F131" i="15"/>
  <c r="E150" i="15"/>
  <c r="F150" i="15"/>
  <c r="F161" i="15"/>
  <c r="E161" i="15"/>
  <c r="E101" i="15"/>
  <c r="F101" i="15"/>
  <c r="E31" i="15"/>
  <c r="F31" i="15"/>
  <c r="E147" i="15"/>
  <c r="F147" i="15"/>
  <c r="F113" i="15"/>
  <c r="E113" i="15"/>
  <c r="F49" i="15"/>
  <c r="E49" i="15"/>
  <c r="E108" i="15"/>
  <c r="F108" i="15"/>
  <c r="F137" i="15"/>
  <c r="E137" i="15"/>
  <c r="E156" i="15"/>
  <c r="F156" i="15"/>
  <c r="F28" i="15"/>
  <c r="E28" i="15"/>
  <c r="F46" i="15"/>
  <c r="E46" i="15"/>
  <c r="F155" i="15"/>
  <c r="E155" i="15"/>
  <c r="F44" i="15"/>
  <c r="E44" i="15"/>
  <c r="F145" i="15"/>
  <c r="E145" i="15"/>
  <c r="F42" i="15"/>
  <c r="E42" i="15"/>
  <c r="E19" i="15"/>
  <c r="F19" i="15"/>
  <c r="H9" i="15"/>
  <c r="E148" i="15"/>
  <c r="F148" i="15"/>
  <c r="E140" i="15"/>
  <c r="F140" i="15"/>
  <c r="E77" i="15"/>
  <c r="F77" i="15"/>
  <c r="E141" i="15"/>
  <c r="F141" i="15"/>
  <c r="E76" i="15"/>
  <c r="F76" i="15"/>
  <c r="E85" i="15"/>
  <c r="F85" i="15"/>
  <c r="F96" i="15"/>
  <c r="E96" i="15"/>
  <c r="E111" i="15"/>
  <c r="F111" i="15"/>
  <c r="E119" i="15"/>
  <c r="F119" i="15"/>
  <c r="E103" i="15"/>
  <c r="F103" i="15"/>
  <c r="E99" i="15"/>
  <c r="F99" i="15"/>
  <c r="E125" i="15"/>
  <c r="F125" i="15"/>
  <c r="E122" i="15"/>
  <c r="F122" i="15"/>
  <c r="F105" i="15"/>
  <c r="E105" i="15"/>
  <c r="E26" i="15"/>
  <c r="F26" i="15"/>
  <c r="E37" i="15"/>
  <c r="F37" i="15"/>
  <c r="E164" i="15"/>
  <c r="F164" i="15"/>
  <c r="E55" i="15"/>
  <c r="F55" i="15"/>
  <c r="E158" i="15"/>
  <c r="F158" i="15"/>
  <c r="E67" i="15"/>
  <c r="F67" i="15"/>
  <c r="E72" i="15"/>
  <c r="F72" i="15"/>
  <c r="F146" i="15"/>
  <c r="E146" i="15"/>
  <c r="E139" i="15"/>
  <c r="F139" i="15"/>
  <c r="Z328" i="11"/>
  <c r="AA328" i="11"/>
  <c r="W329" i="11"/>
  <c r="X329" i="11" s="1"/>
  <c r="Y329" i="11" s="1"/>
  <c r="U330" i="11"/>
  <c r="T331" i="11" s="1"/>
  <c r="I276" i="3"/>
  <c r="J264" i="3"/>
  <c r="K264" i="3" s="1"/>
  <c r="L264" i="3" s="1"/>
  <c r="J279" i="3"/>
  <c r="K279" i="3" s="1"/>
  <c r="L279" i="3" s="1"/>
  <c r="J277" i="3"/>
  <c r="K277" i="3" s="1"/>
  <c r="L277" i="3" s="1"/>
  <c r="J280" i="3"/>
  <c r="K280" i="3" s="1"/>
  <c r="L280" i="3" s="1"/>
  <c r="J278" i="3"/>
  <c r="K278" i="3" s="1"/>
  <c r="L278" i="3" s="1"/>
  <c r="J273" i="3"/>
  <c r="K273" i="3" s="1"/>
  <c r="L273" i="3" s="1"/>
  <c r="J275" i="3"/>
  <c r="K275" i="3" s="1"/>
  <c r="L275" i="3" s="1"/>
  <c r="J283" i="3"/>
  <c r="K283" i="3" s="1"/>
  <c r="L283" i="3" s="1"/>
  <c r="J282" i="3"/>
  <c r="K282" i="3" s="1"/>
  <c r="L282" i="3" s="1"/>
  <c r="J274" i="3"/>
  <c r="K274" i="3" s="1"/>
  <c r="L274" i="3" s="1"/>
  <c r="J272" i="3"/>
  <c r="K272" i="3" s="1"/>
  <c r="L272" i="3" s="1"/>
  <c r="J281" i="3"/>
  <c r="K281" i="3" s="1"/>
  <c r="L281" i="3" s="1"/>
  <c r="G137" i="15" l="1"/>
  <c r="G44" i="15"/>
  <c r="G156" i="15"/>
  <c r="G113" i="15"/>
  <c r="G161" i="15"/>
  <c r="G154" i="15"/>
  <c r="G73" i="15"/>
  <c r="G59" i="15"/>
  <c r="G95" i="15"/>
  <c r="G40" i="15"/>
  <c r="G79" i="15"/>
  <c r="G118" i="15"/>
  <c r="G60" i="15"/>
  <c r="G54" i="15"/>
  <c r="G23" i="15"/>
  <c r="G50" i="15"/>
  <c r="G115" i="15"/>
  <c r="G168" i="15"/>
  <c r="G41" i="15"/>
  <c r="G27" i="15"/>
  <c r="G114" i="15"/>
  <c r="G20" i="15"/>
  <c r="G52" i="15"/>
  <c r="G121" i="15"/>
  <c r="G58" i="15"/>
  <c r="G100" i="15"/>
  <c r="G21" i="15"/>
  <c r="G30" i="15"/>
  <c r="G47" i="15"/>
  <c r="G147" i="15"/>
  <c r="G152" i="15"/>
  <c r="G120" i="15"/>
  <c r="G160" i="15"/>
  <c r="G33" i="15"/>
  <c r="G62" i="15"/>
  <c r="G82" i="15"/>
  <c r="G127" i="15"/>
  <c r="G24" i="15"/>
  <c r="G102" i="15"/>
  <c r="G98" i="15"/>
  <c r="G94" i="15"/>
  <c r="G162" i="15"/>
  <c r="G69" i="15"/>
  <c r="G144" i="15"/>
  <c r="G135" i="15"/>
  <c r="G165" i="15"/>
  <c r="G86" i="15"/>
  <c r="G112" i="15"/>
  <c r="G76" i="15"/>
  <c r="G42" i="15"/>
  <c r="G46" i="15"/>
  <c r="G108" i="15"/>
  <c r="G31" i="15"/>
  <c r="G131" i="15"/>
  <c r="G39" i="15"/>
  <c r="G56" i="15"/>
  <c r="G123" i="15"/>
  <c r="G109" i="15"/>
  <c r="G91" i="15"/>
  <c r="G133" i="15"/>
  <c r="G25" i="15"/>
  <c r="G104" i="15"/>
  <c r="G149" i="15"/>
  <c r="G126" i="15"/>
  <c r="G88" i="15"/>
  <c r="G35" i="15"/>
  <c r="G128" i="15"/>
  <c r="G117" i="15"/>
  <c r="G90" i="15"/>
  <c r="G71" i="15"/>
  <c r="G130" i="15"/>
  <c r="G45" i="15"/>
  <c r="G106" i="15"/>
  <c r="G22" i="15"/>
  <c r="G61" i="15"/>
  <c r="G124" i="15"/>
  <c r="G70" i="15"/>
  <c r="G116" i="15"/>
  <c r="G138" i="15"/>
  <c r="G89" i="15"/>
  <c r="G145" i="15"/>
  <c r="G28" i="15"/>
  <c r="G101" i="15"/>
  <c r="G63" i="15"/>
  <c r="G75" i="15"/>
  <c r="G159" i="15"/>
  <c r="G74" i="15"/>
  <c r="G64" i="15"/>
  <c r="G142" i="15"/>
  <c r="G36" i="15"/>
  <c r="G84" i="15"/>
  <c r="G107" i="15"/>
  <c r="G53" i="15"/>
  <c r="G110" i="15"/>
  <c r="G68" i="15"/>
  <c r="G151" i="15"/>
  <c r="G134" i="15"/>
  <c r="G34" i="15"/>
  <c r="G65" i="15"/>
  <c r="G163" i="15"/>
  <c r="G153" i="15"/>
  <c r="G83" i="15"/>
  <c r="G67" i="15"/>
  <c r="G125" i="15"/>
  <c r="G111" i="15"/>
  <c r="G99" i="15"/>
  <c r="G158" i="15"/>
  <c r="G26" i="15"/>
  <c r="G96" i="15"/>
  <c r="G77" i="15"/>
  <c r="G55" i="15"/>
  <c r="G105" i="15"/>
  <c r="G85" i="15"/>
  <c r="G140" i="15"/>
  <c r="G72" i="15"/>
  <c r="G122" i="15"/>
  <c r="G146" i="15"/>
  <c r="G37" i="15"/>
  <c r="G103" i="15"/>
  <c r="G141" i="15"/>
  <c r="G51" i="15"/>
  <c r="G155" i="15"/>
  <c r="G49" i="15"/>
  <c r="G150" i="15"/>
  <c r="G132" i="15"/>
  <c r="G93" i="15"/>
  <c r="G32" i="15"/>
  <c r="G136" i="15"/>
  <c r="G129" i="15"/>
  <c r="G66" i="15"/>
  <c r="G29" i="15"/>
  <c r="G48" i="15"/>
  <c r="G166" i="15"/>
  <c r="G80" i="15"/>
  <c r="G92" i="15"/>
  <c r="G78" i="15"/>
  <c r="G97" i="15"/>
  <c r="G43" i="15"/>
  <c r="G167" i="15"/>
  <c r="G87" i="15"/>
  <c r="G81" i="15"/>
  <c r="G157" i="15"/>
  <c r="G148" i="15"/>
  <c r="G119" i="15"/>
  <c r="G143" i="15"/>
  <c r="G19" i="15"/>
  <c r="H10" i="15"/>
  <c r="G139" i="15"/>
  <c r="G164" i="15"/>
  <c r="G38" i="15"/>
  <c r="G57" i="15"/>
  <c r="W330" i="11"/>
  <c r="X330" i="11" s="1"/>
  <c r="Y330" i="11" s="1"/>
  <c r="Z330" i="11" s="1"/>
  <c r="U331" i="11"/>
  <c r="T332" i="11" s="1"/>
  <c r="Z329" i="11"/>
  <c r="AA329" i="11"/>
  <c r="I288" i="3"/>
  <c r="J276" i="3"/>
  <c r="K276" i="3" s="1"/>
  <c r="L276" i="3" s="1"/>
  <c r="J294" i="3"/>
  <c r="K294" i="3" s="1"/>
  <c r="L294" i="3" s="1"/>
  <c r="J285" i="3"/>
  <c r="K285" i="3" s="1"/>
  <c r="L285" i="3" s="1"/>
  <c r="J284" i="3"/>
  <c r="K284" i="3" s="1"/>
  <c r="L284" i="3" s="1"/>
  <c r="J289" i="3"/>
  <c r="K289" i="3" s="1"/>
  <c r="L289" i="3" s="1"/>
  <c r="J295" i="3"/>
  <c r="K295" i="3" s="1"/>
  <c r="L295" i="3" s="1"/>
  <c r="J290" i="3"/>
  <c r="K290" i="3" s="1"/>
  <c r="L290" i="3" s="1"/>
  <c r="J286" i="3"/>
  <c r="K286" i="3" s="1"/>
  <c r="L286" i="3" s="1"/>
  <c r="J291" i="3"/>
  <c r="K291" i="3" s="1"/>
  <c r="L291" i="3" s="1"/>
  <c r="J287" i="3"/>
  <c r="K287" i="3" s="1"/>
  <c r="L287" i="3" s="1"/>
  <c r="J292" i="3"/>
  <c r="K292" i="3" s="1"/>
  <c r="L292" i="3" s="1"/>
  <c r="J293" i="3"/>
  <c r="K293" i="3" s="1"/>
  <c r="L293" i="3" s="1"/>
  <c r="H11" i="15" l="1"/>
  <c r="AA330" i="11"/>
  <c r="W331" i="11"/>
  <c r="X331" i="11" s="1"/>
  <c r="Y331" i="11" s="1"/>
  <c r="U332" i="11"/>
  <c r="T333" i="11" s="1"/>
  <c r="I300" i="3"/>
  <c r="J288" i="3"/>
  <c r="K288" i="3" s="1"/>
  <c r="L288" i="3" s="1"/>
  <c r="J297" i="3"/>
  <c r="K297" i="3" s="1"/>
  <c r="L297" i="3" s="1"/>
  <c r="J302" i="3"/>
  <c r="K302" i="3" s="1"/>
  <c r="L302" i="3" s="1"/>
  <c r="J308" i="3"/>
  <c r="K308" i="3" s="1"/>
  <c r="L308" i="3" s="1"/>
  <c r="J296" i="3"/>
  <c r="K296" i="3" s="1"/>
  <c r="L296" i="3" s="1"/>
  <c r="J303" i="3"/>
  <c r="K303" i="3" s="1"/>
  <c r="L303" i="3" s="1"/>
  <c r="J307" i="3"/>
  <c r="K307" i="3" s="1"/>
  <c r="L307" i="3" s="1"/>
  <c r="J304" i="3"/>
  <c r="K304" i="3" s="1"/>
  <c r="L304" i="3" s="1"/>
  <c r="J298" i="3"/>
  <c r="K298" i="3" s="1"/>
  <c r="L298" i="3" s="1"/>
  <c r="J299" i="3"/>
  <c r="K299" i="3" s="1"/>
  <c r="L299" i="3" s="1"/>
  <c r="J305" i="3"/>
  <c r="K305" i="3" s="1"/>
  <c r="L305" i="3" s="1"/>
  <c r="J301" i="3"/>
  <c r="K301" i="3" s="1"/>
  <c r="L301" i="3" s="1"/>
  <c r="J306" i="3"/>
  <c r="K306" i="3" s="1"/>
  <c r="L306" i="3" s="1"/>
  <c r="AA331" i="11" l="1"/>
  <c r="Z331" i="11"/>
  <c r="W332" i="11"/>
  <c r="X332" i="11" s="1"/>
  <c r="Y332" i="11" s="1"/>
  <c r="U333" i="11"/>
  <c r="T334" i="11" s="1"/>
  <c r="I312" i="3"/>
  <c r="J312" i="3" s="1"/>
  <c r="K312" i="3" s="1"/>
  <c r="L312" i="3" s="1"/>
  <c r="J300" i="3"/>
  <c r="K300" i="3" s="1"/>
  <c r="L300" i="3" s="1"/>
  <c r="J318" i="3"/>
  <c r="K318" i="3" s="1"/>
  <c r="L318" i="3" s="1"/>
  <c r="J317" i="3"/>
  <c r="K317" i="3" s="1"/>
  <c r="L317" i="3" s="1"/>
  <c r="J316" i="3"/>
  <c r="K316" i="3" s="1"/>
  <c r="L316" i="3" s="1"/>
  <c r="J313" i="3"/>
  <c r="K313" i="3" s="1"/>
  <c r="L313" i="3" s="1"/>
  <c r="J311" i="3"/>
  <c r="K311" i="3" s="1"/>
  <c r="L311" i="3" s="1"/>
  <c r="J314" i="3"/>
  <c r="K314" i="3" s="1"/>
  <c r="L314" i="3" s="1"/>
  <c r="J310" i="3"/>
  <c r="K310" i="3" s="1"/>
  <c r="L310" i="3" s="1"/>
  <c r="J315" i="3"/>
  <c r="K315" i="3" s="1"/>
  <c r="L315" i="3" s="1"/>
  <c r="J309" i="3"/>
  <c r="K309" i="3" s="1"/>
  <c r="L309" i="3" s="1"/>
  <c r="W333" i="11" l="1"/>
  <c r="X333" i="11" s="1"/>
  <c r="Y333" i="11" s="1"/>
  <c r="Z333" i="11" s="1"/>
  <c r="U334" i="11"/>
  <c r="W334" i="11" s="1"/>
  <c r="X334" i="11" s="1"/>
  <c r="Z332" i="11"/>
  <c r="AA332" i="11"/>
  <c r="AA333" i="11" l="1"/>
  <c r="Y334" i="11"/>
  <c r="X9" i="11"/>
  <c r="C20" i="13" s="1"/>
  <c r="AA334" i="11" l="1"/>
  <c r="AA9" i="11" s="1"/>
  <c r="Z334" i="11"/>
  <c r="Z9" i="11" s="1"/>
  <c r="C22" i="13" s="1"/>
  <c r="Y9" i="11"/>
  <c r="C21" i="13" s="1"/>
  <c r="AB9" i="11" l="1"/>
  <c r="C24" i="13" s="1"/>
  <c r="C23" i="13"/>
</calcChain>
</file>

<file path=xl/sharedStrings.xml><?xml version="1.0" encoding="utf-8"?>
<sst xmlns="http://schemas.openxmlformats.org/spreadsheetml/2006/main" count="248" uniqueCount="120">
  <si>
    <t>Created by Dr. Umar Farooq</t>
  </si>
  <si>
    <t>Monthly Demand of Green Produce of TESCO (KG)</t>
  </si>
  <si>
    <t>Period</t>
  </si>
  <si>
    <t>DATE</t>
  </si>
  <si>
    <t>Green Produce Demand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</si>
  <si>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</si>
  <si>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</si>
  <si>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</si>
  <si>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</si>
  <si>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</si>
  <si>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</si>
  <si>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</si>
  <si>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</si>
  <si>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</si>
  <si>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</si>
  <si>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</si>
  <si>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</si>
  <si>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</si>
  <si>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Coefficient of Variation</t>
  </si>
  <si>
    <t>Month</t>
  </si>
  <si>
    <t>Year</t>
  </si>
  <si>
    <t>12-month MA</t>
  </si>
  <si>
    <t>12-month CMA (Trend)</t>
  </si>
  <si>
    <t>Detrended Time series</t>
  </si>
  <si>
    <t>Noise &amp; Irregularities</t>
  </si>
  <si>
    <t>Reconstructed Time Series</t>
  </si>
  <si>
    <t>Checking</t>
  </si>
  <si>
    <t>Table: Detrended time series by years</t>
  </si>
  <si>
    <t>Seasonal Index</t>
  </si>
  <si>
    <t>Adjusted Seasonal Index</t>
  </si>
  <si>
    <t>Month\Year</t>
  </si>
  <si>
    <t>Total</t>
  </si>
  <si>
    <t>Seasonal length adjusted factor</t>
  </si>
  <si>
    <t>(Condition where Sum of SI equal 0 is met)</t>
  </si>
  <si>
    <t>alpha and beta for SES and LES are experimental</t>
  </si>
  <si>
    <t>ME</t>
  </si>
  <si>
    <t>MAD</t>
  </si>
  <si>
    <t>MSE</t>
  </si>
  <si>
    <t>RMSE</t>
  </si>
  <si>
    <t>MAPE</t>
  </si>
  <si>
    <t>SES α</t>
  </si>
  <si>
    <t>LES α</t>
  </si>
  <si>
    <t>LES β</t>
  </si>
  <si>
    <t>Trend</t>
  </si>
  <si>
    <t>Average Trend</t>
  </si>
  <si>
    <t>Error</t>
  </si>
  <si>
    <t>AD</t>
  </si>
  <si>
    <t>SE</t>
  </si>
  <si>
    <t>12-M MA + Avg.Trend</t>
  </si>
  <si>
    <t>APE</t>
  </si>
  <si>
    <t>SES Forecast</t>
  </si>
  <si>
    <t>Level</t>
  </si>
  <si>
    <t>Forecasting Horizon (h)</t>
  </si>
  <si>
    <t>LES Forecast</t>
  </si>
  <si>
    <t>TRAINING SAMPLES</t>
  </si>
  <si>
    <t xml:space="preserve">See Sheet A4.1 Summary of Error Measures for both In-sample and Out-of Sample </t>
  </si>
  <si>
    <t>Training set (In-sample)</t>
  </si>
  <si>
    <t>MODEL 3  - LES</t>
  </si>
  <si>
    <t>in sample</t>
  </si>
  <si>
    <t>Testing set (Out-of-Sample</t>
  </si>
  <si>
    <t>out of sample</t>
  </si>
  <si>
    <t>Triple ES</t>
  </si>
  <si>
    <t>TESTING SAMPLES</t>
  </si>
  <si>
    <t>Forecast(Green Produce Demand)</t>
  </si>
  <si>
    <t>Lower Confidence Bound(Green Produce Demand)</t>
  </si>
  <si>
    <t>Upper Confidence Bound(Green Produce Demand)</t>
  </si>
  <si>
    <t>MODEL 1 - 12-month MA</t>
  </si>
  <si>
    <t>In-Sample</t>
  </si>
  <si>
    <t>Out-of-Sample</t>
  </si>
  <si>
    <t>MODEL 2  - SES</t>
  </si>
  <si>
    <t>Standard deviation of leadtime demand</t>
  </si>
  <si>
    <t>Re-order point</t>
  </si>
  <si>
    <t>Probability</t>
  </si>
  <si>
    <t>Cutoffs</t>
  </si>
  <si>
    <t>Market Share</t>
  </si>
  <si>
    <t>Share of Lead Time Demand / Production</t>
  </si>
  <si>
    <t>Trial</t>
  </si>
  <si>
    <t>Random Probability</t>
  </si>
  <si>
    <t>My Consultancy Ltd. 
Lead Time Demand</t>
  </si>
  <si>
    <t>Revenue</t>
  </si>
  <si>
    <t>Production Cost</t>
  </si>
  <si>
    <t>Descriptive Statistics</t>
  </si>
  <si>
    <t>Adjusted Seasonality</t>
  </si>
  <si>
    <r>
      <t>F</t>
    </r>
    <r>
      <rPr>
        <b/>
        <i/>
        <vertAlign val="subscript"/>
        <sz val="28"/>
        <color rgb="FF10253F"/>
        <rFont val="Times New Roman"/>
        <family val="1"/>
        <charset val="163"/>
      </rPr>
      <t>t</t>
    </r>
    <r>
      <rPr>
        <b/>
        <vertAlign val="subscript"/>
        <sz val="28"/>
        <color rgb="FF10253F"/>
        <rFont val="Times New Roman"/>
        <family val="1"/>
        <charset val="163"/>
      </rPr>
      <t>+1</t>
    </r>
    <r>
      <rPr>
        <b/>
        <sz val="28"/>
        <color rgb="FF10253F"/>
        <rFont val="Times New Roman"/>
        <family val="1"/>
        <charset val="163"/>
      </rPr>
      <t xml:space="preserve"> = aA</t>
    </r>
    <r>
      <rPr>
        <b/>
        <i/>
        <vertAlign val="subscript"/>
        <sz val="28"/>
        <color rgb="FF10253F"/>
        <rFont val="Times New Roman"/>
        <family val="1"/>
        <charset val="163"/>
      </rPr>
      <t>t</t>
    </r>
    <r>
      <rPr>
        <b/>
        <sz val="28"/>
        <color rgb="FF10253F"/>
        <rFont val="Times New Roman"/>
        <family val="1"/>
        <charset val="163"/>
      </rPr>
      <t xml:space="preserve"> + (1 – a) F</t>
    </r>
    <r>
      <rPr>
        <b/>
        <i/>
        <vertAlign val="subscript"/>
        <sz val="28"/>
        <color rgb="FF10253F"/>
        <rFont val="Times New Roman"/>
        <family val="1"/>
        <charset val="163"/>
      </rPr>
      <t>t</t>
    </r>
  </si>
  <si>
    <t>MODEL 1 - 12-MONTH MOVING AVERAGE</t>
  </si>
  <si>
    <t>MODEL 2 - SIMPLE EXPONENTIAL SMOOTING</t>
  </si>
  <si>
    <t>MODEL 3 - LINEAR EXPONENTIAL SMOOTHING</t>
  </si>
  <si>
    <t>…</t>
  </si>
  <si>
    <t>In-sample ME</t>
  </si>
  <si>
    <t>In-sample MAD</t>
  </si>
  <si>
    <t>In-sample MAPE</t>
  </si>
  <si>
    <t>In-sample MSE</t>
  </si>
  <si>
    <t>In-sample RMSE</t>
  </si>
  <si>
    <t>Out-of-Sample ME</t>
  </si>
  <si>
    <t>Out-of-Sample MAD</t>
  </si>
  <si>
    <t>Out-of-Sample MAPE</t>
  </si>
  <si>
    <t>Out-of-Sample MSE</t>
  </si>
  <si>
    <t>Out-of-Sample RMSE</t>
  </si>
  <si>
    <t>12-M MA + Avg.Trend Forecast</t>
  </si>
  <si>
    <t>Re-order Point using 12-Month Moving Average Forecasting Model</t>
  </si>
  <si>
    <t>Profit</t>
  </si>
  <si>
    <t>Unit prod cost</t>
  </si>
  <si>
    <t>Unit price</t>
  </si>
  <si>
    <t>Total Lead time Production / Demand (units)</t>
  </si>
  <si>
    <t>Z-value</t>
  </si>
  <si>
    <t>Square Root of Leadtime</t>
  </si>
  <si>
    <t>To calculate safety stocks for the lead time of interest we need to apply the following formula:</t>
  </si>
  <si>
    <t>Total Expected Leadtime Demand</t>
  </si>
  <si>
    <t>The Re-order point will be calculated based on the forecasted demand of test data generated from Model 1 - 12-Month Moving Average with Average Trend Factor.</t>
  </si>
  <si>
    <t>So we sum the forecast for the lead time, Jan 18 to Dec 18, and add the RMSE * square root of the lead time, in this example, square root of 12, as the lead time is 12 periods, and multiply that with Z-value.</t>
  </si>
  <si>
    <t>Safety Stock</t>
  </si>
  <si>
    <t>x</t>
  </si>
  <si>
    <t>=</t>
  </si>
  <si>
    <t>+</t>
  </si>
  <si>
    <t>Mean demand</t>
  </si>
  <si>
    <t>Mean production cost</t>
  </si>
  <si>
    <t>Mean profit</t>
  </si>
  <si>
    <t>units</t>
  </si>
  <si>
    <t>Coursework of Operations Analytics module - Coventry University</t>
  </si>
  <si>
    <t>Workdone by Quyen Thuc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</si>
</sst>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000_-;\-* #,##0.0000000_-;_-* &quot;-&quot;??_-;_-@_-"/>
    <numFmt numFmtId="167" formatCode="_(* #,##0_);_(* \(#,##0\);_(* &quot;-&quot;??_);_(@_)"/>
    <numFmt numFmtId="168" formatCode="0.000"/>
    <numFmt numFmtId="169" formatCode="0.0%"/>
    <numFmt numFmtId="170" formatCode="0.00000"/>
    <numFmt numFmtId="171" formatCode="0.0000000"/>
    <numFmt numFmtId="172" formatCode="_-&quot;£&quot;* #,##0_-;\-&quot;£&quot;* #,##0_-;_-&quot;£&quot;* &quot;-&quot;??_-;_-@_-"/>
    <numFmt numFmtId="173" formatCode="_-* #,##0.00000_-;\-* #,##0.00000_-;_-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u/>
      <sz val="11"/>
      <color theme="10"/>
      <name val="Times New Roman"/>
      <family val="1"/>
      <charset val="163"/>
    </font>
    <font>
      <sz val="11"/>
      <color theme="1" tint="0.249977111117893"/>
      <name val="Times New Roman"/>
      <family val="1"/>
      <charset val="163"/>
    </font>
    <font>
      <b/>
      <sz val="11"/>
      <color indexed="8"/>
      <name val="Times New Roman"/>
      <family val="1"/>
      <charset val="163"/>
    </font>
    <font>
      <b/>
      <sz val="11"/>
      <color rgb="FFFF0000"/>
      <name val="Times New Roman"/>
      <family val="1"/>
      <charset val="163"/>
    </font>
    <font>
      <b/>
      <sz val="28"/>
      <color rgb="FF10253F"/>
      <name val="Times New Roman"/>
      <family val="1"/>
      <charset val="163"/>
    </font>
    <font>
      <b/>
      <i/>
      <vertAlign val="subscript"/>
      <sz val="28"/>
      <color rgb="FF10253F"/>
      <name val="Times New Roman"/>
      <family val="1"/>
      <charset val="163"/>
    </font>
    <font>
      <b/>
      <vertAlign val="subscript"/>
      <sz val="28"/>
      <color rgb="FF10253F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theme="0"/>
      <name val="Times New Roman"/>
      <family val="1"/>
      <charset val="163"/>
    </font>
    <font>
      <u/>
      <sz val="11"/>
      <color theme="10"/>
      <name val="Times New Roman"/>
      <family val="1"/>
      <charset val="163"/>
    </font>
    <font>
      <sz val="22"/>
      <color theme="1"/>
      <name val="Times New Roman"/>
      <family val="1"/>
      <charset val="163"/>
    </font>
    <font>
      <sz val="11"/>
      <color rgb="FF006100"/>
      <name val="Times New Roman"/>
      <family val="1"/>
      <charset val="163"/>
    </font>
    <font>
      <sz val="26"/>
      <color theme="1"/>
      <name val="Times New Roman"/>
      <family val="1"/>
      <charset val="163"/>
    </font>
    <font>
      <sz val="20"/>
      <color theme="1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2F2F2F"/>
      <name val="Times New Roman"/>
      <family val="1"/>
      <charset val="163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13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9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0" fontId="2" fillId="3" borderId="0" xfId="0" applyFont="1" applyFill="1"/>
    <xf numFmtId="166" fontId="0" fillId="0" borderId="0" xfId="1" applyNumberFormat="1" applyFont="1"/>
    <xf numFmtId="0" fontId="1" fillId="0" borderId="0" xfId="0" applyFont="1"/>
    <xf numFmtId="165" fontId="0" fillId="0" borderId="14" xfId="1" applyNumberFormat="1" applyFont="1" applyBorder="1"/>
    <xf numFmtId="0" fontId="0" fillId="0" borderId="0" xfId="0" applyAlignment="1">
      <alignment horizontal="center" vertical="center" wrapText="1"/>
    </xf>
    <xf numFmtId="0" fontId="8" fillId="0" borderId="0" xfId="0" applyFont="1"/>
    <xf numFmtId="165" fontId="0" fillId="0" borderId="0" xfId="0" applyNumberFormat="1"/>
    <xf numFmtId="165" fontId="0" fillId="4" borderId="0" xfId="1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0" fontId="0" fillId="0" borderId="0" xfId="0" applyNumberFormat="1"/>
    <xf numFmtId="0" fontId="9" fillId="0" borderId="5" xfId="0" applyFont="1" applyBorder="1" applyAlignment="1">
      <alignment horizontal="centerContinuous"/>
    </xf>
    <xf numFmtId="0" fontId="10" fillId="0" borderId="0" xfId="0" applyFont="1"/>
    <xf numFmtId="43" fontId="10" fillId="0" borderId="0" xfId="1" applyFont="1" applyFill="1"/>
    <xf numFmtId="165" fontId="10" fillId="0" borderId="0" xfId="1" applyNumberFormat="1" applyFont="1" applyFill="1"/>
    <xf numFmtId="43" fontId="10" fillId="0" borderId="0" xfId="1" applyFont="1"/>
    <xf numFmtId="165" fontId="10" fillId="0" borderId="0" xfId="1" applyNumberFormat="1" applyFont="1"/>
    <xf numFmtId="0" fontId="10" fillId="0" borderId="4" xfId="0" applyFont="1" applyBorder="1"/>
    <xf numFmtId="165" fontId="10" fillId="0" borderId="4" xfId="1" applyNumberFormat="1" applyFont="1" applyBorder="1"/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2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/>
    </xf>
    <xf numFmtId="17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/>
    </xf>
    <xf numFmtId="0" fontId="10" fillId="0" borderId="2" xfId="0" applyFont="1" applyBorder="1" applyAlignment="1">
      <alignment horizontal="left" indent="4"/>
    </xf>
    <xf numFmtId="165" fontId="10" fillId="6" borderId="2" xfId="1" applyNumberFormat="1" applyFont="1" applyFill="1" applyBorder="1" applyAlignment="1">
      <alignment horizontal="center"/>
    </xf>
    <xf numFmtId="43" fontId="10" fillId="6" borderId="2" xfId="1" applyFont="1" applyFill="1" applyBorder="1"/>
    <xf numFmtId="165" fontId="10" fillId="0" borderId="2" xfId="0" applyNumberFormat="1" applyFont="1" applyBorder="1" applyAlignment="1">
      <alignment horizontal="left" indent="4"/>
    </xf>
    <xf numFmtId="43" fontId="10" fillId="0" borderId="2" xfId="1" applyFont="1" applyBorder="1"/>
    <xf numFmtId="165" fontId="10" fillId="0" borderId="0" xfId="0" applyNumberFormat="1" applyFont="1"/>
    <xf numFmtId="165" fontId="13" fillId="0" borderId="2" xfId="1" applyNumberFormat="1" applyFont="1" applyBorder="1" applyAlignment="1">
      <alignment horizontal="center"/>
    </xf>
    <xf numFmtId="165" fontId="13" fillId="6" borderId="2" xfId="1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7" fontId="10" fillId="0" borderId="3" xfId="0" applyNumberFormat="1" applyFont="1" applyBorder="1" applyAlignment="1">
      <alignment horizontal="center"/>
    </xf>
    <xf numFmtId="165" fontId="13" fillId="0" borderId="3" xfId="1" applyNumberFormat="1" applyFont="1" applyBorder="1" applyAlignment="1">
      <alignment horizontal="center"/>
    </xf>
    <xf numFmtId="0" fontId="10" fillId="0" borderId="3" xfId="0" applyFont="1" applyBorder="1" applyAlignment="1">
      <alignment horizontal="left" indent="4"/>
    </xf>
    <xf numFmtId="165" fontId="13" fillId="6" borderId="3" xfId="1" applyNumberFormat="1" applyFont="1" applyFill="1" applyBorder="1" applyAlignment="1">
      <alignment horizontal="center"/>
    </xf>
    <xf numFmtId="43" fontId="10" fillId="6" borderId="3" xfId="1" applyFont="1" applyFill="1" applyBorder="1"/>
    <xf numFmtId="164" fontId="10" fillId="0" borderId="0" xfId="1" applyNumberFormat="1" applyFont="1"/>
    <xf numFmtId="0" fontId="14" fillId="8" borderId="10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8" borderId="8" xfId="0" applyFont="1" applyFill="1" applyBorder="1" applyAlignment="1">
      <alignment horizontal="center"/>
    </xf>
    <xf numFmtId="164" fontId="10" fillId="7" borderId="0" xfId="1" applyNumberFormat="1" applyFont="1" applyFill="1" applyBorder="1"/>
    <xf numFmtId="164" fontId="10" fillId="0" borderId="0" xfId="1" applyNumberFormat="1" applyFont="1" applyBorder="1"/>
    <xf numFmtId="164" fontId="10" fillId="0" borderId="14" xfId="1" applyNumberFormat="1" applyFont="1" applyBorder="1"/>
    <xf numFmtId="164" fontId="11" fillId="9" borderId="9" xfId="0" applyNumberFormat="1" applyFont="1" applyFill="1" applyBorder="1"/>
    <xf numFmtId="164" fontId="10" fillId="7" borderId="14" xfId="1" applyNumberFormat="1" applyFont="1" applyFill="1" applyBorder="1"/>
    <xf numFmtId="0" fontId="14" fillId="8" borderId="10" xfId="0" applyFont="1" applyFill="1" applyBorder="1" applyAlignment="1">
      <alignment horizontal="center"/>
    </xf>
    <xf numFmtId="164" fontId="10" fillId="0" borderId="4" xfId="1" applyNumberFormat="1" applyFont="1" applyBorder="1"/>
    <xf numFmtId="164" fontId="10" fillId="7" borderId="13" xfId="1" applyNumberFormat="1" applyFont="1" applyFill="1" applyBorder="1"/>
    <xf numFmtId="164" fontId="11" fillId="9" borderId="11" xfId="0" applyNumberFormat="1" applyFont="1" applyFill="1" applyBorder="1"/>
    <xf numFmtId="0" fontId="11" fillId="0" borderId="0" xfId="0" applyFont="1"/>
    <xf numFmtId="164" fontId="11" fillId="0" borderId="0" xfId="0" applyNumberFormat="1" applyFont="1"/>
    <xf numFmtId="164" fontId="15" fillId="0" borderId="0" xfId="0" applyNumberFormat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171" fontId="10" fillId="0" borderId="0" xfId="0" applyNumberFormat="1" applyFont="1" applyAlignment="1">
      <alignment horizontal="center"/>
    </xf>
    <xf numFmtId="170" fontId="10" fillId="0" borderId="0" xfId="0" applyNumberFormat="1" applyFont="1"/>
    <xf numFmtId="0" fontId="20" fillId="0" borderId="0" xfId="0" applyFont="1" applyAlignment="1">
      <alignment horizontal="left"/>
    </xf>
    <xf numFmtId="167" fontId="19" fillId="12" borderId="15" xfId="1" applyNumberFormat="1" applyFont="1" applyFill="1" applyBorder="1" applyAlignment="1">
      <alignment horizontal="center" vertical="center" wrapText="1"/>
    </xf>
    <xf numFmtId="167" fontId="19" fillId="12" borderId="16" xfId="1" applyNumberFormat="1" applyFont="1" applyFill="1" applyBorder="1" applyAlignment="1">
      <alignment horizontal="center" vertical="center" wrapText="1"/>
    </xf>
    <xf numFmtId="164" fontId="10" fillId="0" borderId="0" xfId="0" applyNumberFormat="1" applyFont="1"/>
    <xf numFmtId="10" fontId="10" fillId="0" borderId="0" xfId="4" applyNumberFormat="1" applyFont="1"/>
    <xf numFmtId="2" fontId="10" fillId="4" borderId="0" xfId="0" applyNumberFormat="1" applyFont="1" applyFill="1"/>
    <xf numFmtId="169" fontId="10" fillId="0" borderId="0" xfId="4" applyNumberFormat="1" applyFont="1"/>
    <xf numFmtId="164" fontId="10" fillId="4" borderId="0" xfId="1" applyNumberFormat="1" applyFont="1" applyFill="1" applyAlignment="1">
      <alignment horizontal="center"/>
    </xf>
    <xf numFmtId="170" fontId="10" fillId="4" borderId="0" xfId="0" applyNumberFormat="1" applyFont="1" applyFill="1"/>
    <xf numFmtId="0" fontId="10" fillId="0" borderId="0" xfId="0" applyFont="1" applyAlignment="1">
      <alignment horizontal="center" vertical="center" wrapText="1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 wrapText="1"/>
    </xf>
    <xf numFmtId="0" fontId="11" fillId="14" borderId="27" xfId="0" applyFont="1" applyFill="1" applyBorder="1" applyAlignment="1">
      <alignment horizontal="center" vertical="center" wrapText="1"/>
    </xf>
    <xf numFmtId="0" fontId="11" fillId="14" borderId="28" xfId="0" applyFont="1" applyFill="1" applyBorder="1" applyAlignment="1">
      <alignment horizontal="center" vertical="center" wrapText="1"/>
    </xf>
    <xf numFmtId="0" fontId="11" fillId="14" borderId="31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167" fontId="19" fillId="12" borderId="18" xfId="1" applyNumberFormat="1" applyFont="1" applyFill="1" applyBorder="1" applyAlignment="1">
      <alignment horizontal="center" vertical="center" wrapText="1"/>
    </xf>
    <xf numFmtId="167" fontId="19" fillId="12" borderId="21" xfId="1" applyNumberFormat="1" applyFont="1" applyFill="1" applyBorder="1" applyAlignment="1">
      <alignment horizontal="center" vertical="center" wrapText="1"/>
    </xf>
    <xf numFmtId="167" fontId="19" fillId="12" borderId="22" xfId="1" applyNumberFormat="1" applyFont="1" applyFill="1" applyBorder="1" applyAlignment="1">
      <alignment horizontal="center" vertical="center" wrapText="1"/>
    </xf>
    <xf numFmtId="167" fontId="19" fillId="12" borderId="17" xfId="1" applyNumberFormat="1" applyFont="1" applyFill="1" applyBorder="1" applyAlignment="1">
      <alignment horizontal="center" vertical="center" wrapText="1"/>
    </xf>
    <xf numFmtId="0" fontId="10" fillId="11" borderId="19" xfId="0" applyFont="1" applyFill="1" applyBorder="1"/>
    <xf numFmtId="0" fontId="10" fillId="11" borderId="14" xfId="0" applyFont="1" applyFill="1" applyBorder="1"/>
    <xf numFmtId="0" fontId="10" fillId="11" borderId="9" xfId="0" applyFont="1" applyFill="1" applyBorder="1"/>
    <xf numFmtId="0" fontId="10" fillId="11" borderId="29" xfId="0" applyFont="1" applyFill="1" applyBorder="1"/>
    <xf numFmtId="10" fontId="10" fillId="0" borderId="29" xfId="4" applyNumberFormat="1" applyFont="1" applyBorder="1"/>
    <xf numFmtId="164" fontId="10" fillId="0" borderId="9" xfId="1" applyNumberFormat="1" applyFont="1" applyBorder="1"/>
    <xf numFmtId="165" fontId="10" fillId="0" borderId="19" xfId="1" applyNumberFormat="1" applyFont="1" applyFill="1" applyBorder="1"/>
    <xf numFmtId="165" fontId="10" fillId="0" borderId="14" xfId="1" applyNumberFormat="1" applyFont="1" applyFill="1" applyBorder="1"/>
    <xf numFmtId="165" fontId="10" fillId="0" borderId="14" xfId="0" applyNumberFormat="1" applyFont="1" applyBorder="1"/>
    <xf numFmtId="165" fontId="10" fillId="0" borderId="14" xfId="1" applyNumberFormat="1" applyFont="1" applyBorder="1"/>
    <xf numFmtId="169" fontId="10" fillId="0" borderId="29" xfId="4" applyNumberFormat="1" applyFont="1" applyBorder="1"/>
    <xf numFmtId="165" fontId="10" fillId="0" borderId="9" xfId="1" applyNumberFormat="1" applyFont="1" applyBorder="1"/>
    <xf numFmtId="165" fontId="10" fillId="0" borderId="19" xfId="0" applyNumberFormat="1" applyFont="1" applyBorder="1"/>
    <xf numFmtId="165" fontId="10" fillId="0" borderId="14" xfId="0" applyNumberFormat="1" applyFont="1" applyBorder="1" applyAlignment="1">
      <alignment horizontal="left" indent="2"/>
    </xf>
    <xf numFmtId="165" fontId="10" fillId="11" borderId="14" xfId="0" applyNumberFormat="1" applyFont="1" applyFill="1" applyBorder="1"/>
    <xf numFmtId="164" fontId="10" fillId="11" borderId="14" xfId="1" applyNumberFormat="1" applyFont="1" applyFill="1" applyBorder="1"/>
    <xf numFmtId="164" fontId="10" fillId="11" borderId="9" xfId="1" applyNumberFormat="1" applyFont="1" applyFill="1" applyBorder="1"/>
    <xf numFmtId="165" fontId="10" fillId="11" borderId="19" xfId="0" applyNumberFormat="1" applyFont="1" applyFill="1" applyBorder="1"/>
    <xf numFmtId="164" fontId="10" fillId="11" borderId="29" xfId="1" applyNumberFormat="1" applyFont="1" applyFill="1" applyBorder="1"/>
    <xf numFmtId="165" fontId="10" fillId="0" borderId="3" xfId="1" applyNumberFormat="1" applyFont="1" applyBorder="1" applyAlignment="1">
      <alignment horizontal="center"/>
    </xf>
    <xf numFmtId="165" fontId="10" fillId="0" borderId="10" xfId="1" applyNumberFormat="1" applyFont="1" applyBorder="1"/>
    <xf numFmtId="165" fontId="10" fillId="0" borderId="13" xfId="1" applyNumberFormat="1" applyFont="1" applyBorder="1"/>
    <xf numFmtId="164" fontId="10" fillId="0" borderId="13" xfId="1" applyNumberFormat="1" applyFont="1" applyBorder="1"/>
    <xf numFmtId="10" fontId="10" fillId="0" borderId="30" xfId="4" applyNumberFormat="1" applyFont="1" applyBorder="1"/>
    <xf numFmtId="164" fontId="10" fillId="0" borderId="11" xfId="1" applyNumberFormat="1" applyFont="1" applyBorder="1"/>
    <xf numFmtId="165" fontId="10" fillId="0" borderId="20" xfId="1" applyNumberFormat="1" applyFont="1" applyBorder="1"/>
    <xf numFmtId="10" fontId="10" fillId="0" borderId="13" xfId="4" applyNumberFormat="1" applyFont="1" applyBorder="1"/>
    <xf numFmtId="165" fontId="10" fillId="0" borderId="13" xfId="1" applyNumberFormat="1" applyFont="1" applyBorder="1" applyAlignment="1">
      <alignment horizontal="left" indent="2"/>
    </xf>
    <xf numFmtId="169" fontId="10" fillId="0" borderId="13" xfId="4" applyNumberFormat="1" applyFont="1" applyBorder="1"/>
    <xf numFmtId="165" fontId="10" fillId="0" borderId="11" xfId="1" applyNumberFormat="1" applyFont="1" applyBorder="1"/>
    <xf numFmtId="44" fontId="11" fillId="0" borderId="1" xfId="5" applyFont="1" applyBorder="1" applyAlignment="1">
      <alignment horizontal="center" vertical="center" wrapText="1"/>
    </xf>
    <xf numFmtId="0" fontId="21" fillId="0" borderId="0" xfId="2" applyFont="1"/>
    <xf numFmtId="0" fontId="10" fillId="16" borderId="0" xfId="0" applyFont="1" applyFill="1"/>
    <xf numFmtId="0" fontId="10" fillId="17" borderId="0" xfId="0" applyFont="1" applyFill="1"/>
    <xf numFmtId="0" fontId="10" fillId="0" borderId="0" xfId="0" applyFont="1" applyAlignment="1">
      <alignment horizontal="left"/>
    </xf>
    <xf numFmtId="167" fontId="19" fillId="14" borderId="15" xfId="1" applyNumberFormat="1" applyFont="1" applyFill="1" applyBorder="1" applyAlignment="1">
      <alignment horizontal="center" vertical="center" wrapText="1"/>
    </xf>
    <xf numFmtId="167" fontId="19" fillId="14" borderId="16" xfId="1" applyNumberFormat="1" applyFont="1" applyFill="1" applyBorder="1" applyAlignment="1">
      <alignment horizontal="center" vertical="center" wrapText="1"/>
    </xf>
    <xf numFmtId="167" fontId="19" fillId="14" borderId="17" xfId="1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14" borderId="18" xfId="0" applyFont="1" applyFill="1" applyBorder="1" applyAlignment="1">
      <alignment horizontal="center" vertical="center" wrapText="1"/>
    </xf>
    <xf numFmtId="0" fontId="11" fillId="14" borderId="21" xfId="0" applyFont="1" applyFill="1" applyBorder="1" applyAlignment="1">
      <alignment horizontal="center" vertical="center" wrapText="1"/>
    </xf>
    <xf numFmtId="0" fontId="11" fillId="14" borderId="16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167" fontId="19" fillId="12" borderId="23" xfId="1" applyNumberFormat="1" applyFont="1" applyFill="1" applyBorder="1" applyAlignment="1">
      <alignment horizontal="center" vertical="center" wrapText="1"/>
    </xf>
    <xf numFmtId="167" fontId="19" fillId="14" borderId="18" xfId="1" applyNumberFormat="1" applyFont="1" applyFill="1" applyBorder="1" applyAlignment="1">
      <alignment horizontal="center" vertical="center" wrapText="1"/>
    </xf>
    <xf numFmtId="167" fontId="19" fillId="14" borderId="22" xfId="1" applyNumberFormat="1" applyFont="1" applyFill="1" applyBorder="1" applyAlignment="1">
      <alignment horizontal="center" vertical="center" wrapText="1"/>
    </xf>
    <xf numFmtId="167" fontId="19" fillId="14" borderId="23" xfId="1" applyNumberFormat="1" applyFont="1" applyFill="1" applyBorder="1" applyAlignment="1">
      <alignment horizontal="center" vertical="center" wrapText="1"/>
    </xf>
    <xf numFmtId="165" fontId="10" fillId="0" borderId="0" xfId="1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5" fontId="10" fillId="0" borderId="30" xfId="0" applyNumberFormat="1" applyFont="1" applyBorder="1"/>
    <xf numFmtId="169" fontId="10" fillId="0" borderId="30" xfId="4" applyNumberFormat="1" applyFont="1" applyBorder="1"/>
    <xf numFmtId="165" fontId="10" fillId="0" borderId="2" xfId="1" applyNumberFormat="1" applyFont="1" applyFill="1" applyBorder="1" applyAlignment="1">
      <alignment horizontal="center"/>
    </xf>
    <xf numFmtId="165" fontId="10" fillId="0" borderId="19" xfId="1" applyNumberFormat="1" applyFont="1" applyBorder="1"/>
    <xf numFmtId="165" fontId="23" fillId="13" borderId="31" xfId="3" applyNumberFormat="1" applyFont="1" applyBorder="1"/>
    <xf numFmtId="165" fontId="23" fillId="13" borderId="19" xfId="3" applyNumberFormat="1" applyFont="1" applyBorder="1"/>
    <xf numFmtId="165" fontId="10" fillId="0" borderId="14" xfId="1" applyNumberFormat="1" applyFont="1" applyFill="1" applyBorder="1" applyAlignment="1">
      <alignment horizontal="left" indent="2"/>
    </xf>
    <xf numFmtId="165" fontId="23" fillId="13" borderId="14" xfId="3" applyNumberFormat="1" applyFont="1" applyBorder="1"/>
    <xf numFmtId="165" fontId="10" fillId="0" borderId="9" xfId="1" applyNumberFormat="1" applyFont="1" applyFill="1" applyBorder="1"/>
    <xf numFmtId="0" fontId="10" fillId="0" borderId="9" xfId="0" applyFont="1" applyBorder="1" applyAlignment="1">
      <alignment horizontal="center"/>
    </xf>
    <xf numFmtId="165" fontId="10" fillId="0" borderId="8" xfId="1" applyNumberFormat="1" applyFont="1" applyFill="1" applyBorder="1" applyAlignment="1">
      <alignment horizontal="center"/>
    </xf>
    <xf numFmtId="164" fontId="10" fillId="0" borderId="14" xfId="1" applyNumberFormat="1" applyFont="1" applyFill="1" applyBorder="1"/>
    <xf numFmtId="164" fontId="10" fillId="0" borderId="9" xfId="1" applyNumberFormat="1" applyFont="1" applyFill="1" applyBorder="1"/>
    <xf numFmtId="165" fontId="23" fillId="13" borderId="29" xfId="1" applyNumberFormat="1" applyFont="1" applyFill="1" applyBorder="1"/>
    <xf numFmtId="10" fontId="10" fillId="0" borderId="29" xfId="4" applyNumberFormat="1" applyFont="1" applyFill="1" applyBorder="1"/>
    <xf numFmtId="169" fontId="10" fillId="0" borderId="29" xfId="4" applyNumberFormat="1" applyFont="1" applyFill="1" applyBorder="1"/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165" fontId="10" fillId="0" borderId="3" xfId="1" applyNumberFormat="1" applyFont="1" applyFill="1" applyBorder="1" applyAlignment="1">
      <alignment horizontal="center"/>
    </xf>
    <xf numFmtId="165" fontId="10" fillId="0" borderId="10" xfId="1" applyNumberFormat="1" applyFont="1" applyFill="1" applyBorder="1" applyAlignment="1">
      <alignment horizontal="center"/>
    </xf>
    <xf numFmtId="165" fontId="10" fillId="0" borderId="20" xfId="1" applyNumberFormat="1" applyFont="1" applyFill="1" applyBorder="1"/>
    <xf numFmtId="165" fontId="23" fillId="13" borderId="13" xfId="3" applyNumberFormat="1" applyFont="1" applyBorder="1"/>
    <xf numFmtId="164" fontId="10" fillId="0" borderId="13" xfId="1" applyNumberFormat="1" applyFont="1" applyFill="1" applyBorder="1"/>
    <xf numFmtId="164" fontId="10" fillId="0" borderId="11" xfId="1" applyNumberFormat="1" applyFont="1" applyFill="1" applyBorder="1"/>
    <xf numFmtId="165" fontId="23" fillId="13" borderId="30" xfId="1" applyNumberFormat="1" applyFont="1" applyFill="1" applyBorder="1"/>
    <xf numFmtId="10" fontId="10" fillId="0" borderId="30" xfId="4" applyNumberFormat="1" applyFont="1" applyFill="1" applyBorder="1"/>
    <xf numFmtId="165" fontId="23" fillId="13" borderId="20" xfId="3" applyNumberFormat="1" applyFont="1" applyBorder="1"/>
    <xf numFmtId="165" fontId="10" fillId="0" borderId="13" xfId="1" applyNumberFormat="1" applyFont="1" applyFill="1" applyBorder="1"/>
    <xf numFmtId="169" fontId="10" fillId="0" borderId="30" xfId="4" applyNumberFormat="1" applyFont="1" applyFill="1" applyBorder="1"/>
    <xf numFmtId="43" fontId="10" fillId="0" borderId="11" xfId="1" applyFont="1" applyFill="1" applyBorder="1"/>
    <xf numFmtId="17" fontId="10" fillId="0" borderId="0" xfId="0" applyNumberFormat="1" applyFont="1"/>
    <xf numFmtId="0" fontId="11" fillId="10" borderId="16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 vertical="center" wrapText="1"/>
    </xf>
    <xf numFmtId="167" fontId="19" fillId="12" borderId="16" xfId="1" applyNumberFormat="1" applyFont="1" applyFill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19" fillId="12" borderId="16" xfId="1" applyNumberFormat="1" applyFont="1" applyFill="1" applyBorder="1" applyAlignment="1">
      <alignment horizontal="center" vertical="center" wrapText="1"/>
    </xf>
    <xf numFmtId="0" fontId="19" fillId="12" borderId="17" xfId="1" applyNumberFormat="1" applyFont="1" applyFill="1" applyBorder="1" applyAlignment="1">
      <alignment horizontal="center" vertical="center" wrapText="1"/>
    </xf>
    <xf numFmtId="0" fontId="27" fillId="0" borderId="0" xfId="0" applyFont="1"/>
    <xf numFmtId="0" fontId="26" fillId="0" borderId="32" xfId="0" applyFont="1" applyBorder="1"/>
    <xf numFmtId="165" fontId="27" fillId="0" borderId="32" xfId="1" applyNumberFormat="1" applyFont="1" applyFill="1" applyBorder="1"/>
    <xf numFmtId="10" fontId="27" fillId="0" borderId="32" xfId="4" applyNumberFormat="1" applyFont="1" applyFill="1" applyBorder="1"/>
    <xf numFmtId="0" fontId="26" fillId="0" borderId="34" xfId="0" applyFont="1" applyBorder="1"/>
    <xf numFmtId="165" fontId="27" fillId="0" borderId="34" xfId="1" applyNumberFormat="1" applyFont="1" applyFill="1" applyBorder="1"/>
    <xf numFmtId="0" fontId="26" fillId="0" borderId="35" xfId="0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1" fillId="21" borderId="17" xfId="0" applyFont="1" applyFill="1" applyBorder="1" applyAlignment="1">
      <alignment horizontal="center" vertical="center" wrapText="1"/>
    </xf>
    <xf numFmtId="43" fontId="10" fillId="11" borderId="9" xfId="1" applyFont="1" applyFill="1" applyBorder="1"/>
    <xf numFmtId="165" fontId="10" fillId="11" borderId="9" xfId="0" applyNumberFormat="1" applyFont="1" applyFill="1" applyBorder="1"/>
    <xf numFmtId="165" fontId="10" fillId="0" borderId="9" xfId="0" applyNumberFormat="1" applyFont="1" applyBorder="1"/>
    <xf numFmtId="165" fontId="23" fillId="13" borderId="36" xfId="3" applyNumberFormat="1" applyFont="1" applyBorder="1"/>
    <xf numFmtId="165" fontId="23" fillId="13" borderId="37" xfId="1" applyNumberFormat="1" applyFont="1" applyFill="1" applyBorder="1"/>
    <xf numFmtId="0" fontId="10" fillId="0" borderId="2" xfId="0" applyFont="1" applyBorder="1" applyAlignment="1">
      <alignment horizontal="center" vertical="center"/>
    </xf>
    <xf numFmtId="165" fontId="23" fillId="13" borderId="38" xfId="1" applyNumberFormat="1" applyFont="1" applyFill="1" applyBorder="1"/>
    <xf numFmtId="44" fontId="10" fillId="5" borderId="0" xfId="0" applyNumberFormat="1" applyFont="1" applyFill="1"/>
    <xf numFmtId="172" fontId="10" fillId="20" borderId="32" xfId="0" applyNumberFormat="1" applyFont="1" applyFill="1" applyBorder="1" applyAlignment="1">
      <alignment horizontal="right"/>
    </xf>
    <xf numFmtId="44" fontId="10" fillId="0" borderId="0" xfId="0" applyNumberFormat="1" applyFont="1"/>
    <xf numFmtId="0" fontId="10" fillId="0" borderId="0" xfId="0" quotePrefix="1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18" borderId="33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right"/>
    </xf>
    <xf numFmtId="0" fontId="10" fillId="18" borderId="0" xfId="0" applyFont="1" applyFill="1"/>
    <xf numFmtId="165" fontId="10" fillId="18" borderId="0" xfId="0" applyNumberFormat="1" applyFont="1" applyFill="1" applyAlignment="1">
      <alignment horizontal="center"/>
    </xf>
    <xf numFmtId="172" fontId="10" fillId="18" borderId="0" xfId="0" applyNumberFormat="1" applyFont="1" applyFill="1" applyAlignment="1">
      <alignment horizontal="center"/>
    </xf>
    <xf numFmtId="44" fontId="10" fillId="0" borderId="0" xfId="0" applyNumberFormat="1" applyFont="1" applyAlignment="1">
      <alignment horizontal="center"/>
    </xf>
    <xf numFmtId="44" fontId="28" fillId="0" borderId="0" xfId="0" applyNumberFormat="1" applyFont="1" applyAlignment="1">
      <alignment horizontal="center"/>
    </xf>
    <xf numFmtId="2" fontId="10" fillId="0" borderId="0" xfId="0" applyNumberFormat="1" applyFont="1"/>
    <xf numFmtId="2" fontId="10" fillId="0" borderId="0" xfId="0" applyNumberFormat="1" applyFont="1" applyAlignment="1">
      <alignment horizontal="center" vertical="center" wrapText="1"/>
    </xf>
    <xf numFmtId="165" fontId="10" fillId="5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18" borderId="0" xfId="0" applyFont="1" applyFill="1" applyAlignment="1">
      <alignment horizontal="center"/>
    </xf>
    <xf numFmtId="9" fontId="11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165" fontId="26" fillId="0" borderId="32" xfId="1" applyNumberFormat="1" applyFont="1" applyFill="1" applyBorder="1" applyAlignment="1">
      <alignment vertical="center"/>
    </xf>
    <xf numFmtId="165" fontId="27" fillId="0" borderId="32" xfId="0" applyNumberFormat="1" applyFont="1" applyBorder="1" applyAlignment="1">
      <alignment horizontal="center" vertical="center"/>
    </xf>
    <xf numFmtId="165" fontId="27" fillId="0" borderId="32" xfId="1" applyNumberFormat="1" applyFont="1" applyFill="1" applyBorder="1" applyAlignment="1">
      <alignment vertical="center"/>
    </xf>
    <xf numFmtId="173" fontId="27" fillId="0" borderId="32" xfId="1" applyNumberFormat="1" applyFont="1" applyFill="1" applyBorder="1" applyAlignment="1">
      <alignment vertical="center"/>
    </xf>
    <xf numFmtId="173" fontId="27" fillId="0" borderId="32" xfId="1" applyNumberFormat="1" applyFont="1" applyFill="1" applyBorder="1" applyAlignment="1">
      <alignment horizontal="center" vertical="center"/>
    </xf>
    <xf numFmtId="9" fontId="11" fillId="15" borderId="0" xfId="0" applyNumberFormat="1" applyFont="1" applyFill="1" applyAlignment="1">
      <alignment horizontal="center"/>
    </xf>
    <xf numFmtId="10" fontId="11" fillId="0" borderId="0" xfId="0" applyNumberFormat="1" applyFont="1" applyAlignment="1">
      <alignment horizontal="left"/>
    </xf>
    <xf numFmtId="0" fontId="26" fillId="11" borderId="32" xfId="0" applyFont="1" applyFill="1" applyBorder="1" applyAlignment="1">
      <alignment horizontal="center" vertical="center" wrapText="1"/>
    </xf>
    <xf numFmtId="0" fontId="26" fillId="11" borderId="32" xfId="0" applyFont="1" applyFill="1" applyBorder="1" applyAlignment="1">
      <alignment horizontal="center" vertical="center"/>
    </xf>
    <xf numFmtId="2" fontId="10" fillId="0" borderId="39" xfId="0" applyNumberFormat="1" applyFont="1" applyBorder="1" applyAlignment="1">
      <alignment horizontal="center"/>
    </xf>
    <xf numFmtId="2" fontId="10" fillId="0" borderId="39" xfId="0" applyNumberFormat="1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/>
    </xf>
    <xf numFmtId="2" fontId="10" fillId="0" borderId="41" xfId="0" applyNumberFormat="1" applyFont="1" applyBorder="1" applyAlignment="1">
      <alignment horizontal="center"/>
    </xf>
    <xf numFmtId="2" fontId="10" fillId="0" borderId="41" xfId="0" applyNumberFormat="1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10" fillId="0" borderId="14" xfId="0" applyNumberFormat="1" applyFont="1" applyBorder="1" applyAlignment="1">
      <alignment horizontal="center"/>
    </xf>
    <xf numFmtId="164" fontId="10" fillId="0" borderId="14" xfId="1" applyNumberFormat="1" applyFont="1" applyBorder="1" applyAlignment="1">
      <alignment horizontal="center"/>
    </xf>
    <xf numFmtId="10" fontId="10" fillId="0" borderId="29" xfId="4" applyNumberFormat="1" applyFont="1" applyBorder="1" applyAlignment="1">
      <alignment horizontal="center"/>
    </xf>
    <xf numFmtId="164" fontId="10" fillId="0" borderId="9" xfId="1" applyNumberFormat="1" applyFont="1" applyBorder="1" applyAlignment="1">
      <alignment horizontal="center"/>
    </xf>
    <xf numFmtId="165" fontId="10" fillId="0" borderId="14" xfId="1" applyNumberFormat="1" applyFont="1" applyBorder="1" applyAlignment="1">
      <alignment horizontal="center"/>
    </xf>
    <xf numFmtId="169" fontId="10" fillId="0" borderId="29" xfId="4" applyNumberFormat="1" applyFont="1" applyBorder="1" applyAlignment="1">
      <alignment horizontal="center"/>
    </xf>
    <xf numFmtId="165" fontId="10" fillId="0" borderId="9" xfId="1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27" fillId="0" borderId="32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165" fontId="10" fillId="20" borderId="32" xfId="1" applyNumberFormat="1" applyFont="1" applyFill="1" applyBorder="1" applyAlignment="1">
      <alignment horizontal="right"/>
    </xf>
    <xf numFmtId="2" fontId="10" fillId="0" borderId="0" xfId="0" applyNumberFormat="1" applyFont="1" applyAlignment="1">
      <alignment horizontal="center"/>
    </xf>
    <xf numFmtId="0" fontId="26" fillId="11" borderId="34" xfId="0" applyFont="1" applyFill="1" applyBorder="1" applyAlignment="1">
      <alignment horizontal="center" vertical="center" wrapText="1"/>
    </xf>
    <xf numFmtId="0" fontId="26" fillId="11" borderId="34" xfId="0" applyFont="1" applyFill="1" applyBorder="1" applyAlignment="1">
      <alignment horizontal="center" vertical="center"/>
    </xf>
    <xf numFmtId="0" fontId="29" fillId="11" borderId="42" xfId="0" applyFont="1" applyFill="1" applyBorder="1" applyAlignment="1">
      <alignment horizontal="center" vertical="center"/>
    </xf>
    <xf numFmtId="0" fontId="0" fillId="11" borderId="33" xfId="0" applyFill="1" applyBorder="1"/>
    <xf numFmtId="0" fontId="26" fillId="11" borderId="33" xfId="0" applyFont="1" applyFill="1" applyBorder="1" applyAlignment="1">
      <alignment horizontal="center" vertical="center"/>
    </xf>
    <xf numFmtId="0" fontId="27" fillId="11" borderId="4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 wrapText="1"/>
    </xf>
    <xf numFmtId="0" fontId="11" fillId="9" borderId="11" xfId="0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24" fillId="16" borderId="26" xfId="0" applyFont="1" applyFill="1" applyBorder="1" applyAlignment="1">
      <alignment horizontal="center" vertical="top" textRotation="255"/>
    </xf>
    <xf numFmtId="0" fontId="24" fillId="16" borderId="0" xfId="0" applyFont="1" applyFill="1" applyAlignment="1">
      <alignment horizontal="center" vertical="top" textRotation="255"/>
    </xf>
    <xf numFmtId="167" fontId="19" fillId="12" borderId="25" xfId="1" applyNumberFormat="1" applyFont="1" applyFill="1" applyBorder="1" applyAlignment="1">
      <alignment horizontal="center"/>
    </xf>
    <xf numFmtId="167" fontId="19" fillId="12" borderId="26" xfId="1" applyNumberFormat="1" applyFont="1" applyFill="1" applyBorder="1" applyAlignment="1">
      <alignment horizontal="center"/>
    </xf>
    <xf numFmtId="167" fontId="19" fillId="12" borderId="7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 readingOrder="1"/>
    </xf>
    <xf numFmtId="0" fontId="16" fillId="0" borderId="4" xfId="0" applyFont="1" applyBorder="1" applyAlignment="1">
      <alignment horizontal="center" vertical="center" readingOrder="1"/>
    </xf>
    <xf numFmtId="0" fontId="11" fillId="10" borderId="15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center"/>
    </xf>
    <xf numFmtId="0" fontId="11" fillId="10" borderId="17" xfId="0" applyFont="1" applyFill="1" applyBorder="1" applyAlignment="1">
      <alignment horizontal="center"/>
    </xf>
    <xf numFmtId="0" fontId="11" fillId="14" borderId="15" xfId="0" applyFont="1" applyFill="1" applyBorder="1" applyAlignment="1">
      <alignment horizontal="center"/>
    </xf>
    <xf numFmtId="0" fontId="11" fillId="14" borderId="16" xfId="0" applyFont="1" applyFill="1" applyBorder="1" applyAlignment="1">
      <alignment horizontal="center"/>
    </xf>
    <xf numFmtId="0" fontId="11" fillId="14" borderId="17" xfId="0" applyFont="1" applyFill="1" applyBorder="1" applyAlignment="1">
      <alignment horizontal="center"/>
    </xf>
    <xf numFmtId="0" fontId="22" fillId="17" borderId="24" xfId="0" applyFont="1" applyFill="1" applyBorder="1" applyAlignment="1">
      <alignment horizontal="center" vertical="center" textRotation="90" wrapText="1"/>
    </xf>
    <xf numFmtId="0" fontId="22" fillId="17" borderId="2" xfId="0" applyFont="1" applyFill="1" applyBorder="1" applyAlignment="1">
      <alignment horizontal="center" vertical="center" textRotation="90" wrapText="1"/>
    </xf>
    <xf numFmtId="0" fontId="22" fillId="17" borderId="3" xfId="0" applyFont="1" applyFill="1" applyBorder="1" applyAlignment="1">
      <alignment horizontal="center" vertical="center" textRotation="90" wrapText="1"/>
    </xf>
    <xf numFmtId="0" fontId="25" fillId="16" borderId="24" xfId="0" applyFont="1" applyFill="1" applyBorder="1" applyAlignment="1">
      <alignment horizontal="center" vertical="center" textRotation="90" wrapText="1"/>
    </xf>
    <xf numFmtId="0" fontId="25" fillId="16" borderId="2" xfId="0" applyFont="1" applyFill="1" applyBorder="1" applyAlignment="1">
      <alignment horizontal="center" vertical="center" textRotation="90" wrapText="1"/>
    </xf>
    <xf numFmtId="0" fontId="25" fillId="16" borderId="3" xfId="0" applyFont="1" applyFill="1" applyBorder="1" applyAlignment="1">
      <alignment horizontal="center" vertical="center" textRotation="90" wrapText="1"/>
    </xf>
    <xf numFmtId="0" fontId="25" fillId="16" borderId="24" xfId="0" applyFont="1" applyFill="1" applyBorder="1" applyAlignment="1">
      <alignment horizontal="center" vertical="top" textRotation="255" wrapText="1"/>
    </xf>
    <xf numFmtId="0" fontId="25" fillId="16" borderId="2" xfId="0" applyFont="1" applyFill="1" applyBorder="1" applyAlignment="1">
      <alignment horizontal="center" vertical="top" textRotation="255" wrapText="1"/>
    </xf>
    <xf numFmtId="0" fontId="25" fillId="16" borderId="3" xfId="0" applyFont="1" applyFill="1" applyBorder="1" applyAlignment="1">
      <alignment horizontal="center" vertical="top" textRotation="255" wrapText="1"/>
    </xf>
    <xf numFmtId="0" fontId="27" fillId="0" borderId="0" xfId="0" applyFont="1" applyAlignment="1">
      <alignment horizontal="left" wrapText="1"/>
    </xf>
    <xf numFmtId="0" fontId="26" fillId="0" borderId="4" xfId="0" applyFont="1" applyBorder="1" applyAlignment="1">
      <alignment horizontal="center"/>
    </xf>
    <xf numFmtId="0" fontId="11" fillId="1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Fill="1"/>
    <xf numFmtId="0" fontId="2" fillId="0" borderId="0" xfId="0" applyFont="1" applyFill="1"/>
  </cellXfs>
  <cellStyles count="6">
    <cellStyle name="Comma" xfId="1" builtinId="3"/>
    <cellStyle name="Currency" xfId="5" builtinId="4"/>
    <cellStyle name="Good" xfId="3" builtinId="26"/>
    <cellStyle name="Hyperlink" xfId="2" builtinId="8"/>
    <cellStyle name="Normal" xfId="0" builtinId="0"/>
    <cellStyle name="Percent" xfId="4" builtinId="5"/>
  </cellStyles>
  <dxfs count="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22" formatCode="mmm\-yy"/>
    </dxf>
  </dxfs>
  <tableStyles count="0" defaultTableStyle="TableStyleMedium2" defaultPivotStyle="PivotStyleLight16"/>
  <colors>
    <mruColors>
      <color rgb="FFD59FEB"/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/>
              <a:t>Monthly Green Produce Demand of Tesco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Dataset!$E$8</c:f>
              <c:strCache>
                <c:ptCount val="1"/>
                <c:pt idx="0">
                  <c:v>Green Produce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Dataset!$C$9:$D$332</c:f>
              <c:multiLvlStrCache>
                <c:ptCount val="324"/>
                <c:lvl>
                  <c:pt idx="0">
                    <c:v>Jan-92</c:v>
                  </c:pt>
                  <c:pt idx="1">
                    <c:v>Feb-92</c:v>
                  </c:pt>
                  <c:pt idx="2">
                    <c:v>Mar-92</c:v>
                  </c:pt>
                  <c:pt idx="3">
                    <c:v>Apr-92</c:v>
                  </c:pt>
                  <c:pt idx="4">
                    <c:v>May-92</c:v>
                  </c:pt>
                  <c:pt idx="5">
                    <c:v>Jun-92</c:v>
                  </c:pt>
                  <c:pt idx="6">
                    <c:v>Jul-92</c:v>
                  </c:pt>
                  <c:pt idx="7">
                    <c:v>Aug-92</c:v>
                  </c:pt>
                  <c:pt idx="8">
                    <c:v>Sep-92</c:v>
                  </c:pt>
                  <c:pt idx="9">
                    <c:v>Oct-92</c:v>
                  </c:pt>
                  <c:pt idx="10">
                    <c:v>Nov-92</c:v>
                  </c:pt>
                  <c:pt idx="11">
                    <c:v>Dec-92</c:v>
                  </c:pt>
                  <c:pt idx="12">
                    <c:v>Jan-93</c:v>
                  </c:pt>
                  <c:pt idx="13">
                    <c:v>Feb-93</c:v>
                  </c:pt>
                  <c:pt idx="14">
                    <c:v>Mar-93</c:v>
                  </c:pt>
                  <c:pt idx="15">
                    <c:v>Apr-93</c:v>
                  </c:pt>
                  <c:pt idx="16">
                    <c:v>May-93</c:v>
                  </c:pt>
                  <c:pt idx="17">
                    <c:v>Jun-93</c:v>
                  </c:pt>
                  <c:pt idx="18">
                    <c:v>Jul-93</c:v>
                  </c:pt>
                  <c:pt idx="19">
                    <c:v>Aug-93</c:v>
                  </c:pt>
                  <c:pt idx="20">
                    <c:v>Sep-93</c:v>
                  </c:pt>
                  <c:pt idx="21">
                    <c:v>Oct-93</c:v>
                  </c:pt>
                  <c:pt idx="22">
                    <c:v>Nov-93</c:v>
                  </c:pt>
                  <c:pt idx="23">
                    <c:v>Dec-93</c:v>
                  </c:pt>
                  <c:pt idx="24">
                    <c:v>Jan-94</c:v>
                  </c:pt>
                  <c:pt idx="25">
                    <c:v>Feb-94</c:v>
                  </c:pt>
                  <c:pt idx="26">
                    <c:v>Mar-94</c:v>
                  </c:pt>
                  <c:pt idx="27">
                    <c:v>Apr-94</c:v>
                  </c:pt>
                  <c:pt idx="28">
                    <c:v>May-94</c:v>
                  </c:pt>
                  <c:pt idx="29">
                    <c:v>Jun-94</c:v>
                  </c:pt>
                  <c:pt idx="30">
                    <c:v>Jul-94</c:v>
                  </c:pt>
                  <c:pt idx="31">
                    <c:v>Aug-94</c:v>
                  </c:pt>
                  <c:pt idx="32">
                    <c:v>Sep-94</c:v>
                  </c:pt>
                  <c:pt idx="33">
                    <c:v>Oct-94</c:v>
                  </c:pt>
                  <c:pt idx="34">
                    <c:v>Nov-94</c:v>
                  </c:pt>
                  <c:pt idx="35">
                    <c:v>Dec-94</c:v>
                  </c:pt>
                  <c:pt idx="36">
                    <c:v>Jan-95</c:v>
                  </c:pt>
                  <c:pt idx="37">
                    <c:v>Feb-95</c:v>
                  </c:pt>
                  <c:pt idx="38">
                    <c:v>Mar-95</c:v>
                  </c:pt>
                  <c:pt idx="39">
                    <c:v>Apr-95</c:v>
                  </c:pt>
                  <c:pt idx="40">
                    <c:v>May-95</c:v>
                  </c:pt>
                  <c:pt idx="41">
                    <c:v>Jun-95</c:v>
                  </c:pt>
                  <c:pt idx="42">
                    <c:v>Jul-95</c:v>
                  </c:pt>
                  <c:pt idx="43">
                    <c:v>Aug-95</c:v>
                  </c:pt>
                  <c:pt idx="44">
                    <c:v>Sep-95</c:v>
                  </c:pt>
                  <c:pt idx="45">
                    <c:v>Oct-95</c:v>
                  </c:pt>
                  <c:pt idx="46">
                    <c:v>Nov-95</c:v>
                  </c:pt>
                  <c:pt idx="47">
                    <c:v>Dec-95</c:v>
                  </c:pt>
                  <c:pt idx="48">
                    <c:v>Jan-96</c:v>
                  </c:pt>
                  <c:pt idx="49">
                    <c:v>Feb-96</c:v>
                  </c:pt>
                  <c:pt idx="50">
                    <c:v>Mar-96</c:v>
                  </c:pt>
                  <c:pt idx="51">
                    <c:v>Apr-96</c:v>
                  </c:pt>
                  <c:pt idx="52">
                    <c:v>May-96</c:v>
                  </c:pt>
                  <c:pt idx="53">
                    <c:v>Jun-96</c:v>
                  </c:pt>
                  <c:pt idx="54">
                    <c:v>Jul-96</c:v>
                  </c:pt>
                  <c:pt idx="55">
                    <c:v>Aug-96</c:v>
                  </c:pt>
                  <c:pt idx="56">
                    <c:v>Sep-96</c:v>
                  </c:pt>
                  <c:pt idx="57">
                    <c:v>Oct-96</c:v>
                  </c:pt>
                  <c:pt idx="58">
                    <c:v>Nov-96</c:v>
                  </c:pt>
                  <c:pt idx="59">
                    <c:v>Dec-96</c:v>
                  </c:pt>
                  <c:pt idx="60">
                    <c:v>Jan-97</c:v>
                  </c:pt>
                  <c:pt idx="61">
                    <c:v>Feb-97</c:v>
                  </c:pt>
                  <c:pt idx="62">
                    <c:v>Mar-97</c:v>
                  </c:pt>
                  <c:pt idx="63">
                    <c:v>Apr-97</c:v>
                  </c:pt>
                  <c:pt idx="64">
                    <c:v>May-97</c:v>
                  </c:pt>
                  <c:pt idx="65">
                    <c:v>Jun-97</c:v>
                  </c:pt>
                  <c:pt idx="66">
                    <c:v>Jul-97</c:v>
                  </c:pt>
                  <c:pt idx="67">
                    <c:v>Aug-97</c:v>
                  </c:pt>
                  <c:pt idx="68">
                    <c:v>Sep-97</c:v>
                  </c:pt>
                  <c:pt idx="69">
                    <c:v>Oct-97</c:v>
                  </c:pt>
                  <c:pt idx="70">
                    <c:v>Nov-97</c:v>
                  </c:pt>
                  <c:pt idx="71">
                    <c:v>Dec-97</c:v>
                  </c:pt>
                  <c:pt idx="72">
                    <c:v>Jan-98</c:v>
                  </c:pt>
                  <c:pt idx="73">
                    <c:v>Feb-98</c:v>
                  </c:pt>
                  <c:pt idx="74">
                    <c:v>Mar-98</c:v>
                  </c:pt>
                  <c:pt idx="75">
                    <c:v>Apr-98</c:v>
                  </c:pt>
                  <c:pt idx="76">
                    <c:v>May-98</c:v>
                  </c:pt>
                  <c:pt idx="77">
                    <c:v>Jun-98</c:v>
                  </c:pt>
                  <c:pt idx="78">
                    <c:v>Jul-98</c:v>
                  </c:pt>
                  <c:pt idx="79">
                    <c:v>Aug-98</c:v>
                  </c:pt>
                  <c:pt idx="80">
                    <c:v>Sep-98</c:v>
                  </c:pt>
                  <c:pt idx="81">
                    <c:v>Oct-98</c:v>
                  </c:pt>
                  <c:pt idx="82">
                    <c:v>Nov-98</c:v>
                  </c:pt>
                  <c:pt idx="83">
                    <c:v>Dec-98</c:v>
                  </c:pt>
                  <c:pt idx="84">
                    <c:v>Jan-99</c:v>
                  </c:pt>
                  <c:pt idx="85">
                    <c:v>Feb-99</c:v>
                  </c:pt>
                  <c:pt idx="86">
                    <c:v>Mar-99</c:v>
                  </c:pt>
                  <c:pt idx="87">
                    <c:v>Apr-99</c:v>
                  </c:pt>
                  <c:pt idx="88">
                    <c:v>May-99</c:v>
                  </c:pt>
                  <c:pt idx="89">
                    <c:v>Jun-99</c:v>
                  </c:pt>
                  <c:pt idx="90">
                    <c:v>Jul-99</c:v>
                  </c:pt>
                  <c:pt idx="91">
                    <c:v>Aug-99</c:v>
                  </c:pt>
                  <c:pt idx="92">
                    <c:v>Sep-99</c:v>
                  </c:pt>
                  <c:pt idx="93">
                    <c:v>Oct-99</c:v>
                  </c:pt>
                  <c:pt idx="94">
                    <c:v>Nov-99</c:v>
                  </c:pt>
                  <c:pt idx="95">
                    <c:v>Dec-99</c:v>
                  </c:pt>
                  <c:pt idx="96">
                    <c:v>Jan-00</c:v>
                  </c:pt>
                  <c:pt idx="97">
                    <c:v>Feb-00</c:v>
                  </c:pt>
                  <c:pt idx="98">
                    <c:v>Mar-00</c:v>
                  </c:pt>
                  <c:pt idx="99">
                    <c:v>Apr-00</c:v>
                  </c:pt>
                  <c:pt idx="100">
                    <c:v>May-00</c:v>
                  </c:pt>
                  <c:pt idx="101">
                    <c:v>Jun-00</c:v>
                  </c:pt>
                  <c:pt idx="102">
                    <c:v>Jul-00</c:v>
                  </c:pt>
                  <c:pt idx="103">
                    <c:v>Aug-00</c:v>
                  </c:pt>
                  <c:pt idx="104">
                    <c:v>Sep-00</c:v>
                  </c:pt>
                  <c:pt idx="105">
                    <c:v>Oct-00</c:v>
                  </c:pt>
                  <c:pt idx="106">
                    <c:v>Nov-00</c:v>
                  </c:pt>
                  <c:pt idx="107">
                    <c:v>Dec-00</c:v>
                  </c:pt>
                  <c:pt idx="108">
                    <c:v>Jan-01</c:v>
                  </c:pt>
                  <c:pt idx="109">
                    <c:v>Feb-01</c:v>
                  </c:pt>
                  <c:pt idx="110">
                    <c:v>Mar-01</c:v>
                  </c:pt>
                  <c:pt idx="111">
                    <c:v>Apr-01</c:v>
                  </c:pt>
                  <c:pt idx="112">
                    <c:v>May-01</c:v>
                  </c:pt>
                  <c:pt idx="113">
                    <c:v>Jun-01</c:v>
                  </c:pt>
                  <c:pt idx="114">
                    <c:v>Jul-01</c:v>
                  </c:pt>
                  <c:pt idx="115">
                    <c:v>Aug-01</c:v>
                  </c:pt>
                  <c:pt idx="116">
                    <c:v>Sep-01</c:v>
                  </c:pt>
                  <c:pt idx="117">
                    <c:v>Oct-01</c:v>
                  </c:pt>
                  <c:pt idx="118">
                    <c:v>Nov-01</c:v>
                  </c:pt>
                  <c:pt idx="119">
                    <c:v>Dec-01</c:v>
                  </c:pt>
                  <c:pt idx="120">
                    <c:v>Jan-02</c:v>
                  </c:pt>
                  <c:pt idx="121">
                    <c:v>Feb-02</c:v>
                  </c:pt>
                  <c:pt idx="122">
                    <c:v>Mar-02</c:v>
                  </c:pt>
                  <c:pt idx="123">
                    <c:v>Apr-02</c:v>
                  </c:pt>
                  <c:pt idx="124">
                    <c:v>May-02</c:v>
                  </c:pt>
                  <c:pt idx="125">
                    <c:v>Jun-02</c:v>
                  </c:pt>
                  <c:pt idx="126">
                    <c:v>Jul-02</c:v>
                  </c:pt>
                  <c:pt idx="127">
                    <c:v>Aug-02</c:v>
                  </c:pt>
                  <c:pt idx="128">
                    <c:v>Sep-02</c:v>
                  </c:pt>
                  <c:pt idx="129">
                    <c:v>Oct-02</c:v>
                  </c:pt>
                  <c:pt idx="130">
                    <c:v>Nov-02</c:v>
                  </c:pt>
                  <c:pt idx="131">
                    <c:v>Dec-02</c:v>
                  </c:pt>
                  <c:pt idx="132">
                    <c:v>Jan-03</c:v>
                  </c:pt>
                  <c:pt idx="133">
                    <c:v>Feb-03</c:v>
                  </c:pt>
                  <c:pt idx="134">
                    <c:v>Mar-03</c:v>
                  </c:pt>
                  <c:pt idx="135">
                    <c:v>Apr-03</c:v>
                  </c:pt>
                  <c:pt idx="136">
                    <c:v>May-03</c:v>
                  </c:pt>
                  <c:pt idx="137">
                    <c:v>Jun-03</c:v>
                  </c:pt>
                  <c:pt idx="138">
                    <c:v>Jul-03</c:v>
                  </c:pt>
                  <c:pt idx="139">
                    <c:v>Aug-03</c:v>
                  </c:pt>
                  <c:pt idx="140">
                    <c:v>Sep-03</c:v>
                  </c:pt>
                  <c:pt idx="141">
                    <c:v>Oct-03</c:v>
                  </c:pt>
                  <c:pt idx="142">
                    <c:v>Nov-03</c:v>
                  </c:pt>
                  <c:pt idx="143">
                    <c:v>Dec-03</c:v>
                  </c:pt>
                  <c:pt idx="144">
                    <c:v>Jan-04</c:v>
                  </c:pt>
                  <c:pt idx="145">
                    <c:v>Feb-04</c:v>
                  </c:pt>
                  <c:pt idx="146">
                    <c:v>Mar-04</c:v>
                  </c:pt>
                  <c:pt idx="147">
                    <c:v>Apr-04</c:v>
                  </c:pt>
                  <c:pt idx="148">
                    <c:v>May-04</c:v>
                  </c:pt>
                  <c:pt idx="149">
                    <c:v>Jun-04</c:v>
                  </c:pt>
                  <c:pt idx="150">
                    <c:v>Jul-04</c:v>
                  </c:pt>
                  <c:pt idx="151">
                    <c:v>Aug-04</c:v>
                  </c:pt>
                  <c:pt idx="152">
                    <c:v>Sep-04</c:v>
                  </c:pt>
                  <c:pt idx="153">
                    <c:v>Oct-04</c:v>
                  </c:pt>
                  <c:pt idx="154">
                    <c:v>Nov-04</c:v>
                  </c:pt>
                  <c:pt idx="155">
                    <c:v>Dec-04</c:v>
                  </c:pt>
                  <c:pt idx="156">
                    <c:v>Jan-05</c:v>
                  </c:pt>
                  <c:pt idx="157">
                    <c:v>Feb-05</c:v>
                  </c:pt>
                  <c:pt idx="158">
                    <c:v>Mar-05</c:v>
                  </c:pt>
                  <c:pt idx="159">
                    <c:v>Apr-05</c:v>
                  </c:pt>
                  <c:pt idx="160">
                    <c:v>May-05</c:v>
                  </c:pt>
                  <c:pt idx="161">
                    <c:v>Jun-05</c:v>
                  </c:pt>
                  <c:pt idx="162">
                    <c:v>Jul-05</c:v>
                  </c:pt>
                  <c:pt idx="163">
                    <c:v>Aug-05</c:v>
                  </c:pt>
                  <c:pt idx="164">
                    <c:v>Sep-05</c:v>
                  </c:pt>
                  <c:pt idx="165">
                    <c:v>Oct-05</c:v>
                  </c:pt>
                  <c:pt idx="166">
                    <c:v>Nov-05</c:v>
                  </c:pt>
                  <c:pt idx="167">
                    <c:v>Dec-05</c:v>
                  </c:pt>
                  <c:pt idx="168">
                    <c:v>Jan-06</c:v>
                  </c:pt>
                  <c:pt idx="169">
                    <c:v>Feb-06</c:v>
                  </c:pt>
                  <c:pt idx="170">
                    <c:v>Mar-06</c:v>
                  </c:pt>
                  <c:pt idx="171">
                    <c:v>Apr-06</c:v>
                  </c:pt>
                  <c:pt idx="172">
                    <c:v>May-06</c:v>
                  </c:pt>
                  <c:pt idx="173">
                    <c:v>Jun-06</c:v>
                  </c:pt>
                  <c:pt idx="174">
                    <c:v>Jul-06</c:v>
                  </c:pt>
                  <c:pt idx="175">
                    <c:v>Aug-06</c:v>
                  </c:pt>
                  <c:pt idx="176">
                    <c:v>Sep-06</c:v>
                  </c:pt>
                  <c:pt idx="177">
                    <c:v>Oct-06</c:v>
                  </c:pt>
                  <c:pt idx="178">
                    <c:v>Nov-06</c:v>
                  </c:pt>
                  <c:pt idx="179">
                    <c:v>Dec-06</c:v>
                  </c:pt>
                  <c:pt idx="180">
                    <c:v>Jan-07</c:v>
                  </c:pt>
                  <c:pt idx="181">
                    <c:v>Feb-07</c:v>
                  </c:pt>
                  <c:pt idx="182">
                    <c:v>Mar-07</c:v>
                  </c:pt>
                  <c:pt idx="183">
                    <c:v>Apr-07</c:v>
                  </c:pt>
                  <c:pt idx="184">
                    <c:v>May-07</c:v>
                  </c:pt>
                  <c:pt idx="185">
                    <c:v>Jun-07</c:v>
                  </c:pt>
                  <c:pt idx="186">
                    <c:v>Jul-07</c:v>
                  </c:pt>
                  <c:pt idx="187">
                    <c:v>Aug-07</c:v>
                  </c:pt>
                  <c:pt idx="188">
                    <c:v>Sep-07</c:v>
                  </c:pt>
                  <c:pt idx="189">
                    <c:v>Oct-07</c:v>
                  </c:pt>
                  <c:pt idx="190">
                    <c:v>Nov-07</c:v>
                  </c:pt>
                  <c:pt idx="191">
                    <c:v>Dec-07</c:v>
                  </c:pt>
                  <c:pt idx="192">
                    <c:v>Jan-08</c:v>
                  </c:pt>
                  <c:pt idx="193">
                    <c:v>Feb-08</c:v>
                  </c:pt>
                  <c:pt idx="194">
                    <c:v>Mar-08</c:v>
                  </c:pt>
                  <c:pt idx="195">
                    <c:v>Apr-08</c:v>
                  </c:pt>
                  <c:pt idx="196">
                    <c:v>May-08</c:v>
                  </c:pt>
                  <c:pt idx="197">
                    <c:v>Jun-08</c:v>
                  </c:pt>
                  <c:pt idx="198">
                    <c:v>Jul-08</c:v>
                  </c:pt>
                  <c:pt idx="199">
                    <c:v>Aug-08</c:v>
                  </c:pt>
                  <c:pt idx="200">
                    <c:v>Sep-08</c:v>
                  </c:pt>
                  <c:pt idx="201">
                    <c:v>Oct-08</c:v>
                  </c:pt>
                  <c:pt idx="202">
                    <c:v>Nov-08</c:v>
                  </c:pt>
                  <c:pt idx="203">
                    <c:v>Dec-08</c:v>
                  </c:pt>
                  <c:pt idx="204">
                    <c:v>Jan-09</c:v>
                  </c:pt>
                  <c:pt idx="205">
                    <c:v>Feb-09</c:v>
                  </c:pt>
                  <c:pt idx="206">
                    <c:v>Mar-09</c:v>
                  </c:pt>
                  <c:pt idx="207">
                    <c:v>Apr-09</c:v>
                  </c:pt>
                  <c:pt idx="208">
                    <c:v>May-09</c:v>
                  </c:pt>
                  <c:pt idx="209">
                    <c:v>Jun-09</c:v>
                  </c:pt>
                  <c:pt idx="210">
                    <c:v>Jul-09</c:v>
                  </c:pt>
                  <c:pt idx="211">
                    <c:v>Aug-09</c:v>
                  </c:pt>
                  <c:pt idx="212">
                    <c:v>Sep-09</c:v>
                  </c:pt>
                  <c:pt idx="213">
                    <c:v>Oct-09</c:v>
                  </c:pt>
                  <c:pt idx="214">
                    <c:v>Nov-09</c:v>
                  </c:pt>
                  <c:pt idx="215">
                    <c:v>Dec-09</c:v>
                  </c:pt>
                  <c:pt idx="216">
                    <c:v>Jan-10</c:v>
                  </c:pt>
                  <c:pt idx="217">
                    <c:v>Feb-10</c:v>
                  </c:pt>
                  <c:pt idx="218">
                    <c:v>Mar-10</c:v>
                  </c:pt>
                  <c:pt idx="219">
                    <c:v>Apr-10</c:v>
                  </c:pt>
                  <c:pt idx="220">
                    <c:v>May-10</c:v>
                  </c:pt>
                  <c:pt idx="221">
                    <c:v>Jun-10</c:v>
                  </c:pt>
                  <c:pt idx="222">
                    <c:v>Jul-10</c:v>
                  </c:pt>
                  <c:pt idx="223">
                    <c:v>Aug-10</c:v>
                  </c:pt>
                  <c:pt idx="224">
                    <c:v>Sep-10</c:v>
                  </c:pt>
                  <c:pt idx="225">
                    <c:v>Oct-10</c:v>
                  </c:pt>
                  <c:pt idx="226">
                    <c:v>Nov-10</c:v>
                  </c:pt>
                  <c:pt idx="227">
                    <c:v>Dec-10</c:v>
                  </c:pt>
                  <c:pt idx="228">
                    <c:v>Jan-11</c:v>
                  </c:pt>
                  <c:pt idx="229">
                    <c:v>Feb-11</c:v>
                  </c:pt>
                  <c:pt idx="230">
                    <c:v>Mar-11</c:v>
                  </c:pt>
                  <c:pt idx="231">
                    <c:v>Apr-11</c:v>
                  </c:pt>
                  <c:pt idx="232">
                    <c:v>May-11</c:v>
                  </c:pt>
                  <c:pt idx="233">
                    <c:v>Jun-11</c:v>
                  </c:pt>
                  <c:pt idx="234">
                    <c:v>Jul-11</c:v>
                  </c:pt>
                  <c:pt idx="235">
                    <c:v>Aug-11</c:v>
                  </c:pt>
                  <c:pt idx="236">
                    <c:v>Sep-11</c:v>
                  </c:pt>
                  <c:pt idx="237">
                    <c:v>Oct-11</c:v>
                  </c:pt>
                  <c:pt idx="238">
                    <c:v>Nov-11</c:v>
                  </c:pt>
                  <c:pt idx="239">
                    <c:v>Dec-11</c:v>
                  </c:pt>
                  <c:pt idx="240">
                    <c:v>Jan-12</c:v>
                  </c:pt>
                  <c:pt idx="241">
                    <c:v>Feb-12</c:v>
                  </c:pt>
                  <c:pt idx="242">
                    <c:v>Mar-12</c:v>
                  </c:pt>
                  <c:pt idx="243">
                    <c:v>Apr-12</c:v>
                  </c:pt>
                  <c:pt idx="244">
                    <c:v>May-12</c:v>
                  </c:pt>
                  <c:pt idx="245">
                    <c:v>Jun-12</c:v>
                  </c:pt>
                  <c:pt idx="246">
                    <c:v>Jul-12</c:v>
                  </c:pt>
                  <c:pt idx="247">
                    <c:v>Aug-12</c:v>
                  </c:pt>
                  <c:pt idx="248">
                    <c:v>Sep-12</c:v>
                  </c:pt>
                  <c:pt idx="249">
                    <c:v>Oct-12</c:v>
                  </c:pt>
                  <c:pt idx="250">
                    <c:v>Nov-12</c:v>
                  </c:pt>
                  <c:pt idx="251">
                    <c:v>Dec-12</c:v>
                  </c:pt>
                  <c:pt idx="252">
                    <c:v>Jan-13</c:v>
                  </c:pt>
                  <c:pt idx="253">
                    <c:v>Feb-13</c:v>
                  </c:pt>
                  <c:pt idx="254">
                    <c:v>Mar-13</c:v>
                  </c:pt>
                  <c:pt idx="255">
                    <c:v>Apr-13</c:v>
                  </c:pt>
                  <c:pt idx="256">
                    <c:v>May-13</c:v>
                  </c:pt>
                  <c:pt idx="257">
                    <c:v>Jun-13</c:v>
                  </c:pt>
                  <c:pt idx="258">
                    <c:v>Jul-13</c:v>
                  </c:pt>
                  <c:pt idx="259">
                    <c:v>Aug-13</c:v>
                  </c:pt>
                  <c:pt idx="260">
                    <c:v>Sep-13</c:v>
                  </c:pt>
                  <c:pt idx="261">
                    <c:v>Oct-13</c:v>
                  </c:pt>
                  <c:pt idx="262">
                    <c:v>Nov-13</c:v>
                  </c:pt>
                  <c:pt idx="263">
                    <c:v>Dec-13</c:v>
                  </c:pt>
                  <c:pt idx="264">
                    <c:v>Jan-14</c:v>
                  </c:pt>
                  <c:pt idx="265">
                    <c:v>Feb-14</c:v>
                  </c:pt>
                  <c:pt idx="266">
                    <c:v>Mar-14</c:v>
                  </c:pt>
                  <c:pt idx="267">
                    <c:v>Apr-14</c:v>
                  </c:pt>
                  <c:pt idx="268">
                    <c:v>May-14</c:v>
                  </c:pt>
                  <c:pt idx="269">
                    <c:v>Jun-14</c:v>
                  </c:pt>
                  <c:pt idx="270">
                    <c:v>Jul-14</c:v>
                  </c:pt>
                  <c:pt idx="271">
                    <c:v>Aug-14</c:v>
                  </c:pt>
                  <c:pt idx="272">
                    <c:v>Sep-14</c:v>
                  </c:pt>
                  <c:pt idx="273">
                    <c:v>Oct-14</c:v>
                  </c:pt>
                  <c:pt idx="274">
                    <c:v>Nov-14</c:v>
                  </c:pt>
                  <c:pt idx="275">
                    <c:v>Dec-14</c:v>
                  </c:pt>
                  <c:pt idx="276">
                    <c:v>Jan-15</c:v>
                  </c:pt>
                  <c:pt idx="277">
                    <c:v>Feb-15</c:v>
                  </c:pt>
                  <c:pt idx="278">
                    <c:v>Mar-15</c:v>
                  </c:pt>
                  <c:pt idx="279">
                    <c:v>Apr-15</c:v>
                  </c:pt>
                  <c:pt idx="280">
                    <c:v>May-15</c:v>
                  </c:pt>
                  <c:pt idx="281">
                    <c:v>Jun-15</c:v>
                  </c:pt>
                  <c:pt idx="282">
                    <c:v>Jul-15</c:v>
                  </c:pt>
                  <c:pt idx="283">
                    <c:v>Aug-15</c:v>
                  </c:pt>
                  <c:pt idx="284">
                    <c:v>Sep-15</c:v>
                  </c:pt>
                  <c:pt idx="285">
                    <c:v>Oct-15</c:v>
                  </c:pt>
                  <c:pt idx="286">
                    <c:v>Nov-15</c:v>
                  </c:pt>
                  <c:pt idx="287">
                    <c:v>Dec-15</c:v>
                  </c:pt>
                  <c:pt idx="288">
                    <c:v>Jan-16</c:v>
                  </c:pt>
                  <c:pt idx="289">
                    <c:v>Feb-16</c:v>
                  </c:pt>
                  <c:pt idx="290">
                    <c:v>Mar-16</c:v>
                  </c:pt>
                  <c:pt idx="291">
                    <c:v>Apr-16</c:v>
                  </c:pt>
                  <c:pt idx="292">
                    <c:v>May-16</c:v>
                  </c:pt>
                  <c:pt idx="293">
                    <c:v>Jun-16</c:v>
                  </c:pt>
                  <c:pt idx="294">
                    <c:v>Jul-16</c:v>
                  </c:pt>
                  <c:pt idx="295">
                    <c:v>Aug-16</c:v>
                  </c:pt>
                  <c:pt idx="296">
                    <c:v>Sep-16</c:v>
                  </c:pt>
                  <c:pt idx="297">
                    <c:v>Oct-16</c:v>
                  </c:pt>
                  <c:pt idx="298">
                    <c:v>Nov-16</c:v>
                  </c:pt>
                  <c:pt idx="299">
                    <c:v>Dec-16</c:v>
                  </c:pt>
                  <c:pt idx="300">
                    <c:v>Jan-17</c:v>
                  </c:pt>
                  <c:pt idx="301">
                    <c:v>Feb-17</c:v>
                  </c:pt>
                  <c:pt idx="302">
                    <c:v>Mar-17</c:v>
                  </c:pt>
                  <c:pt idx="303">
                    <c:v>Apr-17</c:v>
                  </c:pt>
                  <c:pt idx="304">
                    <c:v>May-17</c:v>
                  </c:pt>
                  <c:pt idx="305">
                    <c:v>Jun-17</c:v>
                  </c:pt>
                  <c:pt idx="306">
                    <c:v>Jul-17</c:v>
                  </c:pt>
                  <c:pt idx="307">
                    <c:v>Aug-17</c:v>
                  </c:pt>
                  <c:pt idx="308">
                    <c:v>Sep-17</c:v>
                  </c:pt>
                  <c:pt idx="309">
                    <c:v>Oct-17</c:v>
                  </c:pt>
                  <c:pt idx="310">
                    <c:v>Nov-17</c:v>
                  </c:pt>
                  <c:pt idx="311">
                    <c:v>Dec-17</c:v>
                  </c:pt>
                  <c:pt idx="312">
                    <c:v>Jan-18</c:v>
                  </c:pt>
                  <c:pt idx="313">
                    <c:v>Feb-18</c:v>
                  </c:pt>
                  <c:pt idx="314">
                    <c:v>Mar-18</c:v>
                  </c:pt>
                  <c:pt idx="315">
                    <c:v>Apr-18</c:v>
                  </c:pt>
                  <c:pt idx="316">
                    <c:v>May-18</c:v>
                  </c:pt>
                  <c:pt idx="317">
                    <c:v>Jun-18</c:v>
                  </c:pt>
                  <c:pt idx="318">
                    <c:v>Jul-18</c:v>
                  </c:pt>
                  <c:pt idx="319">
                    <c:v>Aug-18</c:v>
                  </c:pt>
                  <c:pt idx="320">
                    <c:v>Sep-18</c:v>
                  </c:pt>
                  <c:pt idx="321">
                    <c:v>Oct-18</c:v>
                  </c:pt>
                  <c:pt idx="322">
                    <c:v>Nov-18</c:v>
                  </c:pt>
                  <c:pt idx="323">
                    <c:v>Dec-18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</c:lvl>
              </c:multiLvlStrCache>
            </c:multiLvlStrRef>
          </c:cat>
          <c:val>
            <c:numRef>
              <c:f>Dataset!$E$9:$E$332</c:f>
              <c:numCache>
                <c:formatCode>_-* #,##0_-;\-* #,##0_-;_-* "-"??_-;_-@_-</c:formatCode>
                <c:ptCount val="324"/>
                <c:pt idx="0">
                  <c:v>160204</c:v>
                </c:pt>
                <c:pt idx="1">
                  <c:v>183778</c:v>
                </c:pt>
                <c:pt idx="2">
                  <c:v>186069</c:v>
                </c:pt>
                <c:pt idx="3">
                  <c:v>196725</c:v>
                </c:pt>
                <c:pt idx="4">
                  <c:v>197232</c:v>
                </c:pt>
                <c:pt idx="5">
                  <c:v>206616</c:v>
                </c:pt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</c:v>
                </c:pt>
                <c:pt idx="234">
                  <c:v>260526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  <c:pt idx="318">
                  <c:v>286608</c:v>
                </c:pt>
                <c:pt idx="319">
                  <c:v>260595</c:v>
                </c:pt>
                <c:pt idx="320">
                  <c:v>282174</c:v>
                </c:pt>
                <c:pt idx="321">
                  <c:v>258590</c:v>
                </c:pt>
                <c:pt idx="322">
                  <c:v>268413</c:v>
                </c:pt>
                <c:pt idx="323">
                  <c:v>287536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BF7-A699-5DAFA02F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04312"/>
        <c:axId val="729099632"/>
      </c:lineChart>
      <c:catAx>
        <c:axId val="72910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099632"/>
        <c:crosses val="autoZero"/>
        <c:auto val="1"/>
        <c:lblAlgn val="ctr"/>
        <c:lblOffset val="100"/>
        <c:noMultiLvlLbl val="1"/>
      </c:catAx>
      <c:valAx>
        <c:axId val="729099632"/>
        <c:scaling>
          <c:orientation val="minMax"/>
          <c:max val="3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Demand</a:t>
                </a:r>
                <a:r>
                  <a:rPr lang="en-GB" sz="1400" baseline="0"/>
                  <a:t> (kg)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1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MODEL 3 - LINEAR 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6"/>
          <c:tx>
            <c:strRef>
              <c:f>'A4. Model Forecasting'!$Y$10</c:f>
              <c:strCache>
                <c:ptCount val="1"/>
                <c:pt idx="0">
                  <c:v> AD 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'A4. Model Forecasting'!$Y$11:$Y$334</c:f>
              <c:numCache>
                <c:formatCode>_-* #,##0_-;\-* #,##0_-;_-* "-"??_-;_-@_-</c:formatCode>
                <c:ptCount val="324"/>
                <c:pt idx="0">
                  <c:v>50968.333333333343</c:v>
                </c:pt>
                <c:pt idx="1">
                  <c:v>41487.08857094741</c:v>
                </c:pt>
                <c:pt idx="2">
                  <c:v>47941.283126815571</c:v>
                </c:pt>
                <c:pt idx="3">
                  <c:v>44884.777939759544</c:v>
                </c:pt>
                <c:pt idx="4">
                  <c:v>47803.601835242705</c:v>
                </c:pt>
                <c:pt idx="5">
                  <c:v>41861.642360770231</c:v>
                </c:pt>
                <c:pt idx="6">
                  <c:v>43559.359378722933</c:v>
                </c:pt>
                <c:pt idx="7">
                  <c:v>50488.682031023956</c:v>
                </c:pt>
                <c:pt idx="8">
                  <c:v>40751.548276613059</c:v>
                </c:pt>
                <c:pt idx="9">
                  <c:v>46220.846445103554</c:v>
                </c:pt>
                <c:pt idx="10">
                  <c:v>33332.807409771456</c:v>
                </c:pt>
                <c:pt idx="11">
                  <c:v>31401.429010931344</c:v>
                </c:pt>
                <c:pt idx="12">
                  <c:v>27856.321718303894</c:v>
                </c:pt>
                <c:pt idx="13">
                  <c:v>1541.5158613105014</c:v>
                </c:pt>
                <c:pt idx="14">
                  <c:v>1.0576409113127738E-3</c:v>
                </c:pt>
                <c:pt idx="15">
                  <c:v>11747.269411147834</c:v>
                </c:pt>
                <c:pt idx="16">
                  <c:v>3063.8358396531839</c:v>
                </c:pt>
                <c:pt idx="17">
                  <c:v>8257.3106138384028</c:v>
                </c:pt>
                <c:pt idx="18">
                  <c:v>4081.8659352304821</c:v>
                </c:pt>
                <c:pt idx="19">
                  <c:v>9263.030063011247</c:v>
                </c:pt>
                <c:pt idx="20">
                  <c:v>4435.209764158848</c:v>
                </c:pt>
                <c:pt idx="21">
                  <c:v>13787.311328762124</c:v>
                </c:pt>
                <c:pt idx="22">
                  <c:v>5921.9916121108981</c:v>
                </c:pt>
                <c:pt idx="23">
                  <c:v>14749.812137462985</c:v>
                </c:pt>
                <c:pt idx="24">
                  <c:v>9866.1707177631906</c:v>
                </c:pt>
                <c:pt idx="25">
                  <c:v>15467.070253596496</c:v>
                </c:pt>
                <c:pt idx="26">
                  <c:v>11153.06791944729</c:v>
                </c:pt>
                <c:pt idx="27">
                  <c:v>15482.335334973613</c:v>
                </c:pt>
                <c:pt idx="28">
                  <c:v>10416.723315744894</c:v>
                </c:pt>
                <c:pt idx="29">
                  <c:v>10813.282999048883</c:v>
                </c:pt>
                <c:pt idx="30">
                  <c:v>5518.3470375832985</c:v>
                </c:pt>
                <c:pt idx="31">
                  <c:v>8133.1648142555205</c:v>
                </c:pt>
                <c:pt idx="32">
                  <c:v>5601.8435876039148</c:v>
                </c:pt>
                <c:pt idx="33">
                  <c:v>13582.11043174821</c:v>
                </c:pt>
                <c:pt idx="34">
                  <c:v>7618.9357696897932</c:v>
                </c:pt>
                <c:pt idx="35">
                  <c:v>4711.4851217144169</c:v>
                </c:pt>
                <c:pt idx="36">
                  <c:v>17883.815462207393</c:v>
                </c:pt>
                <c:pt idx="37">
                  <c:v>9400.2461839578755</c:v>
                </c:pt>
                <c:pt idx="38">
                  <c:v>4973.0680020802538</c:v>
                </c:pt>
                <c:pt idx="39">
                  <c:v>13153.042933235847</c:v>
                </c:pt>
                <c:pt idx="40">
                  <c:v>7416.3989482790348</c:v>
                </c:pt>
                <c:pt idx="41">
                  <c:v>7714.4104842882371</c:v>
                </c:pt>
                <c:pt idx="42">
                  <c:v>4820.8699657169636</c:v>
                </c:pt>
                <c:pt idx="43">
                  <c:v>8883.7901369634783</c:v>
                </c:pt>
                <c:pt idx="44">
                  <c:v>5439.9169173791306</c:v>
                </c:pt>
                <c:pt idx="45">
                  <c:v>13041.976600067341</c:v>
                </c:pt>
                <c:pt idx="46">
                  <c:v>9448.930934055621</c:v>
                </c:pt>
                <c:pt idx="47">
                  <c:v>12403.0730960746</c:v>
                </c:pt>
                <c:pt idx="48">
                  <c:v>11499.816129476472</c:v>
                </c:pt>
                <c:pt idx="49">
                  <c:v>12548.84545964899</c:v>
                </c:pt>
                <c:pt idx="50">
                  <c:v>10184.239860671019</c:v>
                </c:pt>
                <c:pt idx="51">
                  <c:v>16080.065311581391</c:v>
                </c:pt>
                <c:pt idx="52">
                  <c:v>8026.2834062923794</c:v>
                </c:pt>
                <c:pt idx="53">
                  <c:v>10456.058245243068</c:v>
                </c:pt>
                <c:pt idx="54">
                  <c:v>7561.2615634336253</c:v>
                </c:pt>
                <c:pt idx="55">
                  <c:v>11595.876222168299</c:v>
                </c:pt>
                <c:pt idx="56">
                  <c:v>4195.1992358732969</c:v>
                </c:pt>
                <c:pt idx="57">
                  <c:v>14925.870881915733</c:v>
                </c:pt>
                <c:pt idx="58">
                  <c:v>9352.0827107117511</c:v>
                </c:pt>
                <c:pt idx="59">
                  <c:v>13705.160538221797</c:v>
                </c:pt>
                <c:pt idx="60">
                  <c:v>12223.745620940637</c:v>
                </c:pt>
                <c:pt idx="61">
                  <c:v>12010.429282871191</c:v>
                </c:pt>
                <c:pt idx="62">
                  <c:v>8386.3617860853556</c:v>
                </c:pt>
                <c:pt idx="63">
                  <c:v>15598.736220979306</c:v>
                </c:pt>
                <c:pt idx="64">
                  <c:v>7070.7390287240851</c:v>
                </c:pt>
                <c:pt idx="65">
                  <c:v>12909.468157602736</c:v>
                </c:pt>
                <c:pt idx="66">
                  <c:v>4176.532415616326</c:v>
                </c:pt>
                <c:pt idx="67">
                  <c:v>12921.773850664671</c:v>
                </c:pt>
                <c:pt idx="68">
                  <c:v>5313.8610153096088</c:v>
                </c:pt>
                <c:pt idx="69">
                  <c:v>17405.053252252925</c:v>
                </c:pt>
                <c:pt idx="70">
                  <c:v>8704.4747372465208</c:v>
                </c:pt>
                <c:pt idx="71">
                  <c:v>12477.310141470138</c:v>
                </c:pt>
                <c:pt idx="72">
                  <c:v>13571.429192294832</c:v>
                </c:pt>
                <c:pt idx="73">
                  <c:v>10771.662374607113</c:v>
                </c:pt>
                <c:pt idx="74">
                  <c:v>10795.494074680086</c:v>
                </c:pt>
                <c:pt idx="75">
                  <c:v>14249.768142440473</c:v>
                </c:pt>
                <c:pt idx="76">
                  <c:v>9571.5619401834556</c:v>
                </c:pt>
                <c:pt idx="77">
                  <c:v>12602.59142586778</c:v>
                </c:pt>
                <c:pt idx="78">
                  <c:v>4464.035088089382</c:v>
                </c:pt>
                <c:pt idx="79">
                  <c:v>11040.274322502286</c:v>
                </c:pt>
                <c:pt idx="80">
                  <c:v>3081.2876977862034</c:v>
                </c:pt>
                <c:pt idx="81">
                  <c:v>15053.195988624357</c:v>
                </c:pt>
                <c:pt idx="82">
                  <c:v>7246.8180391073402</c:v>
                </c:pt>
                <c:pt idx="83">
                  <c:v>19893.618764929357</c:v>
                </c:pt>
                <c:pt idx="84">
                  <c:v>13294.404872726242</c:v>
                </c:pt>
                <c:pt idx="85">
                  <c:v>12549.962610351649</c:v>
                </c:pt>
                <c:pt idx="86">
                  <c:v>9720.1944767193345</c:v>
                </c:pt>
                <c:pt idx="87">
                  <c:v>13529.789815768483</c:v>
                </c:pt>
                <c:pt idx="88">
                  <c:v>12109.555759183917</c:v>
                </c:pt>
                <c:pt idx="89">
                  <c:v>11601.064410495281</c:v>
                </c:pt>
                <c:pt idx="90">
                  <c:v>4653.3466348322399</c:v>
                </c:pt>
                <c:pt idx="91">
                  <c:v>10540.56316906822</c:v>
                </c:pt>
                <c:pt idx="92">
                  <c:v>2554.8596412898914</c:v>
                </c:pt>
                <c:pt idx="93">
                  <c:v>11074.226120300649</c:v>
                </c:pt>
                <c:pt idx="94">
                  <c:v>8540.4081105731893</c:v>
                </c:pt>
                <c:pt idx="95">
                  <c:v>17884.498395930219</c:v>
                </c:pt>
                <c:pt idx="96">
                  <c:v>13718.688961610693</c:v>
                </c:pt>
                <c:pt idx="97">
                  <c:v>14484.90530123096</c:v>
                </c:pt>
                <c:pt idx="98">
                  <c:v>7165.8549996443035</c:v>
                </c:pt>
                <c:pt idx="99">
                  <c:v>14746.202647856786</c:v>
                </c:pt>
                <c:pt idx="100">
                  <c:v>9312.6112214411842</c:v>
                </c:pt>
                <c:pt idx="101">
                  <c:v>6179.8984660065325</c:v>
                </c:pt>
                <c:pt idx="102">
                  <c:v>3938.4836446187983</c:v>
                </c:pt>
                <c:pt idx="103">
                  <c:v>12730.620993962191</c:v>
                </c:pt>
                <c:pt idx="104">
                  <c:v>4240.6938427907298</c:v>
                </c:pt>
                <c:pt idx="105">
                  <c:v>13056.72649732721</c:v>
                </c:pt>
                <c:pt idx="106">
                  <c:v>11951.715239092562</c:v>
                </c:pt>
                <c:pt idx="107">
                  <c:v>13219.083021690254</c:v>
                </c:pt>
                <c:pt idx="108">
                  <c:v>13163.492774329119</c:v>
                </c:pt>
                <c:pt idx="109">
                  <c:v>14384.335632899747</c:v>
                </c:pt>
                <c:pt idx="110">
                  <c:v>10758.574570237601</c:v>
                </c:pt>
                <c:pt idx="111">
                  <c:v>16175.00627769719</c:v>
                </c:pt>
                <c:pt idx="112">
                  <c:v>9014.406094810256</c:v>
                </c:pt>
                <c:pt idx="113">
                  <c:v>9376.7070907235902</c:v>
                </c:pt>
                <c:pt idx="114">
                  <c:v>6296.0248886516201</c:v>
                </c:pt>
                <c:pt idx="115">
                  <c:v>15818.801413741719</c:v>
                </c:pt>
                <c:pt idx="116">
                  <c:v>2059.3522764836962</c:v>
                </c:pt>
                <c:pt idx="117">
                  <c:v>9540.8234897525399</c:v>
                </c:pt>
                <c:pt idx="118">
                  <c:v>7566.8614581177535</c:v>
                </c:pt>
                <c:pt idx="119">
                  <c:v>14583.191977045703</c:v>
                </c:pt>
                <c:pt idx="120">
                  <c:v>13326.900447061664</c:v>
                </c:pt>
                <c:pt idx="121">
                  <c:v>11251.437487875985</c:v>
                </c:pt>
                <c:pt idx="122">
                  <c:v>9210.3612833696534</c:v>
                </c:pt>
                <c:pt idx="123">
                  <c:v>16042.381116211822</c:v>
                </c:pt>
                <c:pt idx="124">
                  <c:v>7385.3877245197655</c:v>
                </c:pt>
                <c:pt idx="125">
                  <c:v>9273.4312489111326</c:v>
                </c:pt>
                <c:pt idx="126">
                  <c:v>5687.697316480655</c:v>
                </c:pt>
                <c:pt idx="127">
                  <c:v>15050.582558447175</c:v>
                </c:pt>
                <c:pt idx="128">
                  <c:v>3543.158199562371</c:v>
                </c:pt>
                <c:pt idx="129">
                  <c:v>13424.618304637232</c:v>
                </c:pt>
                <c:pt idx="130">
                  <c:v>6925.2550347560609</c:v>
                </c:pt>
                <c:pt idx="131">
                  <c:v>14868.023319572996</c:v>
                </c:pt>
                <c:pt idx="132">
                  <c:v>18449.265933325456</c:v>
                </c:pt>
                <c:pt idx="133">
                  <c:v>11874.248137566174</c:v>
                </c:pt>
                <c:pt idx="134">
                  <c:v>11240.940350483259</c:v>
                </c:pt>
                <c:pt idx="135">
                  <c:v>17406.94025334646</c:v>
                </c:pt>
                <c:pt idx="136">
                  <c:v>10521.704852194205</c:v>
                </c:pt>
                <c:pt idx="137">
                  <c:v>12499.084135203331</c:v>
                </c:pt>
                <c:pt idx="138">
                  <c:v>5407.7849592245766</c:v>
                </c:pt>
                <c:pt idx="139">
                  <c:v>14006.800800607918</c:v>
                </c:pt>
                <c:pt idx="140">
                  <c:v>166.67474436559132</c:v>
                </c:pt>
                <c:pt idx="141">
                  <c:v>14844.29245619665</c:v>
                </c:pt>
                <c:pt idx="142">
                  <c:v>7257.7475130073726</c:v>
                </c:pt>
                <c:pt idx="143">
                  <c:v>15520.470850158657</c:v>
                </c:pt>
                <c:pt idx="144">
                  <c:v>15042.964931635506</c:v>
                </c:pt>
                <c:pt idx="145">
                  <c:v>16751.521926045039</c:v>
                </c:pt>
                <c:pt idx="146">
                  <c:v>11565.131757479452</c:v>
                </c:pt>
                <c:pt idx="147">
                  <c:v>11803.95440605504</c:v>
                </c:pt>
                <c:pt idx="148">
                  <c:v>7136.8163684720348</c:v>
                </c:pt>
                <c:pt idx="149">
                  <c:v>9051.5600297228084</c:v>
                </c:pt>
                <c:pt idx="150">
                  <c:v>1915.7207168184395</c:v>
                </c:pt>
                <c:pt idx="151">
                  <c:v>13608.541496182035</c:v>
                </c:pt>
                <c:pt idx="152">
                  <c:v>3142.98905229519</c:v>
                </c:pt>
                <c:pt idx="153">
                  <c:v>12971.197560698638</c:v>
                </c:pt>
                <c:pt idx="154">
                  <c:v>5541.0939669323561</c:v>
                </c:pt>
                <c:pt idx="155">
                  <c:v>17451.39548283242</c:v>
                </c:pt>
                <c:pt idx="156">
                  <c:v>12996.443087894586</c:v>
                </c:pt>
                <c:pt idx="157">
                  <c:v>15309.837713592948</c:v>
                </c:pt>
                <c:pt idx="158">
                  <c:v>9651.6636670231528</c:v>
                </c:pt>
                <c:pt idx="159">
                  <c:v>14599.138616783632</c:v>
                </c:pt>
                <c:pt idx="160">
                  <c:v>9860.8510790238797</c:v>
                </c:pt>
                <c:pt idx="161">
                  <c:v>7391.1981812561571</c:v>
                </c:pt>
                <c:pt idx="162">
                  <c:v>1962.4554108091397</c:v>
                </c:pt>
                <c:pt idx="163">
                  <c:v>15830.656541414384</c:v>
                </c:pt>
                <c:pt idx="164">
                  <c:v>5395.7775168984081</c:v>
                </c:pt>
                <c:pt idx="165">
                  <c:v>9736.44940992177</c:v>
                </c:pt>
                <c:pt idx="166">
                  <c:v>4686.1516404047143</c:v>
                </c:pt>
                <c:pt idx="167">
                  <c:v>11023.58969589739</c:v>
                </c:pt>
                <c:pt idx="168">
                  <c:v>14418.228908008809</c:v>
                </c:pt>
                <c:pt idx="169">
                  <c:v>16152.709015504312</c:v>
                </c:pt>
                <c:pt idx="170">
                  <c:v>7759.6330668549053</c:v>
                </c:pt>
                <c:pt idx="171">
                  <c:v>14033.542866456672</c:v>
                </c:pt>
                <c:pt idx="172">
                  <c:v>9139.5053992606699</c:v>
                </c:pt>
                <c:pt idx="173">
                  <c:v>4767.8689250103198</c:v>
                </c:pt>
                <c:pt idx="174">
                  <c:v>2907.8203490682063</c:v>
                </c:pt>
                <c:pt idx="175">
                  <c:v>12594.817856625421</c:v>
                </c:pt>
                <c:pt idx="176">
                  <c:v>1080.1402690839313</c:v>
                </c:pt>
                <c:pt idx="177">
                  <c:v>9838.4012514225324</c:v>
                </c:pt>
                <c:pt idx="178">
                  <c:v>4842.7868839217699</c:v>
                </c:pt>
                <c:pt idx="179">
                  <c:v>12635.964993592148</c:v>
                </c:pt>
                <c:pt idx="180">
                  <c:v>16721.373678283213</c:v>
                </c:pt>
                <c:pt idx="181">
                  <c:v>17683.421910341975</c:v>
                </c:pt>
                <c:pt idx="182">
                  <c:v>8061.9297384604579</c:v>
                </c:pt>
                <c:pt idx="183">
                  <c:v>15680.042849270598</c:v>
                </c:pt>
                <c:pt idx="184">
                  <c:v>8365.9595766999992</c:v>
                </c:pt>
                <c:pt idx="185">
                  <c:v>5532.9610224088829</c:v>
                </c:pt>
                <c:pt idx="186">
                  <c:v>4775.7833787219133</c:v>
                </c:pt>
                <c:pt idx="187">
                  <c:v>15375.169237068738</c:v>
                </c:pt>
                <c:pt idx="188">
                  <c:v>982.05476584099233</c:v>
                </c:pt>
                <c:pt idx="189">
                  <c:v>11906.54227670189</c:v>
                </c:pt>
                <c:pt idx="190">
                  <c:v>11659.923386773356</c:v>
                </c:pt>
                <c:pt idx="191">
                  <c:v>11908.879772365239</c:v>
                </c:pt>
                <c:pt idx="192">
                  <c:v>13956.170888050459</c:v>
                </c:pt>
                <c:pt idx="193">
                  <c:v>13638.341031737451</c:v>
                </c:pt>
                <c:pt idx="194">
                  <c:v>10454.09511220397</c:v>
                </c:pt>
                <c:pt idx="195">
                  <c:v>14053.915606335271</c:v>
                </c:pt>
                <c:pt idx="196">
                  <c:v>6757.450378511945</c:v>
                </c:pt>
                <c:pt idx="197">
                  <c:v>6817.2324613446835</c:v>
                </c:pt>
                <c:pt idx="198">
                  <c:v>3015.576566876407</c:v>
                </c:pt>
                <c:pt idx="199">
                  <c:v>12824.065107871458</c:v>
                </c:pt>
                <c:pt idx="200">
                  <c:v>2000.7567895362154</c:v>
                </c:pt>
                <c:pt idx="201">
                  <c:v>11757.304594694375</c:v>
                </c:pt>
                <c:pt idx="202">
                  <c:v>3827.1899101312447</c:v>
                </c:pt>
                <c:pt idx="203">
                  <c:v>12395.208597235993</c:v>
                </c:pt>
                <c:pt idx="204">
                  <c:v>11628.909102394275</c:v>
                </c:pt>
                <c:pt idx="205">
                  <c:v>15952.626141505374</c:v>
                </c:pt>
                <c:pt idx="206">
                  <c:v>13123.461081560032</c:v>
                </c:pt>
                <c:pt idx="207">
                  <c:v>13908.123540377564</c:v>
                </c:pt>
                <c:pt idx="208">
                  <c:v>9062.6030735793465</c:v>
                </c:pt>
                <c:pt idx="209">
                  <c:v>9143.3665722938313</c:v>
                </c:pt>
                <c:pt idx="210">
                  <c:v>1794.4473531137337</c:v>
                </c:pt>
                <c:pt idx="211">
                  <c:v>12494.005594699731</c:v>
                </c:pt>
                <c:pt idx="212">
                  <c:v>2395.7614677169477</c:v>
                </c:pt>
                <c:pt idx="213">
                  <c:v>12156.339699519303</c:v>
                </c:pt>
                <c:pt idx="214">
                  <c:v>6443.88042657802</c:v>
                </c:pt>
                <c:pt idx="215">
                  <c:v>16041.575943611795</c:v>
                </c:pt>
                <c:pt idx="216">
                  <c:v>15564.97852628844</c:v>
                </c:pt>
                <c:pt idx="217">
                  <c:v>21140.91932947078</c:v>
                </c:pt>
                <c:pt idx="218">
                  <c:v>15140.823444349633</c:v>
                </c:pt>
                <c:pt idx="219">
                  <c:v>12409.93558258409</c:v>
                </c:pt>
                <c:pt idx="220">
                  <c:v>9896.1869490781392</c:v>
                </c:pt>
                <c:pt idx="221">
                  <c:v>8892.3170419392991</c:v>
                </c:pt>
                <c:pt idx="222">
                  <c:v>3150.7902294692176</c:v>
                </c:pt>
                <c:pt idx="223">
                  <c:v>12504.345913078636</c:v>
                </c:pt>
                <c:pt idx="224">
                  <c:v>1818.8582598368812</c:v>
                </c:pt>
                <c:pt idx="225">
                  <c:v>13450.205043531168</c:v>
                </c:pt>
                <c:pt idx="226">
                  <c:v>8402.4519782187999</c:v>
                </c:pt>
                <c:pt idx="227">
                  <c:v>16459.149575137591</c:v>
                </c:pt>
                <c:pt idx="228">
                  <c:v>16185.831867023866</c:v>
                </c:pt>
                <c:pt idx="229">
                  <c:v>17914.828723671613</c:v>
                </c:pt>
                <c:pt idx="230">
                  <c:v>10877.953517035785</c:v>
                </c:pt>
                <c:pt idx="231">
                  <c:v>10878.649656164722</c:v>
                </c:pt>
                <c:pt idx="232">
                  <c:v>10014.286017004168</c:v>
                </c:pt>
                <c:pt idx="233">
                  <c:v>7154.0118621706206</c:v>
                </c:pt>
                <c:pt idx="234">
                  <c:v>3774.0208266085829</c:v>
                </c:pt>
                <c:pt idx="235">
                  <c:v>11085.229468746169</c:v>
                </c:pt>
                <c:pt idx="236">
                  <c:v>1613.8810067379673</c:v>
                </c:pt>
                <c:pt idx="237">
                  <c:v>10543.597968827933</c:v>
                </c:pt>
                <c:pt idx="238">
                  <c:v>2845.4071924437594</c:v>
                </c:pt>
                <c:pt idx="239">
                  <c:v>13019.30558603481</c:v>
                </c:pt>
                <c:pt idx="240">
                  <c:v>13544.231529886019</c:v>
                </c:pt>
                <c:pt idx="241">
                  <c:v>18072.933538799582</c:v>
                </c:pt>
                <c:pt idx="242">
                  <c:v>8364.5488256491954</c:v>
                </c:pt>
                <c:pt idx="243">
                  <c:v>13364.808258966688</c:v>
                </c:pt>
                <c:pt idx="244">
                  <c:v>8022.5887631982041</c:v>
                </c:pt>
                <c:pt idx="245">
                  <c:v>4105.4599649505981</c:v>
                </c:pt>
                <c:pt idx="246">
                  <c:v>3970.4647496917169</c:v>
                </c:pt>
                <c:pt idx="247">
                  <c:v>15883.815230213484</c:v>
                </c:pt>
                <c:pt idx="248">
                  <c:v>1574.2571989673888</c:v>
                </c:pt>
                <c:pt idx="249">
                  <c:v>10419.838396224804</c:v>
                </c:pt>
                <c:pt idx="250">
                  <c:v>7962.5044019595662</c:v>
                </c:pt>
                <c:pt idx="251">
                  <c:v>10793.588590015803</c:v>
                </c:pt>
                <c:pt idx="252">
                  <c:v>14678.206682488119</c:v>
                </c:pt>
                <c:pt idx="253">
                  <c:v>17150.491368157003</c:v>
                </c:pt>
                <c:pt idx="254">
                  <c:v>11954.751551823836</c:v>
                </c:pt>
                <c:pt idx="255">
                  <c:v>15856.497309621162</c:v>
                </c:pt>
                <c:pt idx="256">
                  <c:v>7677.0434677807207</c:v>
                </c:pt>
                <c:pt idx="257">
                  <c:v>6589.0534253586084</c:v>
                </c:pt>
                <c:pt idx="258">
                  <c:v>5438.2777456069598</c:v>
                </c:pt>
                <c:pt idx="259">
                  <c:v>15189.218943346525</c:v>
                </c:pt>
                <c:pt idx="260">
                  <c:v>459.71929630864179</c:v>
                </c:pt>
                <c:pt idx="261">
                  <c:v>13699.583042984741</c:v>
                </c:pt>
                <c:pt idx="262">
                  <c:v>8477.8969312530244</c:v>
                </c:pt>
                <c:pt idx="263">
                  <c:v>14952.643067883968</c:v>
                </c:pt>
                <c:pt idx="264">
                  <c:v>16568.992068630556</c:v>
                </c:pt>
                <c:pt idx="265">
                  <c:v>17600.841482321295</c:v>
                </c:pt>
                <c:pt idx="266">
                  <c:v>15241.492594502633</c:v>
                </c:pt>
                <c:pt idx="267">
                  <c:v>16781.559857256274</c:v>
                </c:pt>
                <c:pt idx="268">
                  <c:v>8618.7090957725304</c:v>
                </c:pt>
                <c:pt idx="269">
                  <c:v>8763.771024464193</c:v>
                </c:pt>
                <c:pt idx="270">
                  <c:v>3046.4205614314997</c:v>
                </c:pt>
                <c:pt idx="271">
                  <c:v>14066.128854083508</c:v>
                </c:pt>
                <c:pt idx="272">
                  <c:v>818.1053286868264</c:v>
                </c:pt>
                <c:pt idx="273">
                  <c:v>16512.642991091911</c:v>
                </c:pt>
                <c:pt idx="274">
                  <c:v>4222.6222588950477</c:v>
                </c:pt>
                <c:pt idx="275">
                  <c:v>15274.554161442735</c:v>
                </c:pt>
                <c:pt idx="276">
                  <c:v>19809.757733089908</c:v>
                </c:pt>
                <c:pt idx="277">
                  <c:v>16000.537337863585</c:v>
                </c:pt>
                <c:pt idx="278">
                  <c:v>14910.889005657635</c:v>
                </c:pt>
                <c:pt idx="279">
                  <c:v>15346.273742303951</c:v>
                </c:pt>
                <c:pt idx="280">
                  <c:v>9154.8600061226171</c:v>
                </c:pt>
                <c:pt idx="281">
                  <c:v>9683.4027033593738</c:v>
                </c:pt>
                <c:pt idx="282">
                  <c:v>118.3835457941168</c:v>
                </c:pt>
                <c:pt idx="283">
                  <c:v>13462.560489758442</c:v>
                </c:pt>
                <c:pt idx="284">
                  <c:v>1616.7689747616532</c:v>
                </c:pt>
                <c:pt idx="285">
                  <c:v>15448.872088548786</c:v>
                </c:pt>
                <c:pt idx="286">
                  <c:v>3762.0236377216061</c:v>
                </c:pt>
                <c:pt idx="287">
                  <c:v>15725.699301646528</c:v>
                </c:pt>
                <c:pt idx="288">
                  <c:v>20452.944688890682</c:v>
                </c:pt>
                <c:pt idx="289">
                  <c:v>16401.142453523353</c:v>
                </c:pt>
                <c:pt idx="290">
                  <c:v>14894.133818685368</c:v>
                </c:pt>
                <c:pt idx="291">
                  <c:v>15438.146382470615</c:v>
                </c:pt>
                <c:pt idx="292">
                  <c:v>8642.4459001607611</c:v>
                </c:pt>
                <c:pt idx="293">
                  <c:v>9515.4074060732382</c:v>
                </c:pt>
                <c:pt idx="294">
                  <c:v>80.768282137752976</c:v>
                </c:pt>
                <c:pt idx="295">
                  <c:v>13594.339943099942</c:v>
                </c:pt>
                <c:pt idx="296">
                  <c:v>1644.3396731610992</c:v>
                </c:pt>
                <c:pt idx="297">
                  <c:v>16079.360583318048</c:v>
                </c:pt>
                <c:pt idx="298">
                  <c:v>4830.2675459205057</c:v>
                </c:pt>
                <c:pt idx="299">
                  <c:v>16672.8617071115</c:v>
                </c:pt>
                <c:pt idx="300">
                  <c:v>21595.072032093653</c:v>
                </c:pt>
                <c:pt idx="301">
                  <c:v>14725.659438852454</c:v>
                </c:pt>
                <c:pt idx="302">
                  <c:v>14814.160824678751</c:v>
                </c:pt>
                <c:pt idx="303">
                  <c:v>17535.719466542359</c:v>
                </c:pt>
                <c:pt idx="304">
                  <c:v>8660.2957398345461</c:v>
                </c:pt>
                <c:pt idx="305">
                  <c:v>8891.9656376622734</c:v>
                </c:pt>
                <c:pt idx="306">
                  <c:v>1160.4334480526159</c:v>
                </c:pt>
                <c:pt idx="307">
                  <c:v>14805.931349157705</c:v>
                </c:pt>
                <c:pt idx="308">
                  <c:v>307.10718464356614</c:v>
                </c:pt>
                <c:pt idx="309">
                  <c:v>15407.548255247995</c:v>
                </c:pt>
                <c:pt idx="310">
                  <c:v>4640.6934672615607</c:v>
                </c:pt>
                <c:pt idx="311">
                  <c:v>16693.273761263059</c:v>
                </c:pt>
                <c:pt idx="312">
                  <c:v>26894.668028886401</c:v>
                </c:pt>
                <c:pt idx="313">
                  <c:v>23034.304113664839</c:v>
                </c:pt>
                <c:pt idx="314">
                  <c:v>33924.887926272699</c:v>
                </c:pt>
                <c:pt idx="315">
                  <c:v>53052.843016710191</c:v>
                </c:pt>
                <c:pt idx="316">
                  <c:v>51688.458574417804</c:v>
                </c:pt>
                <c:pt idx="317">
                  <c:v>61432.565207315376</c:v>
                </c:pt>
                <c:pt idx="318">
                  <c:v>61079.352235320956</c:v>
                </c:pt>
                <c:pt idx="319">
                  <c:v>35160.000441377109</c:v>
                </c:pt>
                <c:pt idx="320">
                  <c:v>55964.59948179833</c:v>
                </c:pt>
                <c:pt idx="321">
                  <c:v>30959.484328060556</c:v>
                </c:pt>
                <c:pt idx="322">
                  <c:v>38920.949289158336</c:v>
                </c:pt>
                <c:pt idx="323">
                  <c:v>55924.240465615585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E882-4640-B0E0-A54AE3EE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754608"/>
        <c:axId val="82775496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'A4. Model Forecasting'!$J$10</c15:sqref>
                        </c15:formulaRef>
                      </c:ext>
                    </c:extLst>
                    <c:strCache>
                      <c:ptCount val="1"/>
                      <c:pt idx="0">
                        <c:v>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'A4. Model Forecasting'!$J$11:$J$334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13" formatCode="_-* #,##0.0_-;\-* #,##0.0_-;_-* &quot;-&quot;??_-;_-@_-">
                        <c:v>50.666666666656965</c:v>
                      </c:pt>
                      <c:pt idx="14" formatCode="_-* #,##0.0_-;\-* #,##0.0_-;_-* &quot;-&quot;??_-;_-@_-">
                        <c:v>1209.4102564102795</c:v>
                      </c:pt>
                      <c:pt idx="15" formatCode="_-* #,##0.0_-;\-* #,##0.0_-;_-* &quot;-&quot;??_-;_-@_-">
                        <c:v>15783.67857142858</c:v>
                      </c:pt>
                      <c:pt idx="16" formatCode="_-* #,##0.0_-;\-* #,##0.0_-;_-* &quot;-&quot;??_-;_-@_-">
                        <c:v>7980.6166666666686</c:v>
                      </c:pt>
                      <c:pt idx="17" formatCode="_-* #,##0.0_-;\-* #,##0.0_-;_-* &quot;-&quot;??_-;_-@_-">
                        <c:v>18234.458333333343</c:v>
                      </c:pt>
                      <c:pt idx="18" formatCode="_-* #,##0.0_-;\-* #,##0.0_-;_-* &quot;-&quot;??_-;_-@_-">
                        <c:v>17379.602941176476</c:v>
                      </c:pt>
                      <c:pt idx="19" formatCode="_-* #,##0.0_-;\-* #,##0.0_-;_-* &quot;-&quot;??_-;_-@_-">
                        <c:v>1415.638888888876</c:v>
                      </c:pt>
                      <c:pt idx="20" formatCode="_-* #,##0.0_-;\-* #,##0.0_-;_-* &quot;-&quot;??_-;_-@_-">
                        <c:v>6016.6315789473592</c:v>
                      </c:pt>
                      <c:pt idx="21" formatCode="_-* #,##0.0_-;\-* #,##0.0_-;_-* &quot;-&quot;??_-;_-@_-">
                        <c:v>9805.5333333333547</c:v>
                      </c:pt>
                      <c:pt idx="22" formatCode="_-* #,##0.0_-;\-* #,##0.0_-;_-* &quot;-&quot;??_-;_-@_-">
                        <c:v>4719.7380952381063</c:v>
                      </c:pt>
                      <c:pt idx="23" formatCode="_-* #,##0.0_-;\-* #,##0.0_-;_-* &quot;-&quot;??_-;_-@_-">
                        <c:v>22802.515151515167</c:v>
                      </c:pt>
                      <c:pt idx="24" formatCode="_-* #,##0.0_-;\-* #,##0.0_-;_-* &quot;-&quot;??_-;_-@_-">
                        <c:v>25344.170289855072</c:v>
                      </c:pt>
                      <c:pt idx="25" formatCode="_-* #,##0.0_-;\-* #,##0.0_-;_-* &quot;-&quot;??_-;_-@_-">
                        <c:v>4735.083333333343</c:v>
                      </c:pt>
                      <c:pt idx="26" formatCode="_-* #,##0.0_-;\-* #,##0.0_-;_-* &quot;-&quot;??_-;_-@_-">
                        <c:v>2472.6433333333407</c:v>
                      </c:pt>
                      <c:pt idx="27" formatCode="_-* #,##0.0_-;\-* #,##0.0_-;_-* &quot;-&quot;??_-;_-@_-">
                        <c:v>13051.705128205125</c:v>
                      </c:pt>
                      <c:pt idx="28" formatCode="_-* #,##0.0_-;\-* #,##0.0_-;_-* &quot;-&quot;??_-;_-@_-">
                        <c:v>12817.685185185197</c:v>
                      </c:pt>
                      <c:pt idx="29" formatCode="_-* #,##0.0_-;\-* #,##0.0_-;_-* &quot;-&quot;??_-;_-@_-">
                        <c:v>20301.46428571429</c:v>
                      </c:pt>
                      <c:pt idx="30" formatCode="_-* #,##0.0_-;\-* #,##0.0_-;_-* &quot;-&quot;??_-;_-@_-">
                        <c:v>19712.387931034493</c:v>
                      </c:pt>
                      <c:pt idx="31" formatCode="_-* #,##0.0_-;\-* #,##0.0_-;_-* &quot;-&quot;??_-;_-@_-">
                        <c:v>4820.5500000000175</c:v>
                      </c:pt>
                      <c:pt idx="32" formatCode="_-* #,##0.0_-;\-* #,##0.0_-;_-* &quot;-&quot;??_-;_-@_-">
                        <c:v>7250.4408602150506</c:v>
                      </c:pt>
                      <c:pt idx="33" formatCode="_-* #,##0.0_-;\-* #,##0.0_-;_-* &quot;-&quot;??_-;_-@_-">
                        <c:v>6134.625</c:v>
                      </c:pt>
                      <c:pt idx="34" formatCode="_-* #,##0.0_-;\-* #,##0.0_-;_-* &quot;-&quot;??_-;_-@_-">
                        <c:v>3116.2348484848626</c:v>
                      </c:pt>
                      <c:pt idx="35" formatCode="_-* #,##0.0_-;\-* #,##0.0_-;_-* &quot;-&quot;??_-;_-@_-">
                        <c:v>3073.2303921568673</c:v>
                      </c:pt>
                      <c:pt idx="36" formatCode="_-* #,##0.0_-;\-* #,##0.0_-;_-* &quot;-&quot;??_-;_-@_-">
                        <c:v>26373.638095238071</c:v>
                      </c:pt>
                      <c:pt idx="37" formatCode="_-* #,##0.0_-;\-* #,##0.0_-;_-* &quot;-&quot;??_-;_-@_-">
                        <c:v>2416.3055555555329</c:v>
                      </c:pt>
                      <c:pt idx="38" formatCode="_-* #,##0.0_-;\-* #,##0.0_-;_-* &quot;-&quot;??_-;_-@_-">
                        <c:v>1789.1463963963906</c:v>
                      </c:pt>
                      <c:pt idx="39" formatCode="_-* #,##0.0_-;\-* #,##0.0_-;_-* &quot;-&quot;??_-;_-@_-">
                        <c:v>12272.596491228091</c:v>
                      </c:pt>
                      <c:pt idx="40" formatCode="_-* #,##0.0_-;\-* #,##0.0_-;_-* &quot;-&quot;??_-;_-@_-">
                        <c:v>10479.871794871782</c:v>
                      </c:pt>
                      <c:pt idx="41" formatCode="_-* #,##0.0_-;\-* #,##0.0_-;_-* &quot;-&quot;??_-;_-@_-">
                        <c:v>15862.516666666663</c:v>
                      </c:pt>
                      <c:pt idx="42" formatCode="_-* #,##0.0_-;\-* #,##0.0_-;_-* &quot;-&quot;??_-;_-@_-">
                        <c:v>17438.979674796748</c:v>
                      </c:pt>
                      <c:pt idx="43" formatCode="_-* #,##0.0_-;\-* #,##0.0_-;_-* &quot;-&quot;??_-;_-@_-">
                        <c:v>1872.9523809523671</c:v>
                      </c:pt>
                      <c:pt idx="44" formatCode="_-* #,##0.0_-;\-* #,##0.0_-;_-* &quot;-&quot;??_-;_-@_-">
                        <c:v>4794.0213178294362</c:v>
                      </c:pt>
                      <c:pt idx="45" formatCode="_-* #,##0.0_-;\-* #,##0.0_-;_-* &quot;-&quot;??_-;_-@_-">
                        <c:v>8141.916666666657</c:v>
                      </c:pt>
                      <c:pt idx="46" formatCode="_-* #,##0.0_-;\-* #,##0.0_-;_-* &quot;-&quot;??_-;_-@_-">
                        <c:v>8951.5166666666628</c:v>
                      </c:pt>
                      <c:pt idx="47" formatCode="_-* #,##0.0_-;\-* #,##0.0_-;_-* &quot;-&quot;??_-;_-@_-">
                        <c:v>19132.036231884034</c:v>
                      </c:pt>
                      <c:pt idx="48" formatCode="_-* #,##0.0_-;\-* #,##0.0_-;_-* &quot;-&quot;??_-;_-@_-">
                        <c:v>25830.748226950353</c:v>
                      </c:pt>
                      <c:pt idx="49" formatCode="_-* #,##0.0_-;\-* #,##0.0_-;_-* &quot;-&quot;??_-;_-@_-">
                        <c:v>2797.7916666666861</c:v>
                      </c:pt>
                      <c:pt idx="50" formatCode="_-* #,##0.0_-;\-* #,##0.0_-;_-* &quot;-&quot;??_-;_-@_-">
                        <c:v>2863.1938775510062</c:v>
                      </c:pt>
                      <c:pt idx="51" formatCode="_-* #,##0.0_-;\-* #,##0.0_-;_-* &quot;-&quot;??_-;_-@_-">
                        <c:v>16037.103333333333</c:v>
                      </c:pt>
                      <c:pt idx="52" formatCode="_-* #,##0.0_-;\-* #,##0.0_-;_-* &quot;-&quot;??_-;_-@_-">
                        <c:v>12079.906862745091</c:v>
                      </c:pt>
                      <c:pt idx="53" formatCode="_-* #,##0.0_-;\-* #,##0.0_-;_-* &quot;-&quot;??_-;_-@_-">
                        <c:v>21212.551282051281</c:v>
                      </c:pt>
                      <c:pt idx="54" formatCode="_-* #,##0.0_-;\-* #,##0.0_-;_-* &quot;-&quot;??_-;_-@_-">
                        <c:v>24644.877358490572</c:v>
                      </c:pt>
                      <c:pt idx="55" formatCode="_-* #,##0.0_-;\-* #,##0.0_-;_-* &quot;-&quot;??_-;_-@_-">
                        <c:v>2488.49074074073</c:v>
                      </c:pt>
                      <c:pt idx="56" formatCode="_-* #,##0.0_-;\-* #,##0.0_-;_-* &quot;-&quot;??_-;_-@_-">
                        <c:v>10132.09848484848</c:v>
                      </c:pt>
                      <c:pt idx="57" formatCode="_-* #,##0.0_-;\-* #,##0.0_-;_-* &quot;-&quot;??_-;_-@_-">
                        <c:v>6318.7619047619228</c:v>
                      </c:pt>
                      <c:pt idx="58" formatCode="_-* #,##0.0_-;\-* #,##0.0_-;_-* &quot;-&quot;??_-;_-@_-">
                        <c:v>4943.9122807017411</c:v>
                      </c:pt>
                      <c:pt idx="59" formatCode="_-* #,##0.0_-;\-* #,##0.0_-;_-* &quot;-&quot;??_-;_-@_-">
                        <c:v>16758.678160919546</c:v>
                      </c:pt>
                      <c:pt idx="60" formatCode="_-* #,##0.0_-;\-* #,##0.0_-;_-* &quot;-&quot;??_-;_-@_-">
                        <c:v>23407.235875706217</c:v>
                      </c:pt>
                      <c:pt idx="61" formatCode="_-* #,##0.0_-;\-* #,##0.0_-;_-* &quot;-&quot;??_-;_-@_-">
                        <c:v>4151.0666666666802</c:v>
                      </c:pt>
                      <c:pt idx="62" formatCode="_-* #,##0.0_-;\-* #,##0.0_-;_-* &quot;-&quot;??_-;_-@_-">
                        <c:v>2420.8387978141836</c:v>
                      </c:pt>
                      <c:pt idx="63" formatCode="_-* #,##0.0_-;\-* #,##0.0_-;_-* &quot;-&quot;??_-;_-@_-">
                        <c:v>16588.865591397858</c:v>
                      </c:pt>
                      <c:pt idx="64" formatCode="_-* #,##0.0_-;\-* #,##0.0_-;_-* &quot;-&quot;??_-;_-@_-">
                        <c:v>12036.067460317456</c:v>
                      </c:pt>
                      <c:pt idx="65" formatCode="_-* #,##0.0_-;\-* #,##0.0_-;_-* &quot;-&quot;??_-;_-@_-">
                        <c:v>25954.052083333343</c:v>
                      </c:pt>
                      <c:pt idx="66" formatCode="_-* #,##0.0_-;\-* #,##0.0_-;_-* &quot;-&quot;??_-;_-@_-">
                        <c:v>21970.938461538462</c:v>
                      </c:pt>
                      <c:pt idx="67" formatCode="_-* #,##0.0_-;\-* #,##0.0_-;_-* &quot;-&quot;??_-;_-@_-">
                        <c:v>1121.5151515151374</c:v>
                      </c:pt>
                      <c:pt idx="68" formatCode="_-* #,##0.0_-;\-* #,##0.0_-;_-* &quot;-&quot;??_-;_-@_-">
                        <c:v>8737.3358208955324</c:v>
                      </c:pt>
                      <c:pt idx="69" formatCode="_-* #,##0.0_-;\-* #,##0.0_-;_-* &quot;-&quot;??_-;_-@_-">
                        <c:v>10656.029411764699</c:v>
                      </c:pt>
                      <c:pt idx="70" formatCode="_-* #,##0.0_-;\-* #,##0.0_-;_-* &quot;-&quot;??_-;_-@_-">
                        <c:v>5934.3550724637753</c:v>
                      </c:pt>
                      <c:pt idx="71" formatCode="_-* #,##0.0_-;\-* #,##0.0_-;_-* &quot;-&quot;??_-;_-@_-">
                        <c:v>16679.197619047627</c:v>
                      </c:pt>
                      <c:pt idx="72" formatCode="_-* #,##0.0_-;\-* #,##0.0_-;_-* &quot;-&quot;??_-;_-@_-">
                        <c:v>26713.839201877912</c:v>
                      </c:pt>
                      <c:pt idx="73" formatCode="_-* #,##0.0_-;\-* #,##0.0_-;_-* &quot;-&quot;??_-;_-@_-">
                        <c:v>78.902777777781012</c:v>
                      </c:pt>
                      <c:pt idx="74" formatCode="_-* #,##0.0_-;\-* #,##0.0_-;_-* &quot;-&quot;??_-;_-@_-">
                        <c:v>2986.5273972602736</c:v>
                      </c:pt>
                      <c:pt idx="75" formatCode="_-* #,##0.0_-;\-* #,##0.0_-;_-* &quot;-&quot;??_-;_-@_-">
                        <c:v>12735.373873873876</c:v>
                      </c:pt>
                      <c:pt idx="76" formatCode="_-* #,##0.0_-;\-* #,##0.0_-;_-* &quot;-&quot;??_-;_-@_-">
                        <c:v>12894.149999999994</c:v>
                      </c:pt>
                      <c:pt idx="77" formatCode="_-* #,##0.0_-;\-* #,##0.0_-;_-* &quot;-&quot;??_-;_-@_-">
                        <c:v>23954.635964912304</c:v>
                      </c:pt>
                      <c:pt idx="78" formatCode="_-* #,##0.0_-;\-* #,##0.0_-;_-* &quot;-&quot;??_-;_-@_-">
                        <c:v>20479.832251082233</c:v>
                      </c:pt>
                      <c:pt idx="79" formatCode="_-* #,##0.0_-;\-* #,##0.0_-;_-* &quot;-&quot;??_-;_-@_-">
                        <c:v>2577.7692307692196</c:v>
                      </c:pt>
                      <c:pt idx="80" formatCode="_-* #,##0.0_-;\-* #,##0.0_-;_-* &quot;-&quot;??_-;_-@_-">
                        <c:v>11572.161392405076</c:v>
                      </c:pt>
                      <c:pt idx="81" formatCode="_-* #,##0.0_-;\-* #,##0.0_-;_-* &quot;-&quot;??_-;_-@_-">
                        <c:v>6369.5708333333314</c:v>
                      </c:pt>
                      <c:pt idx="82" formatCode="_-* #,##0.0_-;\-* #,##0.0_-;_-* &quot;-&quot;??_-;_-@_-">
                        <c:v>1628.558641975309</c:v>
                      </c:pt>
                      <c:pt idx="83" formatCode="_-* #,##0.0_-;\-* #,##0.0_-;_-* &quot;-&quot;??_-;_-@_-">
                        <c:v>25135.050813008129</c:v>
                      </c:pt>
                      <c:pt idx="84" formatCode="_-* #,##0.0_-;\-* #,##0.0_-;_-* &quot;-&quot;??_-;_-@_-">
                        <c:v>27697.465863453835</c:v>
                      </c:pt>
                      <c:pt idx="85" formatCode="_-* #,##0.0_-;\-* #,##0.0_-;_-* &quot;-&quot;??_-;_-@_-">
                        <c:v>1884.3571428571304</c:v>
                      </c:pt>
                      <c:pt idx="86" formatCode="_-* #,##0.0_-;\-* #,##0.0_-;_-* &quot;-&quot;??_-;_-@_-">
                        <c:v>1417.4578431372356</c:v>
                      </c:pt>
                      <c:pt idx="87" formatCode="_-* #,##0.0_-;\-* #,##0.0_-;_-* &quot;-&quot;??_-;_-@_-">
                        <c:v>10667.949612403114</c:v>
                      </c:pt>
                      <c:pt idx="88" formatCode="_-* #,##0.0_-;\-* #,##0.0_-;_-* &quot;-&quot;??_-;_-@_-">
                        <c:v>15491.295977011498</c:v>
                      </c:pt>
                      <c:pt idx="89" formatCode="_-* #,##0.0_-;\-* #,##0.0_-;_-* &quot;-&quot;??_-;_-@_-">
                        <c:v>22347.022727272735</c:v>
                      </c:pt>
                      <c:pt idx="90" formatCode="_-* #,##0.0_-;\-* #,##0.0_-;_-* &quot;-&quot;??_-;_-@_-">
                        <c:v>20060.321161048691</c:v>
                      </c:pt>
                      <c:pt idx="91" formatCode="_-* #,##0.0_-;\-* #,##0.0_-;_-* &quot;-&quot;??_-;_-@_-">
                        <c:v>2627.2611111111182</c:v>
                      </c:pt>
                      <c:pt idx="92" formatCode="_-* #,##0.0_-;\-* #,##0.0_-;_-* &quot;-&quot;??_-;_-@_-">
                        <c:v>11787.832417582424</c:v>
                      </c:pt>
                      <c:pt idx="93" formatCode="_-* #,##0.0_-;\-* #,##0.0_-;_-* &quot;-&quot;??_-;_-@_-">
                        <c:v>484.61956521737739</c:v>
                      </c:pt>
                      <c:pt idx="94" formatCode="_-* #,##0.0_-;\-* #,##0.0_-;_-* &quot;-&quot;??_-;_-@_-">
                        <c:v>1166.0913978494646</c:v>
                      </c:pt>
                      <c:pt idx="95" formatCode="_-* #,##0.0_-;\-* #,##0.0_-;_-* &quot;-&quot;??_-;_-@_-">
                        <c:v>20067.712765957433</c:v>
                      </c:pt>
                      <c:pt idx="96" formatCode="_-* #,##0.0_-;\-* #,##0.0_-;_-* &quot;-&quot;??_-;_-@_-">
                        <c:v>24482.303508771933</c:v>
                      </c:pt>
                      <c:pt idx="97" formatCode="_-* #,##0.0_-;\-* #,##0.0_-;_-* &quot;-&quot;??_-;_-@_-">
                        <c:v>7973.239583333343</c:v>
                      </c:pt>
                      <c:pt idx="98" formatCode="_-* #,##0.0_-;\-* #,##0.0_-;_-* &quot;-&quot;??_-;_-@_-">
                        <c:v>2194.8668384879711</c:v>
                      </c:pt>
                      <c:pt idx="99" formatCode="_-* #,##0.0_-;\-* #,##0.0_-;_-* &quot;-&quot;??_-;_-@_-">
                        <c:v>16077.119047619053</c:v>
                      </c:pt>
                      <c:pt idx="100" formatCode="_-* #,##0.0_-;\-* #,##0.0_-;_-* &quot;-&quot;??_-;_-@_-">
                        <c:v>15838.050505050516</c:v>
                      </c:pt>
                      <c:pt idx="101" formatCode="_-* #,##0.0_-;\-* #,##0.0_-;_-* &quot;-&quot;??_-;_-@_-">
                        <c:v>17042.493333333347</c:v>
                      </c:pt>
                      <c:pt idx="102" formatCode="_-* #,##0.0_-;\-* #,##0.0_-;_-* &quot;-&quot;??_-;_-@_-">
                        <c:v>19138.38283828384</c:v>
                      </c:pt>
                      <c:pt idx="103" formatCode="_-* #,##0.0_-;\-* #,##0.0_-;_-* &quot;-&quot;??_-;_-@_-">
                        <c:v>981.43137254903559</c:v>
                      </c:pt>
                      <c:pt idx="104" formatCode="_-* #,##0.0_-;\-* #,##0.0_-;_-* &quot;-&quot;??_-;_-@_-">
                        <c:v>7285.0169902912749</c:v>
                      </c:pt>
                      <c:pt idx="105" formatCode="_-* #,##0.0_-;\-* #,##0.0_-;_-* &quot;-&quot;??_-;_-@_-">
                        <c:v>6762.6955128205009</c:v>
                      </c:pt>
                      <c:pt idx="106" formatCode="_-* #,##0.0_-;\-* #,##0.0_-;_-* &quot;-&quot;??_-;_-@_-">
                        <c:v>11292.833333333343</c:v>
                      </c:pt>
                      <c:pt idx="107" formatCode="_-* #,##0.0_-;\-* #,##0.0_-;_-* &quot;-&quot;??_-;_-@_-">
                        <c:v>20030.674528301897</c:v>
                      </c:pt>
                      <c:pt idx="108" formatCode="_-* #,##0.0_-;\-* #,##0.0_-;_-* &quot;-&quot;??_-;_-@_-">
                        <c:v>28496.939252336451</c:v>
                      </c:pt>
                      <c:pt idx="109" formatCode="_-* #,##0.0_-;\-* #,##0.0_-;_-* &quot;-&quot;??_-;_-@_-">
                        <c:v>2779.657407407416</c:v>
                      </c:pt>
                      <c:pt idx="110" formatCode="_-* #,##0.0_-;\-* #,##0.0_-;_-* &quot;-&quot;??_-;_-@_-">
                        <c:v>2283.6024464831571</c:v>
                      </c:pt>
                      <c:pt idx="111" formatCode="_-* #,##0.0_-;\-* #,##0.0_-;_-* &quot;-&quot;??_-;_-@_-">
                        <c:v>15126.22878787879</c:v>
                      </c:pt>
                      <c:pt idx="112" formatCode="_-* #,##0.0_-;\-* #,##0.0_-;_-* &quot;-&quot;??_-;_-@_-">
                        <c:v>12756.189189189201</c:v>
                      </c:pt>
                      <c:pt idx="113" formatCode="_-* #,##0.0_-;\-* #,##0.0_-;_-* &quot;-&quot;??_-;_-@_-">
                        <c:v>19406.636904761923</c:v>
                      </c:pt>
                      <c:pt idx="114" formatCode="_-* #,##0.0_-;\-* #,##0.0_-;_-* &quot;-&quot;??_-;_-@_-">
                        <c:v>22218.882743362832</c:v>
                      </c:pt>
                      <c:pt idx="115" formatCode="_-* #,##0.0_-;\-* #,##0.0_-;_-* &quot;-&quot;??_-;_-@_-">
                        <c:v>5196.9035087719385</c:v>
                      </c:pt>
                      <c:pt idx="116" formatCode="_-* #,##0.0_-;\-* #,##0.0_-;_-* &quot;-&quot;??_-;_-@_-">
                        <c:v>9329.1478260869626</c:v>
                      </c:pt>
                      <c:pt idx="117" formatCode="_-* #,##0.0_-;\-* #,##0.0_-;_-* &quot;-&quot;??_-;_-@_-">
                        <c:v>1199.6982758620579</c:v>
                      </c:pt>
                      <c:pt idx="118" formatCode="_-* #,##0.0_-;\-* #,##0.0_-;_-* &quot;-&quot;??_-;_-@_-">
                        <c:v>2410.5811965811881</c:v>
                      </c:pt>
                      <c:pt idx="119" formatCode="_-* #,##0.0_-;\-* #,##0.0_-;_-* &quot;-&quot;??_-;_-@_-">
                        <c:v>17407.632768361567</c:v>
                      </c:pt>
                      <c:pt idx="120" formatCode="_-* #,##0.0_-;\-* #,##0.0_-;_-* &quot;-&quot;??_-;_-@_-">
                        <c:v>25192.777310924372</c:v>
                      </c:pt>
                      <c:pt idx="121" formatCode="_-* #,##0.0_-;\-* #,##0.0_-;_-* &quot;-&quot;??_-;_-@_-">
                        <c:v>2241.3916666666628</c:v>
                      </c:pt>
                      <c:pt idx="122" formatCode="_-* #,##0.0_-;\-* #,##0.0_-;_-* &quot;-&quot;??_-;_-@_-">
                        <c:v>2557.2582644628128</c:v>
                      </c:pt>
                      <c:pt idx="123" formatCode="_-* #,##0.0_-;\-* #,##0.0_-;_-* &quot;-&quot;??_-;_-@_-">
                        <c:v>16782.672131147527</c:v>
                      </c:pt>
                      <c:pt idx="124" formatCode="_-* #,##0.0_-;\-* #,##0.0_-;_-* &quot;-&quot;??_-;_-@_-">
                        <c:v>12399.006097560981</c:v>
                      </c:pt>
                      <c:pt idx="125" formatCode="_-* #,##0.0_-;\-* #,##0.0_-;_-* &quot;-&quot;??_-;_-@_-">
                        <c:v>20427.865591397858</c:v>
                      </c:pt>
                      <c:pt idx="126" formatCode="_-* #,##0.0_-;\-* #,##0.0_-;_-* &quot;-&quot;??_-;_-@_-">
                        <c:v>22275.162666666671</c:v>
                      </c:pt>
                      <c:pt idx="127" formatCode="_-* #,##0.0_-;\-* #,##0.0_-;_-* &quot;-&quot;??_-;_-@_-">
                        <c:v>3280.194444444438</c:v>
                      </c:pt>
                      <c:pt idx="128" formatCode="_-* #,##0.0_-;\-* #,##0.0_-;_-* &quot;-&quot;??_-;_-@_-">
                        <c:v>8404.7985564304399</c:v>
                      </c:pt>
                      <c:pt idx="129" formatCode="_-* #,##0.0_-;\-* #,##0.0_-;_-* &quot;-&quot;??_-;_-@_-">
                        <c:v>7201.3125</c:v>
                      </c:pt>
                      <c:pt idx="130" formatCode="_-* #,##0.0_-;\-* #,##0.0_-;_-* &quot;-&quot;??_-;_-@_-">
                        <c:v>3844.0775193798472</c:v>
                      </c:pt>
                      <c:pt idx="131" formatCode="_-* #,##0.0_-;\-* #,##0.0_-;_-* &quot;-&quot;??_-;_-@_-">
                        <c:v>19605.0782051282</c:v>
                      </c:pt>
                      <c:pt idx="132" formatCode="_-* #,##0.0_-;\-* #,##0.0_-;_-* &quot;-&quot;??_-;_-@_-">
                        <c:v>34727.35050890586</c:v>
                      </c:pt>
                      <c:pt idx="133" formatCode="_-* #,##0.0_-;\-* #,##0.0_-;_-* &quot;-&quot;??_-;_-@_-">
                        <c:v>1886.0075757575687</c:v>
                      </c:pt>
                      <c:pt idx="134" formatCode="_-* #,##0.0_-;\-* #,##0.0_-;_-* &quot;-&quot;??_-;_-@_-">
                        <c:v>984.33333333334303</c:v>
                      </c:pt>
                      <c:pt idx="135" formatCode="_-* #,##0.0_-;\-* #,##0.0_-;_-* &quot;-&quot;??_-;_-@_-">
                        <c:v>14746.456467661716</c:v>
                      </c:pt>
                      <c:pt idx="136" formatCode="_-* #,##0.0_-;\-* #,##0.0_-;_-* &quot;-&quot;??_-;_-@_-">
                        <c:v>13366.98148148146</c:v>
                      </c:pt>
                      <c:pt idx="137" formatCode="_-* #,##0.0_-;\-* #,##0.0_-;_-* &quot;-&quot;??_-;_-@_-">
                        <c:v>23215.296568627469</c:v>
                      </c:pt>
                      <c:pt idx="138" formatCode="_-* #,##0.0_-;\-* #,##0.0_-;_-* &quot;-&quot;??_-;_-@_-">
                        <c:v>21373.113746958639</c:v>
                      </c:pt>
                      <c:pt idx="139" formatCode="_-* #,##0.0_-;\-* #,##0.0_-;_-* &quot;-&quot;??_-;_-@_-">
                        <c:v>2323.3043478260806</c:v>
                      </c:pt>
                      <c:pt idx="140" formatCode="_-* #,##0.0_-;\-* #,##0.0_-;_-* &quot;-&quot;??_-;_-@_-">
                        <c:v>14277.682853717008</c:v>
                      </c:pt>
                      <c:pt idx="141" formatCode="_-* #,##0.0_-;\-* #,##0.0_-;_-* &quot;-&quot;??_-;_-@_-">
                        <c:v>6505.7309523809527</c:v>
                      </c:pt>
                      <c:pt idx="142" formatCode="_-* #,##0.0_-;\-* #,##0.0_-;_-* &quot;-&quot;??_-;_-@_-">
                        <c:v>2224.3173758865451</c:v>
                      </c:pt>
                      <c:pt idx="143" formatCode="_-* #,##0.0_-;\-* #,##0.0_-;_-* &quot;-&quot;??_-;_-@_-">
                        <c:v>18596.897887323954</c:v>
                      </c:pt>
                      <c:pt idx="144" formatCode="_-* #,##0.0_-;\-* #,##0.0_-;_-* &quot;-&quot;??_-;_-@_-">
                        <c:v>27578.03671328671</c:v>
                      </c:pt>
                      <c:pt idx="145" formatCode="_-* #,##0.0_-;\-* #,##0.0_-;_-* &quot;-&quot;??_-;_-@_-">
                        <c:v>9853.354166666657</c:v>
                      </c:pt>
                      <c:pt idx="146" formatCode="_-* #,##0.0_-;\-* #,##0.0_-;_-* &quot;-&quot;??_-;_-@_-">
                        <c:v>8324.9580459769932</c:v>
                      </c:pt>
                      <c:pt idx="147" formatCode="_-* #,##0.0_-;\-* #,##0.0_-;_-* &quot;-&quot;??_-;_-@_-">
                        <c:v>13372.24543378994</c:v>
                      </c:pt>
                      <c:pt idx="148" formatCode="_-* #,##0.0_-;\-* #,##0.0_-;_-* &quot;-&quot;??_-;_-@_-">
                        <c:v>12519.091836734675</c:v>
                      </c:pt>
                      <c:pt idx="149" formatCode="_-* #,##0.0_-;\-* #,##0.0_-;_-* &quot;-&quot;??_-;_-@_-">
                        <c:v>20775.968468468491</c:v>
                      </c:pt>
                      <c:pt idx="150" formatCode="_-* #,##0.0_-;\-* #,##0.0_-;_-* &quot;-&quot;??_-;_-@_-">
                        <c:v>17153.251118568238</c:v>
                      </c:pt>
                      <c:pt idx="151" formatCode="_-* #,##0.0_-;\-* #,##0.0_-;_-* &quot;-&quot;??_-;_-@_-">
                        <c:v>2464.1300000000047</c:v>
                      </c:pt>
                      <c:pt idx="152" formatCode="_-* #,##0.0_-;\-* #,##0.0_-;_-* &quot;-&quot;??_-;_-@_-">
                        <c:v>8470.271523178817</c:v>
                      </c:pt>
                      <c:pt idx="153" formatCode="_-* #,##0.0_-;\-* #,##0.0_-;_-* &quot;-&quot;??_-;_-@_-">
                        <c:v>6803.6754385964887</c:v>
                      </c:pt>
                      <c:pt idx="154" formatCode="_-* #,##0.0_-;\-* #,##0.0_-;_-* &quot;-&quot;??_-;_-@_-">
                        <c:v>1507.8758169934445</c:v>
                      </c:pt>
                      <c:pt idx="155" formatCode="_-* #,##0.0_-;\-* #,##0.0_-;_-* &quot;-&quot;??_-;_-@_-">
                        <c:v>23003.645021645032</c:v>
                      </c:pt>
                      <c:pt idx="156" formatCode="_-* #,##0.0_-;\-* #,##0.0_-;_-* &quot;-&quot;??_-;_-@_-">
                        <c:v>27507.801612903218</c:v>
                      </c:pt>
                      <c:pt idx="157" formatCode="_-* #,##0.0_-;\-* #,##0.0_-;_-* &quot;-&quot;??_-;_-@_-">
                        <c:v>5597.9679487179674</c:v>
                      </c:pt>
                      <c:pt idx="158" formatCode="_-* #,##0.0_-;\-* #,##0.0_-;_-* &quot;-&quot;??_-;_-@_-">
                        <c:v>2545.1167728237924</c:v>
                      </c:pt>
                      <c:pt idx="159" formatCode="_-* #,##0.0_-;\-* #,##0.0_-;_-* &quot;-&quot;??_-;_-@_-">
                        <c:v>14233.311181434605</c:v>
                      </c:pt>
                      <c:pt idx="160" formatCode="_-* #,##0.0_-;\-* #,##0.0_-;_-* &quot;-&quot;??_-;_-@_-">
                        <c:v>15309.592767295602</c:v>
                      </c:pt>
                      <c:pt idx="161" formatCode="_-* #,##0.0_-;\-* #,##0.0_-;_-* &quot;-&quot;??_-;_-@_-">
                        <c:v>18061.924999999988</c:v>
                      </c:pt>
                      <c:pt idx="162" formatCode="_-* #,##0.0_-;\-* #,##0.0_-;_-* &quot;-&quot;??_-;_-@_-">
                        <c:v>15807.932194616966</c:v>
                      </c:pt>
                      <c:pt idx="163" formatCode="_-* #,##0.0_-;\-* #,##0.0_-;_-* &quot;-&quot;??_-;_-@_-">
                        <c:v>7348.466049382725</c:v>
                      </c:pt>
                      <c:pt idx="164" formatCode="_-* #,##0.0_-;\-* #,##0.0_-;_-* &quot;-&quot;??_-;_-@_-">
                        <c:v>1768.8783231083653</c:v>
                      </c:pt>
                      <c:pt idx="165" formatCode="_-* #,##0.0_-;\-* #,##0.0_-;_-* &quot;-&quot;??_-;_-@_-">
                        <c:v>6540.7723577235884</c:v>
                      </c:pt>
                      <c:pt idx="166" formatCode="_-* #,##0.0_-;\-* #,##0.0_-;_-* &quot;-&quot;??_-;_-@_-">
                        <c:v>3499.2999999999884</c:v>
                      </c:pt>
                      <c:pt idx="167" formatCode="_-* #,##0.0_-;\-* #,##0.0_-;_-* &quot;-&quot;??_-;_-@_-">
                        <c:v>16289.393574297195</c:v>
                      </c:pt>
                      <c:pt idx="168" formatCode="_-* #,##0.0_-;\-* #,##0.0_-;_-* &quot;-&quot;??_-;_-@_-">
                        <c:v>28845.592814371252</c:v>
                      </c:pt>
                      <c:pt idx="169" formatCode="_-* #,##0.0_-;\-* #,##0.0_-;_-* &quot;-&quot;??_-;_-@_-">
                        <c:v>6376.3392857142899</c:v>
                      </c:pt>
                      <c:pt idx="170" formatCode="_-* #,##0.0_-;\-* #,##0.0_-;_-* &quot;-&quot;??_-;_-@_-">
                        <c:v>125.22337278106716</c:v>
                      </c:pt>
                      <c:pt idx="171" formatCode="_-* #,##0.0_-;\-* #,##0.0_-;_-* &quot;-&quot;??_-;_-@_-">
                        <c:v>12603</c:v>
                      </c:pt>
                      <c:pt idx="172" formatCode="_-* #,##0.0_-;\-* #,##0.0_-;_-* &quot;-&quot;??_-;_-@_-">
                        <c:v>12961.690058479522</c:v>
                      </c:pt>
                      <c:pt idx="173" formatCode="_-* #,##0.0_-;\-* #,##0.0_-;_-* &quot;-&quot;??_-;_-@_-">
                        <c:v>12544.135658914747</c:v>
                      </c:pt>
                      <c:pt idx="174" formatCode="_-* #,##0.0_-;\-* #,##0.0_-;_-* &quot;-&quot;??_-;_-@_-">
                        <c:v>14337.536608863185</c:v>
                      </c:pt>
                      <c:pt idx="175" formatCode="_-* #,##0.0_-;\-* #,##0.0_-;_-* &quot;-&quot;??_-;_-@_-">
                        <c:v>4969.9597701149469</c:v>
                      </c:pt>
                      <c:pt idx="176" formatCode="_-* #,##0.0_-;\-* #,##0.0_-;_-* &quot;-&quot;??_-;_-@_-">
                        <c:v>7489.2442857142887</c:v>
                      </c:pt>
                      <c:pt idx="177" formatCode="_-* #,##0.0_-;\-* #,##0.0_-;_-* &quot;-&quot;??_-;_-@_-">
                        <c:v>5451.479166666657</c:v>
                      </c:pt>
                      <c:pt idx="178" formatCode="_-* #,##0.0_-;\-* #,##0.0_-;_-* &quot;-&quot;??_-;_-@_-">
                        <c:v>3079.528248587565</c:v>
                      </c:pt>
                      <c:pt idx="179" formatCode="_-* #,##0.0_-;\-* #,##0.0_-;_-* &quot;-&quot;??_-;_-@_-">
                        <c:v>17849.619850187271</c:v>
                      </c:pt>
                      <c:pt idx="180" formatCode="_-* #,##0.0_-;\-* #,##0.0_-;_-* &quot;-&quot;??_-;_-@_-">
                        <c:v>32354.484171322169</c:v>
                      </c:pt>
                      <c:pt idx="181" formatCode="_-* #,##0.0_-;\-* #,##0.0_-;_-* &quot;-&quot;??_-;_-@_-">
                        <c:v>8105.4833333333372</c:v>
                      </c:pt>
                      <c:pt idx="182" formatCode="_-* #,##0.0_-;\-* #,##0.0_-;_-* &quot;-&quot;??_-;_-@_-">
                        <c:v>964.30755064456025</c:v>
                      </c:pt>
                      <c:pt idx="183" formatCode="_-* #,##0.0_-;\-* #,##0.0_-;_-* &quot;-&quot;??_-;_-@_-">
                        <c:v>15733.773809523787</c:v>
                      </c:pt>
                      <c:pt idx="184" formatCode="_-* #,##0.0_-;\-* #,##0.0_-;_-* &quot;-&quot;??_-;_-@_-">
                        <c:v>13292.112021857931</c:v>
                      </c:pt>
                      <c:pt idx="185" formatCode="_-* #,##0.0_-;\-* #,##0.0_-;_-* &quot;-&quot;??_-;_-@_-">
                        <c:v>14688.923913043487</c:v>
                      </c:pt>
                      <c:pt idx="186" formatCode="_-* #,##0.0_-;\-* #,##0.0_-;_-* &quot;-&quot;??_-;_-@_-">
                        <c:v>18668.984684684692</c:v>
                      </c:pt>
                      <c:pt idx="187" formatCode="_-* #,##0.0_-;\-* #,##0.0_-;_-* &quot;-&quot;??_-;_-@_-">
                        <c:v>6917.1370967741823</c:v>
                      </c:pt>
                      <c:pt idx="188" formatCode="_-* #,##0.0_-;\-* #,##0.0_-;_-* &quot;-&quot;??_-;_-@_-">
                        <c:v>8177.5516934046173</c:v>
                      </c:pt>
                      <c:pt idx="189" formatCode="_-* #,##0.0_-;\-* #,##0.0_-;_-* &quot;-&quot;??_-;_-@_-">
                        <c:v>7568.2322695035546</c:v>
                      </c:pt>
                      <c:pt idx="190" formatCode="_-* #,##0.0_-;\-* #,##0.0_-;_-* &quot;-&quot;??_-;_-@_-">
                        <c:v>13278.986772486765</c:v>
                      </c:pt>
                      <c:pt idx="191" formatCode="_-* #,##0.0_-;\-* #,##0.0_-;_-* &quot;-&quot;??_-;_-@_-">
                        <c:v>20645.3745614035</c:v>
                      </c:pt>
                      <c:pt idx="192" formatCode="_-* #,##0.0_-;\-* #,##0.0_-;_-* &quot;-&quot;??_-;_-@_-">
                        <c:v>31529.795375218149</c:v>
                      </c:pt>
                      <c:pt idx="193" formatCode="_-* #,##0.0_-;\-* #,##0.0_-;_-* &quot;-&quot;??_-;_-@_-">
                        <c:v>402.0625</c:v>
                      </c:pt>
                      <c:pt idx="194" formatCode="_-* #,##0.0_-;\-* #,##0.0_-;_-* &quot;-&quot;??_-;_-@_-">
                        <c:v>991.40414507771493</c:v>
                      </c:pt>
                      <c:pt idx="195" formatCode="_-* #,##0.0_-;\-* #,##0.0_-;_-* &quot;-&quot;??_-;_-@_-">
                        <c:v>8998.2878006872779</c:v>
                      </c:pt>
                      <c:pt idx="196" formatCode="_-* #,##0.0_-;\-* #,##0.0_-;_-* &quot;-&quot;??_-;_-@_-">
                        <c:v>5012.874358974339</c:v>
                      </c:pt>
                      <c:pt idx="197" formatCode="_-* #,##0.0_-;\-* #,##0.0_-;_-* &quot;-&quot;??_-;_-@_-">
                        <c:v>9660.8401360544085</c:v>
                      </c:pt>
                      <c:pt idx="198" formatCode="_-* #,##0.0_-;\-* #,##0.0_-;_-* &quot;-&quot;??_-;_-@_-">
                        <c:v>9308.9661590524483</c:v>
                      </c:pt>
                      <c:pt idx="199" formatCode="_-* #,##0.0_-;\-* #,##0.0_-;_-* &quot;-&quot;??_-;_-@_-">
                        <c:v>11226.595959595958</c:v>
                      </c:pt>
                      <c:pt idx="200" formatCode="_-* #,##0.0_-;\-* #,##0.0_-;_-* &quot;-&quot;??_-;_-@_-">
                        <c:v>6007.1566164153919</c:v>
                      </c:pt>
                      <c:pt idx="201" formatCode="_-* #,##0.0_-;\-* #,##0.0_-;_-* &quot;-&quot;??_-;_-@_-">
                        <c:v>12925.220000000001</c:v>
                      </c:pt>
                      <c:pt idx="202" formatCode="_-* #,##0.0_-;\-* #,##0.0_-;_-* &quot;-&quot;??_-;_-@_-">
                        <c:v>7084.8246268656512</c:v>
                      </c:pt>
                      <c:pt idx="203" formatCode="_-* #,##0.0_-;\-* #,##0.0_-;_-* &quot;-&quot;??_-;_-@_-">
                        <c:v>22545.236798679864</c:v>
                      </c:pt>
                      <c:pt idx="204" formatCode="_-* #,##0.0_-;\-* #,##0.0_-;_-* &quot;-&quot;??_-;_-@_-">
                        <c:v>30471.131362889981</c:v>
                      </c:pt>
                      <c:pt idx="205" formatCode="_-* #,##0.0_-;\-* #,##0.0_-;_-* &quot;-&quot;??_-;_-@_-">
                        <c:v>2283.0196078431327</c:v>
                      </c:pt>
                      <c:pt idx="206" formatCode="_-* #,##0.0_-;\-* #,##0.0_-;_-* &quot;-&quot;??_-;_-@_-">
                        <c:v>4068.5674796748208</c:v>
                      </c:pt>
                      <c:pt idx="207" formatCode="_-* #,##0.0_-;\-* #,##0.0_-;_-* &quot;-&quot;??_-;_-@_-">
                        <c:v>11181.593851132668</c:v>
                      </c:pt>
                      <c:pt idx="208" formatCode="_-* #,##0.0_-;\-* #,##0.0_-;_-* &quot;-&quot;??_-;_-@_-">
                        <c:v>11328.888888888876</c:v>
                      </c:pt>
                      <c:pt idx="209" formatCode="_-* #,##0.0_-;\-* #,##0.0_-;_-* &quot;-&quot;??_-;_-@_-">
                        <c:v>17673.427884615376</c:v>
                      </c:pt>
                      <c:pt idx="210" formatCode="_-* #,##0.0_-;\-* #,##0.0_-;_-* &quot;-&quot;??_-;_-@_-">
                        <c:v>13395.69338118023</c:v>
                      </c:pt>
                      <c:pt idx="211" formatCode="_-* #,##0.0_-;\-* #,##0.0_-;_-* &quot;-&quot;??_-;_-@_-">
                        <c:v>5148.3833333333314</c:v>
                      </c:pt>
                      <c:pt idx="212" formatCode="_-* #,##0.0_-;\-* #,##0.0_-;_-* &quot;-&quot;??_-;_-@_-">
                        <c:v>5205.7334123222681</c:v>
                      </c:pt>
                      <c:pt idx="213" formatCode="_-* #,##0.0_-;\-* #,##0.0_-;_-* &quot;-&quot;??_-;_-@_-">
                        <c:v>9982.6525157232536</c:v>
                      </c:pt>
                      <c:pt idx="214" formatCode="_-* #,##0.0_-;\-* #,##0.0_-;_-* &quot;-&quot;??_-;_-@_-">
                        <c:v>7278.200704225339</c:v>
                      </c:pt>
                      <c:pt idx="215" formatCode="_-* #,##0.0_-;\-* #,##0.0_-;_-* &quot;-&quot;??_-;_-@_-">
                        <c:v>26107.976635514031</c:v>
                      </c:pt>
                      <c:pt idx="216" formatCode="_-* #,##0.0_-;\-* #,##0.0_-;_-* &quot;-&quot;??_-;_-@_-">
                        <c:v>36043.939922480611</c:v>
                      </c:pt>
                      <c:pt idx="217" formatCode="_-* #,##0.0_-;\-* #,##0.0_-;_-* &quot;-&quot;??_-;_-@_-">
                        <c:v>7998.439814814803</c:v>
                      </c:pt>
                      <c:pt idx="218" formatCode="_-* #,##0.0_-;\-* #,##0.0_-;_-* &quot;-&quot;??_-;_-@_-">
                        <c:v>8080.5802611366962</c:v>
                      </c:pt>
                      <c:pt idx="219" formatCode="_-* #,##0.0_-;\-* #,##0.0_-;_-* &quot;-&quot;??_-;_-@_-">
                        <c:v>10700.203363914363</c:v>
                      </c:pt>
                      <c:pt idx="220" formatCode="_-* #,##0.0_-;\-* #,##0.0_-;_-* &quot;-&quot;??_-;_-@_-">
                        <c:v>13631.009132420091</c:v>
                      </c:pt>
                      <c:pt idx="221" formatCode="_-* #,##0.0_-;\-* #,##0.0_-;_-* &quot;-&quot;??_-;_-@_-">
                        <c:v>18963.08787878789</c:v>
                      </c:pt>
                      <c:pt idx="222" formatCode="_-* #,##0.0_-;\-* #,##0.0_-;_-* &quot;-&quot;??_-;_-@_-">
                        <c:v>17322.801282051281</c:v>
                      </c:pt>
                      <c:pt idx="223" formatCode="_-* #,##0.0_-;\-* #,##0.0_-;_-* &quot;-&quot;??_-;_-@_-">
                        <c:v>1893.6486486486683</c:v>
                      </c:pt>
                      <c:pt idx="224" formatCode="_-* #,##0.0_-;\-* #,##0.0_-;_-* &quot;-&quot;??_-;_-@_-">
                        <c:v>9612.3415545590397</c:v>
                      </c:pt>
                      <c:pt idx="225" formatCode="_-* #,##0.0_-;\-* #,##0.0_-;_-* &quot;-&quot;??_-;_-@_-">
                        <c:v>7480.2574404762127</c:v>
                      </c:pt>
                      <c:pt idx="226" formatCode="_-* #,##0.0_-;\-* #,##0.0_-;_-* &quot;-&quot;??_-;_-@_-">
                        <c:v>6531.444444444438</c:v>
                      </c:pt>
                      <c:pt idx="227" formatCode="_-* #,##0.0_-;\-* #,##0.0_-;_-* &quot;-&quot;??_-;_-@_-">
                        <c:v>23738.202802359883</c:v>
                      </c:pt>
                      <c:pt idx="228" formatCode="_-* #,##0.0_-;\-* #,##0.0_-;_-* &quot;-&quot;??_-;_-@_-">
                        <c:v>34089.281204111583</c:v>
                      </c:pt>
                      <c:pt idx="229" formatCode="_-* #,##0.0_-;\-* #,##0.0_-;_-* &quot;-&quot;??_-;_-@_-">
                        <c:v>5372.3245614035113</c:v>
                      </c:pt>
                      <c:pt idx="230" formatCode="_-* #,##0.0_-;\-* #,##0.0_-;_-* &quot;-&quot;??_-;_-@_-">
                        <c:v>1418.4858078602701</c:v>
                      </c:pt>
                      <c:pt idx="231" formatCode="_-* #,##0.0_-;\-* #,##0.0_-;_-* &quot;-&quot;??_-;_-@_-">
                        <c:v>6033.5007246376772</c:v>
                      </c:pt>
                      <c:pt idx="232" formatCode="_-* #,##0.0_-;\-* #,##0.0_-;_-* &quot;-&quot;??_-;_-@_-">
                        <c:v>10645.847402597399</c:v>
                      </c:pt>
                      <c:pt idx="233" formatCode="_-* #,##0.0_-;\-* #,##0.0_-;_-* &quot;-&quot;??_-;_-@_-">
                        <c:v>12691.20689655171</c:v>
                      </c:pt>
                      <c:pt idx="234" formatCode="_-* #,##0.0_-;\-* #,##0.0_-;_-* &quot;-&quot;??_-;_-@_-">
                        <c:v>13180.606580829743</c:v>
                      </c:pt>
                      <c:pt idx="235" formatCode="_-* #,##0.0_-;\-* #,##0.0_-;_-* &quot;-&quot;??_-;_-@_-">
                        <c:v>4854.7264957264997</c:v>
                      </c:pt>
                      <c:pt idx="236" formatCode="_-* #,##0.0_-;\-* #,##0.0_-;_-* &quot;-&quot;??_-;_-@_-">
                        <c:v>5345.5847517730435</c:v>
                      </c:pt>
                      <c:pt idx="237" formatCode="_-* #,##0.0_-;\-* #,##0.0_-;_-* &quot;-&quot;??_-;_-@_-">
                        <c:v>7847.3177966101794</c:v>
                      </c:pt>
                      <c:pt idx="238" formatCode="_-* #,##0.0_-;\-* #,##0.0_-;_-* &quot;-&quot;??_-;_-@_-">
                        <c:v>1140.1772151898767</c:v>
                      </c:pt>
                      <c:pt idx="239" formatCode="_-* #,##0.0_-;\-* #,##0.0_-;_-* &quot;-&quot;??_-;_-@_-">
                        <c:v>18361.154061624635</c:v>
                      </c:pt>
                      <c:pt idx="240" formatCode="_-* #,##0.0_-;\-* #,##0.0_-;_-* &quot;-&quot;??_-;_-@_-">
                        <c:v>27952.519525801967</c:v>
                      </c:pt>
                      <c:pt idx="241" formatCode="_-* #,##0.0_-;\-* #,##0.0_-;_-* &quot;-&quot;??_-;_-@_-">
                        <c:v>9746.1166666666686</c:v>
                      </c:pt>
                      <c:pt idx="242" formatCode="_-* #,##0.0_-;\-* #,##0.0_-;_-* &quot;-&quot;??_-;_-@_-">
                        <c:v>2423.1507607192325</c:v>
                      </c:pt>
                      <c:pt idx="243" formatCode="_-* #,##0.0_-;\-* #,##0.0_-;_-* &quot;-&quot;??_-;_-@_-">
                        <c:v>13579.279614325089</c:v>
                      </c:pt>
                      <c:pt idx="244" formatCode="_-* #,##0.0_-;\-* #,##0.0_-;_-* &quot;-&quot;??_-;_-@_-">
                        <c:v>13151.298353909457</c:v>
                      </c:pt>
                      <c:pt idx="245" formatCode="_-* #,##0.0_-;\-* #,##0.0_-;_-* &quot;-&quot;??_-;_-@_-">
                        <c:v>12465.042349726777</c:v>
                      </c:pt>
                      <c:pt idx="246" formatCode="_-* #,##0.0_-;\-* #,##0.0_-;_-* &quot;-&quot;??_-;_-@_-">
                        <c:v>16433.423469387752</c:v>
                      </c:pt>
                      <c:pt idx="247" formatCode="_-* #,##0.0_-;\-* #,##0.0_-;_-* &quot;-&quot;??_-;_-@_-">
                        <c:v>9099.4756097561039</c:v>
                      </c:pt>
                      <c:pt idx="248" formatCode="_-* #,##0.0_-;\-* #,##0.0_-;_-* &quot;-&quot;??_-;_-@_-">
                        <c:v>5391.442982456123</c:v>
                      </c:pt>
                      <c:pt idx="249" formatCode="_-* #,##0.0_-;\-* #,##0.0_-;_-* &quot;-&quot;??_-;_-@_-">
                        <c:v>7613.3252688172215</c:v>
                      </c:pt>
                      <c:pt idx="250" formatCode="_-* #,##0.0_-;\-* #,##0.0_-;_-* &quot;-&quot;??_-;_-@_-">
                        <c:v>9349.748995983944</c:v>
                      </c:pt>
                      <c:pt idx="251" formatCode="_-* #,##0.0_-;\-* #,##0.0_-;_-* &quot;-&quot;??_-;_-@_-">
                        <c:v>18784.01999999999</c:v>
                      </c:pt>
                      <c:pt idx="252" formatCode="_-* #,##0.0_-;\-* #,##0.0_-;_-* &quot;-&quot;??_-;_-@_-">
                        <c:v>31853.340305444901</c:v>
                      </c:pt>
                      <c:pt idx="253" formatCode="_-* #,##0.0_-;\-* #,##0.0_-;_-* &quot;-&quot;??_-;_-@_-">
                        <c:v>5267.1190476190532</c:v>
                      </c:pt>
                      <c:pt idx="254" formatCode="_-* #,##0.0_-;\-* #,##0.0_-;_-* &quot;-&quot;??_-;_-@_-">
                        <c:v>4358.2812911725778</c:v>
                      </c:pt>
                      <c:pt idx="255" formatCode="_-* #,##0.0_-;\-* #,##0.0_-;_-* &quot;-&quot;??_-;_-@_-">
                        <c:v>15967.179790026246</c:v>
                      </c:pt>
                      <c:pt idx="256" formatCode="_-* #,##0.0_-;\-* #,##0.0_-;_-* &quot;-&quot;??_-;_-@_-">
                        <c:v>12275.619607843139</c:v>
                      </c:pt>
                      <c:pt idx="257" formatCode="_-* #,##0.0_-;\-* #,##0.0_-;_-* &quot;-&quot;??_-;_-@_-">
                        <c:v>16037.25</c:v>
                      </c:pt>
                      <c:pt idx="258" formatCode="_-* #,##0.0_-;\-* #,##0.0_-;_-* &quot;-&quot;??_-;_-@_-">
                        <c:v>20171.334630350204</c:v>
                      </c:pt>
                      <c:pt idx="259" formatCode="_-* #,##0.0_-;\-* #,##0.0_-;_-* &quot;-&quot;??_-;_-@_-">
                        <c:v>5676.5503875968861</c:v>
                      </c:pt>
                      <c:pt idx="260" formatCode="_-* #,##0.0_-;\-* #,##0.0_-;_-* &quot;-&quot;??_-;_-@_-">
                        <c:v>10328.782496782485</c:v>
                      </c:pt>
                      <c:pt idx="261" formatCode="_-* #,##0.0_-;\-* #,##0.0_-;_-* &quot;-&quot;??_-;_-@_-">
                        <c:v>8731.098717948742</c:v>
                      </c:pt>
                      <c:pt idx="262" formatCode="_-* #,##0.0_-;\-* #,##0.0_-;_-* &quot;-&quot;??_-;_-@_-">
                        <c:v>7907.1925287356426</c:v>
                      </c:pt>
                      <c:pt idx="263" formatCode="_-* #,##0.0_-;\-* #,##0.0_-;_-* &quot;-&quot;??_-;_-@_-">
                        <c:v>22709.036259541987</c:v>
                      </c:pt>
                      <c:pt idx="264" formatCode="_-* #,##0.0_-;\-* #,##0.0_-;_-* &quot;-&quot;??_-;_-@_-">
                        <c:v>35326.161913814954</c:v>
                      </c:pt>
                      <c:pt idx="265" formatCode="_-* #,##0.0_-;\-* #,##0.0_-;_-* &quot;-&quot;??_-;_-@_-">
                        <c:v>4447.5037878787844</c:v>
                      </c:pt>
                      <c:pt idx="266" formatCode="_-* #,##0.0_-;\-* #,##0.0_-;_-* &quot;-&quot;??_-;_-@_-">
                        <c:v>7765.8097484276805</c:v>
                      </c:pt>
                      <c:pt idx="267" formatCode="_-* #,##0.0_-;\-* #,##0.0_-;_-* &quot;-&quot;??_-;_-@_-">
                        <c:v>17222.514411027572</c:v>
                      </c:pt>
                      <c:pt idx="268" formatCode="_-* #,##0.0_-;\-* #,##0.0_-;_-* &quot;-&quot;??_-;_-@_-">
                        <c:v>14020.955992509378</c:v>
                      </c:pt>
                      <c:pt idx="269" formatCode="_-* #,##0.0_-;\-* #,##0.0_-;_-* &quot;-&quot;??_-;_-@_-">
                        <c:v>20390.886815920385</c:v>
                      </c:pt>
                      <c:pt idx="270" formatCode="_-* #,##0.0_-;\-* #,##0.0_-;_-* &quot;-&quot;??_-;_-@_-">
                        <c:v>18855.889405204449</c:v>
                      </c:pt>
                      <c:pt idx="271" formatCode="_-* #,##0.0_-;\-* #,##0.0_-;_-* &quot;-&quot;??_-;_-@_-">
                        <c:v>2789.9888888888818</c:v>
                      </c:pt>
                      <c:pt idx="272" formatCode="_-* #,##0.0_-;\-* #,##0.0_-;_-* &quot;-&quot;??_-;_-@_-">
                        <c:v>14681.347478474781</c:v>
                      </c:pt>
                      <c:pt idx="273" formatCode="_-* #,##0.0_-;\-* #,##0.0_-;_-* &quot;-&quot;??_-;_-@_-">
                        <c:v>9503.975490196055</c:v>
                      </c:pt>
                      <c:pt idx="274" formatCode="_-* #,##0.0_-;\-* #,##0.0_-;_-* &quot;-&quot;??_-;_-@_-">
                        <c:v>871.22527472529327</c:v>
                      </c:pt>
                      <c:pt idx="275" formatCode="_-* #,##0.0_-;\-* #,##0.0_-;_-* &quot;-&quot;??_-;_-@_-">
                        <c:v>18056.51094890511</c:v>
                      </c:pt>
                      <c:pt idx="276" formatCode="_-* #,##0.0_-;\-* #,##0.0_-;_-* &quot;-&quot;??_-;_-@_-">
                        <c:v>35184.52363636365</c:v>
                      </c:pt>
                      <c:pt idx="277" formatCode="_-* #,##0.0_-;\-* #,##0.0_-;_-* &quot;-&quot;??_-;_-@_-">
                        <c:v>5082.0036231884151</c:v>
                      </c:pt>
                      <c:pt idx="278" formatCode="_-* #,##0.0_-;\-* #,##0.0_-;_-* &quot;-&quot;??_-;_-@_-">
                        <c:v>9462.8844765342947</c:v>
                      </c:pt>
                      <c:pt idx="279" formatCode="_-* #,##0.0_-;\-* #,##0.0_-;_-* &quot;-&quot;??_-;_-@_-">
                        <c:v>17086.138489208621</c:v>
                      </c:pt>
                      <c:pt idx="280" formatCode="_-* #,##0.0_-;\-* #,##0.0_-;_-* &quot;-&quot;??_-;_-@_-">
                        <c:v>16286.958781362016</c:v>
                      </c:pt>
                      <c:pt idx="281" formatCode="_-* #,##0.0_-;\-* #,##0.0_-;_-* &quot;-&quot;??_-;_-@_-">
                        <c:v>23703.82142857142</c:v>
                      </c:pt>
                      <c:pt idx="282" formatCode="_-* #,##0.0_-;\-* #,##0.0_-;_-* &quot;-&quot;??_-;_-@_-">
                        <c:v>16921.556642941898</c:v>
                      </c:pt>
                      <c:pt idx="283" formatCode="_-* #,##0.0_-;\-* #,##0.0_-;_-* &quot;-&quot;??_-;_-@_-">
                        <c:v>867.34751773049356</c:v>
                      </c:pt>
                      <c:pt idx="284" formatCode="_-* #,##0.0_-;\-* #,##0.0_-;_-* &quot;-&quot;??_-;_-@_-">
                        <c:v>12292.047114252084</c:v>
                      </c:pt>
                      <c:pt idx="285" formatCode="_-* #,##0.0_-;\-* #,##0.0_-;_-* &quot;-&quot;??_-;_-@_-">
                        <c:v>7996.7147887323808</c:v>
                      </c:pt>
                      <c:pt idx="286" formatCode="_-* #,##0.0_-;\-* #,##0.0_-;_-* &quot;-&quot;??_-;_-@_-">
                        <c:v>2377.4026315789379</c:v>
                      </c:pt>
                      <c:pt idx="287" formatCode="_-* #,##0.0_-;\-* #,##0.0_-;_-* &quot;-&quot;??_-;_-@_-">
                        <c:v>18019.506410256407</c:v>
                      </c:pt>
                      <c:pt idx="288" formatCode="_-* #,##0.0_-;\-* #,##0.0_-;_-* &quot;-&quot;??_-;_-@_-">
                        <c:v>35213.583042973274</c:v>
                      </c:pt>
                      <c:pt idx="289" formatCode="_-* #,##0.0_-;\-* #,##0.0_-;_-* &quot;-&quot;??_-;_-@_-">
                        <c:v>6466.170138888876</c:v>
                      </c:pt>
                      <c:pt idx="290" formatCode="_-* #,##0.0_-;\-* #,##0.0_-;_-* &quot;-&quot;??_-;_-@_-">
                        <c:v>10344.542099192622</c:v>
                      </c:pt>
                      <c:pt idx="291" formatCode="_-* #,##0.0_-;\-* #,##0.0_-;_-* &quot;-&quot;??_-;_-@_-">
                        <c:v>18055.0896551724</c:v>
                      </c:pt>
                      <c:pt idx="292" formatCode="_-* #,##0.0_-;\-* #,##0.0_-;_-* &quot;-&quot;??_-;_-@_-">
                        <c:v>16477.132302405516</c:v>
                      </c:pt>
                      <c:pt idx="293" formatCode="_-* #,##0.0_-;\-* #,##0.0_-;_-* &quot;-&quot;??_-;_-@_-">
                        <c:v>24056.461187214591</c:v>
                      </c:pt>
                      <c:pt idx="294" formatCode="_-* #,##0.0_-;\-* #,##0.0_-;_-* &quot;-&quot;??_-;_-@_-">
                        <c:v>17548.195676905569</c:v>
                      </c:pt>
                      <c:pt idx="295" formatCode="_-* #,##0.0_-;\-* #,##0.0_-;_-* &quot;-&quot;??_-;_-@_-">
                        <c:v>169.7925170068047</c:v>
                      </c:pt>
                      <c:pt idx="296" formatCode="_-* #,##0.0_-;\-* #,##0.0_-;_-* &quot;-&quot;??_-;_-@_-">
                        <c:v>12877.129943502834</c:v>
                      </c:pt>
                      <c:pt idx="297" formatCode="_-* #,##0.0_-;\-* #,##0.0_-;_-* &quot;-&quot;??_-;_-@_-">
                        <c:v>8202.6351351351477</c:v>
                      </c:pt>
                      <c:pt idx="298" formatCode="_-* #,##0.0_-;\-* #,##0.0_-;_-* &quot;-&quot;??_-;_-@_-">
                        <c:v>896.46969696972519</c:v>
                      </c:pt>
                      <c:pt idx="299" formatCode="_-* #,##0.0_-;\-* #,##0.0_-;_-* &quot;-&quot;??_-;_-@_-">
                        <c:v>19851.669463087223</c:v>
                      </c:pt>
                      <c:pt idx="300" formatCode="_-* #,##0.0_-;\-* #,##0.0_-;_-* &quot;-&quot;??_-;_-@_-">
                        <c:v>37869.134057971009</c:v>
                      </c:pt>
                      <c:pt idx="301" formatCode="_-* #,##0.0_-;\-* #,##0.0_-;_-* &quot;-&quot;??_-;_-@_-">
                        <c:v>2189.6066666666302</c:v>
                      </c:pt>
                      <c:pt idx="302" formatCode="_-* #,##0.0_-;\-* #,##0.0_-;_-* &quot;-&quot;??_-;_-@_-">
                        <c:v>7277.099944629008</c:v>
                      </c:pt>
                      <c:pt idx="303" formatCode="_-* #,##0.0_-;\-* #,##0.0_-;_-* &quot;-&quot;??_-;_-@_-">
                        <c:v>18127.904525386286</c:v>
                      </c:pt>
                      <c:pt idx="304" formatCode="_-* #,##0.0_-;\-* #,##0.0_-;_-* &quot;-&quot;??_-;_-@_-">
                        <c:v>14402.744224422437</c:v>
                      </c:pt>
                      <c:pt idx="305" formatCode="_-* #,##0.0_-;\-* #,##0.0_-;_-* &quot;-&quot;??_-;_-@_-">
                        <c:v>20722.667763157922</c:v>
                      </c:pt>
                      <c:pt idx="306" formatCode="_-* #,##0.0_-;\-* #,##0.0_-;_-* &quot;-&quot;??_-;_-@_-">
                        <c:v>16247.150819672155</c:v>
                      </c:pt>
                      <c:pt idx="307" formatCode="_-* #,##0.0_-;\-* #,##0.0_-;_-* &quot;-&quot;??_-;_-@_-">
                        <c:v>4430.8120915032923</c:v>
                      </c:pt>
                      <c:pt idx="308" formatCode="_-* #,##0.0_-;\-* #,##0.0_-;_-* &quot;-&quot;??_-;_-@_-">
                        <c:v>11570.391422367014</c:v>
                      </c:pt>
                      <c:pt idx="309" formatCode="_-* #,##0.0_-;\-* #,##0.0_-;_-* &quot;-&quot;??_-;_-@_-">
                        <c:v>9759.1634199134423</c:v>
                      </c:pt>
                      <c:pt idx="310" formatCode="_-* #,##0.0_-;\-* #,##0.0_-;_-* &quot;-&quot;??_-;_-@_-">
                        <c:v>1143.4765372168622</c:v>
                      </c:pt>
                      <c:pt idx="311" formatCode="_-* #,##0.0_-;\-* #,##0.0_-;_-* &quot;-&quot;??_-;_-@_-">
                        <c:v>22224.086559139774</c:v>
                      </c:pt>
                      <c:pt idx="312" formatCode="_-* #,##0.0_-;\-* #,##0.0_-;_-* &quot;-&quot;??_-;_-@_-">
                        <c:v>41337.390675241186</c:v>
                      </c:pt>
                      <c:pt idx="313" formatCode="_-* #,##0.0_-;\-* #,##0.0_-;_-* &quot;-&quot;??_-;_-@_-">
                        <c:v>207.71864951762836</c:v>
                      </c:pt>
                      <c:pt idx="314" formatCode="_-* #,##0.0_-;\-* #,##0.0_-;_-* &quot;-&quot;??_-;_-@_-">
                        <c:v>3927.8279742764425</c:v>
                      </c:pt>
                      <c:pt idx="315" formatCode="_-* #,##0.0_-;\-* #,##0.0_-;_-* &quot;-&quot;??_-;_-@_-">
                        <c:v>17341.937299035257</c:v>
                      </c:pt>
                      <c:pt idx="316" formatCode="_-* #,##0.0_-;\-* #,##0.0_-;_-* &quot;-&quot;??_-;_-@_-">
                        <c:v>11780.046623794071</c:v>
                      </c:pt>
                      <c:pt idx="317" formatCode="_-* #,##0.0_-;\-* #,##0.0_-;_-* &quot;-&quot;??_-;_-@_-">
                        <c:v>18773.155948552885</c:v>
                      </c:pt>
                      <c:pt idx="318" formatCode="_-* #,##0.0_-;\-* #,##0.0_-;_-* &quot;-&quot;??_-;_-@_-">
                        <c:v>16961.265273311699</c:v>
                      </c:pt>
                      <c:pt idx="319" formatCode="_-* #,##0.0_-;\-* #,##0.0_-;_-* &quot;-&quot;??_-;_-@_-">
                        <c:v>9326.6254019294865</c:v>
                      </c:pt>
                      <c:pt idx="320" formatCode="_-* #,##0.0_-;\-* #,##0.0_-;_-* &quot;-&quot;??_-;_-@_-">
                        <c:v>11977.483922829328</c:v>
                      </c:pt>
                      <c:pt idx="321" formatCode="_-* #,##0.0_-;\-* #,##0.0_-;_-* &quot;-&quot;??_-;_-@_-">
                        <c:v>11881.406752411858</c:v>
                      </c:pt>
                      <c:pt idx="322" formatCode="_-* #,##0.0_-;\-* #,##0.0_-;_-* &quot;-&quot;??_-;_-@_-">
                        <c:v>2333.297427653044</c:v>
                      </c:pt>
                      <c:pt idx="323" formatCode="_-* #,##0.0_-;\-* #,##0.0_-;_-* &quot;-&quot;??_-;_-@_-">
                        <c:v>16514.81189710577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882-4640-B0E0-A54AE3EE0FCC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Forecasting'!$P$10</c15:sqref>
                        </c15:formulaRef>
                      </c:ext>
                    </c:extLst>
                    <c:strCache>
                      <c:ptCount val="1"/>
                      <c:pt idx="0">
                        <c:v>AD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Forecasting'!$P$11:$P$334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324"/>
                      <c:pt idx="0">
                        <c:v>27394.333333333343</c:v>
                      </c:pt>
                      <c:pt idx="1">
                        <c:v>1658.5333333333256</c:v>
                      </c:pt>
                      <c:pt idx="2">
                        <c:v>3617.8266666666605</c:v>
                      </c:pt>
                      <c:pt idx="3">
                        <c:v>13550.261333333328</c:v>
                      </c:pt>
                      <c:pt idx="4">
                        <c:v>11347.209066666663</c:v>
                      </c:pt>
                      <c:pt idx="5">
                        <c:v>18461.767253333324</c:v>
                      </c:pt>
                      <c:pt idx="6">
                        <c:v>12906.413802666648</c:v>
                      </c:pt>
                      <c:pt idx="7">
                        <c:v>3519.8689578666817</c:v>
                      </c:pt>
                      <c:pt idx="8">
                        <c:v>1112.1048337066313</c:v>
                      </c:pt>
                      <c:pt idx="9">
                        <c:v>16566.316133034707</c:v>
                      </c:pt>
                      <c:pt idx="10">
                        <c:v>9634.0529064277653</c:v>
                      </c:pt>
                      <c:pt idx="11">
                        <c:v>17026.242325142201</c:v>
                      </c:pt>
                      <c:pt idx="12">
                        <c:v>22456.993860113755</c:v>
                      </c:pt>
                      <c:pt idx="13">
                        <c:v>7059.4049119089614</c:v>
                      </c:pt>
                      <c:pt idx="14">
                        <c:v>6515.5239295271458</c:v>
                      </c:pt>
                      <c:pt idx="15">
                        <c:v>22456.419143621722</c:v>
                      </c:pt>
                      <c:pt idx="16">
                        <c:v>11398.135314897372</c:v>
                      </c:pt>
                      <c:pt idx="17">
                        <c:v>19542.508251917898</c:v>
                      </c:pt>
                      <c:pt idx="18">
                        <c:v>15430.006601534318</c:v>
                      </c:pt>
                      <c:pt idx="19">
                        <c:v>3524.9947187725338</c:v>
                      </c:pt>
                      <c:pt idx="20">
                        <c:v>1208.0042249819671</c:v>
                      </c:pt>
                      <c:pt idx="21">
                        <c:v>14504.596620014432</c:v>
                      </c:pt>
                      <c:pt idx="22">
                        <c:v>7097.6772960115632</c:v>
                      </c:pt>
                      <c:pt idx="23">
                        <c:v>23192.141836809256</c:v>
                      </c:pt>
                      <c:pt idx="24">
                        <c:v>21423.713469447393</c:v>
                      </c:pt>
                      <c:pt idx="25">
                        <c:v>12607.029224442085</c:v>
                      </c:pt>
                      <c:pt idx="26">
                        <c:v>9302.6233795536682</c:v>
                      </c:pt>
                      <c:pt idx="27">
                        <c:v>18629.098703642929</c:v>
                      </c:pt>
                      <c:pt idx="28">
                        <c:v>15589.278962914308</c:v>
                      </c:pt>
                      <c:pt idx="29">
                        <c:v>19969.423170331429</c:v>
                      </c:pt>
                      <c:pt idx="30">
                        <c:v>16242.538536265143</c:v>
                      </c:pt>
                      <c:pt idx="31">
                        <c:v>1539.9691709878971</c:v>
                      </c:pt>
                      <c:pt idx="32">
                        <c:v>1121.0246632096532</c:v>
                      </c:pt>
                      <c:pt idx="33">
                        <c:v>11893.180269432312</c:v>
                      </c:pt>
                      <c:pt idx="34">
                        <c:v>6501.5442155458732</c:v>
                      </c:pt>
                      <c:pt idx="35">
                        <c:v>4450.2353724366985</c:v>
                      </c:pt>
                      <c:pt idx="36">
                        <c:v>26345.188297949382</c:v>
                      </c:pt>
                      <c:pt idx="37">
                        <c:v>9097.8493616404885</c:v>
                      </c:pt>
                      <c:pt idx="38">
                        <c:v>4264.2794893123792</c:v>
                      </c:pt>
                      <c:pt idx="39">
                        <c:v>17784.423591449886</c:v>
                      </c:pt>
                      <c:pt idx="40">
                        <c:v>13011.53887315988</c:v>
                      </c:pt>
                      <c:pt idx="41">
                        <c:v>16227.231098527904</c:v>
                      </c:pt>
                      <c:pt idx="42">
                        <c:v>15009.784878822305</c:v>
                      </c:pt>
                      <c:pt idx="43">
                        <c:v>3342.1720969421731</c:v>
                      </c:pt>
                      <c:pt idx="44">
                        <c:v>205.26232244624407</c:v>
                      </c:pt>
                      <c:pt idx="45">
                        <c:v>12449.790142043028</c:v>
                      </c:pt>
                      <c:pt idx="46">
                        <c:v>10749.832113634446</c:v>
                      </c:pt>
                      <c:pt idx="47">
                        <c:v>18475.86569090758</c:v>
                      </c:pt>
                      <c:pt idx="48">
                        <c:v>21683.692552726076</c:v>
                      </c:pt>
                      <c:pt idx="49">
                        <c:v>10263.045957819122</c:v>
                      </c:pt>
                      <c:pt idx="50">
                        <c:v>9291.4367662552977</c:v>
                      </c:pt>
                      <c:pt idx="51">
                        <c:v>20856.149413004227</c:v>
                      </c:pt>
                      <c:pt idx="52">
                        <c:v>13559.919530403364</c:v>
                      </c:pt>
                      <c:pt idx="53">
                        <c:v>20405.935624322679</c:v>
                      </c:pt>
                      <c:pt idx="54">
                        <c:v>20265.748499458132</c:v>
                      </c:pt>
                      <c:pt idx="55">
                        <c:v>5233.4012004334945</c:v>
                      </c:pt>
                      <c:pt idx="56">
                        <c:v>3863.2790396531927</c:v>
                      </c:pt>
                      <c:pt idx="57">
                        <c:v>12920.376768277434</c:v>
                      </c:pt>
                      <c:pt idx="58">
                        <c:v>8517.3014146219648</c:v>
                      </c:pt>
                      <c:pt idx="59">
                        <c:v>18149.841131697583</c:v>
                      </c:pt>
                      <c:pt idx="60">
                        <c:v>20695.87290535809</c:v>
                      </c:pt>
                      <c:pt idx="61">
                        <c:v>11445.301675713505</c:v>
                      </c:pt>
                      <c:pt idx="62">
                        <c:v>8494.2413405707921</c:v>
                      </c:pt>
                      <c:pt idx="63">
                        <c:v>21587.393072456616</c:v>
                      </c:pt>
                      <c:pt idx="64">
                        <c:v>13441.914457965293</c:v>
                      </c:pt>
                      <c:pt idx="65">
                        <c:v>25212.531566372199</c:v>
                      </c:pt>
                      <c:pt idx="66">
                        <c:v>16953.02525309773</c:v>
                      </c:pt>
                      <c:pt idx="67">
                        <c:v>6386.5797975218447</c:v>
                      </c:pt>
                      <c:pt idx="68">
                        <c:v>2562.7361619825242</c:v>
                      </c:pt>
                      <c:pt idx="69">
                        <c:v>16746.811070413969</c:v>
                      </c:pt>
                      <c:pt idx="70">
                        <c:v>8497.4488563311752</c:v>
                      </c:pt>
                      <c:pt idx="71">
                        <c:v>17249.95908506494</c:v>
                      </c:pt>
                      <c:pt idx="72">
                        <c:v>23502.967268051958</c:v>
                      </c:pt>
                      <c:pt idx="73">
                        <c:v>8252.6261855584162</c:v>
                      </c:pt>
                      <c:pt idx="74">
                        <c:v>10301.100948446721</c:v>
                      </c:pt>
                      <c:pt idx="75">
                        <c:v>18218.880758757354</c:v>
                      </c:pt>
                      <c:pt idx="76">
                        <c:v>15409.104607005895</c:v>
                      </c:pt>
                      <c:pt idx="77">
                        <c:v>23538.283685604692</c:v>
                      </c:pt>
                      <c:pt idx="78">
                        <c:v>16029.626948483754</c:v>
                      </c:pt>
                      <c:pt idx="79">
                        <c:v>4858.2984412130027</c:v>
                      </c:pt>
                      <c:pt idx="80">
                        <c:v>5175.3612470295629</c:v>
                      </c:pt>
                      <c:pt idx="81">
                        <c:v>13204.711002376367</c:v>
                      </c:pt>
                      <c:pt idx="82">
                        <c:v>5438.7688019011111</c:v>
                      </c:pt>
                      <c:pt idx="83">
                        <c:v>27073.015041520906</c:v>
                      </c:pt>
                      <c:pt idx="84">
                        <c:v>23754.412033216737</c:v>
                      </c:pt>
                      <c:pt idx="85">
                        <c:v>10274.470373426593</c:v>
                      </c:pt>
                      <c:pt idx="86">
                        <c:v>8452.5762987412454</c:v>
                      </c:pt>
                      <c:pt idx="87">
                        <c:v>16552.061038992979</c:v>
                      </c:pt>
                      <c:pt idx="88">
                        <c:v>18425.648831194354</c:v>
                      </c:pt>
                      <c:pt idx="89">
                        <c:v>21886.519064955472</c:v>
                      </c:pt>
                      <c:pt idx="90">
                        <c:v>15896.215251964342</c:v>
                      </c:pt>
                      <c:pt idx="91">
                        <c:v>4480.0277984285494</c:v>
                      </c:pt>
                      <c:pt idx="92">
                        <c:v>5740.9777612571488</c:v>
                      </c:pt>
                      <c:pt idx="93">
                        <c:v>7182.2177909942984</c:v>
                      </c:pt>
                      <c:pt idx="94">
                        <c:v>6136.774232795462</c:v>
                      </c:pt>
                      <c:pt idx="95">
                        <c:v>22932.419386236375</c:v>
                      </c:pt>
                      <c:pt idx="96">
                        <c:v>22526.935508989118</c:v>
                      </c:pt>
                      <c:pt idx="97">
                        <c:v>15207.451592808677</c:v>
                      </c:pt>
                      <c:pt idx="98">
                        <c:v>7373.961274246918</c:v>
                      </c:pt>
                      <c:pt idx="99">
                        <c:v>20702.169019397523</c:v>
                      </c:pt>
                      <c:pt idx="100">
                        <c:v>17023.735215517983</c:v>
                      </c:pt>
                      <c:pt idx="101">
                        <c:v>15795.988172414363</c:v>
                      </c:pt>
                      <c:pt idx="102">
                        <c:v>15328.790537931491</c:v>
                      </c:pt>
                      <c:pt idx="103">
                        <c:v>7669.9675696548074</c:v>
                      </c:pt>
                      <c:pt idx="104">
                        <c:v>2456.0259442761308</c:v>
                      </c:pt>
                      <c:pt idx="105">
                        <c:v>11707.179244579107</c:v>
                      </c:pt>
                      <c:pt idx="106">
                        <c:v>13794.743395663274</c:v>
                      </c:pt>
                      <c:pt idx="107">
                        <c:v>19740.794716530625</c:v>
                      </c:pt>
                      <c:pt idx="108">
                        <c:v>24601.635773224523</c:v>
                      </c:pt>
                      <c:pt idx="109">
                        <c:v>12029.691381420358</c:v>
                      </c:pt>
                      <c:pt idx="110">
                        <c:v>9549.7531051362748</c:v>
                      </c:pt>
                      <c:pt idx="111">
                        <c:v>20483.802484109008</c:v>
                      </c:pt>
                      <c:pt idx="112">
                        <c:v>14528.041987287201</c:v>
                      </c:pt>
                      <c:pt idx="113">
                        <c:v>18487.433589829743</c:v>
                      </c:pt>
                      <c:pt idx="114">
                        <c:v>17700.946871863765</c:v>
                      </c:pt>
                      <c:pt idx="115">
                        <c:v>12801.242502508976</c:v>
                      </c:pt>
                      <c:pt idx="116">
                        <c:v>4497.0059979928192</c:v>
                      </c:pt>
                      <c:pt idx="117">
                        <c:v>6941.3952016057447</c:v>
                      </c:pt>
                      <c:pt idx="118">
                        <c:v>6480.116161284619</c:v>
                      </c:pt>
                      <c:pt idx="119">
                        <c:v>19553.092929027684</c:v>
                      </c:pt>
                      <c:pt idx="120">
                        <c:v>22620.474343222158</c:v>
                      </c:pt>
                      <c:pt idx="121">
                        <c:v>9736.6205254222732</c:v>
                      </c:pt>
                      <c:pt idx="122">
                        <c:v>8945.2964203378069</c:v>
                      </c:pt>
                      <c:pt idx="123">
                        <c:v>21676.237136270211</c:v>
                      </c:pt>
                      <c:pt idx="124">
                        <c:v>13462.989709016139</c:v>
                      </c:pt>
                      <c:pt idx="125">
                        <c:v>19294.391767212888</c:v>
                      </c:pt>
                      <c:pt idx="126">
                        <c:v>17709.513413770299</c:v>
                      </c:pt>
                      <c:pt idx="127">
                        <c:v>10873.389268983796</c:v>
                      </c:pt>
                      <c:pt idx="128">
                        <c:v>3232.2885848129517</c:v>
                      </c:pt>
                      <c:pt idx="129">
                        <c:v>12322.169132149662</c:v>
                      </c:pt>
                      <c:pt idx="130">
                        <c:v>6245.735305719747</c:v>
                      </c:pt>
                      <c:pt idx="131">
                        <c:v>20722.588244575803</c:v>
                      </c:pt>
                      <c:pt idx="132">
                        <c:v>31435.070595660654</c:v>
                      </c:pt>
                      <c:pt idx="133">
                        <c:v>7853.9435234714765</c:v>
                      </c:pt>
                      <c:pt idx="134">
                        <c:v>9019.1548187771696</c:v>
                      </c:pt>
                      <c:pt idx="135">
                        <c:v>21044.323855021736</c:v>
                      </c:pt>
                      <c:pt idx="136">
                        <c:v>15736.459084017377</c:v>
                      </c:pt>
                      <c:pt idx="137">
                        <c:v>22549.167267213896</c:v>
                      </c:pt>
                      <c:pt idx="138">
                        <c:v>16621.333813771111</c:v>
                      </c:pt>
                      <c:pt idx="139">
                        <c:v>9938.9329489831289</c:v>
                      </c:pt>
                      <c:pt idx="140">
                        <c:v>8645.8536408134678</c:v>
                      </c:pt>
                      <c:pt idx="141">
                        <c:v>13433.317087349249</c:v>
                      </c:pt>
                      <c:pt idx="142">
                        <c:v>5906.6536698794225</c:v>
                      </c:pt>
                      <c:pt idx="143">
                        <c:v>20813.322935903561</c:v>
                      </c:pt>
                      <c:pt idx="144">
                        <c:v>25391.658348722849</c:v>
                      </c:pt>
                      <c:pt idx="145">
                        <c:v>17380.673321021721</c:v>
                      </c:pt>
                      <c:pt idx="146">
                        <c:v>13469.538656817371</c:v>
                      </c:pt>
                      <c:pt idx="147">
                        <c:v>17042.630925453879</c:v>
                      </c:pt>
                      <c:pt idx="148">
                        <c:v>13782.10474036308</c:v>
                      </c:pt>
                      <c:pt idx="149">
                        <c:v>19611.683792290452</c:v>
                      </c:pt>
                      <c:pt idx="150">
                        <c:v>12556.347033832339</c:v>
                      </c:pt>
                      <c:pt idx="151">
                        <c:v>9275.9223729341466</c:v>
                      </c:pt>
                      <c:pt idx="152">
                        <c:v>3560.2621016526828</c:v>
                      </c:pt>
                      <c:pt idx="153">
                        <c:v>11851.790318677871</c:v>
                      </c:pt>
                      <c:pt idx="154">
                        <c:v>4248.4322549423086</c:v>
                      </c:pt>
                      <c:pt idx="155">
                        <c:v>24355.745803953847</c:v>
                      </c:pt>
                      <c:pt idx="156">
                        <c:v>23586.596643163095</c:v>
                      </c:pt>
                      <c:pt idx="157">
                        <c:v>14342.722685469518</c:v>
                      </c:pt>
                      <c:pt idx="158">
                        <c:v>9152.1781483756204</c:v>
                      </c:pt>
                      <c:pt idx="159">
                        <c:v>19139.742518700485</c:v>
                      </c:pt>
                      <c:pt idx="160">
                        <c:v>16449.794014960382</c:v>
                      </c:pt>
                      <c:pt idx="161">
                        <c:v>16368.835211968282</c:v>
                      </c:pt>
                      <c:pt idx="162">
                        <c:v>11393.068169574603</c:v>
                      </c:pt>
                      <c:pt idx="163">
                        <c:v>13968.545464340335</c:v>
                      </c:pt>
                      <c:pt idx="164">
                        <c:v>1995.83637147228</c:v>
                      </c:pt>
                      <c:pt idx="165">
                        <c:v>9959.6690971778589</c:v>
                      </c:pt>
                      <c:pt idx="166">
                        <c:v>5236.7352777423221</c:v>
                      </c:pt>
                      <c:pt idx="167">
                        <c:v>16694.388222193869</c:v>
                      </c:pt>
                      <c:pt idx="168">
                        <c:v>25926.510577755107</c:v>
                      </c:pt>
                      <c:pt idx="169">
                        <c:v>15170.791537795885</c:v>
                      </c:pt>
                      <c:pt idx="170">
                        <c:v>6157.6332302366791</c:v>
                      </c:pt>
                      <c:pt idx="171">
                        <c:v>17652.106584189343</c:v>
                      </c:pt>
                      <c:pt idx="172">
                        <c:v>14533.685267351451</c:v>
                      </c:pt>
                      <c:pt idx="173">
                        <c:v>11265.948213881144</c:v>
                      </c:pt>
                      <c:pt idx="174">
                        <c:v>10797.758571104903</c:v>
                      </c:pt>
                      <c:pt idx="175">
                        <c:v>10962.793143116112</c:v>
                      </c:pt>
                      <c:pt idx="176">
                        <c:v>3563.7654855070869</c:v>
                      </c:pt>
                      <c:pt idx="177">
                        <c:v>9741.9876115943189</c:v>
                      </c:pt>
                      <c:pt idx="178">
                        <c:v>4952.5900892754726</c:v>
                      </c:pt>
                      <c:pt idx="179">
                        <c:v>18528.072071420378</c:v>
                      </c:pt>
                      <c:pt idx="180">
                        <c:v>29211.457657136314</c:v>
                      </c:pt>
                      <c:pt idx="181">
                        <c:v>17036.833874290955</c:v>
                      </c:pt>
                      <c:pt idx="182">
                        <c:v>6586.4670994327462</c:v>
                      </c:pt>
                      <c:pt idx="183">
                        <c:v>20248.173679546191</c:v>
                      </c:pt>
                      <c:pt idx="184">
                        <c:v>13998.53894363693</c:v>
                      </c:pt>
                      <c:pt idx="185">
                        <c:v>12930.831154909509</c:v>
                      </c:pt>
                      <c:pt idx="186">
                        <c:v>14463.664923927572</c:v>
                      </c:pt>
                      <c:pt idx="187">
                        <c:v>13689.068060857942</c:v>
                      </c:pt>
                      <c:pt idx="188">
                        <c:v>4506.7455513136229</c:v>
                      </c:pt>
                      <c:pt idx="189">
                        <c:v>12030.603558949108</c:v>
                      </c:pt>
                      <c:pt idx="190">
                        <c:v>15130.482847159292</c:v>
                      </c:pt>
                      <c:pt idx="191">
                        <c:v>19465.386277727463</c:v>
                      </c:pt>
                      <c:pt idx="192">
                        <c:v>27156.309022181988</c:v>
                      </c:pt>
                      <c:pt idx="193">
                        <c:v>9281.9527822543751</c:v>
                      </c:pt>
                      <c:pt idx="194">
                        <c:v>7170.5622258034709</c:v>
                      </c:pt>
                      <c:pt idx="195">
                        <c:v>15114.449780642753</c:v>
                      </c:pt>
                      <c:pt idx="196">
                        <c:v>8109.5598245141737</c:v>
                      </c:pt>
                      <c:pt idx="197">
                        <c:v>10603.647859611316</c:v>
                      </c:pt>
                      <c:pt idx="198">
                        <c:v>7491.9182876890409</c:v>
                      </c:pt>
                      <c:pt idx="199">
                        <c:v>15008.465369848767</c:v>
                      </c:pt>
                      <c:pt idx="200">
                        <c:v>4234.2277041209745</c:v>
                      </c:pt>
                      <c:pt idx="201">
                        <c:v>15995.617836703226</c:v>
                      </c:pt>
                      <c:pt idx="202">
                        <c:v>7519.4942693625926</c:v>
                      </c:pt>
                      <c:pt idx="203">
                        <c:v>22228.595415490068</c:v>
                      </c:pt>
                      <c:pt idx="204">
                        <c:v>25668.876332392043</c:v>
                      </c:pt>
                      <c:pt idx="205">
                        <c:v>11562.898934086348</c:v>
                      </c:pt>
                      <c:pt idx="206">
                        <c:v>10883.319147269067</c:v>
                      </c:pt>
                      <c:pt idx="207">
                        <c:v>15608.655317815254</c:v>
                      </c:pt>
                      <c:pt idx="208">
                        <c:v>12605.924254252168</c:v>
                      </c:pt>
                      <c:pt idx="209">
                        <c:v>16161.739403401734</c:v>
                      </c:pt>
                      <c:pt idx="210">
                        <c:v>8754.3915227213874</c:v>
                      </c:pt>
                      <c:pt idx="211">
                        <c:v>11323.486781822896</c:v>
                      </c:pt>
                      <c:pt idx="212">
                        <c:v>1180.2105745416775</c:v>
                      </c:pt>
                      <c:pt idx="213">
                        <c:v>14000.831540366693</c:v>
                      </c:pt>
                      <c:pt idx="214">
                        <c:v>8871.665232293366</c:v>
                      </c:pt>
                      <c:pt idx="215">
                        <c:v>25851.332185834704</c:v>
                      </c:pt>
                      <c:pt idx="216">
                        <c:v>30885.065748667752</c:v>
                      </c:pt>
                      <c:pt idx="217">
                        <c:v>18894.947401065787</c:v>
                      </c:pt>
                      <c:pt idx="218">
                        <c:v>14813.957920852612</c:v>
                      </c:pt>
                      <c:pt idx="219">
                        <c:v>14842.166336682072</c:v>
                      </c:pt>
                      <c:pt idx="220">
                        <c:v>15029.733069345646</c:v>
                      </c:pt>
                      <c:pt idx="221">
                        <c:v>17255.786455476511</c:v>
                      </c:pt>
                      <c:pt idx="222">
                        <c:v>12326.629164381186</c:v>
                      </c:pt>
                      <c:pt idx="223">
                        <c:v>9293.6966684950457</c:v>
                      </c:pt>
                      <c:pt idx="224">
                        <c:v>4278.0426652039459</c:v>
                      </c:pt>
                      <c:pt idx="225">
                        <c:v>13393.565867836849</c:v>
                      </c:pt>
                      <c:pt idx="226">
                        <c:v>9493.8526942695025</c:v>
                      </c:pt>
                      <c:pt idx="227">
                        <c:v>24605.082155415614</c:v>
                      </c:pt>
                      <c:pt idx="228">
                        <c:v>30011.065724332497</c:v>
                      </c:pt>
                      <c:pt idx="229">
                        <c:v>15652.147420533991</c:v>
                      </c:pt>
                      <c:pt idx="230">
                        <c:v>8975.7179364271578</c:v>
                      </c:pt>
                      <c:pt idx="231">
                        <c:v>11685.574349141709</c:v>
                      </c:pt>
                      <c:pt idx="232">
                        <c:v>13615.459479313344</c:v>
                      </c:pt>
                      <c:pt idx="233">
                        <c:v>12717.367583450658</c:v>
                      </c:pt>
                      <c:pt idx="234">
                        <c:v>10524.89406676052</c:v>
                      </c:pt>
                      <c:pt idx="235">
                        <c:v>10044.084746591601</c:v>
                      </c:pt>
                      <c:pt idx="236">
                        <c:v>1808.7322027267073</c:v>
                      </c:pt>
                      <c:pt idx="237">
                        <c:v>11924.014237818657</c:v>
                      </c:pt>
                      <c:pt idx="238">
                        <c:v>3264.2113902549318</c:v>
                      </c:pt>
                      <c:pt idx="239">
                        <c:v>19894.369112203945</c:v>
                      </c:pt>
                      <c:pt idx="240">
                        <c:v>25246.495289763174</c:v>
                      </c:pt>
                      <c:pt idx="241">
                        <c:v>17772.803768189449</c:v>
                      </c:pt>
                      <c:pt idx="242">
                        <c:v>7446.2430145515245</c:v>
                      </c:pt>
                      <c:pt idx="243">
                        <c:v>17336.994411641208</c:v>
                      </c:pt>
                      <c:pt idx="244">
                        <c:v>13471.595529312966</c:v>
                      </c:pt>
                      <c:pt idx="245">
                        <c:v>10645.276423450356</c:v>
                      </c:pt>
                      <c:pt idx="246">
                        <c:v>12651.221138760273</c:v>
                      </c:pt>
                      <c:pt idx="247">
                        <c:v>15391.023088991817</c:v>
                      </c:pt>
                      <c:pt idx="248">
                        <c:v>2394.1815288065409</c:v>
                      </c:pt>
                      <c:pt idx="249">
                        <c:v>11297.654776954791</c:v>
                      </c:pt>
                      <c:pt idx="250">
                        <c:v>10690.123821563844</c:v>
                      </c:pt>
                      <c:pt idx="251">
                        <c:v>17842.099057251064</c:v>
                      </c:pt>
                      <c:pt idx="252">
                        <c:v>27889.679245800886</c:v>
                      </c:pt>
                      <c:pt idx="253">
                        <c:v>14911.256603359274</c:v>
                      </c:pt>
                      <c:pt idx="254">
                        <c:v>10967.005282687402</c:v>
                      </c:pt>
                      <c:pt idx="255">
                        <c:v>20115.60422614991</c:v>
                      </c:pt>
                      <c:pt idx="256">
                        <c:v>12666.483380919904</c:v>
                      </c:pt>
                      <c:pt idx="257">
                        <c:v>14099.186704735912</c:v>
                      </c:pt>
                      <c:pt idx="258">
                        <c:v>15394.3493637887</c:v>
                      </c:pt>
                      <c:pt idx="259">
                        <c:v>13209.520508969057</c:v>
                      </c:pt>
                      <c:pt idx="260">
                        <c:v>5644.3835928247427</c:v>
                      </c:pt>
                      <c:pt idx="261">
                        <c:v>14177.493125740235</c:v>
                      </c:pt>
                      <c:pt idx="262">
                        <c:v>10159.994500592205</c:v>
                      </c:pt>
                      <c:pt idx="263">
                        <c:v>22951.995600473776</c:v>
                      </c:pt>
                      <c:pt idx="264">
                        <c:v>30825.596480379027</c:v>
                      </c:pt>
                      <c:pt idx="265">
                        <c:v>14814.522815696779</c:v>
                      </c:pt>
                      <c:pt idx="266">
                        <c:v>15163.618252557411</c:v>
                      </c:pt>
                      <c:pt idx="267">
                        <c:v>21631.894602045912</c:v>
                      </c:pt>
                      <c:pt idx="268">
                        <c:v>14527.515681636723</c:v>
                      </c:pt>
                      <c:pt idx="269">
                        <c:v>18216.012545309379</c:v>
                      </c:pt>
                      <c:pt idx="270">
                        <c:v>13350.81003624748</c:v>
                      </c:pt>
                      <c:pt idx="271">
                        <c:v>10462.351971002034</c:v>
                      </c:pt>
                      <c:pt idx="272">
                        <c:v>9086.1184231983498</c:v>
                      </c:pt>
                      <c:pt idx="273">
                        <c:v>16424.10526144132</c:v>
                      </c:pt>
                      <c:pt idx="274">
                        <c:v>2319.2842091530911</c:v>
                      </c:pt>
                      <c:pt idx="275">
                        <c:v>20628.427367322496</c:v>
                      </c:pt>
                      <c:pt idx="276">
                        <c:v>32780.741893858009</c:v>
                      </c:pt>
                      <c:pt idx="277">
                        <c:v>14572.406484913576</c:v>
                      </c:pt>
                      <c:pt idx="278">
                        <c:v>16457.925187930843</c:v>
                      </c:pt>
                      <c:pt idx="279">
                        <c:v>21188.34015034468</c:v>
                      </c:pt>
                      <c:pt idx="280">
                        <c:v>16685.672120275733</c:v>
                      </c:pt>
                      <c:pt idx="281">
                        <c:v>21146.537696220563</c:v>
                      </c:pt>
                      <c:pt idx="282">
                        <c:v>10754.230156976439</c:v>
                      </c:pt>
                      <c:pt idx="283">
                        <c:v>8515.6158744188724</c:v>
                      </c:pt>
                      <c:pt idx="284">
                        <c:v>6566.5073004649021</c:v>
                      </c:pt>
                      <c:pt idx="285">
                        <c:v>14372.794159628102</c:v>
                      </c:pt>
                      <c:pt idx="286">
                        <c:v>917.2353277025104</c:v>
                      </c:pt>
                      <c:pt idx="287">
                        <c:v>20478.788262162008</c:v>
                      </c:pt>
                      <c:pt idx="288">
                        <c:v>33051.030609729642</c:v>
                      </c:pt>
                      <c:pt idx="289">
                        <c:v>15695.175512216258</c:v>
                      </c:pt>
                      <c:pt idx="290">
                        <c:v>17062.140409773012</c:v>
                      </c:pt>
                      <c:pt idx="291">
                        <c:v>21968.712327818386</c:v>
                      </c:pt>
                      <c:pt idx="292">
                        <c:v>16593.969862254715</c:v>
                      </c:pt>
                      <c:pt idx="293">
                        <c:v>21444.175889803737</c:v>
                      </c:pt>
                      <c:pt idx="294">
                        <c:v>11208.34071184299</c:v>
                      </c:pt>
                      <c:pt idx="295">
                        <c:v>8207.32743052562</c:v>
                      </c:pt>
                      <c:pt idx="296">
                        <c:v>7005.138055579504</c:v>
                      </c:pt>
                      <c:pt idx="297">
                        <c:v>14851.889555536443</c:v>
                      </c:pt>
                      <c:pt idx="298">
                        <c:v>2257.511644429178</c:v>
                      </c:pt>
                      <c:pt idx="299">
                        <c:v>21997.009315543342</c:v>
                      </c:pt>
                      <c:pt idx="300">
                        <c:v>35237.60745243472</c:v>
                      </c:pt>
                      <c:pt idx="301">
                        <c:v>12217.914038052229</c:v>
                      </c:pt>
                      <c:pt idx="302">
                        <c:v>15323.331230441778</c:v>
                      </c:pt>
                      <c:pt idx="303">
                        <c:v>23310.664984353411</c:v>
                      </c:pt>
                      <c:pt idx="304">
                        <c:v>15229.53198748274</c:v>
                      </c:pt>
                      <c:pt idx="305">
                        <c:v>18989.625589986157</c:v>
                      </c:pt>
                      <c:pt idx="306">
                        <c:v>11032.700471988879</c:v>
                      </c:pt>
                      <c:pt idx="307">
                        <c:v>11684.839622408908</c:v>
                      </c:pt>
                      <c:pt idx="308">
                        <c:v>6916.1283020728733</c:v>
                      </c:pt>
                      <c:pt idx="309">
                        <c:v>15692.097358341736</c:v>
                      </c:pt>
                      <c:pt idx="310">
                        <c:v>3730.6778866734239</c:v>
                      </c:pt>
                      <c:pt idx="311">
                        <c:v>23824.542309338751</c:v>
                      </c:pt>
                      <c:pt idx="312">
                        <c:v>38094.633847470977</c:v>
                      </c:pt>
                      <c:pt idx="313">
                        <c:v>7537.2929220232181</c:v>
                      </c:pt>
                      <c:pt idx="314">
                        <c:v>14581.834337618551</c:v>
                      </c:pt>
                      <c:pt idx="315">
                        <c:v>30710.467470094824</c:v>
                      </c:pt>
                      <c:pt idx="316">
                        <c:v>27375.173976075836</c:v>
                      </c:pt>
                      <c:pt idx="317">
                        <c:v>36204.539180860651</c:v>
                      </c:pt>
                      <c:pt idx="318">
                        <c:v>35916.631344688503</c:v>
                      </c:pt>
                      <c:pt idx="319">
                        <c:v>10902.905075750779</c:v>
                      </c:pt>
                      <c:pt idx="320">
                        <c:v>33281.3240606006</c:v>
                      </c:pt>
                      <c:pt idx="321">
                        <c:v>10336.859248480469</c:v>
                      </c:pt>
                      <c:pt idx="322">
                        <c:v>20671.487398784375</c:v>
                      </c:pt>
                      <c:pt idx="323">
                        <c:v>40203.789919027477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82-4640-B0E0-A54AE3EE0FC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0"/>
          <c:tx>
            <c:strRef>
              <c:f>'A4. Model Forecasting'!$D$10</c:f>
              <c:strCache>
                <c:ptCount val="1"/>
                <c:pt idx="0">
                  <c:v>Green Produce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'A4. Model Forecasting'!$D$11:$D$334</c:f>
              <c:numCache>
                <c:formatCode>_-* #,##0_-;\-* #,##0_-;_-* "-"??_-;_-@_-</c:formatCode>
                <c:ptCount val="324"/>
                <c:pt idx="0">
                  <c:v>160204</c:v>
                </c:pt>
                <c:pt idx="1">
                  <c:v>183778</c:v>
                </c:pt>
                <c:pt idx="2">
                  <c:v>186069</c:v>
                </c:pt>
                <c:pt idx="3">
                  <c:v>196725</c:v>
                </c:pt>
                <c:pt idx="4">
                  <c:v>197232</c:v>
                </c:pt>
                <c:pt idx="5">
                  <c:v>206616</c:v>
                </c:pt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</c:v>
                </c:pt>
                <c:pt idx="234">
                  <c:v>260526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  <c:pt idx="318">
                  <c:v>286608</c:v>
                </c:pt>
                <c:pt idx="319">
                  <c:v>260595</c:v>
                </c:pt>
                <c:pt idx="320">
                  <c:v>282174</c:v>
                </c:pt>
                <c:pt idx="321">
                  <c:v>258590</c:v>
                </c:pt>
                <c:pt idx="322">
                  <c:v>268413</c:v>
                </c:pt>
                <c:pt idx="323">
                  <c:v>287536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2-4640-B0E0-A54AE3EE0FCC}"/>
            </c:ext>
          </c:extLst>
        </c:ser>
        <c:ser>
          <c:idx val="3"/>
          <c:order val="5"/>
          <c:tx>
            <c:strRef>
              <c:f>'A4. Model Forecasting'!$W$10</c:f>
              <c:strCache>
                <c:ptCount val="1"/>
                <c:pt idx="0">
                  <c:v> LES Forecast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'A4. Model Forecasting'!$W$11:$W$334</c:f>
              <c:numCache>
                <c:formatCode>_-* #,##0_-;\-* #,##0_-;_-* "-"??_-;_-@_-</c:formatCode>
                <c:ptCount val="324"/>
                <c:pt idx="0">
                  <c:v>211172.33333333334</c:v>
                </c:pt>
                <c:pt idx="1">
                  <c:v>225265.08857094741</c:v>
                </c:pt>
                <c:pt idx="2">
                  <c:v>234010.28312681557</c:v>
                </c:pt>
                <c:pt idx="3">
                  <c:v>241609.77793975954</c:v>
                </c:pt>
                <c:pt idx="4">
                  <c:v>245035.60183524271</c:v>
                </c:pt>
                <c:pt idx="5">
                  <c:v>248477.64236077023</c:v>
                </c:pt>
                <c:pt idx="6">
                  <c:v>248312.35937872293</c:v>
                </c:pt>
                <c:pt idx="7">
                  <c:v>241396.68203102396</c:v>
                </c:pt>
                <c:pt idx="8">
                  <c:v>235587.54827661306</c:v>
                </c:pt>
                <c:pt idx="9">
                  <c:v>223600.84644510355</c:v>
                </c:pt>
                <c:pt idx="10">
                  <c:v>214331.80740977146</c:v>
                </c:pt>
                <c:pt idx="11">
                  <c:v>203081.42901093134</c:v>
                </c:pt>
                <c:pt idx="12">
                  <c:v>190700.32171830389</c:v>
                </c:pt>
                <c:pt idx="13">
                  <c:v>189410.5158613105</c:v>
                </c:pt>
                <c:pt idx="14">
                  <c:v>188737.00105764091</c:v>
                </c:pt>
                <c:pt idx="15">
                  <c:v>194233.73058885217</c:v>
                </c:pt>
                <c:pt idx="16">
                  <c:v>196350.16416034682</c:v>
                </c:pt>
                <c:pt idx="17">
                  <c:v>201580.6893861616</c:v>
                </c:pt>
                <c:pt idx="18">
                  <c:v>205552.13406476952</c:v>
                </c:pt>
                <c:pt idx="19">
                  <c:v>203028.03006301125</c:v>
                </c:pt>
                <c:pt idx="20">
                  <c:v>202228.20976415885</c:v>
                </c:pt>
                <c:pt idx="21">
                  <c:v>196109.31132876212</c:v>
                </c:pt>
                <c:pt idx="22">
                  <c:v>192749.9916121109</c:v>
                </c:pt>
                <c:pt idx="23">
                  <c:v>184063.81213746298</c:v>
                </c:pt>
                <c:pt idx="24">
                  <c:v>176310.17071776319</c:v>
                </c:pt>
                <c:pt idx="25">
                  <c:v>180722.9297464035</c:v>
                </c:pt>
                <c:pt idx="26">
                  <c:v>184253.93208055271</c:v>
                </c:pt>
                <c:pt idx="27">
                  <c:v>191111.66466502639</c:v>
                </c:pt>
                <c:pt idx="28">
                  <c:v>196863.27668425511</c:v>
                </c:pt>
                <c:pt idx="29">
                  <c:v>203964.71700095112</c:v>
                </c:pt>
                <c:pt idx="30">
                  <c:v>209526.6529624167</c:v>
                </c:pt>
                <c:pt idx="31">
                  <c:v>208644.16481425552</c:v>
                </c:pt>
                <c:pt idx="32">
                  <c:v>208465.84358760391</c:v>
                </c:pt>
                <c:pt idx="33">
                  <c:v>203656.11043174821</c:v>
                </c:pt>
                <c:pt idx="34">
                  <c:v>200705.93576968979</c:v>
                </c:pt>
                <c:pt idx="35">
                  <c:v>198549.48512171442</c:v>
                </c:pt>
                <c:pt idx="36">
                  <c:v>188936.81546220739</c:v>
                </c:pt>
                <c:pt idx="37">
                  <c:v>191826.75381604212</c:v>
                </c:pt>
                <c:pt idx="38">
                  <c:v>193239.93199791975</c:v>
                </c:pt>
                <c:pt idx="39">
                  <c:v>199432.95706676415</c:v>
                </c:pt>
                <c:pt idx="40">
                  <c:v>203953.60105172097</c:v>
                </c:pt>
                <c:pt idx="41">
                  <c:v>209473.58951571176</c:v>
                </c:pt>
                <c:pt idx="42">
                  <c:v>214395.13003428304</c:v>
                </c:pt>
                <c:pt idx="43">
                  <c:v>212749.79013696348</c:v>
                </c:pt>
                <c:pt idx="44">
                  <c:v>212184.91691737913</c:v>
                </c:pt>
                <c:pt idx="45">
                  <c:v>207172.97660006734</c:v>
                </c:pt>
                <c:pt idx="46">
                  <c:v>202789.93093405562</c:v>
                </c:pt>
                <c:pt idx="47">
                  <c:v>195868.0730960746</c:v>
                </c:pt>
                <c:pt idx="48">
                  <c:v>188061.81612947647</c:v>
                </c:pt>
                <c:pt idx="49">
                  <c:v>191623.15454035101</c:v>
                </c:pt>
                <c:pt idx="50">
                  <c:v>195068.76013932898</c:v>
                </c:pt>
                <c:pt idx="51">
                  <c:v>202595.93468841861</c:v>
                </c:pt>
                <c:pt idx="52">
                  <c:v>207524.71659370762</c:v>
                </c:pt>
                <c:pt idx="53">
                  <c:v>214652.94175475693</c:v>
                </c:pt>
                <c:pt idx="54">
                  <c:v>221488.73843656637</c:v>
                </c:pt>
                <c:pt idx="55">
                  <c:v>219199.8762221683</c:v>
                </c:pt>
                <c:pt idx="56">
                  <c:v>219849.1992358733</c:v>
                </c:pt>
                <c:pt idx="57">
                  <c:v>214568.87088191573</c:v>
                </c:pt>
                <c:pt idx="58">
                  <c:v>210814.08271071175</c:v>
                </c:pt>
                <c:pt idx="59">
                  <c:v>203831.1605382218</c:v>
                </c:pt>
                <c:pt idx="60">
                  <c:v>196173.74562094064</c:v>
                </c:pt>
                <c:pt idx="61">
                  <c:v>199941.57071712881</c:v>
                </c:pt>
                <c:pt idx="62">
                  <c:v>202903.63821391464</c:v>
                </c:pt>
                <c:pt idx="63">
                  <c:v>210483.26377902069</c:v>
                </c:pt>
                <c:pt idx="64">
                  <c:v>215183.26097127591</c:v>
                </c:pt>
                <c:pt idx="65">
                  <c:v>223803.53184239726</c:v>
                </c:pt>
                <c:pt idx="66">
                  <c:v>229319.46758438367</c:v>
                </c:pt>
                <c:pt idx="67">
                  <c:v>226468.77385066467</c:v>
                </c:pt>
                <c:pt idx="68">
                  <c:v>226532.86101530961</c:v>
                </c:pt>
                <c:pt idx="69">
                  <c:v>219827.05325225292</c:v>
                </c:pt>
                <c:pt idx="70">
                  <c:v>216026.47473724652</c:v>
                </c:pt>
                <c:pt idx="71">
                  <c:v>209347.31014147014</c:v>
                </c:pt>
                <c:pt idx="72">
                  <c:v>200738.42919229483</c:v>
                </c:pt>
                <c:pt idx="73">
                  <c:v>203450.33762539289</c:v>
                </c:pt>
                <c:pt idx="74">
                  <c:v>207125.50592531991</c:v>
                </c:pt>
                <c:pt idx="75">
                  <c:v>213649.23185755953</c:v>
                </c:pt>
                <c:pt idx="76">
                  <c:v>219161.43805981654</c:v>
                </c:pt>
                <c:pt idx="77">
                  <c:v>227341.40857413222</c:v>
                </c:pt>
                <c:pt idx="78">
                  <c:v>232678.96491191062</c:v>
                </c:pt>
                <c:pt idx="79">
                  <c:v>230501.27432250229</c:v>
                </c:pt>
                <c:pt idx="80">
                  <c:v>231604.2876977862</c:v>
                </c:pt>
                <c:pt idx="81">
                  <c:v>226231.19598862436</c:v>
                </c:pt>
                <c:pt idx="82">
                  <c:v>223549.81803910734</c:v>
                </c:pt>
                <c:pt idx="83">
                  <c:v>213474.61876492936</c:v>
                </c:pt>
                <c:pt idx="84">
                  <c:v>204779.40487272624</c:v>
                </c:pt>
                <c:pt idx="85">
                  <c:v>208213.03738964835</c:v>
                </c:pt>
                <c:pt idx="86">
                  <c:v>211275.80552328067</c:v>
                </c:pt>
                <c:pt idx="87">
                  <c:v>217256.21018423152</c:v>
                </c:pt>
                <c:pt idx="88">
                  <c:v>223860.44424081608</c:v>
                </c:pt>
                <c:pt idx="89">
                  <c:v>231514.93558950472</c:v>
                </c:pt>
                <c:pt idx="90">
                  <c:v>236849.65336516776</c:v>
                </c:pt>
                <c:pt idx="91">
                  <c:v>234846.56316906822</c:v>
                </c:pt>
                <c:pt idx="92">
                  <c:v>236185.85964128989</c:v>
                </c:pt>
                <c:pt idx="93">
                  <c:v>232930.22612030065</c:v>
                </c:pt>
                <c:pt idx="94">
                  <c:v>230005.40811057319</c:v>
                </c:pt>
                <c:pt idx="95">
                  <c:v>221326.49839593022</c:v>
                </c:pt>
                <c:pt idx="96">
                  <c:v>212979.68896161069</c:v>
                </c:pt>
                <c:pt idx="97">
                  <c:v>218005.09469876904</c:v>
                </c:pt>
                <c:pt idx="98">
                  <c:v>220532.1450003557</c:v>
                </c:pt>
                <c:pt idx="99">
                  <c:v>227754.79735214321</c:v>
                </c:pt>
                <c:pt idx="100">
                  <c:v>233650.38877855882</c:v>
                </c:pt>
                <c:pt idx="101">
                  <c:v>238960.10153399347</c:v>
                </c:pt>
                <c:pt idx="102">
                  <c:v>243893.5163553812</c:v>
                </c:pt>
                <c:pt idx="103">
                  <c:v>240629.62099396219</c:v>
                </c:pt>
                <c:pt idx="104">
                  <c:v>240731.69384279073</c:v>
                </c:pt>
                <c:pt idx="105">
                  <c:v>235875.72649732721</c:v>
                </c:pt>
                <c:pt idx="106">
                  <c:v>230341.71523909256</c:v>
                </c:pt>
                <c:pt idx="107">
                  <c:v>222904.08302169025</c:v>
                </c:pt>
                <c:pt idx="108">
                  <c:v>214039.49277432912</c:v>
                </c:pt>
                <c:pt idx="109">
                  <c:v>218202.66436710025</c:v>
                </c:pt>
                <c:pt idx="110">
                  <c:v>221754.4254297624</c:v>
                </c:pt>
                <c:pt idx="111">
                  <c:v>229181.99372230281</c:v>
                </c:pt>
                <c:pt idx="112">
                  <c:v>234483.59390518974</c:v>
                </c:pt>
                <c:pt idx="113">
                  <c:v>240986.29290927641</c:v>
                </c:pt>
                <c:pt idx="114">
                  <c:v>246977.97511134838</c:v>
                </c:pt>
                <c:pt idx="115">
                  <c:v>242130.80141374172</c:v>
                </c:pt>
                <c:pt idx="116">
                  <c:v>243109.3522764837</c:v>
                </c:pt>
                <c:pt idx="117">
                  <c:v>240051.82348975254</c:v>
                </c:pt>
                <c:pt idx="118">
                  <c:v>237150.86145811775</c:v>
                </c:pt>
                <c:pt idx="119">
                  <c:v>229798.1919770457</c:v>
                </c:pt>
                <c:pt idx="120">
                  <c:v>221563.90044706166</c:v>
                </c:pt>
                <c:pt idx="121">
                  <c:v>224818.56251212402</c:v>
                </c:pt>
                <c:pt idx="122">
                  <c:v>228015.63871663035</c:v>
                </c:pt>
                <c:pt idx="123">
                  <c:v>235703.61888378818</c:v>
                </c:pt>
                <c:pt idx="124">
                  <c:v>240482.61227548023</c:v>
                </c:pt>
                <c:pt idx="125">
                  <c:v>247118.56875108887</c:v>
                </c:pt>
                <c:pt idx="126">
                  <c:v>252978.30268351935</c:v>
                </c:pt>
                <c:pt idx="127">
                  <c:v>248675.58255844717</c:v>
                </c:pt>
                <c:pt idx="128">
                  <c:v>249099.15819956237</c:v>
                </c:pt>
                <c:pt idx="129">
                  <c:v>244072.61830463723</c:v>
                </c:pt>
                <c:pt idx="130">
                  <c:v>241185.25503475606</c:v>
                </c:pt>
                <c:pt idx="131">
                  <c:v>233402.023319573</c:v>
                </c:pt>
                <c:pt idx="132">
                  <c:v>222126.26593332546</c:v>
                </c:pt>
                <c:pt idx="133">
                  <c:v>224804.75186243383</c:v>
                </c:pt>
                <c:pt idx="134">
                  <c:v>228174.05964951674</c:v>
                </c:pt>
                <c:pt idx="135">
                  <c:v>235837.05974665354</c:v>
                </c:pt>
                <c:pt idx="136">
                  <c:v>241623.29514780579</c:v>
                </c:pt>
                <c:pt idx="137">
                  <c:v>249605.91586479667</c:v>
                </c:pt>
                <c:pt idx="138">
                  <c:v>255279.21504077542</c:v>
                </c:pt>
                <c:pt idx="139">
                  <c:v>251457.80080060792</c:v>
                </c:pt>
                <c:pt idx="140">
                  <c:v>253881.32525563441</c:v>
                </c:pt>
                <c:pt idx="141">
                  <c:v>248542.29245619665</c:v>
                </c:pt>
                <c:pt idx="142">
                  <c:v>245795.74751300737</c:v>
                </c:pt>
                <c:pt idx="143">
                  <c:v>237970.47085015866</c:v>
                </c:pt>
                <c:pt idx="144">
                  <c:v>228751.96493163551</c:v>
                </c:pt>
                <c:pt idx="145">
                  <c:v>234651.47807395496</c:v>
                </c:pt>
                <c:pt idx="146">
                  <c:v>239402.86824252055</c:v>
                </c:pt>
                <c:pt idx="147">
                  <c:v>245431.04559394496</c:v>
                </c:pt>
                <c:pt idx="148">
                  <c:v>250246.18363152797</c:v>
                </c:pt>
                <c:pt idx="149">
                  <c:v>256917.43997027719</c:v>
                </c:pt>
                <c:pt idx="150">
                  <c:v>260920.27928318156</c:v>
                </c:pt>
                <c:pt idx="151">
                  <c:v>257123.54149618204</c:v>
                </c:pt>
                <c:pt idx="152">
                  <c:v>257638.98905229519</c:v>
                </c:pt>
                <c:pt idx="153">
                  <c:v>252767.19756069864</c:v>
                </c:pt>
                <c:pt idx="154">
                  <c:v>250570.09396693236</c:v>
                </c:pt>
                <c:pt idx="155">
                  <c:v>241523.39548283242</c:v>
                </c:pt>
                <c:pt idx="156">
                  <c:v>232966.44308789459</c:v>
                </c:pt>
                <c:pt idx="157">
                  <c:v>237872.16228640705</c:v>
                </c:pt>
                <c:pt idx="158">
                  <c:v>241208.33633297685</c:v>
                </c:pt>
                <c:pt idx="159">
                  <c:v>248078.86138321637</c:v>
                </c:pt>
                <c:pt idx="160">
                  <c:v>253955.14892097612</c:v>
                </c:pt>
                <c:pt idx="161">
                  <c:v>259633.80181874384</c:v>
                </c:pt>
                <c:pt idx="162">
                  <c:v>263360.54458919086</c:v>
                </c:pt>
                <c:pt idx="163">
                  <c:v>258070.65654141438</c:v>
                </c:pt>
                <c:pt idx="164">
                  <c:v>256814.77751689841</c:v>
                </c:pt>
                <c:pt idx="165">
                  <c:v>252792.44940992177</c:v>
                </c:pt>
                <c:pt idx="166">
                  <c:v>250473.15164040471</c:v>
                </c:pt>
                <c:pt idx="167">
                  <c:v>244305.58969589739</c:v>
                </c:pt>
                <c:pt idx="168">
                  <c:v>235129.22890800881</c:v>
                </c:pt>
                <c:pt idx="169">
                  <c:v>240470.29098449569</c:v>
                </c:pt>
                <c:pt idx="170">
                  <c:v>242884.36693314509</c:v>
                </c:pt>
                <c:pt idx="171">
                  <c:v>249336.45713354333</c:v>
                </c:pt>
                <c:pt idx="172">
                  <c:v>254642.49460073933</c:v>
                </c:pt>
                <c:pt idx="173">
                  <c:v>258653.13107498968</c:v>
                </c:pt>
                <c:pt idx="174">
                  <c:v>262298.17965093179</c:v>
                </c:pt>
                <c:pt idx="175">
                  <c:v>258199.81785662542</c:v>
                </c:pt>
                <c:pt idx="176">
                  <c:v>259019.14026908393</c:v>
                </c:pt>
                <c:pt idx="177">
                  <c:v>255184.40125142253</c:v>
                </c:pt>
                <c:pt idx="178">
                  <c:v>253029.78688392177</c:v>
                </c:pt>
                <c:pt idx="179">
                  <c:v>246256.96499359215</c:v>
                </c:pt>
                <c:pt idx="180">
                  <c:v>235953.37367828321</c:v>
                </c:pt>
                <c:pt idx="181">
                  <c:v>241954.57808965803</c:v>
                </c:pt>
                <c:pt idx="182">
                  <c:v>244533.07026153954</c:v>
                </c:pt>
                <c:pt idx="183">
                  <c:v>251893.9571507294</c:v>
                </c:pt>
                <c:pt idx="184">
                  <c:v>257008.0404233</c:v>
                </c:pt>
                <c:pt idx="185">
                  <c:v>261573.03897759112</c:v>
                </c:pt>
                <c:pt idx="186">
                  <c:v>266449.21662127809</c:v>
                </c:pt>
                <c:pt idx="187">
                  <c:v>261340.16923706874</c:v>
                </c:pt>
                <c:pt idx="188">
                  <c:v>262405.05476584099</c:v>
                </c:pt>
                <c:pt idx="189">
                  <c:v>257693.54227670189</c:v>
                </c:pt>
                <c:pt idx="190">
                  <c:v>251940.92338677336</c:v>
                </c:pt>
                <c:pt idx="191">
                  <c:v>244828.87977236524</c:v>
                </c:pt>
                <c:pt idx="192">
                  <c:v>235292.17088805046</c:v>
                </c:pt>
                <c:pt idx="193">
                  <c:v>238704.65896826255</c:v>
                </c:pt>
                <c:pt idx="194">
                  <c:v>241633.90488779603</c:v>
                </c:pt>
                <c:pt idx="195">
                  <c:v>247412.08439366473</c:v>
                </c:pt>
                <c:pt idx="196">
                  <c:v>250726.54962148805</c:v>
                </c:pt>
                <c:pt idx="197">
                  <c:v>254782.76753865532</c:v>
                </c:pt>
                <c:pt idx="198">
                  <c:v>257593.42343312359</c:v>
                </c:pt>
                <c:pt idx="199">
                  <c:v>252431.06510787146</c:v>
                </c:pt>
                <c:pt idx="200">
                  <c:v>253847.24321046378</c:v>
                </c:pt>
                <c:pt idx="201">
                  <c:v>248222.30459469437</c:v>
                </c:pt>
                <c:pt idx="202">
                  <c:v>245569.18991013124</c:v>
                </c:pt>
                <c:pt idx="203">
                  <c:v>237924.20859723599</c:v>
                </c:pt>
                <c:pt idx="204">
                  <c:v>229271.90910239427</c:v>
                </c:pt>
                <c:pt idx="205">
                  <c:v>233788.37385849463</c:v>
                </c:pt>
                <c:pt idx="206">
                  <c:v>238250.53891843997</c:v>
                </c:pt>
                <c:pt idx="207">
                  <c:v>244367.87645962244</c:v>
                </c:pt>
                <c:pt idx="208">
                  <c:v>249332.39692642065</c:v>
                </c:pt>
                <c:pt idx="209">
                  <c:v>255328.63342770617</c:v>
                </c:pt>
                <c:pt idx="210">
                  <c:v>258502.55264688627</c:v>
                </c:pt>
                <c:pt idx="211">
                  <c:v>254464.00559469973</c:v>
                </c:pt>
                <c:pt idx="212">
                  <c:v>254604.76146771695</c:v>
                </c:pt>
                <c:pt idx="213">
                  <c:v>249420.3396995193</c:v>
                </c:pt>
                <c:pt idx="214">
                  <c:v>246036.88042657802</c:v>
                </c:pt>
                <c:pt idx="215">
                  <c:v>236880.5759436118</c:v>
                </c:pt>
                <c:pt idx="216">
                  <c:v>226199.97852628844</c:v>
                </c:pt>
                <c:pt idx="217">
                  <c:v>233097.08067052922</c:v>
                </c:pt>
                <c:pt idx="218">
                  <c:v>238795.17655565037</c:v>
                </c:pt>
                <c:pt idx="219">
                  <c:v>244517.06441741591</c:v>
                </c:pt>
                <c:pt idx="220">
                  <c:v>250186.81305092186</c:v>
                </c:pt>
                <c:pt idx="221">
                  <c:v>256422.6829580607</c:v>
                </c:pt>
                <c:pt idx="222">
                  <c:v>260686.20977053078</c:v>
                </c:pt>
                <c:pt idx="223">
                  <c:v>257186.34591307864</c:v>
                </c:pt>
                <c:pt idx="224">
                  <c:v>258213.85825983688</c:v>
                </c:pt>
                <c:pt idx="225">
                  <c:v>253029.20504353117</c:v>
                </c:pt>
                <c:pt idx="226">
                  <c:v>249202.4519782188</c:v>
                </c:pt>
                <c:pt idx="227">
                  <c:v>240249.14957513759</c:v>
                </c:pt>
                <c:pt idx="228">
                  <c:v>229648.83186702387</c:v>
                </c:pt>
                <c:pt idx="229">
                  <c:v>235209.17127632839</c:v>
                </c:pt>
                <c:pt idx="230">
                  <c:v>238700.04648296422</c:v>
                </c:pt>
                <c:pt idx="231">
                  <c:v>243204.35034383528</c:v>
                </c:pt>
                <c:pt idx="232">
                  <c:v>248335.71398299583</c:v>
                </c:pt>
                <c:pt idx="233">
                  <c:v>253020.98813782938</c:v>
                </c:pt>
                <c:pt idx="234">
                  <c:v>256751.97917339142</c:v>
                </c:pt>
                <c:pt idx="235">
                  <c:v>253147.22946874617</c:v>
                </c:pt>
                <c:pt idx="236">
                  <c:v>253519.88100673797</c:v>
                </c:pt>
                <c:pt idx="237">
                  <c:v>249078.59796882793</c:v>
                </c:pt>
                <c:pt idx="238">
                  <c:v>247655.40719244376</c:v>
                </c:pt>
                <c:pt idx="239">
                  <c:v>240546.30558603481</c:v>
                </c:pt>
                <c:pt idx="240">
                  <c:v>231740.23152988602</c:v>
                </c:pt>
                <c:pt idx="241">
                  <c:v>238093.06646120042</c:v>
                </c:pt>
                <c:pt idx="242">
                  <c:v>241029.4511743508</c:v>
                </c:pt>
                <c:pt idx="243">
                  <c:v>247409.19174103331</c:v>
                </c:pt>
                <c:pt idx="244">
                  <c:v>252353.4112368018</c:v>
                </c:pt>
                <c:pt idx="245">
                  <c:v>256138.5400350494</c:v>
                </c:pt>
                <c:pt idx="246">
                  <c:v>260408.53525030828</c:v>
                </c:pt>
                <c:pt idx="247">
                  <c:v>254750.81523021348</c:v>
                </c:pt>
                <c:pt idx="248">
                  <c:v>255148.25719896739</c:v>
                </c:pt>
                <c:pt idx="249">
                  <c:v>250780.8383962248</c:v>
                </c:pt>
                <c:pt idx="250">
                  <c:v>246671.50440195957</c:v>
                </c:pt>
                <c:pt idx="251">
                  <c:v>240212.5885900158</c:v>
                </c:pt>
                <c:pt idx="252">
                  <c:v>230481.20668248812</c:v>
                </c:pt>
                <c:pt idx="253">
                  <c:v>235875.508631843</c:v>
                </c:pt>
                <c:pt idx="254">
                  <c:v>240109.24844817616</c:v>
                </c:pt>
                <c:pt idx="255">
                  <c:v>247549.50269037884</c:v>
                </c:pt>
                <c:pt idx="256">
                  <c:v>252302.95653221928</c:v>
                </c:pt>
                <c:pt idx="257">
                  <c:v>257356.94657464139</c:v>
                </c:pt>
                <c:pt idx="258">
                  <c:v>262622.72225439304</c:v>
                </c:pt>
                <c:pt idx="259">
                  <c:v>257725.21894334652</c:v>
                </c:pt>
                <c:pt idx="260">
                  <c:v>259207.71929630864</c:v>
                </c:pt>
                <c:pt idx="261">
                  <c:v>253754.58304298474</c:v>
                </c:pt>
                <c:pt idx="262">
                  <c:v>249714.89693125302</c:v>
                </c:pt>
                <c:pt idx="263">
                  <c:v>241365.64306788397</c:v>
                </c:pt>
                <c:pt idx="264">
                  <c:v>230517.99206863056</c:v>
                </c:pt>
                <c:pt idx="265">
                  <c:v>235823.1585176787</c:v>
                </c:pt>
                <c:pt idx="266">
                  <c:v>241494.50740549737</c:v>
                </c:pt>
                <c:pt idx="267">
                  <c:v>249455.44014274373</c:v>
                </c:pt>
                <c:pt idx="268">
                  <c:v>254840.29090422747</c:v>
                </c:pt>
                <c:pt idx="269">
                  <c:v>261289.22897553581</c:v>
                </c:pt>
                <c:pt idx="270">
                  <c:v>265784.5794385685</c:v>
                </c:pt>
                <c:pt idx="271">
                  <c:v>261754.12885408351</c:v>
                </c:pt>
                <c:pt idx="272">
                  <c:v>264325.89467131317</c:v>
                </c:pt>
                <c:pt idx="273">
                  <c:v>257963.64299109191</c:v>
                </c:pt>
                <c:pt idx="274">
                  <c:v>256493.62225889505</c:v>
                </c:pt>
                <c:pt idx="275">
                  <c:v>248772.55416144273</c:v>
                </c:pt>
                <c:pt idx="276">
                  <c:v>237029.75773308991</c:v>
                </c:pt>
                <c:pt idx="277">
                  <c:v>242016.46266213642</c:v>
                </c:pt>
                <c:pt idx="278">
                  <c:v>247906.11099434237</c:v>
                </c:pt>
                <c:pt idx="279">
                  <c:v>255492.72625769605</c:v>
                </c:pt>
                <c:pt idx="280">
                  <c:v>261419.13999387738</c:v>
                </c:pt>
                <c:pt idx="281">
                  <c:v>268688.59729664063</c:v>
                </c:pt>
                <c:pt idx="282">
                  <c:v>272090.61645420588</c:v>
                </c:pt>
                <c:pt idx="283">
                  <c:v>268552.56048975844</c:v>
                </c:pt>
                <c:pt idx="284">
                  <c:v>270085.76897476165</c:v>
                </c:pt>
                <c:pt idx="285">
                  <c:v>264291.87208854879</c:v>
                </c:pt>
                <c:pt idx="286">
                  <c:v>263186.02363772161</c:v>
                </c:pt>
                <c:pt idx="287">
                  <c:v>255404.69930164653</c:v>
                </c:pt>
                <c:pt idx="288">
                  <c:v>243463.94468889068</c:v>
                </c:pt>
                <c:pt idx="289">
                  <c:v>248745.85754647665</c:v>
                </c:pt>
                <c:pt idx="290">
                  <c:v>254758.86618131463</c:v>
                </c:pt>
                <c:pt idx="291">
                  <c:v>262533.85361752938</c:v>
                </c:pt>
                <c:pt idx="292">
                  <c:v>268348.55409983924</c:v>
                </c:pt>
                <c:pt idx="293">
                  <c:v>275644.59259392676</c:v>
                </c:pt>
                <c:pt idx="294">
                  <c:v>279132.23171786225</c:v>
                </c:pt>
                <c:pt idx="295">
                  <c:v>275633.33994309994</c:v>
                </c:pt>
                <c:pt idx="296">
                  <c:v>277254.3396731611</c:v>
                </c:pt>
                <c:pt idx="297">
                  <c:v>271233.36058331805</c:v>
                </c:pt>
                <c:pt idx="298">
                  <c:v>269608.26754592051</c:v>
                </c:pt>
                <c:pt idx="299">
                  <c:v>261259.8617071115</c:v>
                </c:pt>
                <c:pt idx="300">
                  <c:v>248542.07203209365</c:v>
                </c:pt>
                <c:pt idx="301">
                  <c:v>252629.34056114755</c:v>
                </c:pt>
                <c:pt idx="302">
                  <c:v>258089.83917532125</c:v>
                </c:pt>
                <c:pt idx="303">
                  <c:v>266420.28053345764</c:v>
                </c:pt>
                <c:pt idx="304">
                  <c:v>271876.70426016545</c:v>
                </c:pt>
                <c:pt idx="305">
                  <c:v>278451.03436233773</c:v>
                </c:pt>
                <c:pt idx="306">
                  <c:v>282023.56655194738</c:v>
                </c:pt>
                <c:pt idx="307">
                  <c:v>277478.9313491577</c:v>
                </c:pt>
                <c:pt idx="308">
                  <c:v>279244.10718464357</c:v>
                </c:pt>
                <c:pt idx="309">
                  <c:v>273119.548255248</c:v>
                </c:pt>
                <c:pt idx="310">
                  <c:v>271175.69346726156</c:v>
                </c:pt>
                <c:pt idx="311">
                  <c:v>262388.27376126306</c:v>
                </c:pt>
                <c:pt idx="312">
                  <c:v>253554.6680288864</c:v>
                </c:pt>
                <c:pt idx="313">
                  <c:v>245445.69588633516</c:v>
                </c:pt>
                <c:pt idx="314">
                  <c:v>238550.1120737273</c:v>
                </c:pt>
                <c:pt idx="315">
                  <c:v>233111.15698328981</c:v>
                </c:pt>
                <c:pt idx="316">
                  <c:v>229188.5414255822</c:v>
                </c:pt>
                <c:pt idx="317">
                  <c:v>226712.43479268462</c:v>
                </c:pt>
                <c:pt idx="318">
                  <c:v>225528.64776467904</c:v>
                </c:pt>
                <c:pt idx="319">
                  <c:v>225434.99955862289</c:v>
                </c:pt>
                <c:pt idx="320">
                  <c:v>226209.40051820167</c:v>
                </c:pt>
                <c:pt idx="321">
                  <c:v>227630.51567193944</c:v>
                </c:pt>
                <c:pt idx="322">
                  <c:v>229492.05071084166</c:v>
                </c:pt>
                <c:pt idx="323">
                  <c:v>231611.75953438442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882-4640-B0E0-A54AE3EE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4608"/>
        <c:axId val="82775496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'A4. Model Forecasting'!$H$10</c15:sqref>
                        </c15:formulaRef>
                      </c:ext>
                    </c:extLst>
                    <c:strCache>
                      <c:ptCount val="1"/>
                      <c:pt idx="0">
                        <c:v>12-M MA + Avg.Trend 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'A4. Model Forecasting'!$H$11:$H$334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13" formatCode="_-* #,##0_-;\-* #,##0_-;_-* &quot;-&quot;??_-;_-@_-">
                        <c:v>187818.33333333334</c:v>
                      </c:pt>
                      <c:pt idx="14" formatCode="_-* #,##0_-;\-* #,##0_-;_-* &quot;-&quot;??_-;_-@_-">
                        <c:v>189946.41025641028</c:v>
                      </c:pt>
                      <c:pt idx="15" formatCode="_-* #,##0_-;\-* #,##0_-;_-* &quot;-&quot;??_-;_-@_-">
                        <c:v>190197.32142857142</c:v>
                      </c:pt>
                      <c:pt idx="16" formatCode="_-* #,##0_-;\-* #,##0_-;_-* &quot;-&quot;??_-;_-@_-">
                        <c:v>191433.38333333333</c:v>
                      </c:pt>
                      <c:pt idx="17" formatCode="_-* #,##0_-;\-* #,##0_-;_-* &quot;-&quot;??_-;_-@_-">
                        <c:v>191603.54166666666</c:v>
                      </c:pt>
                      <c:pt idx="18" formatCode="_-* #,##0_-;\-* #,##0_-;_-* &quot;-&quot;??_-;_-@_-">
                        <c:v>192254.39705882352</c:v>
                      </c:pt>
                      <c:pt idx="19" formatCode="_-* #,##0_-;\-* #,##0_-;_-* &quot;-&quot;??_-;_-@_-">
                        <c:v>192349.36111111112</c:v>
                      </c:pt>
                      <c:pt idx="20" formatCode="_-* #,##0_-;\-* #,##0_-;_-* &quot;-&quot;??_-;_-@_-">
                        <c:v>191776.36842105264</c:v>
                      </c:pt>
                      <c:pt idx="21" formatCode="_-* #,##0_-;\-* #,##0_-;_-* &quot;-&quot;??_-;_-@_-">
                        <c:v>192127.53333333335</c:v>
                      </c:pt>
                      <c:pt idx="22" formatCode="_-* #,##0_-;\-* #,##0_-;_-* &quot;-&quot;??_-;_-@_-">
                        <c:v>191547.73809523811</c:v>
                      </c:pt>
                      <c:pt idx="23" formatCode="_-* #,##0_-;\-* #,##0_-;_-* &quot;-&quot;??_-;_-@_-">
                        <c:v>192116.51515151517</c:v>
                      </c:pt>
                      <c:pt idx="24" formatCode="_-* #,##0_-;\-* #,##0_-;_-* &quot;-&quot;??_-;_-@_-">
                        <c:v>191788.17028985507</c:v>
                      </c:pt>
                      <c:pt idx="25" formatCode="_-* #,##0_-;\-* #,##0_-;_-* &quot;-&quot;??_-;_-@_-">
                        <c:v>191454.91666666666</c:v>
                      </c:pt>
                      <c:pt idx="26" formatCode="_-* #,##0_-;\-* #,##0_-;_-* &quot;-&quot;??_-;_-@_-">
                        <c:v>192934.35666666666</c:v>
                      </c:pt>
                      <c:pt idx="27" formatCode="_-* #,##0_-;\-* #,##0_-;_-* &quot;-&quot;??_-;_-@_-">
                        <c:v>193542.29487179487</c:v>
                      </c:pt>
                      <c:pt idx="28" formatCode="_-* #,##0_-;\-* #,##0_-;_-* &quot;-&quot;??_-;_-@_-">
                        <c:v>194462.3148148148</c:v>
                      </c:pt>
                      <c:pt idx="29" formatCode="_-* #,##0_-;\-* #,##0_-;_-* &quot;-&quot;??_-;_-@_-">
                        <c:v>194476.53571428571</c:v>
                      </c:pt>
                      <c:pt idx="30" formatCode="_-* #,##0_-;\-* #,##0_-;_-* &quot;-&quot;??_-;_-@_-">
                        <c:v>195332.61206896551</c:v>
                      </c:pt>
                      <c:pt idx="31" formatCode="_-* #,##0_-;\-* #,##0_-;_-* &quot;-&quot;??_-;_-@_-">
                        <c:v>195690.44999999998</c:v>
                      </c:pt>
                      <c:pt idx="32" formatCode="_-* #,##0_-;\-* #,##0_-;_-* &quot;-&quot;??_-;_-@_-">
                        <c:v>195613.55913978495</c:v>
                      </c:pt>
                      <c:pt idx="33" formatCode="_-* #,##0_-;\-* #,##0_-;_-* &quot;-&quot;??_-;_-@_-">
                        <c:v>196208.625</c:v>
                      </c:pt>
                      <c:pt idx="34" formatCode="_-* #,##0_-;\-* #,##0_-;_-* &quot;-&quot;??_-;_-@_-">
                        <c:v>196203.23484848486</c:v>
                      </c:pt>
                      <c:pt idx="35" formatCode="_-* #,##0_-;\-* #,##0_-;_-* &quot;-&quot;??_-;_-@_-">
                        <c:v>196911.23039215687</c:v>
                      </c:pt>
                      <c:pt idx="36" formatCode="_-* #,##0_-;\-* #,##0_-;_-* &quot;-&quot;??_-;_-@_-">
                        <c:v>197426.63809523807</c:v>
                      </c:pt>
                      <c:pt idx="37" formatCode="_-* #,##0_-;\-* #,##0_-;_-* &quot;-&quot;??_-;_-@_-">
                        <c:v>198810.69444444447</c:v>
                      </c:pt>
                      <c:pt idx="38" formatCode="_-* #,##0_-;\-* #,##0_-;_-* &quot;-&quot;??_-;_-@_-">
                        <c:v>200002.14639639639</c:v>
                      </c:pt>
                      <c:pt idx="39" formatCode="_-* #,##0_-;\-* #,##0_-;_-* &quot;-&quot;??_-;_-@_-">
                        <c:v>200313.40350877191</c:v>
                      </c:pt>
                      <c:pt idx="40" formatCode="_-* #,##0_-;\-* #,##0_-;_-* &quot;-&quot;??_-;_-@_-">
                        <c:v>200890.12820512822</c:v>
                      </c:pt>
                      <c:pt idx="41" formatCode="_-* #,##0_-;\-* #,##0_-;_-* &quot;-&quot;??_-;_-@_-">
                        <c:v>201325.48333333334</c:v>
                      </c:pt>
                      <c:pt idx="42" formatCode="_-* #,##0_-;\-* #,##0_-;_-* &quot;-&quot;??_-;_-@_-">
                        <c:v>201777.02032520325</c:v>
                      </c:pt>
                      <c:pt idx="43" formatCode="_-* #,##0_-;\-* #,##0_-;_-* &quot;-&quot;??_-;_-@_-">
                        <c:v>201993.04761904763</c:v>
                      </c:pt>
                      <c:pt idx="44" formatCode="_-* #,##0_-;\-* #,##0_-;_-* &quot;-&quot;??_-;_-@_-">
                        <c:v>201950.97868217056</c:v>
                      </c:pt>
                      <c:pt idx="45" formatCode="_-* #,##0_-;\-* #,##0_-;_-* &quot;-&quot;??_-;_-@_-">
                        <c:v>202272.91666666666</c:v>
                      </c:pt>
                      <c:pt idx="46" formatCode="_-* #,##0_-;\-* #,##0_-;_-* &quot;-&quot;??_-;_-@_-">
                        <c:v>202292.51666666666</c:v>
                      </c:pt>
                      <c:pt idx="47" formatCode="_-* #,##0_-;\-* #,##0_-;_-* &quot;-&quot;??_-;_-@_-">
                        <c:v>202597.03623188403</c:v>
                      </c:pt>
                      <c:pt idx="48" formatCode="_-* #,##0_-;\-* #,##0_-;_-* &quot;-&quot;??_-;_-@_-">
                        <c:v>202392.74822695035</c:v>
                      </c:pt>
                      <c:pt idx="49" formatCode="_-* #,##0_-;\-* #,##0_-;_-* &quot;-&quot;??_-;_-@_-">
                        <c:v>201374.20833333331</c:v>
                      </c:pt>
                      <c:pt idx="50" formatCode="_-* #,##0_-;\-* #,##0_-;_-* &quot;-&quot;??_-;_-@_-">
                        <c:v>202389.80612244899</c:v>
                      </c:pt>
                      <c:pt idx="51" formatCode="_-* #,##0_-;\-* #,##0_-;_-* &quot;-&quot;??_-;_-@_-">
                        <c:v>202638.89666666667</c:v>
                      </c:pt>
                      <c:pt idx="52" formatCode="_-* #,##0_-;\-* #,##0_-;_-* &quot;-&quot;??_-;_-@_-">
                        <c:v>203471.09313725491</c:v>
                      </c:pt>
                      <c:pt idx="53" formatCode="_-* #,##0_-;\-* #,##0_-;_-* &quot;-&quot;??_-;_-@_-">
                        <c:v>203896.44871794872</c:v>
                      </c:pt>
                      <c:pt idx="54" formatCode="_-* #,##0_-;\-* #,##0_-;_-* &quot;-&quot;??_-;_-@_-">
                        <c:v>204405.12264150943</c:v>
                      </c:pt>
                      <c:pt idx="55" formatCode="_-* #,##0_-;\-* #,##0_-;_-* &quot;-&quot;??_-;_-@_-">
                        <c:v>205115.50925925927</c:v>
                      </c:pt>
                      <c:pt idx="56" formatCode="_-* #,##0_-;\-* #,##0_-;_-* &quot;-&quot;??_-;_-@_-">
                        <c:v>205521.90151515152</c:v>
                      </c:pt>
                      <c:pt idx="57" formatCode="_-* #,##0_-;\-* #,##0_-;_-* &quot;-&quot;??_-;_-@_-">
                        <c:v>205961.76190476192</c:v>
                      </c:pt>
                      <c:pt idx="58" formatCode="_-* #,##0_-;\-* #,##0_-;_-* &quot;-&quot;??_-;_-@_-">
                        <c:v>206405.91228070174</c:v>
                      </c:pt>
                      <c:pt idx="59" formatCode="_-* #,##0_-;\-* #,##0_-;_-* &quot;-&quot;??_-;_-@_-">
                        <c:v>206884.67816091955</c:v>
                      </c:pt>
                      <c:pt idx="60" formatCode="_-* #,##0_-;\-* #,##0_-;_-* &quot;-&quot;??_-;_-@_-">
                        <c:v>207357.23587570622</c:v>
                      </c:pt>
                      <c:pt idx="61" formatCode="_-* #,##0_-;\-* #,##0_-;_-* &quot;-&quot;??_-;_-@_-">
                        <c:v>207800.93333333332</c:v>
                      </c:pt>
                      <c:pt idx="62" formatCode="_-* #,##0_-;\-* #,##0_-;_-* &quot;-&quot;??_-;_-@_-">
                        <c:v>208869.16120218582</c:v>
                      </c:pt>
                      <c:pt idx="63" formatCode="_-* #,##0_-;\-* #,##0_-;_-* &quot;-&quot;??_-;_-@_-">
                        <c:v>209493.13440860214</c:v>
                      </c:pt>
                      <c:pt idx="64" formatCode="_-* #,##0_-;\-* #,##0_-;_-* &quot;-&quot;??_-;_-@_-">
                        <c:v>210217.93253968254</c:v>
                      </c:pt>
                      <c:pt idx="65" formatCode="_-* #,##0_-;\-* #,##0_-;_-* &quot;-&quot;??_-;_-@_-">
                        <c:v>210758.94791666666</c:v>
                      </c:pt>
                      <c:pt idx="66" formatCode="_-* #,##0_-;\-* #,##0_-;_-* &quot;-&quot;??_-;_-@_-">
                        <c:v>211525.06153846154</c:v>
                      </c:pt>
                      <c:pt idx="67" formatCode="_-* #,##0_-;\-* #,##0_-;_-* &quot;-&quot;??_-;_-@_-">
                        <c:v>212425.48484848486</c:v>
                      </c:pt>
                      <c:pt idx="68" formatCode="_-* #,##0_-;\-* #,##0_-;_-* &quot;-&quot;??_-;_-@_-">
                        <c:v>212481.66417910447</c:v>
                      </c:pt>
                      <c:pt idx="69" formatCode="_-* #,##0_-;\-* #,##0_-;_-* &quot;-&quot;??_-;_-@_-">
                        <c:v>213078.0294117647</c:v>
                      </c:pt>
                      <c:pt idx="70" formatCode="_-* #,##0_-;\-* #,##0_-;_-* &quot;-&quot;??_-;_-@_-">
                        <c:v>213256.35507246378</c:v>
                      </c:pt>
                      <c:pt idx="71" formatCode="_-* #,##0_-;\-* #,##0_-;_-* &quot;-&quot;??_-;_-@_-">
                        <c:v>213549.19761904763</c:v>
                      </c:pt>
                      <c:pt idx="72" formatCode="_-* #,##0_-;\-* #,##0_-;_-* &quot;-&quot;??_-;_-@_-">
                        <c:v>213880.83920187791</c:v>
                      </c:pt>
                      <c:pt idx="73" formatCode="_-* #,##0_-;\-* #,##0_-;_-* &quot;-&quot;??_-;_-@_-">
                        <c:v>214300.90277777778</c:v>
                      </c:pt>
                      <c:pt idx="74" formatCode="_-* #,##0_-;\-* #,##0_-;_-* &quot;-&quot;??_-;_-@_-">
                        <c:v>214934.47260273973</c:v>
                      </c:pt>
                      <c:pt idx="75" formatCode="_-* #,##0_-;\-* #,##0_-;_-* &quot;-&quot;??_-;_-@_-">
                        <c:v>215163.62612612612</c:v>
                      </c:pt>
                      <c:pt idx="76" formatCode="_-* #,##0_-;\-* #,##0_-;_-* &quot;-&quot;??_-;_-@_-">
                        <c:v>215838.85</c:v>
                      </c:pt>
                      <c:pt idx="77" formatCode="_-* #,##0_-;\-* #,##0_-;_-* &quot;-&quot;??_-;_-@_-">
                        <c:v>215989.3640350877</c:v>
                      </c:pt>
                      <c:pt idx="78" formatCode="_-* #,##0_-;\-* #,##0_-;_-* &quot;-&quot;??_-;_-@_-">
                        <c:v>216663.16774891777</c:v>
                      </c:pt>
                      <c:pt idx="79" formatCode="_-* #,##0_-;\-* #,##0_-;_-* &quot;-&quot;??_-;_-@_-">
                        <c:v>216883.23076923078</c:v>
                      </c:pt>
                      <c:pt idx="80" formatCode="_-* #,##0_-;\-* #,##0_-;_-* &quot;-&quot;??_-;_-@_-">
                        <c:v>216950.83860759492</c:v>
                      </c:pt>
                      <c:pt idx="81" formatCode="_-* #,##0_-;\-* #,##0_-;_-* &quot;-&quot;??_-;_-@_-">
                        <c:v>217547.57083333333</c:v>
                      </c:pt>
                      <c:pt idx="82" formatCode="_-* #,##0_-;\-* #,##0_-;_-* &quot;-&quot;??_-;_-@_-">
                        <c:v>217931.55864197531</c:v>
                      </c:pt>
                      <c:pt idx="83" formatCode="_-* #,##0_-;\-* #,##0_-;_-* &quot;-&quot;??_-;_-@_-">
                        <c:v>218716.05081300813</c:v>
                      </c:pt>
                      <c:pt idx="84" formatCode="_-* #,##0_-;\-* #,##0_-;_-* &quot;-&quot;??_-;_-@_-">
                        <c:v>219182.46586345384</c:v>
                      </c:pt>
                      <c:pt idx="85" formatCode="_-* #,##0_-;\-* #,##0_-;_-* &quot;-&quot;??_-;_-@_-">
                        <c:v>218878.64285714287</c:v>
                      </c:pt>
                      <c:pt idx="86" formatCode="_-* #,##0_-;\-* #,##0_-;_-* &quot;-&quot;??_-;_-@_-">
                        <c:v>219578.54215686276</c:v>
                      </c:pt>
                      <c:pt idx="87" formatCode="_-* #,##0_-;\-* #,##0_-;_-* &quot;-&quot;??_-;_-@_-">
                        <c:v>220118.05038759689</c:v>
                      </c:pt>
                      <c:pt idx="88" formatCode="_-* #,##0_-;\-* #,##0_-;_-* &quot;-&quot;??_-;_-@_-">
                        <c:v>220478.7040229885</c:v>
                      </c:pt>
                      <c:pt idx="89" formatCode="_-* #,##0_-;\-* #,##0_-;_-* &quot;-&quot;??_-;_-@_-">
                        <c:v>220768.97727272726</c:v>
                      </c:pt>
                      <c:pt idx="90" formatCode="_-* #,##0_-;\-* #,##0_-;_-* &quot;-&quot;??_-;_-@_-">
                        <c:v>221442.67883895131</c:v>
                      </c:pt>
                      <c:pt idx="91" formatCode="_-* #,##0_-;\-* #,##0_-;_-* &quot;-&quot;??_-;_-@_-">
                        <c:v>221678.73888888888</c:v>
                      </c:pt>
                      <c:pt idx="92" formatCode="_-* #,##0_-;\-* #,##0_-;_-* &quot;-&quot;??_-;_-@_-">
                        <c:v>221843.16758241758</c:v>
                      </c:pt>
                      <c:pt idx="93" formatCode="_-* #,##0_-;\-* #,##0_-;_-* &quot;-&quot;??_-;_-@_-">
                        <c:v>222340.61956521738</c:v>
                      </c:pt>
                      <c:pt idx="94" formatCode="_-* #,##0_-;\-* #,##0_-;_-* &quot;-&quot;??_-;_-@_-">
                        <c:v>222631.09139784946</c:v>
                      </c:pt>
                      <c:pt idx="95" formatCode="_-* #,##0_-;\-* #,##0_-;_-* &quot;-&quot;??_-;_-@_-">
                        <c:v>223509.71276595743</c:v>
                      </c:pt>
                      <c:pt idx="96" formatCode="_-* #,##0_-;\-* #,##0_-;_-* &quot;-&quot;??_-;_-@_-">
                        <c:v>223743.30350877193</c:v>
                      </c:pt>
                      <c:pt idx="97" formatCode="_-* #,##0_-;\-* #,##0_-;_-* &quot;-&quot;??_-;_-@_-">
                        <c:v>224516.76041666666</c:v>
                      </c:pt>
                      <c:pt idx="98" formatCode="_-* #,##0_-;\-* #,##0_-;_-* &quot;-&quot;??_-;_-@_-">
                        <c:v>225503.13316151203</c:v>
                      </c:pt>
                      <c:pt idx="99" formatCode="_-* #,##0_-;\-* #,##0_-;_-* &quot;-&quot;??_-;_-@_-">
                        <c:v>226423.88095238095</c:v>
                      </c:pt>
                      <c:pt idx="100" formatCode="_-* #,##0_-;\-* #,##0_-;_-* &quot;-&quot;??_-;_-@_-">
                        <c:v>227124.94949494948</c:v>
                      </c:pt>
                      <c:pt idx="101" formatCode="_-* #,##0_-;\-* #,##0_-;_-* &quot;-&quot;??_-;_-@_-">
                        <c:v>228097.50666666665</c:v>
                      </c:pt>
                      <c:pt idx="102" formatCode="_-* #,##0_-;\-* #,##0_-;_-* &quot;-&quot;??_-;_-@_-">
                        <c:v>228693.61716171616</c:v>
                      </c:pt>
                      <c:pt idx="103" formatCode="_-* #,##0_-;\-* #,##0_-;_-* &quot;-&quot;??_-;_-@_-">
                        <c:v>228880.43137254904</c:v>
                      </c:pt>
                      <c:pt idx="104" formatCode="_-* #,##0_-;\-* #,##0_-;_-* &quot;-&quot;??_-;_-@_-">
                        <c:v>229205.98300970873</c:v>
                      </c:pt>
                      <c:pt idx="105" formatCode="_-* #,##0_-;\-* #,##0_-;_-* &quot;-&quot;??_-;_-@_-">
                        <c:v>229581.6955128205</c:v>
                      </c:pt>
                      <c:pt idx="106" formatCode="_-* #,##0_-;\-* #,##0_-;_-* &quot;-&quot;??_-;_-@_-">
                        <c:v>229682.83333333334</c:v>
                      </c:pt>
                      <c:pt idx="107" formatCode="_-* #,##0_-;\-* #,##0_-;_-* &quot;-&quot;??_-;_-@_-">
                        <c:v>229715.6745283019</c:v>
                      </c:pt>
                      <c:pt idx="108" formatCode="_-* #,##0_-;\-* #,##0_-;_-* &quot;-&quot;??_-;_-@_-">
                        <c:v>229372.93925233645</c:v>
                      </c:pt>
                      <c:pt idx="109" formatCode="_-* #,##0_-;\-* #,##0_-;_-* &quot;-&quot;??_-;_-@_-">
                        <c:v>229807.34259259258</c:v>
                      </c:pt>
                      <c:pt idx="110" formatCode="_-* #,##0_-;\-* #,##0_-;_-* &quot;-&quot;??_-;_-@_-">
                        <c:v>230229.39755351684</c:v>
                      </c:pt>
                      <c:pt idx="111" formatCode="_-* #,##0_-;\-* #,##0_-;_-* &quot;-&quot;??_-;_-@_-">
                        <c:v>230230.77121212121</c:v>
                      </c:pt>
                      <c:pt idx="112" formatCode="_-* #,##0_-;\-* #,##0_-;_-* &quot;-&quot;??_-;_-@_-">
                        <c:v>230741.8108108108</c:v>
                      </c:pt>
                      <c:pt idx="113" formatCode="_-* #,##0_-;\-* #,##0_-;_-* &quot;-&quot;??_-;_-@_-">
                        <c:v>230956.36309523808</c:v>
                      </c:pt>
                      <c:pt idx="114" formatCode="_-* #,##0_-;\-* #,##0_-;_-* &quot;-&quot;??_-;_-@_-">
                        <c:v>231055.11725663717</c:v>
                      </c:pt>
                      <c:pt idx="115" formatCode="_-* #,##0_-;\-* #,##0_-;_-* &quot;-&quot;??_-;_-@_-">
                        <c:v>231508.90350877194</c:v>
                      </c:pt>
                      <c:pt idx="116" formatCode="_-* #,##0_-;\-* #,##0_-;_-* &quot;-&quot;??_-;_-@_-">
                        <c:v>231720.85217391304</c:v>
                      </c:pt>
                      <c:pt idx="117" formatCode="_-* #,##0_-;\-* #,##0_-;_-* &quot;-&quot;??_-;_-@_-">
                        <c:v>231710.69827586206</c:v>
                      </c:pt>
                      <c:pt idx="118" formatCode="_-* #,##0_-;\-* #,##0_-;_-* &quot;-&quot;??_-;_-@_-">
                        <c:v>231994.58119658119</c:v>
                      </c:pt>
                      <c:pt idx="119" formatCode="_-* #,##0_-;\-* #,##0_-;_-* &quot;-&quot;??_-;_-@_-">
                        <c:v>232622.63276836157</c:v>
                      </c:pt>
                      <c:pt idx="120" formatCode="_-* #,##0_-;\-* #,##0_-;_-* &quot;-&quot;??_-;_-@_-">
                        <c:v>233429.77731092437</c:v>
                      </c:pt>
                      <c:pt idx="121" formatCode="_-* #,##0_-;\-* #,##0_-;_-* &quot;-&quot;??_-;_-@_-">
                        <c:v>233828.60833333334</c:v>
                      </c:pt>
                      <c:pt idx="122" formatCode="_-* #,##0_-;\-* #,##0_-;_-* &quot;-&quot;??_-;_-@_-">
                        <c:v>234668.74173553719</c:v>
                      </c:pt>
                      <c:pt idx="123" formatCode="_-* #,##0_-;\-* #,##0_-;_-* &quot;-&quot;??_-;_-@_-">
                        <c:v>234963.32786885247</c:v>
                      </c:pt>
                      <c:pt idx="124" formatCode="_-* #,##0_-;\-* #,##0_-;_-* &quot;-&quot;??_-;_-@_-">
                        <c:v>235468.99390243902</c:v>
                      </c:pt>
                      <c:pt idx="125" formatCode="_-* #,##0_-;\-* #,##0_-;_-* &quot;-&quot;??_-;_-@_-">
                        <c:v>235964.13440860214</c:v>
                      </c:pt>
                      <c:pt idx="126" formatCode="_-* #,##0_-;\-* #,##0_-;_-* &quot;-&quot;??_-;_-@_-">
                        <c:v>236390.83733333333</c:v>
                      </c:pt>
                      <c:pt idx="127" formatCode="_-* #,##0_-;\-* #,##0_-;_-* &quot;-&quot;??_-;_-@_-">
                        <c:v>236905.19444444444</c:v>
                      </c:pt>
                      <c:pt idx="128" formatCode="_-* #,##0_-;\-* #,##0_-;_-* &quot;-&quot;??_-;_-@_-">
                        <c:v>237151.20144356956</c:v>
                      </c:pt>
                      <c:pt idx="129" formatCode="_-* #,##0_-;\-* #,##0_-;_-* &quot;-&quot;??_-;_-@_-">
                        <c:v>237849.3125</c:v>
                      </c:pt>
                      <c:pt idx="130" formatCode="_-* #,##0_-;\-* #,##0_-;_-* &quot;-&quot;??_-;_-@_-">
                        <c:v>238104.07751937985</c:v>
                      </c:pt>
                      <c:pt idx="131" formatCode="_-* #,##0_-;\-* #,##0_-;_-* &quot;-&quot;??_-;_-@_-">
                        <c:v>238139.0782051282</c:v>
                      </c:pt>
                      <c:pt idx="132" formatCode="_-* #,##0_-;\-* #,##0_-;_-* &quot;-&quot;??_-;_-@_-">
                        <c:v>238404.35050890586</c:v>
                      </c:pt>
                      <c:pt idx="133" formatCode="_-* #,##0_-;\-* #,##0_-;_-* &quot;-&quot;??_-;_-@_-">
                        <c:v>238565.00757575757</c:v>
                      </c:pt>
                      <c:pt idx="134" formatCode="_-* #,##0_-;\-* #,##0_-;_-* &quot;-&quot;??_-;_-@_-">
                        <c:v>238430.66666666666</c:v>
                      </c:pt>
                      <c:pt idx="135" formatCode="_-* #,##0_-;\-* #,##0_-;_-* &quot;-&quot;??_-;_-@_-">
                        <c:v>238497.54353233828</c:v>
                      </c:pt>
                      <c:pt idx="136" formatCode="_-* #,##0_-;\-* #,##0_-;_-* &quot;-&quot;??_-;_-@_-">
                        <c:v>238778.01851851854</c:v>
                      </c:pt>
                      <c:pt idx="137" formatCode="_-* #,##0_-;\-* #,##0_-;_-* &quot;-&quot;??_-;_-@_-">
                        <c:v>238889.70343137253</c:v>
                      </c:pt>
                      <c:pt idx="138" formatCode="_-* #,##0_-;\-* #,##0_-;_-* &quot;-&quot;??_-;_-@_-">
                        <c:v>239313.88625304136</c:v>
                      </c:pt>
                      <c:pt idx="139" formatCode="_-* #,##0_-;\-* #,##0_-;_-* &quot;-&quot;??_-;_-@_-">
                        <c:v>239774.30434782608</c:v>
                      </c:pt>
                      <c:pt idx="140" formatCode="_-* #,##0_-;\-* #,##0_-;_-* &quot;-&quot;??_-;_-@_-">
                        <c:v>239770.31714628299</c:v>
                      </c:pt>
                      <c:pt idx="141" formatCode="_-* #,##0_-;\-* #,##0_-;_-* &quot;-&quot;??_-;_-@_-">
                        <c:v>240203.73095238095</c:v>
                      </c:pt>
                      <c:pt idx="142" formatCode="_-* #,##0_-;\-* #,##0_-;_-* &quot;-&quot;??_-;_-@_-">
                        <c:v>240762.31737588655</c:v>
                      </c:pt>
                      <c:pt idx="143" formatCode="_-* #,##0_-;\-* #,##0_-;_-* &quot;-&quot;??_-;_-@_-">
                        <c:v>241046.89788732395</c:v>
                      </c:pt>
                      <c:pt idx="144" formatCode="_-* #,##0_-;\-* #,##0_-;_-* &quot;-&quot;??_-;_-@_-">
                        <c:v>241287.03671328671</c:v>
                      </c:pt>
                      <c:pt idx="145" formatCode="_-* #,##0_-;\-* #,##0_-;_-* &quot;-&quot;??_-;_-@_-">
                        <c:v>241549.64583333334</c:v>
                      </c:pt>
                      <c:pt idx="146" formatCode="_-* #,##0_-;\-* #,##0_-;_-* &quot;-&quot;??_-;_-@_-">
                        <c:v>242643.04195402301</c:v>
                      </c:pt>
                      <c:pt idx="147" formatCode="_-* #,##0_-;\-* #,##0_-;_-* &quot;-&quot;??_-;_-@_-">
                        <c:v>243862.75456621006</c:v>
                      </c:pt>
                      <c:pt idx="148" formatCode="_-* #,##0_-;\-* #,##0_-;_-* &quot;-&quot;??_-;_-@_-">
                        <c:v>244863.90816326533</c:v>
                      </c:pt>
                      <c:pt idx="149" formatCode="_-* #,##0_-;\-* #,##0_-;_-* &quot;-&quot;??_-;_-@_-">
                        <c:v>245193.03153153151</c:v>
                      </c:pt>
                      <c:pt idx="150" formatCode="_-* #,##0_-;\-* #,##0_-;_-* &quot;-&quot;??_-;_-@_-">
                        <c:v>245682.74888143176</c:v>
                      </c:pt>
                      <c:pt idx="151" formatCode="_-* #,##0_-;\-* #,##0_-;_-* &quot;-&quot;??_-;_-@_-">
                        <c:v>245979.13</c:v>
                      </c:pt>
                      <c:pt idx="152" formatCode="_-* #,##0_-;\-* #,##0_-;_-* &quot;-&quot;??_-;_-@_-">
                        <c:v>246025.72847682118</c:v>
                      </c:pt>
                      <c:pt idx="153" formatCode="_-* #,##0_-;\-* #,##0_-;_-* &quot;-&quot;??_-;_-@_-">
                        <c:v>246599.67543859649</c:v>
                      </c:pt>
                      <c:pt idx="154" formatCode="_-* #,##0_-;\-* #,##0_-;_-* &quot;-&quot;??_-;_-@_-">
                        <c:v>246536.87581699344</c:v>
                      </c:pt>
                      <c:pt idx="155" formatCode="_-* #,##0_-;\-* #,##0_-;_-* &quot;-&quot;??_-;_-@_-">
                        <c:v>247075.64502164503</c:v>
                      </c:pt>
                      <c:pt idx="156" formatCode="_-* #,##0_-;\-* #,##0_-;_-* &quot;-&quot;??_-;_-@_-">
                        <c:v>247477.80161290322</c:v>
                      </c:pt>
                      <c:pt idx="157" formatCode="_-* #,##0_-;\-* #,##0_-;_-* &quot;-&quot;??_-;_-@_-">
                        <c:v>247584.03205128203</c:v>
                      </c:pt>
                      <c:pt idx="158" formatCode="_-* #,##0_-;\-* #,##0_-;_-* &quot;-&quot;??_-;_-@_-">
                        <c:v>248314.88322717621</c:v>
                      </c:pt>
                      <c:pt idx="159" formatCode="_-* #,##0_-;\-* #,##0_-;_-* &quot;-&quot;??_-;_-@_-">
                        <c:v>248444.6888185654</c:v>
                      </c:pt>
                      <c:pt idx="160" formatCode="_-* #,##0_-;\-* #,##0_-;_-* &quot;-&quot;??_-;_-@_-">
                        <c:v>248506.4072327044</c:v>
                      </c:pt>
                      <c:pt idx="161" formatCode="_-* #,##0_-;\-* #,##0_-;_-* &quot;-&quot;??_-;_-@_-">
                        <c:v>248963.07500000001</c:v>
                      </c:pt>
                      <c:pt idx="162" formatCode="_-* #,##0_-;\-* #,##0_-;_-* &quot;-&quot;??_-;_-@_-">
                        <c:v>249515.06780538303</c:v>
                      </c:pt>
                      <c:pt idx="163" formatCode="_-* #,##0_-;\-* #,##0_-;_-* &quot;-&quot;??_-;_-@_-">
                        <c:v>249588.46604938273</c:v>
                      </c:pt>
                      <c:pt idx="164" formatCode="_-* #,##0_-;\-* #,##0_-;_-* &quot;-&quot;??_-;_-@_-">
                        <c:v>249650.12167689163</c:v>
                      </c:pt>
                      <c:pt idx="165" formatCode="_-* #,##0_-;\-* #,##0_-;_-* &quot;-&quot;??_-;_-@_-">
                        <c:v>249596.77235772359</c:v>
                      </c:pt>
                      <c:pt idx="166" formatCode="_-* #,##0_-;\-* #,##0_-;_-* &quot;-&quot;??_-;_-@_-">
                        <c:v>249286.3</c:v>
                      </c:pt>
                      <c:pt idx="167" formatCode="_-* #,##0_-;\-* #,##0_-;_-* &quot;-&quot;??_-;_-@_-">
                        <c:v>249571.3935742972</c:v>
                      </c:pt>
                      <c:pt idx="168" formatCode="_-* #,##0_-;\-* #,##0_-;_-* &quot;-&quot;??_-;_-@_-">
                        <c:v>249556.59281437125</c:v>
                      </c:pt>
                      <c:pt idx="169" formatCode="_-* #,##0_-;\-* #,##0_-;_-* &quot;-&quot;??_-;_-@_-">
                        <c:v>250246.66071428571</c:v>
                      </c:pt>
                      <c:pt idx="170" formatCode="_-* #,##0_-;\-* #,##0_-;_-* &quot;-&quot;??_-;_-@_-">
                        <c:v>250518.77662721893</c:v>
                      </c:pt>
                      <c:pt idx="171" formatCode="_-* #,##0_-;\-* #,##0_-;_-* &quot;-&quot;??_-;_-@_-">
                        <c:v>250767</c:v>
                      </c:pt>
                      <c:pt idx="172" formatCode="_-* #,##0_-;\-* #,##0_-;_-* &quot;-&quot;??_-;_-@_-">
                        <c:v>250820.30994152048</c:v>
                      </c:pt>
                      <c:pt idx="173" formatCode="_-* #,##0_-;\-* #,##0_-;_-* &quot;-&quot;??_-;_-@_-">
                        <c:v>250876.86434108525</c:v>
                      </c:pt>
                      <c:pt idx="174" formatCode="_-* #,##0_-;\-* #,##0_-;_-* &quot;-&quot;??_-;_-@_-">
                        <c:v>250868.46339113681</c:v>
                      </c:pt>
                      <c:pt idx="175" formatCode="_-* #,##0_-;\-* #,##0_-;_-* &quot;-&quot;??_-;_-@_-">
                        <c:v>250574.95977011495</c:v>
                      </c:pt>
                      <c:pt idx="176" formatCode="_-* #,##0_-;\-* #,##0_-;_-* &quot;-&quot;??_-;_-@_-">
                        <c:v>250449.75571428571</c:v>
                      </c:pt>
                      <c:pt idx="177" formatCode="_-* #,##0_-;\-* #,##0_-;_-* &quot;-&quot;??_-;_-@_-">
                        <c:v>250797.47916666666</c:v>
                      </c:pt>
                      <c:pt idx="178" formatCode="_-* #,##0_-;\-* #,##0_-;_-* &quot;-&quot;??_-;_-@_-">
                        <c:v>251266.52824858757</c:v>
                      </c:pt>
                      <c:pt idx="179" formatCode="_-* #,##0_-;\-* #,##0_-;_-* &quot;-&quot;??_-;_-@_-">
                        <c:v>251470.61985018727</c:v>
                      </c:pt>
                      <c:pt idx="180" formatCode="_-* #,##0_-;\-* #,##0_-;_-* &quot;-&quot;??_-;_-@_-">
                        <c:v>251586.48417132217</c:v>
                      </c:pt>
                      <c:pt idx="181" formatCode="_-* #,##0_-;\-* #,##0_-;_-* &quot;-&quot;??_-;_-@_-">
                        <c:v>251532.51666666666</c:v>
                      </c:pt>
                      <c:pt idx="182" formatCode="_-* #,##0_-;\-* #,##0_-;_-* &quot;-&quot;??_-;_-@_-">
                        <c:v>251630.69244935544</c:v>
                      </c:pt>
                      <c:pt idx="183" formatCode="_-* #,##0_-;\-* #,##0_-;_-* &quot;-&quot;??_-;_-@_-">
                        <c:v>251840.22619047621</c:v>
                      </c:pt>
                      <c:pt idx="184" formatCode="_-* #,##0_-;\-* #,##0_-;_-* &quot;-&quot;??_-;_-@_-">
                        <c:v>252081.88797814207</c:v>
                      </c:pt>
                      <c:pt idx="185" formatCode="_-* #,##0_-;\-* #,##0_-;_-* &quot;-&quot;??_-;_-@_-">
                        <c:v>252417.07608695651</c:v>
                      </c:pt>
                      <c:pt idx="186" formatCode="_-* #,##0_-;\-* #,##0_-;_-* &quot;-&quot;??_-;_-@_-">
                        <c:v>252556.01531531531</c:v>
                      </c:pt>
                      <c:pt idx="187" formatCode="_-* #,##0_-;\-* #,##0_-;_-* &quot;-&quot;??_-;_-@_-">
                        <c:v>252882.13709677418</c:v>
                      </c:pt>
                      <c:pt idx="188" formatCode="_-* #,##0_-;\-* #,##0_-;_-* &quot;-&quot;??_-;_-@_-">
                        <c:v>253245.44830659538</c:v>
                      </c:pt>
                      <c:pt idx="189" formatCode="_-* #,##0_-;\-* #,##0_-;_-* &quot;-&quot;??_-;_-@_-">
                        <c:v>253355.23226950355</c:v>
                      </c:pt>
                      <c:pt idx="190" formatCode="_-* #,##0_-;\-* #,##0_-;_-* &quot;-&quot;??_-;_-@_-">
                        <c:v>253559.98677248677</c:v>
                      </c:pt>
                      <c:pt idx="191" formatCode="_-* #,##0_-;\-* #,##0_-;_-* &quot;-&quot;??_-;_-@_-">
                        <c:v>253565.3745614035</c:v>
                      </c:pt>
                      <c:pt idx="192" formatCode="_-* #,##0_-;\-* #,##0_-;_-* &quot;-&quot;??_-;_-@_-">
                        <c:v>252865.79537521815</c:v>
                      </c:pt>
                      <c:pt idx="193" formatCode="_-* #,##0_-;\-* #,##0_-;_-* &quot;-&quot;??_-;_-@_-">
                        <c:v>252745.0625</c:v>
                      </c:pt>
                      <c:pt idx="194" formatCode="_-* #,##0_-;\-* #,##0_-;_-* &quot;-&quot;??_-;_-@_-">
                        <c:v>253079.40414507771</c:v>
                      </c:pt>
                      <c:pt idx="195" formatCode="_-* #,##0_-;\-* #,##0_-;_-* &quot;-&quot;??_-;_-@_-">
                        <c:v>252467.71219931272</c:v>
                      </c:pt>
                      <c:pt idx="196" formatCode="_-* #,##0_-;\-* #,##0_-;_-* &quot;-&quot;??_-;_-@_-">
                        <c:v>252471.12564102566</c:v>
                      </c:pt>
                      <c:pt idx="197" formatCode="_-* #,##0_-;\-* #,##0_-;_-* &quot;-&quot;??_-;_-@_-">
                        <c:v>251939.15986394559</c:v>
                      </c:pt>
                      <c:pt idx="198" formatCode="_-* #,##0_-;\-* #,##0_-;_-* &quot;-&quot;??_-;_-@_-">
                        <c:v>251300.03384094755</c:v>
                      </c:pt>
                      <c:pt idx="199" formatCode="_-* #,##0_-;\-* #,##0_-;_-* &quot;-&quot;??_-;_-@_-">
                        <c:v>250833.59595959596</c:v>
                      </c:pt>
                      <c:pt idx="200" formatCode="_-* #,##0_-;\-* #,##0_-;_-* &quot;-&quot;??_-;_-@_-">
                        <c:v>249840.84338358461</c:v>
                      </c:pt>
                      <c:pt idx="201" formatCode="_-* #,##0_-;\-* #,##0_-;_-* &quot;-&quot;??_-;_-@_-">
                        <c:v>249390.22</c:v>
                      </c:pt>
                      <c:pt idx="202" formatCode="_-* #,##0_-;\-* #,##0_-;_-* &quot;-&quot;??_-;_-@_-">
                        <c:v>248826.82462686565</c:v>
                      </c:pt>
                      <c:pt idx="203" formatCode="_-* #,##0_-;\-* #,##0_-;_-* &quot;-&quot;??_-;_-@_-">
                        <c:v>248074.23679867986</c:v>
                      </c:pt>
                      <c:pt idx="204" formatCode="_-* #,##0_-;\-* #,##0_-;_-* &quot;-&quot;??_-;_-@_-">
                        <c:v>248114.13136288998</c:v>
                      </c:pt>
                      <c:pt idx="205" formatCode="_-* #,##0_-;\-* #,##0_-;_-* &quot;-&quot;??_-;_-@_-">
                        <c:v>247457.98039215687</c:v>
                      </c:pt>
                      <c:pt idx="206" formatCode="_-* #,##0_-;\-* #,##0_-;_-* &quot;-&quot;??_-;_-@_-">
                        <c:v>247305.43252032518</c:v>
                      </c:pt>
                      <c:pt idx="207" formatCode="_-* #,##0_-;\-* #,##0_-;_-* &quot;-&quot;??_-;_-@_-">
                        <c:v>247094.40614886733</c:v>
                      </c:pt>
                      <c:pt idx="208" formatCode="_-* #,##0_-;\-* #,##0_-;_-* &quot;-&quot;??_-;_-@_-">
                        <c:v>247066.11111111112</c:v>
                      </c:pt>
                      <c:pt idx="209" formatCode="_-* #,##0_-;\-* #,##0_-;_-* &quot;-&quot;??_-;_-@_-">
                        <c:v>246798.57211538462</c:v>
                      </c:pt>
                      <c:pt idx="210" formatCode="_-* #,##0_-;\-* #,##0_-;_-* &quot;-&quot;??_-;_-@_-">
                        <c:v>246901.30661881977</c:v>
                      </c:pt>
                      <c:pt idx="211" formatCode="_-* #,##0_-;\-* #,##0_-;_-* &quot;-&quot;??_-;_-@_-">
                        <c:v>247118.38333333333</c:v>
                      </c:pt>
                      <c:pt idx="212" formatCode="_-* #,##0_-;\-* #,##0_-;_-* &quot;-&quot;??_-;_-@_-">
                        <c:v>247003.26658767773</c:v>
                      </c:pt>
                      <c:pt idx="213" formatCode="_-* #,##0_-;\-* #,##0_-;_-* &quot;-&quot;??_-;_-@_-">
                        <c:v>247246.65251572325</c:v>
                      </c:pt>
                      <c:pt idx="214" formatCode="_-* #,##0_-;\-* #,##0_-;_-* &quot;-&quot;??_-;_-@_-">
                        <c:v>246871.20070422534</c:v>
                      </c:pt>
                      <c:pt idx="215" formatCode="_-* #,##0_-;\-* #,##0_-;_-* &quot;-&quot;??_-;_-@_-">
                        <c:v>246946.97663551403</c:v>
                      </c:pt>
                      <c:pt idx="216" formatCode="_-* #,##0_-;\-* #,##0_-;_-* &quot;-&quot;??_-;_-@_-">
                        <c:v>246678.93992248061</c:v>
                      </c:pt>
                      <c:pt idx="217" formatCode="_-* #,##0_-;\-* #,##0_-;_-* &quot;-&quot;??_-;_-@_-">
                        <c:v>246239.5601851852</c:v>
                      </c:pt>
                      <c:pt idx="218" formatCode="_-* #,##0_-;\-* #,##0_-;_-* &quot;-&quot;??_-;_-@_-">
                        <c:v>245855.4197388633</c:v>
                      </c:pt>
                      <c:pt idx="219" formatCode="_-* #,##0_-;\-* #,##0_-;_-* &quot;-&quot;??_-;_-@_-">
                        <c:v>246226.79663608564</c:v>
                      </c:pt>
                      <c:pt idx="220" formatCode="_-* #,##0_-;\-* #,##0_-;_-* &quot;-&quot;??_-;_-@_-">
                        <c:v>246451.99086757991</c:v>
                      </c:pt>
                      <c:pt idx="221" formatCode="_-* #,##0_-;\-* #,##0_-;_-* &quot;-&quot;??_-;_-@_-">
                        <c:v>246351.91212121211</c:v>
                      </c:pt>
                      <c:pt idx="222" formatCode="_-* #,##0_-;\-* #,##0_-;_-* &quot;-&quot;??_-;_-@_-">
                        <c:v>246514.19871794872</c:v>
                      </c:pt>
                      <c:pt idx="223" formatCode="_-* #,##0_-;\-* #,##0_-;_-* &quot;-&quot;??_-;_-@_-">
                        <c:v>246575.64864864867</c:v>
                      </c:pt>
                      <c:pt idx="224" formatCode="_-* #,##0_-;\-* #,##0_-;_-* &quot;-&quot;??_-;_-@_-">
                        <c:v>246782.65844544096</c:v>
                      </c:pt>
                      <c:pt idx="225" formatCode="_-* #,##0_-;\-* #,##0_-;_-* &quot;-&quot;??_-;_-@_-">
                        <c:v>247059.25744047621</c:v>
                      </c:pt>
                      <c:pt idx="226" formatCode="_-* #,##0_-;\-* #,##0_-;_-* &quot;-&quot;??_-;_-@_-">
                        <c:v>247331.44444444444</c:v>
                      </c:pt>
                      <c:pt idx="227" formatCode="_-* #,##0_-;\-* #,##0_-;_-* &quot;-&quot;??_-;_-@_-">
                        <c:v>247528.20280235988</c:v>
                      </c:pt>
                      <c:pt idx="228" formatCode="_-* #,##0_-;\-* #,##0_-;_-* &quot;-&quot;??_-;_-@_-">
                        <c:v>247552.28120411158</c:v>
                      </c:pt>
                      <c:pt idx="229" formatCode="_-* #,##0_-;\-* #,##0_-;_-* &quot;-&quot;??_-;_-@_-">
                        <c:v>247751.67543859649</c:v>
                      </c:pt>
                      <c:pt idx="230" formatCode="_-* #,##0_-;\-* #,##0_-;_-* &quot;-&quot;??_-;_-@_-">
                        <c:v>248159.51419213973</c:v>
                      </c:pt>
                      <c:pt idx="231" formatCode="_-* #,##0_-;\-* #,##0_-;_-* &quot;-&quot;??_-;_-@_-">
                        <c:v>248049.49927536232</c:v>
                      </c:pt>
                      <c:pt idx="232" formatCode="_-* #,##0_-;\-* #,##0_-;_-* &quot;-&quot;??_-;_-@_-">
                        <c:v>247704.1525974026</c:v>
                      </c:pt>
                      <c:pt idx="233" formatCode="_-* #,##0_-;\-* #,##0_-;_-* &quot;-&quot;??_-;_-@_-">
                        <c:v>247483.79310344829</c:v>
                      </c:pt>
                      <c:pt idx="234" formatCode="_-* #,##0_-;\-* #,##0_-;_-* &quot;-&quot;??_-;_-@_-">
                        <c:v>247345.39341917026</c:v>
                      </c:pt>
                      <c:pt idx="235" formatCode="_-* #,##0_-;\-* #,##0_-;_-* &quot;-&quot;??_-;_-@_-">
                        <c:v>246916.7264957265</c:v>
                      </c:pt>
                      <c:pt idx="236" formatCode="_-* #,##0_-;\-* #,##0_-;_-* &quot;-&quot;??_-;_-@_-">
                        <c:v>246560.41524822696</c:v>
                      </c:pt>
                      <c:pt idx="237" formatCode="_-* #,##0_-;\-* #,##0_-;_-* &quot;-&quot;??_-;_-@_-">
                        <c:v>246382.31779661018</c:v>
                      </c:pt>
                      <c:pt idx="238" formatCode="_-* #,##0_-;\-* #,##0_-;_-* &quot;-&quot;??_-;_-@_-">
                        <c:v>245950.17721518988</c:v>
                      </c:pt>
                      <c:pt idx="239" formatCode="_-* #,##0_-;\-* #,##0_-;_-* &quot;-&quot;??_-;_-@_-">
                        <c:v>245888.15406162463</c:v>
                      </c:pt>
                      <c:pt idx="240" formatCode="_-* #,##0_-;\-* #,##0_-;_-* &quot;-&quot;??_-;_-@_-">
                        <c:v>246148.51952580197</c:v>
                      </c:pt>
                      <c:pt idx="241" formatCode="_-* #,##0_-;\-* #,##0_-;_-* &quot;-&quot;??_-;_-@_-">
                        <c:v>246419.88333333333</c:v>
                      </c:pt>
                      <c:pt idx="242" formatCode="_-* #,##0_-;\-* #,##0_-;_-* &quot;-&quot;??_-;_-@_-">
                        <c:v>246970.84923928077</c:v>
                      </c:pt>
                      <c:pt idx="243" formatCode="_-* #,##0_-;\-* #,##0_-;_-* &quot;-&quot;??_-;_-@_-">
                        <c:v>247194.72038567491</c:v>
                      </c:pt>
                      <c:pt idx="244" formatCode="_-* #,##0_-;\-* #,##0_-;_-* &quot;-&quot;??_-;_-@_-">
                        <c:v>247224.70164609054</c:v>
                      </c:pt>
                      <c:pt idx="245" formatCode="_-* #,##0_-;\-* #,##0_-;_-* &quot;-&quot;??_-;_-@_-">
                        <c:v>247778.95765027322</c:v>
                      </c:pt>
                      <c:pt idx="246" formatCode="_-* #,##0_-;\-* #,##0_-;_-* &quot;-&quot;??_-;_-@_-">
                        <c:v>247945.57653061225</c:v>
                      </c:pt>
                      <c:pt idx="247" formatCode="_-* #,##0_-;\-* #,##0_-;_-* &quot;-&quot;??_-;_-@_-">
                        <c:v>247966.4756097561</c:v>
                      </c:pt>
                      <c:pt idx="248" formatCode="_-* #,##0_-;\-* #,##0_-;_-* &quot;-&quot;??_-;_-@_-">
                        <c:v>248182.55701754388</c:v>
                      </c:pt>
                      <c:pt idx="249" formatCode="_-* #,##0_-;\-* #,##0_-;_-* &quot;-&quot;??_-;_-@_-">
                        <c:v>247974.32526881722</c:v>
                      </c:pt>
                      <c:pt idx="250" formatCode="_-* #,##0_-;\-* #,##0_-;_-* &quot;-&quot;??_-;_-@_-">
                        <c:v>248058.74899598394</c:v>
                      </c:pt>
                      <c:pt idx="251" formatCode="_-* #,##0_-;\-* #,##0_-;_-* &quot;-&quot;??_-;_-@_-">
                        <c:v>248203.02</c:v>
                      </c:pt>
                      <c:pt idx="252" formatCode="_-* #,##0_-;\-* #,##0_-;_-* &quot;-&quot;??_-;_-@_-">
                        <c:v>247656.3403054449</c:v>
                      </c:pt>
                      <c:pt idx="253" formatCode="_-* #,##0_-;\-* #,##0_-;_-* &quot;-&quot;??_-;_-@_-">
                        <c:v>247758.88095238095</c:v>
                      </c:pt>
                      <c:pt idx="254" formatCode="_-* #,##0_-;\-* #,##0_-;_-* &quot;-&quot;??_-;_-@_-">
                        <c:v>247705.71870882742</c:v>
                      </c:pt>
                      <c:pt idx="255" formatCode="_-* #,##0_-;\-* #,##0_-;_-* &quot;-&quot;??_-;_-@_-">
                        <c:v>247438.82020997375</c:v>
                      </c:pt>
                      <c:pt idx="256" formatCode="_-* #,##0_-;\-* #,##0_-;_-* &quot;-&quot;??_-;_-@_-">
                        <c:v>247704.38039215686</c:v>
                      </c:pt>
                      <c:pt idx="257" formatCode="_-* #,##0_-;\-* #,##0_-;_-* &quot;-&quot;??_-;_-@_-">
                        <c:v>247908.75</c:v>
                      </c:pt>
                      <c:pt idx="258" formatCode="_-* #,##0_-;\-* #,##0_-;_-* &quot;-&quot;??_-;_-@_-">
                        <c:v>247889.6653696498</c:v>
                      </c:pt>
                      <c:pt idx="259" formatCode="_-* #,##0_-;\-* #,##0_-;_-* &quot;-&quot;??_-;_-@_-">
                        <c:v>248212.55038759689</c:v>
                      </c:pt>
                      <c:pt idx="260" formatCode="_-* #,##0_-;\-* #,##0_-;_-* &quot;-&quot;??_-;_-@_-">
                        <c:v>248419.21750321751</c:v>
                      </c:pt>
                      <c:pt idx="261" formatCode="_-* #,##0_-;\-* #,##0_-;_-* &quot;-&quot;??_-;_-@_-">
                        <c:v>248786.09871794874</c:v>
                      </c:pt>
                      <c:pt idx="262" formatCode="_-* #,##0_-;\-* #,##0_-;_-* &quot;-&quot;??_-;_-@_-">
                        <c:v>249144.19252873564</c:v>
                      </c:pt>
                      <c:pt idx="263" formatCode="_-* #,##0_-;\-* #,##0_-;_-* &quot;-&quot;??_-;_-@_-">
                        <c:v>249122.03625954199</c:v>
                      </c:pt>
                      <c:pt idx="264" formatCode="_-* #,##0_-;\-* #,##0_-;_-* &quot;-&quot;??_-;_-@_-">
                        <c:v>249275.16191381495</c:v>
                      </c:pt>
                      <c:pt idx="265" formatCode="_-* #,##0_-;\-* #,##0_-;_-* &quot;-&quot;??_-;_-@_-">
                        <c:v>248976.49621212122</c:v>
                      </c:pt>
                      <c:pt idx="266" formatCode="_-* #,##0_-;\-* #,##0_-;_-* &quot;-&quot;??_-;_-@_-">
                        <c:v>248970.19025157232</c:v>
                      </c:pt>
                      <c:pt idx="267" formatCode="_-* #,##0_-;\-* #,##0_-;_-* &quot;-&quot;??_-;_-@_-">
                        <c:v>249014.48558897243</c:v>
                      </c:pt>
                      <c:pt idx="268" formatCode="_-* #,##0_-;\-* #,##0_-;_-* &quot;-&quot;??_-;_-@_-">
                        <c:v>249438.04400749062</c:v>
                      </c:pt>
                      <c:pt idx="269" formatCode="_-* #,##0_-;\-* #,##0_-;_-* &quot;-&quot;??_-;_-@_-">
                        <c:v>249662.11318407962</c:v>
                      </c:pt>
                      <c:pt idx="270" formatCode="_-* #,##0_-;\-* #,##0_-;_-* &quot;-&quot;??_-;_-@_-">
                        <c:v>249975.11059479555</c:v>
                      </c:pt>
                      <c:pt idx="271" formatCode="_-* #,##0_-;\-* #,##0_-;_-* &quot;-&quot;??_-;_-@_-">
                        <c:v>250477.98888888888</c:v>
                      </c:pt>
                      <c:pt idx="272" formatCode="_-* #,##0_-;\-* #,##0_-;_-* &quot;-&quot;??_-;_-@_-">
                        <c:v>250462.65252152522</c:v>
                      </c:pt>
                      <c:pt idx="273" formatCode="_-* #,##0_-;\-* #,##0_-;_-* &quot;-&quot;??_-;_-@_-">
                        <c:v>250954.97549019606</c:v>
                      </c:pt>
                      <c:pt idx="274" formatCode="_-* #,##0_-;\-* #,##0_-;_-* &quot;-&quot;??_-;_-@_-">
                        <c:v>251399.77472527471</c:v>
                      </c:pt>
                      <c:pt idx="275" formatCode="_-* #,##0_-;\-* #,##0_-;_-* &quot;-&quot;??_-;_-@_-">
                        <c:v>251554.51094890511</c:v>
                      </c:pt>
                      <c:pt idx="276" formatCode="_-* #,##0_-;\-* #,##0_-;_-* &quot;-&quot;??_-;_-@_-">
                        <c:v>252404.52363636365</c:v>
                      </c:pt>
                      <c:pt idx="277" formatCode="_-* #,##0_-;\-* #,##0_-;_-* &quot;-&quot;??_-;_-@_-">
                        <c:v>252934.99637681158</c:v>
                      </c:pt>
                      <c:pt idx="278" formatCode="_-* #,##0_-;\-* #,##0_-;_-* &quot;-&quot;??_-;_-@_-">
                        <c:v>253354.11552346571</c:v>
                      </c:pt>
                      <c:pt idx="279" formatCode="_-* #,##0_-;\-* #,##0_-;_-* &quot;-&quot;??_-;_-@_-">
                        <c:v>253752.86151079138</c:v>
                      </c:pt>
                      <c:pt idx="280" formatCode="_-* #,##0_-;\-* #,##0_-;_-* &quot;-&quot;??_-;_-@_-">
                        <c:v>254287.04121863798</c:v>
                      </c:pt>
                      <c:pt idx="281" formatCode="_-* #,##0_-;\-* #,##0_-;_-* &quot;-&quot;??_-;_-@_-">
                        <c:v>254668.17857142858</c:v>
                      </c:pt>
                      <c:pt idx="282" formatCode="_-* #,##0_-;\-* #,##0_-;_-* &quot;-&quot;??_-;_-@_-">
                        <c:v>255287.4433570581</c:v>
                      </c:pt>
                      <c:pt idx="283" formatCode="_-* #,##0_-;\-* #,##0_-;_-* &quot;-&quot;??_-;_-@_-">
                        <c:v>255957.34751773049</c:v>
                      </c:pt>
                      <c:pt idx="284" formatCode="_-* #,##0_-;\-* #,##0_-;_-* &quot;-&quot;??_-;_-@_-">
                        <c:v>256176.95288574792</c:v>
                      </c:pt>
                      <c:pt idx="285" formatCode="_-* #,##0_-;\-* #,##0_-;_-* &quot;-&quot;??_-;_-@_-">
                        <c:v>256839.71478873238</c:v>
                      </c:pt>
                      <c:pt idx="286" formatCode="_-* #,##0_-;\-* #,##0_-;_-* &quot;-&quot;??_-;_-@_-">
                        <c:v>257046.59736842106</c:v>
                      </c:pt>
                      <c:pt idx="287" formatCode="_-* #,##0_-;\-* #,##0_-;_-* &quot;-&quot;??_-;_-@_-">
                        <c:v>257698.50641025641</c:v>
                      </c:pt>
                      <c:pt idx="288" formatCode="_-* #,##0_-;\-* #,##0_-;_-* &quot;-&quot;??_-;_-@_-">
                        <c:v>258224.58304297327</c:v>
                      </c:pt>
                      <c:pt idx="289" formatCode="_-* #,##0_-;\-* #,##0_-;_-* &quot;-&quot;??_-;_-@_-">
                        <c:v>258680.82986111112</c:v>
                      </c:pt>
                      <c:pt idx="290" formatCode="_-* #,##0_-;\-* #,##0_-;_-* &quot;-&quot;??_-;_-@_-">
                        <c:v>259308.45790080738</c:v>
                      </c:pt>
                      <c:pt idx="291" formatCode="_-* #,##0_-;\-* #,##0_-;_-* &quot;-&quot;??_-;_-@_-">
                        <c:v>259916.9103448276</c:v>
                      </c:pt>
                      <c:pt idx="292" formatCode="_-* #,##0_-;\-* #,##0_-;_-* &quot;-&quot;??_-;_-@_-">
                        <c:v>260513.86769759448</c:v>
                      </c:pt>
                      <c:pt idx="293" formatCode="_-* #,##0_-;\-* #,##0_-;_-* &quot;-&quot;??_-;_-@_-">
                        <c:v>261103.53881278541</c:v>
                      </c:pt>
                      <c:pt idx="294" formatCode="_-* #,##0_-;\-* #,##0_-;_-* &quot;-&quot;??_-;_-@_-">
                        <c:v>261664.80432309443</c:v>
                      </c:pt>
                      <c:pt idx="295" formatCode="_-* #,##0_-;\-* #,##0_-;_-* &quot;-&quot;??_-;_-@_-">
                        <c:v>262208.7925170068</c:v>
                      </c:pt>
                      <c:pt idx="296" formatCode="_-* #,##0_-;\-* #,##0_-;_-* &quot;-&quot;??_-;_-@_-">
                        <c:v>262732.87005649717</c:v>
                      </c:pt>
                      <c:pt idx="297" formatCode="_-* #,##0_-;\-* #,##0_-;_-* &quot;-&quot;??_-;_-@_-">
                        <c:v>263356.63513513515</c:v>
                      </c:pt>
                      <c:pt idx="298" formatCode="_-* #,##0_-;\-* #,##0_-;_-* &quot;-&quot;??_-;_-@_-">
                        <c:v>263881.53030303027</c:v>
                      </c:pt>
                      <c:pt idx="299" formatCode="_-* #,##0_-;\-* #,##0_-;_-* &quot;-&quot;??_-;_-@_-">
                        <c:v>264438.66946308722</c:v>
                      </c:pt>
                      <c:pt idx="300" formatCode="_-* #,##0_-;\-* #,##0_-;_-* &quot;-&quot;??_-;_-@_-">
                        <c:v>264816.13405797101</c:v>
                      </c:pt>
                      <c:pt idx="301" formatCode="_-* #,##0_-;\-* #,##0_-;_-* &quot;-&quot;??_-;_-@_-">
                        <c:v>265165.39333333337</c:v>
                      </c:pt>
                      <c:pt idx="302" formatCode="_-* #,##0_-;\-* #,##0_-;_-* &quot;-&quot;??_-;_-@_-">
                        <c:v>265626.90005537099</c:v>
                      </c:pt>
                      <c:pt idx="303" formatCode="_-* #,##0_-;\-* #,##0_-;_-* &quot;-&quot;??_-;_-@_-">
                        <c:v>265828.09547461371</c:v>
                      </c:pt>
                      <c:pt idx="304" formatCode="_-* #,##0_-;\-* #,##0_-;_-* &quot;-&quot;??_-;_-@_-">
                        <c:v>266134.25577557756</c:v>
                      </c:pt>
                      <c:pt idx="305" formatCode="_-* #,##0_-;\-* #,##0_-;_-* &quot;-&quot;??_-;_-@_-">
                        <c:v>266620.33223684208</c:v>
                      </c:pt>
                      <c:pt idx="306" formatCode="_-* #,##0_-;\-* #,##0_-;_-* &quot;-&quot;??_-;_-@_-">
                        <c:v>266936.84918032784</c:v>
                      </c:pt>
                      <c:pt idx="307" formatCode="_-* #,##0_-;\-* #,##0_-;_-* &quot;-&quot;??_-;_-@_-">
                        <c:v>267103.81209150329</c:v>
                      </c:pt>
                      <c:pt idx="308" formatCode="_-* #,##0_-;\-* #,##0_-;_-* &quot;-&quot;??_-;_-@_-">
                        <c:v>267366.60857763299</c:v>
                      </c:pt>
                      <c:pt idx="309" formatCode="_-* #,##0_-;\-* #,##0_-;_-* &quot;-&quot;??_-;_-@_-">
                        <c:v>267471.16341991344</c:v>
                      </c:pt>
                      <c:pt idx="310" formatCode="_-* #,##0_-;\-* #,##0_-;_-* &quot;-&quot;??_-;_-@_-">
                        <c:v>267678.47653721686</c:v>
                      </c:pt>
                      <c:pt idx="311" formatCode="_-* #,##0_-;\-* #,##0_-;_-* &quot;-&quot;??_-;_-@_-">
                        <c:v>267919.08655913977</c:v>
                      </c:pt>
                      <c:pt idx="312" formatCode="_-* #,##0_-;\-* #,##0_-;_-* &quot;-&quot;??_-;_-@_-">
                        <c:v>267997.39067524119</c:v>
                      </c:pt>
                      <c:pt idx="313" formatCode="_-* #,##0_-;\-* #,##0_-;_-* &quot;-&quot;??_-;_-@_-">
                        <c:v>268272.28135048237</c:v>
                      </c:pt>
                      <c:pt idx="314" formatCode="_-* #,##0_-;\-* #,##0_-;_-* &quot;-&quot;??_-;_-@_-">
                        <c:v>268547.17202572356</c:v>
                      </c:pt>
                      <c:pt idx="315" formatCode="_-* #,##0_-;\-* #,##0_-;_-* &quot;-&quot;??_-;_-@_-">
                        <c:v>268822.06270096474</c:v>
                      </c:pt>
                      <c:pt idx="316" formatCode="_-* #,##0_-;\-* #,##0_-;_-* &quot;-&quot;??_-;_-@_-">
                        <c:v>269096.95337620593</c:v>
                      </c:pt>
                      <c:pt idx="317" formatCode="_-* #,##0_-;\-* #,##0_-;_-* &quot;-&quot;??_-;_-@_-">
                        <c:v>269371.84405144711</c:v>
                      </c:pt>
                      <c:pt idx="318" formatCode="_-* #,##0_-;\-* #,##0_-;_-* &quot;-&quot;??_-;_-@_-">
                        <c:v>269646.7347266883</c:v>
                      </c:pt>
                      <c:pt idx="319" formatCode="_-* #,##0_-;\-* #,##0_-;_-* &quot;-&quot;??_-;_-@_-">
                        <c:v>269921.62540192949</c:v>
                      </c:pt>
                      <c:pt idx="320" formatCode="_-* #,##0_-;\-* #,##0_-;_-* &quot;-&quot;??_-;_-@_-">
                        <c:v>270196.51607717067</c:v>
                      </c:pt>
                      <c:pt idx="321" formatCode="_-* #,##0_-;\-* #,##0_-;_-* &quot;-&quot;??_-;_-@_-">
                        <c:v>270471.40675241186</c:v>
                      </c:pt>
                      <c:pt idx="322" formatCode="_-* #,##0_-;\-* #,##0_-;_-* &quot;-&quot;??_-;_-@_-">
                        <c:v>270746.29742765304</c:v>
                      </c:pt>
                      <c:pt idx="323" formatCode="_-* #,##0_-;\-* #,##0_-;_-* &quot;-&quot;??_-;_-@_-">
                        <c:v>271021.18810289423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82-4640-B0E0-A54AE3EE0FCC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Forecasting'!$N$10</c15:sqref>
                        </c15:formulaRef>
                      </c:ext>
                    </c:extLst>
                    <c:strCache>
                      <c:ptCount val="1"/>
                      <c:pt idx="0">
                        <c:v>SES 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Forecasting'!$N$11:$N$334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187598.33333333334</c:v>
                      </c:pt>
                      <c:pt idx="1">
                        <c:v>182119.46666666667</c:v>
                      </c:pt>
                      <c:pt idx="2">
                        <c:v>182451.17333333334</c:v>
                      </c:pt>
                      <c:pt idx="3">
                        <c:v>183174.73866666667</c:v>
                      </c:pt>
                      <c:pt idx="4">
                        <c:v>185884.79093333334</c:v>
                      </c:pt>
                      <c:pt idx="5">
                        <c:v>188154.23274666668</c:v>
                      </c:pt>
                      <c:pt idx="6">
                        <c:v>191846.58619733335</c:v>
                      </c:pt>
                      <c:pt idx="7">
                        <c:v>194427.86895786668</c:v>
                      </c:pt>
                      <c:pt idx="8">
                        <c:v>193723.89516629337</c:v>
                      </c:pt>
                      <c:pt idx="9">
                        <c:v>193946.31613303471</c:v>
                      </c:pt>
                      <c:pt idx="10">
                        <c:v>190633.05290642777</c:v>
                      </c:pt>
                      <c:pt idx="11">
                        <c:v>188706.2423251422</c:v>
                      </c:pt>
                      <c:pt idx="12">
                        <c:v>185300.99386011375</c:v>
                      </c:pt>
                      <c:pt idx="13">
                        <c:v>180809.59508809104</c:v>
                      </c:pt>
                      <c:pt idx="14">
                        <c:v>182221.47607047285</c:v>
                      </c:pt>
                      <c:pt idx="15">
                        <c:v>183524.58085637828</c:v>
                      </c:pt>
                      <c:pt idx="16">
                        <c:v>188015.86468510263</c:v>
                      </c:pt>
                      <c:pt idx="17">
                        <c:v>190295.4917480821</c:v>
                      </c:pt>
                      <c:pt idx="18">
                        <c:v>194203.99339846568</c:v>
                      </c:pt>
                      <c:pt idx="19">
                        <c:v>197289.99471877253</c:v>
                      </c:pt>
                      <c:pt idx="20">
                        <c:v>196584.99577501803</c:v>
                      </c:pt>
                      <c:pt idx="21">
                        <c:v>196826.59662001443</c:v>
                      </c:pt>
                      <c:pt idx="22">
                        <c:v>193925.67729601156</c:v>
                      </c:pt>
                      <c:pt idx="23">
                        <c:v>192506.14183680926</c:v>
                      </c:pt>
                      <c:pt idx="24">
                        <c:v>187867.71346944739</c:v>
                      </c:pt>
                      <c:pt idx="25">
                        <c:v>183582.97077555791</c:v>
                      </c:pt>
                      <c:pt idx="26">
                        <c:v>186104.37662044633</c:v>
                      </c:pt>
                      <c:pt idx="27">
                        <c:v>187964.90129635707</c:v>
                      </c:pt>
                      <c:pt idx="28">
                        <c:v>191690.72103708569</c:v>
                      </c:pt>
                      <c:pt idx="29">
                        <c:v>194808.57682966857</c:v>
                      </c:pt>
                      <c:pt idx="30">
                        <c:v>198802.46146373486</c:v>
                      </c:pt>
                      <c:pt idx="31">
                        <c:v>202050.9691709879</c:v>
                      </c:pt>
                      <c:pt idx="32">
                        <c:v>201742.97533679035</c:v>
                      </c:pt>
                      <c:pt idx="33">
                        <c:v>201967.18026943231</c:v>
                      </c:pt>
                      <c:pt idx="34">
                        <c:v>199588.54421554587</c:v>
                      </c:pt>
                      <c:pt idx="35">
                        <c:v>198288.2353724367</c:v>
                      </c:pt>
                      <c:pt idx="36">
                        <c:v>197398.18829794938</c:v>
                      </c:pt>
                      <c:pt idx="37">
                        <c:v>192129.15063835951</c:v>
                      </c:pt>
                      <c:pt idx="38">
                        <c:v>193948.72051068762</c:v>
                      </c:pt>
                      <c:pt idx="39">
                        <c:v>194801.57640855011</c:v>
                      </c:pt>
                      <c:pt idx="40">
                        <c:v>198358.46112684012</c:v>
                      </c:pt>
                      <c:pt idx="41">
                        <c:v>200960.7689014721</c:v>
                      </c:pt>
                      <c:pt idx="42">
                        <c:v>204206.21512117769</c:v>
                      </c:pt>
                      <c:pt idx="43">
                        <c:v>207208.17209694217</c:v>
                      </c:pt>
                      <c:pt idx="44">
                        <c:v>206539.73767755376</c:v>
                      </c:pt>
                      <c:pt idx="45">
                        <c:v>206580.79014204303</c:v>
                      </c:pt>
                      <c:pt idx="46">
                        <c:v>204090.83211363445</c:v>
                      </c:pt>
                      <c:pt idx="47">
                        <c:v>201940.86569090758</c:v>
                      </c:pt>
                      <c:pt idx="48">
                        <c:v>198245.69255272608</c:v>
                      </c:pt>
                      <c:pt idx="49">
                        <c:v>193908.95404218088</c:v>
                      </c:pt>
                      <c:pt idx="50">
                        <c:v>195961.5632337447</c:v>
                      </c:pt>
                      <c:pt idx="51">
                        <c:v>197819.85058699577</c:v>
                      </c:pt>
                      <c:pt idx="52">
                        <c:v>201991.08046959664</c:v>
                      </c:pt>
                      <c:pt idx="53">
                        <c:v>204703.06437567732</c:v>
                      </c:pt>
                      <c:pt idx="54">
                        <c:v>208784.25150054187</c:v>
                      </c:pt>
                      <c:pt idx="55">
                        <c:v>212837.40120043349</c:v>
                      </c:pt>
                      <c:pt idx="56">
                        <c:v>211790.72096034681</c:v>
                      </c:pt>
                      <c:pt idx="57">
                        <c:v>212563.37676827743</c:v>
                      </c:pt>
                      <c:pt idx="58">
                        <c:v>209979.30141462196</c:v>
                      </c:pt>
                      <c:pt idx="59">
                        <c:v>208275.84113169758</c:v>
                      </c:pt>
                      <c:pt idx="60">
                        <c:v>204645.87290535809</c:v>
                      </c:pt>
                      <c:pt idx="61">
                        <c:v>200506.6983242865</c:v>
                      </c:pt>
                      <c:pt idx="62">
                        <c:v>202795.75865942921</c:v>
                      </c:pt>
                      <c:pt idx="63">
                        <c:v>204494.60692754338</c:v>
                      </c:pt>
                      <c:pt idx="64">
                        <c:v>208812.08554203471</c:v>
                      </c:pt>
                      <c:pt idx="65">
                        <c:v>211500.4684336278</c:v>
                      </c:pt>
                      <c:pt idx="66">
                        <c:v>216542.97474690227</c:v>
                      </c:pt>
                      <c:pt idx="67">
                        <c:v>219933.57979752184</c:v>
                      </c:pt>
                      <c:pt idx="68">
                        <c:v>218656.26383801748</c:v>
                      </c:pt>
                      <c:pt idx="69">
                        <c:v>219168.81107041397</c:v>
                      </c:pt>
                      <c:pt idx="70">
                        <c:v>215819.44885633118</c:v>
                      </c:pt>
                      <c:pt idx="71">
                        <c:v>214119.95908506494</c:v>
                      </c:pt>
                      <c:pt idx="72">
                        <c:v>210669.96726805196</c:v>
                      </c:pt>
                      <c:pt idx="73">
                        <c:v>205969.37381444158</c:v>
                      </c:pt>
                      <c:pt idx="74">
                        <c:v>207619.89905155328</c:v>
                      </c:pt>
                      <c:pt idx="75">
                        <c:v>209680.11924124265</c:v>
                      </c:pt>
                      <c:pt idx="76">
                        <c:v>213323.89539299411</c:v>
                      </c:pt>
                      <c:pt idx="77">
                        <c:v>216405.71631439531</c:v>
                      </c:pt>
                      <c:pt idx="78">
                        <c:v>221113.37305151625</c:v>
                      </c:pt>
                      <c:pt idx="79">
                        <c:v>224319.298441213</c:v>
                      </c:pt>
                      <c:pt idx="80">
                        <c:v>223347.63875297044</c:v>
                      </c:pt>
                      <c:pt idx="81">
                        <c:v>224382.71100237637</c:v>
                      </c:pt>
                      <c:pt idx="82">
                        <c:v>221741.76880190111</c:v>
                      </c:pt>
                      <c:pt idx="83">
                        <c:v>220654.01504152091</c:v>
                      </c:pt>
                      <c:pt idx="84">
                        <c:v>215239.41203321674</c:v>
                      </c:pt>
                      <c:pt idx="85">
                        <c:v>210488.52962657341</c:v>
                      </c:pt>
                      <c:pt idx="86">
                        <c:v>212543.42370125875</c:v>
                      </c:pt>
                      <c:pt idx="87">
                        <c:v>214233.93896100702</c:v>
                      </c:pt>
                      <c:pt idx="88">
                        <c:v>217544.35116880565</c:v>
                      </c:pt>
                      <c:pt idx="89">
                        <c:v>221229.48093504453</c:v>
                      </c:pt>
                      <c:pt idx="90">
                        <c:v>225606.78474803566</c:v>
                      </c:pt>
                      <c:pt idx="91">
                        <c:v>228786.02779842855</c:v>
                      </c:pt>
                      <c:pt idx="92">
                        <c:v>227890.02223874285</c:v>
                      </c:pt>
                      <c:pt idx="93">
                        <c:v>229038.2177909943</c:v>
                      </c:pt>
                      <c:pt idx="94">
                        <c:v>227601.77423279546</c:v>
                      </c:pt>
                      <c:pt idx="95">
                        <c:v>226374.41938623638</c:v>
                      </c:pt>
                      <c:pt idx="96">
                        <c:v>221787.93550898912</c:v>
                      </c:pt>
                      <c:pt idx="97">
                        <c:v>217282.54840719132</c:v>
                      </c:pt>
                      <c:pt idx="98">
                        <c:v>220324.03872575308</c:v>
                      </c:pt>
                      <c:pt idx="99">
                        <c:v>221798.83098060248</c:v>
                      </c:pt>
                      <c:pt idx="100">
                        <c:v>225939.26478448202</c:v>
                      </c:pt>
                      <c:pt idx="101">
                        <c:v>229344.01182758564</c:v>
                      </c:pt>
                      <c:pt idx="102">
                        <c:v>232503.20946206851</c:v>
                      </c:pt>
                      <c:pt idx="103">
                        <c:v>235568.96756965481</c:v>
                      </c:pt>
                      <c:pt idx="104">
                        <c:v>234034.97405572387</c:v>
                      </c:pt>
                      <c:pt idx="105">
                        <c:v>234526.17924457911</c:v>
                      </c:pt>
                      <c:pt idx="106">
                        <c:v>232184.74339566327</c:v>
                      </c:pt>
                      <c:pt idx="107">
                        <c:v>229425.79471653063</c:v>
                      </c:pt>
                      <c:pt idx="108">
                        <c:v>225477.63577322452</c:v>
                      </c:pt>
                      <c:pt idx="109">
                        <c:v>220557.30861857964</c:v>
                      </c:pt>
                      <c:pt idx="110">
                        <c:v>222963.24689486373</c:v>
                      </c:pt>
                      <c:pt idx="111">
                        <c:v>224873.19751589099</c:v>
                      </c:pt>
                      <c:pt idx="112">
                        <c:v>228969.9580127128</c:v>
                      </c:pt>
                      <c:pt idx="113">
                        <c:v>231875.56641017026</c:v>
                      </c:pt>
                      <c:pt idx="114">
                        <c:v>235573.05312813623</c:v>
                      </c:pt>
                      <c:pt idx="115">
                        <c:v>239113.24250250898</c:v>
                      </c:pt>
                      <c:pt idx="116">
                        <c:v>236552.99400200718</c:v>
                      </c:pt>
                      <c:pt idx="117">
                        <c:v>237452.39520160574</c:v>
                      </c:pt>
                      <c:pt idx="118">
                        <c:v>236064.11616128462</c:v>
                      </c:pt>
                      <c:pt idx="119">
                        <c:v>234768.09292902768</c:v>
                      </c:pt>
                      <c:pt idx="120">
                        <c:v>230857.47434322216</c:v>
                      </c:pt>
                      <c:pt idx="121">
                        <c:v>226333.37947457773</c:v>
                      </c:pt>
                      <c:pt idx="122">
                        <c:v>228280.70357966219</c:v>
                      </c:pt>
                      <c:pt idx="123">
                        <c:v>230069.76286372979</c:v>
                      </c:pt>
                      <c:pt idx="124">
                        <c:v>234405.01029098386</c:v>
                      </c:pt>
                      <c:pt idx="125">
                        <c:v>237097.60823278711</c:v>
                      </c:pt>
                      <c:pt idx="126">
                        <c:v>240956.4865862297</c:v>
                      </c:pt>
                      <c:pt idx="127">
                        <c:v>244498.3892689838</c:v>
                      </c:pt>
                      <c:pt idx="128">
                        <c:v>242323.71141518705</c:v>
                      </c:pt>
                      <c:pt idx="129">
                        <c:v>242970.16913214966</c:v>
                      </c:pt>
                      <c:pt idx="130">
                        <c:v>240505.73530571975</c:v>
                      </c:pt>
                      <c:pt idx="131">
                        <c:v>239256.5882445758</c:v>
                      </c:pt>
                      <c:pt idx="132">
                        <c:v>235112.07059566065</c:v>
                      </c:pt>
                      <c:pt idx="133">
                        <c:v>228825.05647652852</c:v>
                      </c:pt>
                      <c:pt idx="134">
                        <c:v>230395.84518122283</c:v>
                      </c:pt>
                      <c:pt idx="135">
                        <c:v>232199.67614497826</c:v>
                      </c:pt>
                      <c:pt idx="136">
                        <c:v>236408.54091598262</c:v>
                      </c:pt>
                      <c:pt idx="137">
                        <c:v>239555.8327327861</c:v>
                      </c:pt>
                      <c:pt idx="138">
                        <c:v>244065.66618622889</c:v>
                      </c:pt>
                      <c:pt idx="139">
                        <c:v>247389.93294898313</c:v>
                      </c:pt>
                      <c:pt idx="140">
                        <c:v>245402.14635918653</c:v>
                      </c:pt>
                      <c:pt idx="141">
                        <c:v>247131.31708734925</c:v>
                      </c:pt>
                      <c:pt idx="142">
                        <c:v>244444.65366987942</c:v>
                      </c:pt>
                      <c:pt idx="143">
                        <c:v>243263.32293590356</c:v>
                      </c:pt>
                      <c:pt idx="144">
                        <c:v>239100.65834872285</c:v>
                      </c:pt>
                      <c:pt idx="145">
                        <c:v>234022.32667897828</c:v>
                      </c:pt>
                      <c:pt idx="146">
                        <c:v>237498.46134318263</c:v>
                      </c:pt>
                      <c:pt idx="147">
                        <c:v>240192.36907454612</c:v>
                      </c:pt>
                      <c:pt idx="148">
                        <c:v>243600.89525963692</c:v>
                      </c:pt>
                      <c:pt idx="149">
                        <c:v>246357.31620770955</c:v>
                      </c:pt>
                      <c:pt idx="150">
                        <c:v>250279.65296616766</c:v>
                      </c:pt>
                      <c:pt idx="151">
                        <c:v>252790.92237293415</c:v>
                      </c:pt>
                      <c:pt idx="152">
                        <c:v>250935.73789834732</c:v>
                      </c:pt>
                      <c:pt idx="153">
                        <c:v>251647.79031867787</c:v>
                      </c:pt>
                      <c:pt idx="154">
                        <c:v>249277.43225494231</c:v>
                      </c:pt>
                      <c:pt idx="155">
                        <c:v>248427.74580395385</c:v>
                      </c:pt>
                      <c:pt idx="156">
                        <c:v>243556.59664316309</c:v>
                      </c:pt>
                      <c:pt idx="157">
                        <c:v>238839.27731453048</c:v>
                      </c:pt>
                      <c:pt idx="158">
                        <c:v>241707.82185162438</c:v>
                      </c:pt>
                      <c:pt idx="159">
                        <c:v>243538.25748129952</c:v>
                      </c:pt>
                      <c:pt idx="160">
                        <c:v>247366.20598503962</c:v>
                      </c:pt>
                      <c:pt idx="161">
                        <c:v>250656.16478803172</c:v>
                      </c:pt>
                      <c:pt idx="162">
                        <c:v>253929.9318304254</c:v>
                      </c:pt>
                      <c:pt idx="163">
                        <c:v>256208.54546434034</c:v>
                      </c:pt>
                      <c:pt idx="164">
                        <c:v>253414.83637147228</c:v>
                      </c:pt>
                      <c:pt idx="165">
                        <c:v>253015.66909717786</c:v>
                      </c:pt>
                      <c:pt idx="166">
                        <c:v>251023.73527774232</c:v>
                      </c:pt>
                      <c:pt idx="167">
                        <c:v>249976.38822219387</c:v>
                      </c:pt>
                      <c:pt idx="168">
                        <c:v>246637.51057775511</c:v>
                      </c:pt>
                      <c:pt idx="169">
                        <c:v>241452.20846220411</c:v>
                      </c:pt>
                      <c:pt idx="170">
                        <c:v>244486.36676976332</c:v>
                      </c:pt>
                      <c:pt idx="171">
                        <c:v>245717.89341581066</c:v>
                      </c:pt>
                      <c:pt idx="172">
                        <c:v>249248.31473264855</c:v>
                      </c:pt>
                      <c:pt idx="173">
                        <c:v>252155.05178611886</c:v>
                      </c:pt>
                      <c:pt idx="174">
                        <c:v>254408.2414288951</c:v>
                      </c:pt>
                      <c:pt idx="175">
                        <c:v>256567.79314311611</c:v>
                      </c:pt>
                      <c:pt idx="176">
                        <c:v>254375.23451449291</c:v>
                      </c:pt>
                      <c:pt idx="177">
                        <c:v>255087.98761159432</c:v>
                      </c:pt>
                      <c:pt idx="178">
                        <c:v>253139.59008927547</c:v>
                      </c:pt>
                      <c:pt idx="179">
                        <c:v>252149.07207142038</c:v>
                      </c:pt>
                      <c:pt idx="180">
                        <c:v>248443.45765713631</c:v>
                      </c:pt>
                      <c:pt idx="181">
                        <c:v>242601.16612570905</c:v>
                      </c:pt>
                      <c:pt idx="182">
                        <c:v>246008.53290056725</c:v>
                      </c:pt>
                      <c:pt idx="183">
                        <c:v>247325.82632045381</c:v>
                      </c:pt>
                      <c:pt idx="184">
                        <c:v>251375.46105636307</c:v>
                      </c:pt>
                      <c:pt idx="185">
                        <c:v>254175.16884509049</c:v>
                      </c:pt>
                      <c:pt idx="186">
                        <c:v>256761.33507607243</c:v>
                      </c:pt>
                      <c:pt idx="187">
                        <c:v>259654.06806085794</c:v>
                      </c:pt>
                      <c:pt idx="188">
                        <c:v>256916.25444868638</c:v>
                      </c:pt>
                      <c:pt idx="189">
                        <c:v>257817.60355894911</c:v>
                      </c:pt>
                      <c:pt idx="190">
                        <c:v>255411.48284715929</c:v>
                      </c:pt>
                      <c:pt idx="191">
                        <c:v>252385.38627772746</c:v>
                      </c:pt>
                      <c:pt idx="192">
                        <c:v>248492.30902218199</c:v>
                      </c:pt>
                      <c:pt idx="193">
                        <c:v>243061.04721774562</c:v>
                      </c:pt>
                      <c:pt idx="194">
                        <c:v>244917.43777419653</c:v>
                      </c:pt>
                      <c:pt idx="195">
                        <c:v>246351.55021935725</c:v>
                      </c:pt>
                      <c:pt idx="196">
                        <c:v>249374.44017548583</c:v>
                      </c:pt>
                      <c:pt idx="197">
                        <c:v>250996.35214038868</c:v>
                      </c:pt>
                      <c:pt idx="198">
                        <c:v>253117.08171231096</c:v>
                      </c:pt>
                      <c:pt idx="199">
                        <c:v>254615.46536984877</c:v>
                      </c:pt>
                      <c:pt idx="200">
                        <c:v>251613.77229587903</c:v>
                      </c:pt>
                      <c:pt idx="201">
                        <c:v>252460.61783670323</c:v>
                      </c:pt>
                      <c:pt idx="202">
                        <c:v>249261.49426936259</c:v>
                      </c:pt>
                      <c:pt idx="203">
                        <c:v>247757.59541549007</c:v>
                      </c:pt>
                      <c:pt idx="204">
                        <c:v>243311.87633239204</c:v>
                      </c:pt>
                      <c:pt idx="205">
                        <c:v>238178.10106591365</c:v>
                      </c:pt>
                      <c:pt idx="206">
                        <c:v>240490.68085273093</c:v>
                      </c:pt>
                      <c:pt idx="207">
                        <c:v>242667.34468218475</c:v>
                      </c:pt>
                      <c:pt idx="208">
                        <c:v>245789.07574574783</c:v>
                      </c:pt>
                      <c:pt idx="209">
                        <c:v>248310.26059659827</c:v>
                      </c:pt>
                      <c:pt idx="210">
                        <c:v>251542.60847727861</c:v>
                      </c:pt>
                      <c:pt idx="211">
                        <c:v>253293.4867818229</c:v>
                      </c:pt>
                      <c:pt idx="212">
                        <c:v>251028.78942545832</c:v>
                      </c:pt>
                      <c:pt idx="213">
                        <c:v>251264.83154036669</c:v>
                      </c:pt>
                      <c:pt idx="214">
                        <c:v>248464.66523229337</c:v>
                      </c:pt>
                      <c:pt idx="215">
                        <c:v>246690.3321858347</c:v>
                      </c:pt>
                      <c:pt idx="216">
                        <c:v>241520.06574866775</c:v>
                      </c:pt>
                      <c:pt idx="217">
                        <c:v>235343.05259893421</c:v>
                      </c:pt>
                      <c:pt idx="218">
                        <c:v>239122.04207914739</c:v>
                      </c:pt>
                      <c:pt idx="219">
                        <c:v>242084.83366331793</c:v>
                      </c:pt>
                      <c:pt idx="220">
                        <c:v>245053.26693065435</c:v>
                      </c:pt>
                      <c:pt idx="221">
                        <c:v>248059.21354452349</c:v>
                      </c:pt>
                      <c:pt idx="222">
                        <c:v>251510.37083561881</c:v>
                      </c:pt>
                      <c:pt idx="223">
                        <c:v>253975.69666849505</c:v>
                      </c:pt>
                      <c:pt idx="224">
                        <c:v>252116.95733479605</c:v>
                      </c:pt>
                      <c:pt idx="225">
                        <c:v>252972.56586783685</c:v>
                      </c:pt>
                      <c:pt idx="226">
                        <c:v>250293.8526942695</c:v>
                      </c:pt>
                      <c:pt idx="227">
                        <c:v>248395.08215541561</c:v>
                      </c:pt>
                      <c:pt idx="228">
                        <c:v>243474.0657243325</c:v>
                      </c:pt>
                      <c:pt idx="229">
                        <c:v>237471.85257946601</c:v>
                      </c:pt>
                      <c:pt idx="230">
                        <c:v>240602.28206357284</c:v>
                      </c:pt>
                      <c:pt idx="231">
                        <c:v>242397.42565085829</c:v>
                      </c:pt>
                      <c:pt idx="232">
                        <c:v>244734.54052068666</c:v>
                      </c:pt>
                      <c:pt idx="233">
                        <c:v>247457.63241654934</c:v>
                      </c:pt>
                      <c:pt idx="234">
                        <c:v>250001.10593323948</c:v>
                      </c:pt>
                      <c:pt idx="235">
                        <c:v>252106.0847465916</c:v>
                      </c:pt>
                      <c:pt idx="236">
                        <c:v>250097.26779727329</c:v>
                      </c:pt>
                      <c:pt idx="237">
                        <c:v>250459.01423781866</c:v>
                      </c:pt>
                      <c:pt idx="238">
                        <c:v>248074.21139025493</c:v>
                      </c:pt>
                      <c:pt idx="239">
                        <c:v>247421.36911220395</c:v>
                      </c:pt>
                      <c:pt idx="240">
                        <c:v>243442.49528976317</c:v>
                      </c:pt>
                      <c:pt idx="241">
                        <c:v>238393.19623181055</c:v>
                      </c:pt>
                      <c:pt idx="242">
                        <c:v>241947.75698544848</c:v>
                      </c:pt>
                      <c:pt idx="243">
                        <c:v>243437.00558835879</c:v>
                      </c:pt>
                      <c:pt idx="244">
                        <c:v>246904.40447068703</c:v>
                      </c:pt>
                      <c:pt idx="245">
                        <c:v>249598.72357654964</c:v>
                      </c:pt>
                      <c:pt idx="246">
                        <c:v>251727.77886123973</c:v>
                      </c:pt>
                      <c:pt idx="247">
                        <c:v>254258.02308899182</c:v>
                      </c:pt>
                      <c:pt idx="248">
                        <c:v>251179.81847119346</c:v>
                      </c:pt>
                      <c:pt idx="249">
                        <c:v>251658.65477695479</c:v>
                      </c:pt>
                      <c:pt idx="250">
                        <c:v>249399.12382156384</c:v>
                      </c:pt>
                      <c:pt idx="251">
                        <c:v>247261.09905725106</c:v>
                      </c:pt>
                      <c:pt idx="252">
                        <c:v>243692.67924580089</c:v>
                      </c:pt>
                      <c:pt idx="253">
                        <c:v>238114.74339664073</c:v>
                      </c:pt>
                      <c:pt idx="254">
                        <c:v>241096.9947173126</c:v>
                      </c:pt>
                      <c:pt idx="255">
                        <c:v>243290.39577385009</c:v>
                      </c:pt>
                      <c:pt idx="256">
                        <c:v>247313.5166190801</c:v>
                      </c:pt>
                      <c:pt idx="257">
                        <c:v>249846.81329526409</c:v>
                      </c:pt>
                      <c:pt idx="258">
                        <c:v>252666.6506362113</c:v>
                      </c:pt>
                      <c:pt idx="259">
                        <c:v>255745.52050896906</c:v>
                      </c:pt>
                      <c:pt idx="260">
                        <c:v>253103.61640717526</c:v>
                      </c:pt>
                      <c:pt idx="261">
                        <c:v>254232.49312574023</c:v>
                      </c:pt>
                      <c:pt idx="262">
                        <c:v>251396.99450059221</c:v>
                      </c:pt>
                      <c:pt idx="263">
                        <c:v>249364.99560047378</c:v>
                      </c:pt>
                      <c:pt idx="264">
                        <c:v>244774.59648037903</c:v>
                      </c:pt>
                      <c:pt idx="265">
                        <c:v>238609.47718430322</c:v>
                      </c:pt>
                      <c:pt idx="266">
                        <c:v>241572.38174744259</c:v>
                      </c:pt>
                      <c:pt idx="267">
                        <c:v>244605.10539795409</c:v>
                      </c:pt>
                      <c:pt idx="268">
                        <c:v>248931.48431836328</c:v>
                      </c:pt>
                      <c:pt idx="269">
                        <c:v>251836.98745469062</c:v>
                      </c:pt>
                      <c:pt idx="270">
                        <c:v>255480.18996375252</c:v>
                      </c:pt>
                      <c:pt idx="271">
                        <c:v>258150.35197100203</c:v>
                      </c:pt>
                      <c:pt idx="272">
                        <c:v>256057.88157680165</c:v>
                      </c:pt>
                      <c:pt idx="273">
                        <c:v>257875.10526144132</c:v>
                      </c:pt>
                      <c:pt idx="274">
                        <c:v>254590.28420915309</c:v>
                      </c:pt>
                      <c:pt idx="275">
                        <c:v>254126.4273673225</c:v>
                      </c:pt>
                      <c:pt idx="276">
                        <c:v>250000.74189385801</c:v>
                      </c:pt>
                      <c:pt idx="277">
                        <c:v>243444.59351508642</c:v>
                      </c:pt>
                      <c:pt idx="278">
                        <c:v>246359.07481206916</c:v>
                      </c:pt>
                      <c:pt idx="279">
                        <c:v>249650.65984965532</c:v>
                      </c:pt>
                      <c:pt idx="280">
                        <c:v>253888.32787972427</c:v>
                      </c:pt>
                      <c:pt idx="281">
                        <c:v>257225.46230377944</c:v>
                      </c:pt>
                      <c:pt idx="282">
                        <c:v>261454.76984302356</c:v>
                      </c:pt>
                      <c:pt idx="283">
                        <c:v>263605.61587441887</c:v>
                      </c:pt>
                      <c:pt idx="284">
                        <c:v>261902.4926995351</c:v>
                      </c:pt>
                      <c:pt idx="285">
                        <c:v>263215.7941596281</c:v>
                      </c:pt>
                      <c:pt idx="286">
                        <c:v>260341.23532770251</c:v>
                      </c:pt>
                      <c:pt idx="287">
                        <c:v>260157.78826216201</c:v>
                      </c:pt>
                      <c:pt idx="288">
                        <c:v>256062.03060972964</c:v>
                      </c:pt>
                      <c:pt idx="289">
                        <c:v>249451.82448778374</c:v>
                      </c:pt>
                      <c:pt idx="290">
                        <c:v>252590.85959022699</c:v>
                      </c:pt>
                      <c:pt idx="291">
                        <c:v>256003.28767218161</c:v>
                      </c:pt>
                      <c:pt idx="292">
                        <c:v>260397.03013774529</c:v>
                      </c:pt>
                      <c:pt idx="293">
                        <c:v>263715.82411019626</c:v>
                      </c:pt>
                      <c:pt idx="294">
                        <c:v>268004.65928815701</c:v>
                      </c:pt>
                      <c:pt idx="295">
                        <c:v>270246.32743052562</c:v>
                      </c:pt>
                      <c:pt idx="296">
                        <c:v>268604.8619444205</c:v>
                      </c:pt>
                      <c:pt idx="297">
                        <c:v>270005.88955553644</c:v>
                      </c:pt>
                      <c:pt idx="298">
                        <c:v>267035.51164442918</c:v>
                      </c:pt>
                      <c:pt idx="299">
                        <c:v>266584.00931554334</c:v>
                      </c:pt>
                      <c:pt idx="300">
                        <c:v>262184.60745243472</c:v>
                      </c:pt>
                      <c:pt idx="301">
                        <c:v>255137.08596194777</c:v>
                      </c:pt>
                      <c:pt idx="302">
                        <c:v>257580.66876955822</c:v>
                      </c:pt>
                      <c:pt idx="303">
                        <c:v>260645.33501564659</c:v>
                      </c:pt>
                      <c:pt idx="304">
                        <c:v>265307.46801251726</c:v>
                      </c:pt>
                      <c:pt idx="305">
                        <c:v>268353.37441001384</c:v>
                      </c:pt>
                      <c:pt idx="306">
                        <c:v>272151.29952801112</c:v>
                      </c:pt>
                      <c:pt idx="307">
                        <c:v>274357.83962240891</c:v>
                      </c:pt>
                      <c:pt idx="308">
                        <c:v>272020.87169792713</c:v>
                      </c:pt>
                      <c:pt idx="309">
                        <c:v>273404.09735834174</c:v>
                      </c:pt>
                      <c:pt idx="310">
                        <c:v>270265.67788667342</c:v>
                      </c:pt>
                      <c:pt idx="311">
                        <c:v>269519.54230933875</c:v>
                      </c:pt>
                      <c:pt idx="312">
                        <c:v>264754.63384747098</c:v>
                      </c:pt>
                      <c:pt idx="313">
                        <c:v>260942.70707797678</c:v>
                      </c:pt>
                      <c:pt idx="314">
                        <c:v>257893.16566238145</c:v>
                      </c:pt>
                      <c:pt idx="315">
                        <c:v>255453.53252990518</c:v>
                      </c:pt>
                      <c:pt idx="316">
                        <c:v>253501.82602392416</c:v>
                      </c:pt>
                      <c:pt idx="317">
                        <c:v>251940.46081913935</c:v>
                      </c:pt>
                      <c:pt idx="318">
                        <c:v>250691.3686553115</c:v>
                      </c:pt>
                      <c:pt idx="319">
                        <c:v>249692.09492424922</c:v>
                      </c:pt>
                      <c:pt idx="320">
                        <c:v>248892.6759393994</c:v>
                      </c:pt>
                      <c:pt idx="321">
                        <c:v>248253.14075151953</c:v>
                      </c:pt>
                      <c:pt idx="322">
                        <c:v>247741.51260121563</c:v>
                      </c:pt>
                      <c:pt idx="323">
                        <c:v>247332.21008097252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82-4640-B0E0-A54AE3EE0FCC}"/>
                  </c:ext>
                </c:extLst>
              </c15:ser>
            </c15:filteredLineSeries>
          </c:ext>
        </c:extLst>
      </c:lineChart>
      <c:dateAx>
        <c:axId val="8277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754968"/>
        <c:crosses val="autoZero"/>
        <c:auto val="1"/>
        <c:lblOffset val="100"/>
        <c:baseTimeUnit val="months"/>
      </c:dateAx>
      <c:valAx>
        <c:axId val="8277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7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Original and Reconstructed Time Series of Green Produce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'A2. Decomposition'!$C$1</c:f>
              <c:strCache>
                <c:ptCount val="1"/>
                <c:pt idx="0">
                  <c:v>Green Produce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'A2. Decomposition'!$B$2:$B$325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'A2. Decomposition'!$C$2:$C$325</c:f>
              <c:numCache>
                <c:formatCode>_-* #,##0_-;\-* #,##0_-;_-* "-"??_-;_-@_-</c:formatCode>
                <c:ptCount val="324"/>
                <c:pt idx="0">
                  <c:v>160204</c:v>
                </c:pt>
                <c:pt idx="1">
                  <c:v>183778</c:v>
                </c:pt>
                <c:pt idx="2">
                  <c:v>186069</c:v>
                </c:pt>
                <c:pt idx="3">
                  <c:v>196725</c:v>
                </c:pt>
                <c:pt idx="4">
                  <c:v>197232</c:v>
                </c:pt>
                <c:pt idx="5">
                  <c:v>206616</c:v>
                </c:pt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</c:v>
                </c:pt>
                <c:pt idx="234">
                  <c:v>260526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  <c:pt idx="318">
                  <c:v>286608</c:v>
                </c:pt>
                <c:pt idx="319">
                  <c:v>260595</c:v>
                </c:pt>
                <c:pt idx="320">
                  <c:v>282174</c:v>
                </c:pt>
                <c:pt idx="321">
                  <c:v>258590</c:v>
                </c:pt>
                <c:pt idx="322">
                  <c:v>268413</c:v>
                </c:pt>
                <c:pt idx="323">
                  <c:v>287536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3-41C1-8D0F-D558B57F5E89}"/>
            </c:ext>
          </c:extLst>
        </c:ser>
        <c:ser>
          <c:idx val="8"/>
          <c:order val="4"/>
          <c:tx>
            <c:strRef>
              <c:f>'A2. Decomposition'!$K$1</c:f>
              <c:strCache>
                <c:ptCount val="1"/>
                <c:pt idx="0">
                  <c:v> Reconstructed Time Series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'A2. Decomposition'!$B$2:$B$325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'A2. Decomposition'!$K$2:$K$325</c:f>
              <c:numCache>
                <c:formatCode>_-* #,##0_-;\-* #,##0_-;_-* "-"??_-;_-@_-</c:formatCode>
                <c:ptCount val="324"/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261600.00000000003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260175.00000000003</c:v>
                </c:pt>
                <c:pt idx="234">
                  <c:v>260525.99999999997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260244.00000000003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63-41C1-8D0F-D558B57F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63200"/>
        <c:axId val="948364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'A2. Decomposition'!$G$1</c15:sqref>
                        </c15:formulaRef>
                      </c:ext>
                    </c:extLst>
                    <c:strCache>
                      <c:ptCount val="1"/>
                      <c:pt idx="0">
                        <c:v> 12-month CMA (Trend)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'A2. Decomposition'!$G$2:$G$325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187708.33333333334</c:v>
                      </c:pt>
                      <c:pt idx="7">
                        <c:v>187988.79166666669</c:v>
                      </c:pt>
                      <c:pt idx="8">
                        <c:v>188270.41666666669</c:v>
                      </c:pt>
                      <c:pt idx="9">
                        <c:v>188767.25</c:v>
                      </c:pt>
                      <c:pt idx="10">
                        <c:v>189243.83333333331</c:v>
                      </c:pt>
                      <c:pt idx="11">
                        <c:v>189469</c:v>
                      </c:pt>
                      <c:pt idx="12">
                        <c:v>189806.625</c:v>
                      </c:pt>
                      <c:pt idx="13">
                        <c:v>190129.04166666669</c:v>
                      </c:pt>
                      <c:pt idx="14">
                        <c:v>190371.29166666669</c:v>
                      </c:pt>
                      <c:pt idx="15">
                        <c:v>190700.41666666669</c:v>
                      </c:pt>
                      <c:pt idx="16">
                        <c:v>191149.20833333334</c:v>
                      </c:pt>
                      <c:pt idx="17">
                        <c:v>191293.5</c:v>
                      </c:pt>
                      <c:pt idx="18">
                        <c:v>191344.91666666666</c:v>
                      </c:pt>
                      <c:pt idx="19">
                        <c:v>191841.625</c:v>
                      </c:pt>
                      <c:pt idx="20">
                        <c:v>192466.25</c:v>
                      </c:pt>
                      <c:pt idx="21">
                        <c:v>192769.70833333331</c:v>
                      </c:pt>
                      <c:pt idx="22">
                        <c:v>193123</c:v>
                      </c:pt>
                      <c:pt idx="23">
                        <c:v>193656.58333333331</c:v>
                      </c:pt>
                      <c:pt idx="24">
                        <c:v>194087.875</c:v>
                      </c:pt>
                      <c:pt idx="25">
                        <c:v>194594.41666666669</c:v>
                      </c:pt>
                      <c:pt idx="26">
                        <c:v>195086.79166666669</c:v>
                      </c:pt>
                      <c:pt idx="27">
                        <c:v>195621.08333333334</c:v>
                      </c:pt>
                      <c:pt idx="28">
                        <c:v>196204.875</c:v>
                      </c:pt>
                      <c:pt idx="29">
                        <c:v>197487.5</c:v>
                      </c:pt>
                      <c:pt idx="30">
                        <c:v>198701.375</c:v>
                      </c:pt>
                      <c:pt idx="31">
                        <c:v>199103.29166666666</c:v>
                      </c:pt>
                      <c:pt idx="32">
                        <c:v>199430.08333333331</c:v>
                      </c:pt>
                      <c:pt idx="33">
                        <c:v>199796.66666666669</c:v>
                      </c:pt>
                      <c:pt idx="34">
                        <c:v>200216.75</c:v>
                      </c:pt>
                      <c:pt idx="35">
                        <c:v>200487.58333333331</c:v>
                      </c:pt>
                      <c:pt idx="36">
                        <c:v>200761.79166666669</c:v>
                      </c:pt>
                      <c:pt idx="37">
                        <c:v>201075.375</c:v>
                      </c:pt>
                      <c:pt idx="38">
                        <c:v>201376.875</c:v>
                      </c:pt>
                      <c:pt idx="39">
                        <c:v>201707.625</c:v>
                      </c:pt>
                      <c:pt idx="40">
                        <c:v>201887.25</c:v>
                      </c:pt>
                      <c:pt idx="41">
                        <c:v>201465.625</c:v>
                      </c:pt>
                      <c:pt idx="42">
                        <c:v>201262.95833333331</c:v>
                      </c:pt>
                      <c:pt idx="43">
                        <c:v>201615.20833333331</c:v>
                      </c:pt>
                      <c:pt idx="44">
                        <c:v>202031.25</c:v>
                      </c:pt>
                      <c:pt idx="45">
                        <c:v>202578.33333333334</c:v>
                      </c:pt>
                      <c:pt idx="46">
                        <c:v>203006.29166666669</c:v>
                      </c:pt>
                      <c:pt idx="47">
                        <c:v>203510.54166666669</c:v>
                      </c:pt>
                      <c:pt idx="48">
                        <c:v>204250.33333333334</c:v>
                      </c:pt>
                      <c:pt idx="49">
                        <c:v>204815.83333333334</c:v>
                      </c:pt>
                      <c:pt idx="50">
                        <c:v>205342.79166666669</c:v>
                      </c:pt>
                      <c:pt idx="51">
                        <c:v>205943.66666666669</c:v>
                      </c:pt>
                      <c:pt idx="52">
                        <c:v>206511.70833333334</c:v>
                      </c:pt>
                      <c:pt idx="53">
                        <c:v>207127.625</c:v>
                      </c:pt>
                      <c:pt idx="54">
                        <c:v>207713</c:v>
                      </c:pt>
                      <c:pt idx="55">
                        <c:v>208345</c:v>
                      </c:pt>
                      <c:pt idx="56">
                        <c:v>208920.70833333331</c:v>
                      </c:pt>
                      <c:pt idx="57">
                        <c:v>209480.83333333331</c:v>
                      </c:pt>
                      <c:pt idx="58">
                        <c:v>210068.70833333331</c:v>
                      </c:pt>
                      <c:pt idx="59">
                        <c:v>210831.5</c:v>
                      </c:pt>
                      <c:pt idx="60">
                        <c:v>211500.25</c:v>
                      </c:pt>
                      <c:pt idx="61">
                        <c:v>211933.125</c:v>
                      </c:pt>
                      <c:pt idx="62">
                        <c:v>212412.625</c:v>
                      </c:pt>
                      <c:pt idx="63">
                        <c:v>212760.29166666669</c:v>
                      </c:pt>
                      <c:pt idx="64">
                        <c:v>213120.25</c:v>
                      </c:pt>
                      <c:pt idx="65">
                        <c:v>213645.41666666666</c:v>
                      </c:pt>
                      <c:pt idx="66">
                        <c:v>214060.45833333331</c:v>
                      </c:pt>
                      <c:pt idx="67">
                        <c:v>214289.08333333331</c:v>
                      </c:pt>
                      <c:pt idx="68">
                        <c:v>214659.95833333331</c:v>
                      </c:pt>
                      <c:pt idx="69">
                        <c:v>215011.95833333331</c:v>
                      </c:pt>
                      <c:pt idx="70">
                        <c:v>215357.625</c:v>
                      </c:pt>
                      <c:pt idx="71">
                        <c:v>215762.20833333334</c:v>
                      </c:pt>
                      <c:pt idx="72">
                        <c:v>216048.79166666669</c:v>
                      </c:pt>
                      <c:pt idx="73">
                        <c:v>216447.16666666669</c:v>
                      </c:pt>
                      <c:pt idx="74">
                        <c:v>216997.91666666669</c:v>
                      </c:pt>
                      <c:pt idx="75">
                        <c:v>217667.08333333331</c:v>
                      </c:pt>
                      <c:pt idx="76">
                        <c:v>218406.125</c:v>
                      </c:pt>
                      <c:pt idx="77">
                        <c:v>218643.29166666669</c:v>
                      </c:pt>
                      <c:pt idx="78">
                        <c:v>218686.16666666669</c:v>
                      </c:pt>
                      <c:pt idx="79">
                        <c:v>219138.625</c:v>
                      </c:pt>
                      <c:pt idx="80">
                        <c:v>219539.29166666666</c:v>
                      </c:pt>
                      <c:pt idx="81">
                        <c:v>219787.70833333331</c:v>
                      </c:pt>
                      <c:pt idx="82">
                        <c:v>220209.54166666669</c:v>
                      </c:pt>
                      <c:pt idx="83">
                        <c:v>220643.25</c:v>
                      </c:pt>
                      <c:pt idx="84">
                        <c:v>220957.08333333331</c:v>
                      </c:pt>
                      <c:pt idx="85">
                        <c:v>221340.625</c:v>
                      </c:pt>
                      <c:pt idx="86">
                        <c:v>221755.33333333331</c:v>
                      </c:pt>
                      <c:pt idx="87">
                        <c:v>222413.08333333331</c:v>
                      </c:pt>
                      <c:pt idx="88">
                        <c:v>223073.08333333331</c:v>
                      </c:pt>
                      <c:pt idx="89">
                        <c:v>223699.04166666666</c:v>
                      </c:pt>
                      <c:pt idx="90">
                        <c:v>224433.91666666666</c:v>
                      </c:pt>
                      <c:pt idx="91">
                        <c:v>225246.54166666666</c:v>
                      </c:pt>
                      <c:pt idx="92">
                        <c:v>226014.41666666666</c:v>
                      </c:pt>
                      <c:pt idx="93">
                        <c:v>226781.79166666666</c:v>
                      </c:pt>
                      <c:pt idx="94">
                        <c:v>227561.29166666666</c:v>
                      </c:pt>
                      <c:pt idx="95">
                        <c:v>227937</c:v>
                      </c:pt>
                      <c:pt idx="96">
                        <c:v>228285.04166666669</c:v>
                      </c:pt>
                      <c:pt idx="97">
                        <c:v>228698.45833333331</c:v>
                      </c:pt>
                      <c:pt idx="98">
                        <c:v>228967.33333333331</c:v>
                      </c:pt>
                      <c:pt idx="99">
                        <c:v>229126.625</c:v>
                      </c:pt>
                      <c:pt idx="100">
                        <c:v>229038.625</c:v>
                      </c:pt>
                      <c:pt idx="101">
                        <c:v>229170.625</c:v>
                      </c:pt>
                      <c:pt idx="102">
                        <c:v>229498.04166666669</c:v>
                      </c:pt>
                      <c:pt idx="103">
                        <c:v>229569.375</c:v>
                      </c:pt>
                      <c:pt idx="104">
                        <c:v>229774.04166666666</c:v>
                      </c:pt>
                      <c:pt idx="105">
                        <c:v>230093.66666666666</c:v>
                      </c:pt>
                      <c:pt idx="106">
                        <c:v>230234.95833333331</c:v>
                      </c:pt>
                      <c:pt idx="107">
                        <c:v>230474.875</c:v>
                      </c:pt>
                      <c:pt idx="108">
                        <c:v>230919.25</c:v>
                      </c:pt>
                      <c:pt idx="109">
                        <c:v>231079.875</c:v>
                      </c:pt>
                      <c:pt idx="110">
                        <c:v>231203.70833333331</c:v>
                      </c:pt>
                      <c:pt idx="111">
                        <c:v>231714.16666666666</c:v>
                      </c:pt>
                      <c:pt idx="112">
                        <c:v>232501.08333333331</c:v>
                      </c:pt>
                      <c:pt idx="113">
                        <c:v>233197.91666666669</c:v>
                      </c:pt>
                      <c:pt idx="114">
                        <c:v>233735.04166666669</c:v>
                      </c:pt>
                      <c:pt idx="115">
                        <c:v>234186.875</c:v>
                      </c:pt>
                      <c:pt idx="116">
                        <c:v>234528.375</c:v>
                      </c:pt>
                      <c:pt idx="117">
                        <c:v>234990.95833333331</c:v>
                      </c:pt>
                      <c:pt idx="118">
                        <c:v>235439.25</c:v>
                      </c:pt>
                      <c:pt idx="119">
                        <c:v>235872.54166666669</c:v>
                      </c:pt>
                      <c:pt idx="120">
                        <c:v>236348.41666666669</c:v>
                      </c:pt>
                      <c:pt idx="121">
                        <c:v>236877.79166666669</c:v>
                      </c:pt>
                      <c:pt idx="122">
                        <c:v>237370.25</c:v>
                      </c:pt>
                      <c:pt idx="123">
                        <c:v>237563.70833333331</c:v>
                      </c:pt>
                      <c:pt idx="124">
                        <c:v>237764.25</c:v>
                      </c:pt>
                      <c:pt idx="125">
                        <c:v>238097.375</c:v>
                      </c:pt>
                      <c:pt idx="126">
                        <c:v>238045.66666666666</c:v>
                      </c:pt>
                      <c:pt idx="127">
                        <c:v>237881.04166666666</c:v>
                      </c:pt>
                      <c:pt idx="128">
                        <c:v>237997.625</c:v>
                      </c:pt>
                      <c:pt idx="129">
                        <c:v>238151.25</c:v>
                      </c:pt>
                      <c:pt idx="130">
                        <c:v>238391.875</c:v>
                      </c:pt>
                      <c:pt idx="131">
                        <c:v>238808.125</c:v>
                      </c:pt>
                      <c:pt idx="132">
                        <c:v>239130.375</c:v>
                      </c:pt>
                      <c:pt idx="133">
                        <c:v>239374</c:v>
                      </c:pt>
                      <c:pt idx="134">
                        <c:v>239887.25</c:v>
                      </c:pt>
                      <c:pt idx="135">
                        <c:v>240368.16666666669</c:v>
                      </c:pt>
                      <c:pt idx="136">
                        <c:v>240673.5</c:v>
                      </c:pt>
                      <c:pt idx="137">
                        <c:v>241014.91666666669</c:v>
                      </c:pt>
                      <c:pt idx="138">
                        <c:v>241596.08333333334</c:v>
                      </c:pt>
                      <c:pt idx="139">
                        <c:v>242627.58333333334</c:v>
                      </c:pt>
                      <c:pt idx="140">
                        <c:v>243722.45833333334</c:v>
                      </c:pt>
                      <c:pt idx="141">
                        <c:v>244370.125</c:v>
                      </c:pt>
                      <c:pt idx="142">
                        <c:v>244754.66666666666</c:v>
                      </c:pt>
                      <c:pt idx="143">
                        <c:v>245133.91666666666</c:v>
                      </c:pt>
                      <c:pt idx="144">
                        <c:v>245384.45833333331</c:v>
                      </c:pt>
                      <c:pt idx="145">
                        <c:v>245726.66666666669</c:v>
                      </c:pt>
                      <c:pt idx="146">
                        <c:v>245998</c:v>
                      </c:pt>
                      <c:pt idx="147">
                        <c:v>246270.75</c:v>
                      </c:pt>
                      <c:pt idx="148">
                        <c:v>246795.29166666669</c:v>
                      </c:pt>
                      <c:pt idx="149">
                        <c:v>247133.33333333331</c:v>
                      </c:pt>
                      <c:pt idx="150">
                        <c:v>247461.79166666666</c:v>
                      </c:pt>
                      <c:pt idx="151">
                        <c:v>247796.79166666666</c:v>
                      </c:pt>
                      <c:pt idx="152">
                        <c:v>247866.41666666666</c:v>
                      </c:pt>
                      <c:pt idx="153">
                        <c:v>248088.70833333331</c:v>
                      </c:pt>
                      <c:pt idx="154">
                        <c:v>248583.54166666669</c:v>
                      </c:pt>
                      <c:pt idx="155">
                        <c:v>248895.58333333334</c:v>
                      </c:pt>
                      <c:pt idx="156">
                        <c:v>249043.20833333334</c:v>
                      </c:pt>
                      <c:pt idx="157">
                        <c:v>249093.70833333334</c:v>
                      </c:pt>
                      <c:pt idx="158">
                        <c:v>248912.375</c:v>
                      </c:pt>
                      <c:pt idx="159">
                        <c:v>248920</c:v>
                      </c:pt>
                      <c:pt idx="160">
                        <c:v>249087.41666666669</c:v>
                      </c:pt>
                      <c:pt idx="161">
                        <c:v>249502.75</c:v>
                      </c:pt>
                      <c:pt idx="162">
                        <c:v>249917.375</c:v>
                      </c:pt>
                      <c:pt idx="163">
                        <c:v>250091.625</c:v>
                      </c:pt>
                      <c:pt idx="164">
                        <c:v>250226</c:v>
                      </c:pt>
                      <c:pt idx="165">
                        <c:v>250245.83333333331</c:v>
                      </c:pt>
                      <c:pt idx="166">
                        <c:v>250273.25</c:v>
                      </c:pt>
                      <c:pt idx="167">
                        <c:v>250121.66666666669</c:v>
                      </c:pt>
                      <c:pt idx="168">
                        <c:v>249966.625</c:v>
                      </c:pt>
                      <c:pt idx="169">
                        <c:v>250101.95833333331</c:v>
                      </c:pt>
                      <c:pt idx="170">
                        <c:v>250513.83333333331</c:v>
                      </c:pt>
                      <c:pt idx="171">
                        <c:v>250880.91666666669</c:v>
                      </c:pt>
                      <c:pt idx="172">
                        <c:v>251076.33333333334</c:v>
                      </c:pt>
                      <c:pt idx="173">
                        <c:v>251190.45833333334</c:v>
                      </c:pt>
                      <c:pt idx="174">
                        <c:v>251142.95833333334</c:v>
                      </c:pt>
                      <c:pt idx="175">
                        <c:v>251206.95833333334</c:v>
                      </c:pt>
                      <c:pt idx="176">
                        <c:v>251413.875</c:v>
                      </c:pt>
                      <c:pt idx="177">
                        <c:v>251670.33333333331</c:v>
                      </c:pt>
                      <c:pt idx="178">
                        <c:v>251911.83333333331</c:v>
                      </c:pt>
                      <c:pt idx="179">
                        <c:v>252131.70833333331</c:v>
                      </c:pt>
                      <c:pt idx="180">
                        <c:v>252536.04166666669</c:v>
                      </c:pt>
                      <c:pt idx="181">
                        <c:v>252801.83333333334</c:v>
                      </c:pt>
                      <c:pt idx="182">
                        <c:v>252962</c:v>
                      </c:pt>
                      <c:pt idx="183">
                        <c:v>253125.54166666666</c:v>
                      </c:pt>
                      <c:pt idx="184">
                        <c:v>252814.5</c:v>
                      </c:pt>
                      <c:pt idx="185">
                        <c:v>252455.875</c:v>
                      </c:pt>
                      <c:pt idx="186">
                        <c:v>252514.33333333331</c:v>
                      </c:pt>
                      <c:pt idx="187">
                        <c:v>252298.04166666669</c:v>
                      </c:pt>
                      <c:pt idx="188">
                        <c:v>251972.95833333334</c:v>
                      </c:pt>
                      <c:pt idx="189">
                        <c:v>251697.33333333334</c:v>
                      </c:pt>
                      <c:pt idx="190">
                        <c:v>251114.08333333334</c:v>
                      </c:pt>
                      <c:pt idx="191">
                        <c:v>250555.91666666669</c:v>
                      </c:pt>
                      <c:pt idx="192">
                        <c:v>249884.16666666669</c:v>
                      </c:pt>
                      <c:pt idx="193">
                        <c:v>249176.91666666669</c:v>
                      </c:pt>
                      <c:pt idx="194">
                        <c:v>248679.70833333331</c:v>
                      </c:pt>
                      <c:pt idx="195">
                        <c:v>248059</c:v>
                      </c:pt>
                      <c:pt idx="196">
                        <c:v>247731.45833333334</c:v>
                      </c:pt>
                      <c:pt idx="197">
                        <c:v>247484.375</c:v>
                      </c:pt>
                      <c:pt idx="198">
                        <c:v>247022.54166666666</c:v>
                      </c:pt>
                      <c:pt idx="199">
                        <c:v>246760.25</c:v>
                      </c:pt>
                      <c:pt idx="200">
                        <c:v>246622.08333333334</c:v>
                      </c:pt>
                      <c:pt idx="201">
                        <c:v>246459.41666666669</c:v>
                      </c:pt>
                      <c:pt idx="202">
                        <c:v>246364.45833333331</c:v>
                      </c:pt>
                      <c:pt idx="203">
                        <c:v>246522.08333333331</c:v>
                      </c:pt>
                      <c:pt idx="204">
                        <c:v>246628.75</c:v>
                      </c:pt>
                      <c:pt idx="205">
                        <c:v>246714.20833333331</c:v>
                      </c:pt>
                      <c:pt idx="206">
                        <c:v>246661.04166666666</c:v>
                      </c:pt>
                      <c:pt idx="207">
                        <c:v>246542.70833333331</c:v>
                      </c:pt>
                      <c:pt idx="208">
                        <c:v>246486.45833333331</c:v>
                      </c:pt>
                      <c:pt idx="209">
                        <c:v>246201.5</c:v>
                      </c:pt>
                      <c:pt idx="210">
                        <c:v>245714.08333333334</c:v>
                      </c:pt>
                      <c:pt idx="211">
                        <c:v>245609.45833333334</c:v>
                      </c:pt>
                      <c:pt idx="212">
                        <c:v>245903.58333333334</c:v>
                      </c:pt>
                      <c:pt idx="213">
                        <c:v>245954.125</c:v>
                      </c:pt>
                      <c:pt idx="214">
                        <c:v>245968.25</c:v>
                      </c:pt>
                      <c:pt idx="215">
                        <c:v>246073.70833333334</c:v>
                      </c:pt>
                      <c:pt idx="216">
                        <c:v>246256.33333333334</c:v>
                      </c:pt>
                      <c:pt idx="217">
                        <c:v>246516.83333333334</c:v>
                      </c:pt>
                      <c:pt idx="218">
                        <c:v>246804.25</c:v>
                      </c:pt>
                      <c:pt idx="219">
                        <c:v>247075.125</c:v>
                      </c:pt>
                      <c:pt idx="220">
                        <c:v>247221.875</c:v>
                      </c:pt>
                      <c:pt idx="221">
                        <c:v>247395.125</c:v>
                      </c:pt>
                      <c:pt idx="222">
                        <c:v>247635.91666666669</c:v>
                      </c:pt>
                      <c:pt idx="223">
                        <c:v>247707.33333333331</c:v>
                      </c:pt>
                      <c:pt idx="224">
                        <c:v>247479.33333333331</c:v>
                      </c:pt>
                      <c:pt idx="225">
                        <c:v>247179.25</c:v>
                      </c:pt>
                      <c:pt idx="226">
                        <c:v>246988.54166666669</c:v>
                      </c:pt>
                      <c:pt idx="227">
                        <c:v>246702.16666666669</c:v>
                      </c:pt>
                      <c:pt idx="228">
                        <c:v>246350.04166666669</c:v>
                      </c:pt>
                      <c:pt idx="229">
                        <c:v>246102.91666666669</c:v>
                      </c:pt>
                      <c:pt idx="230">
                        <c:v>245806.70833333331</c:v>
                      </c:pt>
                      <c:pt idx="231">
                        <c:v>245576.16666666666</c:v>
                      </c:pt>
                      <c:pt idx="232">
                        <c:v>245699.75</c:v>
                      </c:pt>
                      <c:pt idx="233">
                        <c:v>246022.54166666669</c:v>
                      </c:pt>
                      <c:pt idx="234">
                        <c:v>246375.45833333331</c:v>
                      </c:pt>
                      <c:pt idx="235">
                        <c:v>246699.41666666666</c:v>
                      </c:pt>
                      <c:pt idx="236">
                        <c:v>246818.5</c:v>
                      </c:pt>
                      <c:pt idx="237">
                        <c:v>247089.625</c:v>
                      </c:pt>
                      <c:pt idx="238">
                        <c:v>247452.83333333331</c:v>
                      </c:pt>
                      <c:pt idx="239">
                        <c:v>247540.125</c:v>
                      </c:pt>
                      <c:pt idx="240">
                        <c:v>247703.54166666669</c:v>
                      </c:pt>
                      <c:pt idx="241">
                        <c:v>247730.95833333334</c:v>
                      </c:pt>
                      <c:pt idx="242">
                        <c:v>247667.33333333334</c:v>
                      </c:pt>
                      <c:pt idx="243">
                        <c:v>247812.91666666669</c:v>
                      </c:pt>
                      <c:pt idx="244">
                        <c:v>247634.79166666669</c:v>
                      </c:pt>
                      <c:pt idx="245">
                        <c:v>247459.41666666669</c:v>
                      </c:pt>
                      <c:pt idx="246">
                        <c:v>247438.54166666669</c:v>
                      </c:pt>
                      <c:pt idx="247">
                        <c:v>247208</c:v>
                      </c:pt>
                      <c:pt idx="248">
                        <c:v>247188.41666666666</c:v>
                      </c:pt>
                      <c:pt idx="249">
                        <c:v>247409.33333333331</c:v>
                      </c:pt>
                      <c:pt idx="250">
                        <c:v>247502.5</c:v>
                      </c:pt>
                      <c:pt idx="251">
                        <c:v>247640.25</c:v>
                      </c:pt>
                      <c:pt idx="252">
                        <c:v>247947.91666666669</c:v>
                      </c:pt>
                      <c:pt idx="253">
                        <c:v>248254.20833333334</c:v>
                      </c:pt>
                      <c:pt idx="254">
                        <c:v>248622.66666666669</c:v>
                      </c:pt>
                      <c:pt idx="255">
                        <c:v>248825.5</c:v>
                      </c:pt>
                      <c:pt idx="256">
                        <c:v>248918.08333333331</c:v>
                      </c:pt>
                      <c:pt idx="257">
                        <c:v>248898.16666666666</c:v>
                      </c:pt>
                      <c:pt idx="258">
                        <c:v>248695.66666666666</c:v>
                      </c:pt>
                      <c:pt idx="259">
                        <c:v>248635</c:v>
                      </c:pt>
                      <c:pt idx="260">
                        <c:v>248846.25</c:v>
                      </c:pt>
                      <c:pt idx="261">
                        <c:v>249158.875</c:v>
                      </c:pt>
                      <c:pt idx="262">
                        <c:v>249421.79166666669</c:v>
                      </c:pt>
                      <c:pt idx="263">
                        <c:v>249821.20833333331</c:v>
                      </c:pt>
                      <c:pt idx="264">
                        <c:v>250107.75</c:v>
                      </c:pt>
                      <c:pt idx="265">
                        <c:v>250354.5</c:v>
                      </c:pt>
                      <c:pt idx="266">
                        <c:v>250835.66666666666</c:v>
                      </c:pt>
                      <c:pt idx="267">
                        <c:v>251160.33333333331</c:v>
                      </c:pt>
                      <c:pt idx="268">
                        <c:v>251678.25</c:v>
                      </c:pt>
                      <c:pt idx="269">
                        <c:v>252433.20833333331</c:v>
                      </c:pt>
                      <c:pt idx="270">
                        <c:v>252864.70833333331</c:v>
                      </c:pt>
                      <c:pt idx="271">
                        <c:v>253192.375</c:v>
                      </c:pt>
                      <c:pt idx="272">
                        <c:v>253637.125</c:v>
                      </c:pt>
                      <c:pt idx="273">
                        <c:v>254082.25</c:v>
                      </c:pt>
                      <c:pt idx="274">
                        <c:v>254570.45833333331</c:v>
                      </c:pt>
                      <c:pt idx="275">
                        <c:v>255213.54166666666</c:v>
                      </c:pt>
                      <c:pt idx="276">
                        <c:v>255700.91666666666</c:v>
                      </c:pt>
                      <c:pt idx="277">
                        <c:v>256150.08333333331</c:v>
                      </c:pt>
                      <c:pt idx="278">
                        <c:v>256597.04166666669</c:v>
                      </c:pt>
                      <c:pt idx="279">
                        <c:v>257043.58333333334</c:v>
                      </c:pt>
                      <c:pt idx="280">
                        <c:v>257649.625</c:v>
                      </c:pt>
                      <c:pt idx="281">
                        <c:v>258205.20833333331</c:v>
                      </c:pt>
                      <c:pt idx="282">
                        <c:v>258704.04166666669</c:v>
                      </c:pt>
                      <c:pt idx="283">
                        <c:v>259242.41666666669</c:v>
                      </c:pt>
                      <c:pt idx="284">
                        <c:v>259824.33333333331</c:v>
                      </c:pt>
                      <c:pt idx="285">
                        <c:v>260406.375</c:v>
                      </c:pt>
                      <c:pt idx="286">
                        <c:v>260970.95833333334</c:v>
                      </c:pt>
                      <c:pt idx="287">
                        <c:v>261521.16666666669</c:v>
                      </c:pt>
                      <c:pt idx="288">
                        <c:v>262095.83333333334</c:v>
                      </c:pt>
                      <c:pt idx="289">
                        <c:v>262677.20833333337</c:v>
                      </c:pt>
                      <c:pt idx="290">
                        <c:v>263264.29166666663</c:v>
                      </c:pt>
                      <c:pt idx="291">
                        <c:v>263824.79166666663</c:v>
                      </c:pt>
                      <c:pt idx="292">
                        <c:v>264310.83333333337</c:v>
                      </c:pt>
                      <c:pt idx="293">
                        <c:v>264738.41666666669</c:v>
                      </c:pt>
                      <c:pt idx="294">
                        <c:v>265106.91666666669</c:v>
                      </c:pt>
                      <c:pt idx="295">
                        <c:v>265362.91666666669</c:v>
                      </c:pt>
                      <c:pt idx="296">
                        <c:v>265590.375</c:v>
                      </c:pt>
                      <c:pt idx="297">
                        <c:v>265975.16666666663</c:v>
                      </c:pt>
                      <c:pt idx="298">
                        <c:v>266372.25</c:v>
                      </c:pt>
                      <c:pt idx="299">
                        <c:v>266610.95833333337</c:v>
                      </c:pt>
                      <c:pt idx="300">
                        <c:v>266867.375</c:v>
                      </c:pt>
                      <c:pt idx="301">
                        <c:v>267059.25</c:v>
                      </c:pt>
                      <c:pt idx="302">
                        <c:v>267224.29166666669</c:v>
                      </c:pt>
                      <c:pt idx="303">
                        <c:v>267469.5</c:v>
                      </c:pt>
                      <c:pt idx="304">
                        <c:v>267649.29166666663</c:v>
                      </c:pt>
                      <c:pt idx="305">
                        <c:v>267768.66666666663</c:v>
                      </c:pt>
                      <c:pt idx="306">
                        <c:v>267802.875</c:v>
                      </c:pt>
                      <c:pt idx="307">
                        <c:v>267837.79166666669</c:v>
                      </c:pt>
                      <c:pt idx="308">
                        <c:v>267866.79166666669</c:v>
                      </c:pt>
                      <c:pt idx="309">
                        <c:v>267940.91666666669</c:v>
                      </c:pt>
                      <c:pt idx="310">
                        <c:v>268047.08333333337</c:v>
                      </c:pt>
                      <c:pt idx="311">
                        <c:v>268094.66666666663</c:v>
                      </c:pt>
                      <c:pt idx="312">
                        <c:v>268270.75</c:v>
                      </c:pt>
                      <c:pt idx="313">
                        <c:v>268326.83333333337</c:v>
                      </c:pt>
                      <c:pt idx="314">
                        <c:v>268375.125</c:v>
                      </c:pt>
                      <c:pt idx="315">
                        <c:v>268546.58333333337</c:v>
                      </c:pt>
                      <c:pt idx="316">
                        <c:v>268661.41666666669</c:v>
                      </c:pt>
                      <c:pt idx="317">
                        <c:v>270483.04166666669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63-41C1-8D0F-D558B57F5E8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Decomposition'!$I$1</c15:sqref>
                        </c15:formulaRef>
                      </c:ext>
                    </c:extLst>
                    <c:strCache>
                      <c:ptCount val="1"/>
                      <c:pt idx="0">
                        <c:v> Adjusted Seasonality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Decomposition'!$I$2:$I$325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24"/>
                      <c:pt idx="6">
                        <c:v>16941.792334401707</c:v>
                      </c:pt>
                      <c:pt idx="7">
                        <c:v>-3386.6403579059825</c:v>
                      </c:pt>
                      <c:pt idx="8">
                        <c:v>7367.3404113247898</c:v>
                      </c:pt>
                      <c:pt idx="9">
                        <c:v>-8854.5009348290532</c:v>
                      </c:pt>
                      <c:pt idx="10">
                        <c:v>-5875.1099091880333</c:v>
                      </c:pt>
                      <c:pt idx="11">
                        <c:v>-20820.234909188031</c:v>
                      </c:pt>
                      <c:pt idx="12">
                        <c:v>-31813.991319444453</c:v>
                      </c:pt>
                      <c:pt idx="13">
                        <c:v>2408.0375267093955</c:v>
                      </c:pt>
                      <c:pt idx="14">
                        <c:v>2026.6641292735064</c:v>
                      </c:pt>
                      <c:pt idx="15">
                        <c:v>12897.09361645299</c:v>
                      </c:pt>
                      <c:pt idx="16">
                        <c:v>11553.709001068375</c:v>
                      </c:pt>
                      <c:pt idx="17">
                        <c:v>17555.840411324789</c:v>
                      </c:pt>
                      <c:pt idx="18">
                        <c:v>16941.792334401707</c:v>
                      </c:pt>
                      <c:pt idx="19">
                        <c:v>-3386.6403579059825</c:v>
                      </c:pt>
                      <c:pt idx="20">
                        <c:v>7367.3404113247898</c:v>
                      </c:pt>
                      <c:pt idx="21">
                        <c:v>-8854.5009348290532</c:v>
                      </c:pt>
                      <c:pt idx="22">
                        <c:v>-5875.1099091880333</c:v>
                      </c:pt>
                      <c:pt idx="23">
                        <c:v>-20820.234909188031</c:v>
                      </c:pt>
                      <c:pt idx="24">
                        <c:v>-31813.991319444453</c:v>
                      </c:pt>
                      <c:pt idx="25">
                        <c:v>2408.0375267093955</c:v>
                      </c:pt>
                      <c:pt idx="26">
                        <c:v>2026.6641292735064</c:v>
                      </c:pt>
                      <c:pt idx="27">
                        <c:v>12897.09361645299</c:v>
                      </c:pt>
                      <c:pt idx="28">
                        <c:v>11553.709001068375</c:v>
                      </c:pt>
                      <c:pt idx="29">
                        <c:v>17555.840411324789</c:v>
                      </c:pt>
                      <c:pt idx="30">
                        <c:v>16941.792334401707</c:v>
                      </c:pt>
                      <c:pt idx="31">
                        <c:v>-3386.6403579059825</c:v>
                      </c:pt>
                      <c:pt idx="32">
                        <c:v>7367.3404113247898</c:v>
                      </c:pt>
                      <c:pt idx="33">
                        <c:v>-8854.5009348290532</c:v>
                      </c:pt>
                      <c:pt idx="34">
                        <c:v>-5875.1099091880333</c:v>
                      </c:pt>
                      <c:pt idx="35">
                        <c:v>-20820.234909188031</c:v>
                      </c:pt>
                      <c:pt idx="36">
                        <c:v>-31813.991319444453</c:v>
                      </c:pt>
                      <c:pt idx="37">
                        <c:v>2408.0375267093955</c:v>
                      </c:pt>
                      <c:pt idx="38">
                        <c:v>2026.6641292735064</c:v>
                      </c:pt>
                      <c:pt idx="39">
                        <c:v>12897.09361645299</c:v>
                      </c:pt>
                      <c:pt idx="40">
                        <c:v>11553.709001068375</c:v>
                      </c:pt>
                      <c:pt idx="41">
                        <c:v>17555.840411324789</c:v>
                      </c:pt>
                      <c:pt idx="42">
                        <c:v>16941.792334401707</c:v>
                      </c:pt>
                      <c:pt idx="43">
                        <c:v>-3386.6403579059825</c:v>
                      </c:pt>
                      <c:pt idx="44">
                        <c:v>7367.3404113247898</c:v>
                      </c:pt>
                      <c:pt idx="45">
                        <c:v>-8854.5009348290532</c:v>
                      </c:pt>
                      <c:pt idx="46">
                        <c:v>-5875.1099091880333</c:v>
                      </c:pt>
                      <c:pt idx="47">
                        <c:v>-20820.234909188031</c:v>
                      </c:pt>
                      <c:pt idx="48">
                        <c:v>-31813.991319444453</c:v>
                      </c:pt>
                      <c:pt idx="49">
                        <c:v>2408.0375267093955</c:v>
                      </c:pt>
                      <c:pt idx="50">
                        <c:v>2026.6641292735064</c:v>
                      </c:pt>
                      <c:pt idx="51">
                        <c:v>12897.09361645299</c:v>
                      </c:pt>
                      <c:pt idx="52">
                        <c:v>11553.709001068375</c:v>
                      </c:pt>
                      <c:pt idx="53">
                        <c:v>17555.840411324789</c:v>
                      </c:pt>
                      <c:pt idx="54">
                        <c:v>16941.792334401707</c:v>
                      </c:pt>
                      <c:pt idx="55">
                        <c:v>-3386.6403579059825</c:v>
                      </c:pt>
                      <c:pt idx="56">
                        <c:v>7367.3404113247898</c:v>
                      </c:pt>
                      <c:pt idx="57">
                        <c:v>-8854.5009348290532</c:v>
                      </c:pt>
                      <c:pt idx="58">
                        <c:v>-5875.1099091880333</c:v>
                      </c:pt>
                      <c:pt idx="59">
                        <c:v>-20820.234909188031</c:v>
                      </c:pt>
                      <c:pt idx="60">
                        <c:v>-31813.991319444453</c:v>
                      </c:pt>
                      <c:pt idx="61">
                        <c:v>2408.0375267093955</c:v>
                      </c:pt>
                      <c:pt idx="62">
                        <c:v>2026.6641292735064</c:v>
                      </c:pt>
                      <c:pt idx="63">
                        <c:v>12897.09361645299</c:v>
                      </c:pt>
                      <c:pt idx="64">
                        <c:v>11553.709001068375</c:v>
                      </c:pt>
                      <c:pt idx="65">
                        <c:v>17555.840411324789</c:v>
                      </c:pt>
                      <c:pt idx="66">
                        <c:v>16941.792334401707</c:v>
                      </c:pt>
                      <c:pt idx="67">
                        <c:v>-3386.6403579059825</c:v>
                      </c:pt>
                      <c:pt idx="68">
                        <c:v>7367.3404113247898</c:v>
                      </c:pt>
                      <c:pt idx="69">
                        <c:v>-8854.5009348290532</c:v>
                      </c:pt>
                      <c:pt idx="70">
                        <c:v>-5875.1099091880333</c:v>
                      </c:pt>
                      <c:pt idx="71">
                        <c:v>-20820.234909188031</c:v>
                      </c:pt>
                      <c:pt idx="72">
                        <c:v>-31813.991319444453</c:v>
                      </c:pt>
                      <c:pt idx="73">
                        <c:v>2408.0375267093955</c:v>
                      </c:pt>
                      <c:pt idx="74">
                        <c:v>2026.6641292735064</c:v>
                      </c:pt>
                      <c:pt idx="75">
                        <c:v>12897.09361645299</c:v>
                      </c:pt>
                      <c:pt idx="76">
                        <c:v>11553.709001068375</c:v>
                      </c:pt>
                      <c:pt idx="77">
                        <c:v>17555.840411324789</c:v>
                      </c:pt>
                      <c:pt idx="78">
                        <c:v>16941.792334401707</c:v>
                      </c:pt>
                      <c:pt idx="79">
                        <c:v>-3386.6403579059825</c:v>
                      </c:pt>
                      <c:pt idx="80">
                        <c:v>7367.3404113247898</c:v>
                      </c:pt>
                      <c:pt idx="81">
                        <c:v>-8854.5009348290532</c:v>
                      </c:pt>
                      <c:pt idx="82">
                        <c:v>-5875.1099091880333</c:v>
                      </c:pt>
                      <c:pt idx="83">
                        <c:v>-20820.234909188031</c:v>
                      </c:pt>
                      <c:pt idx="84">
                        <c:v>-31813.991319444453</c:v>
                      </c:pt>
                      <c:pt idx="85">
                        <c:v>2408.0375267093955</c:v>
                      </c:pt>
                      <c:pt idx="86">
                        <c:v>2026.6641292735064</c:v>
                      </c:pt>
                      <c:pt idx="87">
                        <c:v>12897.09361645299</c:v>
                      </c:pt>
                      <c:pt idx="88">
                        <c:v>11553.709001068375</c:v>
                      </c:pt>
                      <c:pt idx="89">
                        <c:v>17555.840411324789</c:v>
                      </c:pt>
                      <c:pt idx="90">
                        <c:v>16941.792334401707</c:v>
                      </c:pt>
                      <c:pt idx="91">
                        <c:v>-3386.6403579059825</c:v>
                      </c:pt>
                      <c:pt idx="92">
                        <c:v>7367.3404113247898</c:v>
                      </c:pt>
                      <c:pt idx="93">
                        <c:v>-8854.5009348290532</c:v>
                      </c:pt>
                      <c:pt idx="94">
                        <c:v>-5875.1099091880333</c:v>
                      </c:pt>
                      <c:pt idx="95">
                        <c:v>-20820.234909188031</c:v>
                      </c:pt>
                      <c:pt idx="96">
                        <c:v>-31813.991319444453</c:v>
                      </c:pt>
                      <c:pt idx="97">
                        <c:v>2408.0375267093955</c:v>
                      </c:pt>
                      <c:pt idx="98">
                        <c:v>2026.6641292735064</c:v>
                      </c:pt>
                      <c:pt idx="99">
                        <c:v>12897.09361645299</c:v>
                      </c:pt>
                      <c:pt idx="100">
                        <c:v>11553.709001068375</c:v>
                      </c:pt>
                      <c:pt idx="101">
                        <c:v>17555.840411324789</c:v>
                      </c:pt>
                      <c:pt idx="102">
                        <c:v>16941.792334401707</c:v>
                      </c:pt>
                      <c:pt idx="103">
                        <c:v>-3386.6403579059825</c:v>
                      </c:pt>
                      <c:pt idx="104">
                        <c:v>7367.3404113247898</c:v>
                      </c:pt>
                      <c:pt idx="105">
                        <c:v>-8854.5009348290532</c:v>
                      </c:pt>
                      <c:pt idx="106">
                        <c:v>-5875.1099091880333</c:v>
                      </c:pt>
                      <c:pt idx="107">
                        <c:v>-20820.234909188031</c:v>
                      </c:pt>
                      <c:pt idx="108">
                        <c:v>-31813.991319444453</c:v>
                      </c:pt>
                      <c:pt idx="109">
                        <c:v>2408.0375267093955</c:v>
                      </c:pt>
                      <c:pt idx="110">
                        <c:v>2026.6641292735064</c:v>
                      </c:pt>
                      <c:pt idx="111">
                        <c:v>12897.09361645299</c:v>
                      </c:pt>
                      <c:pt idx="112">
                        <c:v>11553.709001068375</c:v>
                      </c:pt>
                      <c:pt idx="113">
                        <c:v>17555.840411324789</c:v>
                      </c:pt>
                      <c:pt idx="114">
                        <c:v>16941.792334401707</c:v>
                      </c:pt>
                      <c:pt idx="115">
                        <c:v>-3386.6403579059825</c:v>
                      </c:pt>
                      <c:pt idx="116">
                        <c:v>7367.3404113247898</c:v>
                      </c:pt>
                      <c:pt idx="117">
                        <c:v>-8854.5009348290532</c:v>
                      </c:pt>
                      <c:pt idx="118">
                        <c:v>-5875.1099091880333</c:v>
                      </c:pt>
                      <c:pt idx="119">
                        <c:v>-20820.234909188031</c:v>
                      </c:pt>
                      <c:pt idx="120">
                        <c:v>-31813.991319444453</c:v>
                      </c:pt>
                      <c:pt idx="121">
                        <c:v>2408.0375267093955</c:v>
                      </c:pt>
                      <c:pt idx="122">
                        <c:v>2026.6641292735064</c:v>
                      </c:pt>
                      <c:pt idx="123">
                        <c:v>12897.09361645299</c:v>
                      </c:pt>
                      <c:pt idx="124">
                        <c:v>11553.709001068375</c:v>
                      </c:pt>
                      <c:pt idx="125">
                        <c:v>17555.840411324789</c:v>
                      </c:pt>
                      <c:pt idx="126">
                        <c:v>16941.792334401707</c:v>
                      </c:pt>
                      <c:pt idx="127">
                        <c:v>-3386.6403579059825</c:v>
                      </c:pt>
                      <c:pt idx="128">
                        <c:v>7367.3404113247898</c:v>
                      </c:pt>
                      <c:pt idx="129">
                        <c:v>-8854.5009348290532</c:v>
                      </c:pt>
                      <c:pt idx="130">
                        <c:v>-5875.1099091880333</c:v>
                      </c:pt>
                      <c:pt idx="131">
                        <c:v>-20820.234909188031</c:v>
                      </c:pt>
                      <c:pt idx="132">
                        <c:v>-31813.991319444453</c:v>
                      </c:pt>
                      <c:pt idx="133">
                        <c:v>2408.0375267093955</c:v>
                      </c:pt>
                      <c:pt idx="134">
                        <c:v>2026.6641292735064</c:v>
                      </c:pt>
                      <c:pt idx="135">
                        <c:v>12897.09361645299</c:v>
                      </c:pt>
                      <c:pt idx="136">
                        <c:v>11553.709001068375</c:v>
                      </c:pt>
                      <c:pt idx="137">
                        <c:v>17555.840411324789</c:v>
                      </c:pt>
                      <c:pt idx="138">
                        <c:v>16941.792334401707</c:v>
                      </c:pt>
                      <c:pt idx="139">
                        <c:v>-3386.6403579059825</c:v>
                      </c:pt>
                      <c:pt idx="140">
                        <c:v>7367.3404113247898</c:v>
                      </c:pt>
                      <c:pt idx="141">
                        <c:v>-8854.5009348290532</c:v>
                      </c:pt>
                      <c:pt idx="142">
                        <c:v>-5875.1099091880333</c:v>
                      </c:pt>
                      <c:pt idx="143">
                        <c:v>-20820.234909188031</c:v>
                      </c:pt>
                      <c:pt idx="144">
                        <c:v>-31813.991319444453</c:v>
                      </c:pt>
                      <c:pt idx="145">
                        <c:v>2408.0375267093955</c:v>
                      </c:pt>
                      <c:pt idx="146">
                        <c:v>2026.6641292735064</c:v>
                      </c:pt>
                      <c:pt idx="147">
                        <c:v>12897.09361645299</c:v>
                      </c:pt>
                      <c:pt idx="148">
                        <c:v>11553.709001068375</c:v>
                      </c:pt>
                      <c:pt idx="149">
                        <c:v>17555.840411324789</c:v>
                      </c:pt>
                      <c:pt idx="150">
                        <c:v>16941.792334401707</c:v>
                      </c:pt>
                      <c:pt idx="151">
                        <c:v>-3386.6403579059825</c:v>
                      </c:pt>
                      <c:pt idx="152">
                        <c:v>7367.3404113247898</c:v>
                      </c:pt>
                      <c:pt idx="153">
                        <c:v>-8854.5009348290532</c:v>
                      </c:pt>
                      <c:pt idx="154">
                        <c:v>-5875.1099091880333</c:v>
                      </c:pt>
                      <c:pt idx="155">
                        <c:v>-20820.234909188031</c:v>
                      </c:pt>
                      <c:pt idx="156">
                        <c:v>-31813.991319444453</c:v>
                      </c:pt>
                      <c:pt idx="157">
                        <c:v>2408.0375267093955</c:v>
                      </c:pt>
                      <c:pt idx="158">
                        <c:v>2026.6641292735064</c:v>
                      </c:pt>
                      <c:pt idx="159">
                        <c:v>12897.09361645299</c:v>
                      </c:pt>
                      <c:pt idx="160">
                        <c:v>11553.709001068375</c:v>
                      </c:pt>
                      <c:pt idx="161">
                        <c:v>17555.840411324789</c:v>
                      </c:pt>
                      <c:pt idx="162">
                        <c:v>16941.792334401707</c:v>
                      </c:pt>
                      <c:pt idx="163">
                        <c:v>-3386.6403579059825</c:v>
                      </c:pt>
                      <c:pt idx="164">
                        <c:v>7367.3404113247898</c:v>
                      </c:pt>
                      <c:pt idx="165">
                        <c:v>-8854.5009348290532</c:v>
                      </c:pt>
                      <c:pt idx="166">
                        <c:v>-5875.1099091880333</c:v>
                      </c:pt>
                      <c:pt idx="167">
                        <c:v>-20820.234909188031</c:v>
                      </c:pt>
                      <c:pt idx="168">
                        <c:v>-31813.991319444453</c:v>
                      </c:pt>
                      <c:pt idx="169">
                        <c:v>2408.0375267093955</c:v>
                      </c:pt>
                      <c:pt idx="170">
                        <c:v>2026.6641292735064</c:v>
                      </c:pt>
                      <c:pt idx="171">
                        <c:v>12897.09361645299</c:v>
                      </c:pt>
                      <c:pt idx="172">
                        <c:v>11553.709001068375</c:v>
                      </c:pt>
                      <c:pt idx="173">
                        <c:v>17555.840411324789</c:v>
                      </c:pt>
                      <c:pt idx="174">
                        <c:v>16941.792334401707</c:v>
                      </c:pt>
                      <c:pt idx="175">
                        <c:v>-3386.6403579059825</c:v>
                      </c:pt>
                      <c:pt idx="176">
                        <c:v>7367.3404113247898</c:v>
                      </c:pt>
                      <c:pt idx="177">
                        <c:v>-8854.5009348290532</c:v>
                      </c:pt>
                      <c:pt idx="178">
                        <c:v>-5875.1099091880333</c:v>
                      </c:pt>
                      <c:pt idx="179">
                        <c:v>-20820.234909188031</c:v>
                      </c:pt>
                      <c:pt idx="180">
                        <c:v>-31813.991319444453</c:v>
                      </c:pt>
                      <c:pt idx="181">
                        <c:v>2408.0375267093955</c:v>
                      </c:pt>
                      <c:pt idx="182">
                        <c:v>2026.6641292735064</c:v>
                      </c:pt>
                      <c:pt idx="183">
                        <c:v>12897.09361645299</c:v>
                      </c:pt>
                      <c:pt idx="184">
                        <c:v>11553.709001068375</c:v>
                      </c:pt>
                      <c:pt idx="185">
                        <c:v>17555.840411324789</c:v>
                      </c:pt>
                      <c:pt idx="186">
                        <c:v>16941.792334401707</c:v>
                      </c:pt>
                      <c:pt idx="187">
                        <c:v>-3386.6403579059825</c:v>
                      </c:pt>
                      <c:pt idx="188">
                        <c:v>7367.3404113247898</c:v>
                      </c:pt>
                      <c:pt idx="189">
                        <c:v>-8854.5009348290532</c:v>
                      </c:pt>
                      <c:pt idx="190">
                        <c:v>-5875.1099091880333</c:v>
                      </c:pt>
                      <c:pt idx="191">
                        <c:v>-20820.234909188031</c:v>
                      </c:pt>
                      <c:pt idx="192">
                        <c:v>-31813.991319444453</c:v>
                      </c:pt>
                      <c:pt idx="193">
                        <c:v>2408.0375267093955</c:v>
                      </c:pt>
                      <c:pt idx="194">
                        <c:v>2026.6641292735064</c:v>
                      </c:pt>
                      <c:pt idx="195">
                        <c:v>12897.09361645299</c:v>
                      </c:pt>
                      <c:pt idx="196">
                        <c:v>11553.709001068375</c:v>
                      </c:pt>
                      <c:pt idx="197">
                        <c:v>17555.840411324789</c:v>
                      </c:pt>
                      <c:pt idx="198">
                        <c:v>16941.792334401707</c:v>
                      </c:pt>
                      <c:pt idx="199">
                        <c:v>-3386.6403579059825</c:v>
                      </c:pt>
                      <c:pt idx="200">
                        <c:v>7367.3404113247898</c:v>
                      </c:pt>
                      <c:pt idx="201">
                        <c:v>-8854.5009348290532</c:v>
                      </c:pt>
                      <c:pt idx="202">
                        <c:v>-5875.1099091880333</c:v>
                      </c:pt>
                      <c:pt idx="203">
                        <c:v>-20820.234909188031</c:v>
                      </c:pt>
                      <c:pt idx="204">
                        <c:v>-31813.991319444453</c:v>
                      </c:pt>
                      <c:pt idx="205">
                        <c:v>2408.0375267093955</c:v>
                      </c:pt>
                      <c:pt idx="206">
                        <c:v>2026.6641292735064</c:v>
                      </c:pt>
                      <c:pt idx="207">
                        <c:v>12897.09361645299</c:v>
                      </c:pt>
                      <c:pt idx="208">
                        <c:v>11553.709001068375</c:v>
                      </c:pt>
                      <c:pt idx="209">
                        <c:v>17555.840411324789</c:v>
                      </c:pt>
                      <c:pt idx="210">
                        <c:v>16941.792334401707</c:v>
                      </c:pt>
                      <c:pt idx="211">
                        <c:v>-3386.6403579059825</c:v>
                      </c:pt>
                      <c:pt idx="212">
                        <c:v>7367.3404113247898</c:v>
                      </c:pt>
                      <c:pt idx="213">
                        <c:v>-8854.5009348290532</c:v>
                      </c:pt>
                      <c:pt idx="214">
                        <c:v>-5875.1099091880333</c:v>
                      </c:pt>
                      <c:pt idx="215">
                        <c:v>-20820.234909188031</c:v>
                      </c:pt>
                      <c:pt idx="216">
                        <c:v>-31813.991319444453</c:v>
                      </c:pt>
                      <c:pt idx="217">
                        <c:v>2408.0375267093955</c:v>
                      </c:pt>
                      <c:pt idx="218">
                        <c:v>2026.6641292735064</c:v>
                      </c:pt>
                      <c:pt idx="219">
                        <c:v>12897.09361645299</c:v>
                      </c:pt>
                      <c:pt idx="220">
                        <c:v>11553.709001068375</c:v>
                      </c:pt>
                      <c:pt idx="221">
                        <c:v>17555.840411324789</c:v>
                      </c:pt>
                      <c:pt idx="222">
                        <c:v>16941.792334401707</c:v>
                      </c:pt>
                      <c:pt idx="223">
                        <c:v>-3386.6403579059825</c:v>
                      </c:pt>
                      <c:pt idx="224">
                        <c:v>7367.3404113247898</c:v>
                      </c:pt>
                      <c:pt idx="225">
                        <c:v>-8854.5009348290532</c:v>
                      </c:pt>
                      <c:pt idx="226">
                        <c:v>-5875.1099091880333</c:v>
                      </c:pt>
                      <c:pt idx="227">
                        <c:v>-20820.234909188031</c:v>
                      </c:pt>
                      <c:pt idx="228">
                        <c:v>-31813.991319444453</c:v>
                      </c:pt>
                      <c:pt idx="229">
                        <c:v>2408.0375267093955</c:v>
                      </c:pt>
                      <c:pt idx="230">
                        <c:v>2026.6641292735064</c:v>
                      </c:pt>
                      <c:pt idx="231">
                        <c:v>12897.09361645299</c:v>
                      </c:pt>
                      <c:pt idx="232">
                        <c:v>11553.709001068375</c:v>
                      </c:pt>
                      <c:pt idx="233">
                        <c:v>17555.840411324789</c:v>
                      </c:pt>
                      <c:pt idx="234">
                        <c:v>16941.792334401707</c:v>
                      </c:pt>
                      <c:pt idx="235">
                        <c:v>-3386.6403579059825</c:v>
                      </c:pt>
                      <c:pt idx="236">
                        <c:v>7367.3404113247898</c:v>
                      </c:pt>
                      <c:pt idx="237">
                        <c:v>-8854.5009348290532</c:v>
                      </c:pt>
                      <c:pt idx="238">
                        <c:v>-5875.1099091880333</c:v>
                      </c:pt>
                      <c:pt idx="239">
                        <c:v>-20820.234909188031</c:v>
                      </c:pt>
                      <c:pt idx="240">
                        <c:v>-31813.991319444453</c:v>
                      </c:pt>
                      <c:pt idx="241">
                        <c:v>2408.0375267093955</c:v>
                      </c:pt>
                      <c:pt idx="242">
                        <c:v>2026.6641292735064</c:v>
                      </c:pt>
                      <c:pt idx="243">
                        <c:v>12897.09361645299</c:v>
                      </c:pt>
                      <c:pt idx="244">
                        <c:v>11553.709001068375</c:v>
                      </c:pt>
                      <c:pt idx="245">
                        <c:v>17555.840411324789</c:v>
                      </c:pt>
                      <c:pt idx="246">
                        <c:v>16941.792334401707</c:v>
                      </c:pt>
                      <c:pt idx="247">
                        <c:v>-3386.6403579059825</c:v>
                      </c:pt>
                      <c:pt idx="248">
                        <c:v>7367.3404113247898</c:v>
                      </c:pt>
                      <c:pt idx="249">
                        <c:v>-8854.5009348290532</c:v>
                      </c:pt>
                      <c:pt idx="250">
                        <c:v>-5875.1099091880333</c:v>
                      </c:pt>
                      <c:pt idx="251">
                        <c:v>-20820.234909188031</c:v>
                      </c:pt>
                      <c:pt idx="252">
                        <c:v>-31813.991319444453</c:v>
                      </c:pt>
                      <c:pt idx="253">
                        <c:v>2408.0375267093955</c:v>
                      </c:pt>
                      <c:pt idx="254">
                        <c:v>2026.6641292735064</c:v>
                      </c:pt>
                      <c:pt idx="255">
                        <c:v>12897.09361645299</c:v>
                      </c:pt>
                      <c:pt idx="256">
                        <c:v>11553.709001068375</c:v>
                      </c:pt>
                      <c:pt idx="257">
                        <c:v>17555.840411324789</c:v>
                      </c:pt>
                      <c:pt idx="258">
                        <c:v>16941.792334401707</c:v>
                      </c:pt>
                      <c:pt idx="259">
                        <c:v>-3386.6403579059825</c:v>
                      </c:pt>
                      <c:pt idx="260">
                        <c:v>7367.3404113247898</c:v>
                      </c:pt>
                      <c:pt idx="261">
                        <c:v>-8854.5009348290532</c:v>
                      </c:pt>
                      <c:pt idx="262">
                        <c:v>-5875.1099091880333</c:v>
                      </c:pt>
                      <c:pt idx="263">
                        <c:v>-20820.234909188031</c:v>
                      </c:pt>
                      <c:pt idx="264">
                        <c:v>-31813.991319444453</c:v>
                      </c:pt>
                      <c:pt idx="265">
                        <c:v>2408.0375267093955</c:v>
                      </c:pt>
                      <c:pt idx="266">
                        <c:v>2026.6641292735064</c:v>
                      </c:pt>
                      <c:pt idx="267">
                        <c:v>12897.09361645299</c:v>
                      </c:pt>
                      <c:pt idx="268">
                        <c:v>11553.709001068375</c:v>
                      </c:pt>
                      <c:pt idx="269">
                        <c:v>17555.840411324789</c:v>
                      </c:pt>
                      <c:pt idx="270">
                        <c:v>16941.792334401707</c:v>
                      </c:pt>
                      <c:pt idx="271">
                        <c:v>-3386.6403579059825</c:v>
                      </c:pt>
                      <c:pt idx="272">
                        <c:v>7367.3404113247898</c:v>
                      </c:pt>
                      <c:pt idx="273">
                        <c:v>-8854.5009348290532</c:v>
                      </c:pt>
                      <c:pt idx="274">
                        <c:v>-5875.1099091880333</c:v>
                      </c:pt>
                      <c:pt idx="275">
                        <c:v>-20820.234909188031</c:v>
                      </c:pt>
                      <c:pt idx="276">
                        <c:v>-31813.991319444453</c:v>
                      </c:pt>
                      <c:pt idx="277">
                        <c:v>2408.0375267093955</c:v>
                      </c:pt>
                      <c:pt idx="278">
                        <c:v>2026.6641292735064</c:v>
                      </c:pt>
                      <c:pt idx="279">
                        <c:v>12897.09361645299</c:v>
                      </c:pt>
                      <c:pt idx="280">
                        <c:v>11553.709001068375</c:v>
                      </c:pt>
                      <c:pt idx="281">
                        <c:v>17555.840411324789</c:v>
                      </c:pt>
                      <c:pt idx="282">
                        <c:v>16941.792334401707</c:v>
                      </c:pt>
                      <c:pt idx="283">
                        <c:v>-3386.6403579059825</c:v>
                      </c:pt>
                      <c:pt idx="284">
                        <c:v>7367.3404113247898</c:v>
                      </c:pt>
                      <c:pt idx="285">
                        <c:v>-8854.5009348290532</c:v>
                      </c:pt>
                      <c:pt idx="286">
                        <c:v>-5875.1099091880333</c:v>
                      </c:pt>
                      <c:pt idx="287">
                        <c:v>-20820.234909188031</c:v>
                      </c:pt>
                      <c:pt idx="288">
                        <c:v>-31813.991319444453</c:v>
                      </c:pt>
                      <c:pt idx="289">
                        <c:v>2408.0375267093955</c:v>
                      </c:pt>
                      <c:pt idx="290">
                        <c:v>2026.6641292735064</c:v>
                      </c:pt>
                      <c:pt idx="291">
                        <c:v>12897.09361645299</c:v>
                      </c:pt>
                      <c:pt idx="292">
                        <c:v>11553.709001068375</c:v>
                      </c:pt>
                      <c:pt idx="293">
                        <c:v>17555.840411324789</c:v>
                      </c:pt>
                      <c:pt idx="294">
                        <c:v>16941.792334401707</c:v>
                      </c:pt>
                      <c:pt idx="295">
                        <c:v>-3386.6403579059825</c:v>
                      </c:pt>
                      <c:pt idx="296">
                        <c:v>7367.3404113247898</c:v>
                      </c:pt>
                      <c:pt idx="297">
                        <c:v>-8854.5009348290532</c:v>
                      </c:pt>
                      <c:pt idx="298">
                        <c:v>-5875.1099091880333</c:v>
                      </c:pt>
                      <c:pt idx="299">
                        <c:v>-20820.234909188031</c:v>
                      </c:pt>
                      <c:pt idx="300">
                        <c:v>-31813.991319444453</c:v>
                      </c:pt>
                      <c:pt idx="301">
                        <c:v>2408.0375267093955</c:v>
                      </c:pt>
                      <c:pt idx="302">
                        <c:v>2026.6641292735064</c:v>
                      </c:pt>
                      <c:pt idx="303">
                        <c:v>12897.09361645299</c:v>
                      </c:pt>
                      <c:pt idx="304">
                        <c:v>11553.709001068375</c:v>
                      </c:pt>
                      <c:pt idx="305">
                        <c:v>17555.840411324789</c:v>
                      </c:pt>
                      <c:pt idx="306">
                        <c:v>16941.792334401707</c:v>
                      </c:pt>
                      <c:pt idx="307">
                        <c:v>-3386.6403579059825</c:v>
                      </c:pt>
                      <c:pt idx="308">
                        <c:v>7367.3404113247898</c:v>
                      </c:pt>
                      <c:pt idx="309">
                        <c:v>-8854.5009348290532</c:v>
                      </c:pt>
                      <c:pt idx="310">
                        <c:v>-5875.1099091880333</c:v>
                      </c:pt>
                      <c:pt idx="311">
                        <c:v>-20820.234909188031</c:v>
                      </c:pt>
                      <c:pt idx="312">
                        <c:v>-31813.991319444453</c:v>
                      </c:pt>
                      <c:pt idx="313">
                        <c:v>2408.0375267093955</c:v>
                      </c:pt>
                      <c:pt idx="314">
                        <c:v>2026.6641292735064</c:v>
                      </c:pt>
                      <c:pt idx="315">
                        <c:v>12897.09361645299</c:v>
                      </c:pt>
                      <c:pt idx="316">
                        <c:v>11553.709001068375</c:v>
                      </c:pt>
                      <c:pt idx="317">
                        <c:v>17555.840411324789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63-41C1-8D0F-D558B57F5E8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Decomposition'!$J$1</c15:sqref>
                        </c15:formulaRef>
                      </c:ext>
                    </c:extLst>
                    <c:strCache>
                      <c:ptCount val="1"/>
                      <c:pt idx="0">
                        <c:v> Noise &amp; Irregularities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Decomposition'!$J$2:$J$325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102.87433226494977</c:v>
                      </c:pt>
                      <c:pt idx="7">
                        <c:v>6305.8486912392964</c:v>
                      </c:pt>
                      <c:pt idx="8">
                        <c:v>-801.75707799147585</c:v>
                      </c:pt>
                      <c:pt idx="9">
                        <c:v>-2532.7490651709468</c:v>
                      </c:pt>
                      <c:pt idx="10">
                        <c:v>-2369.7234241452807</c:v>
                      </c:pt>
                      <c:pt idx="11">
                        <c:v>3031.2349091880315</c:v>
                      </c:pt>
                      <c:pt idx="12">
                        <c:v>4851.3663194444525</c:v>
                      </c:pt>
                      <c:pt idx="13">
                        <c:v>-4668.0791933760811</c:v>
                      </c:pt>
                      <c:pt idx="14">
                        <c:v>-3660.9557959401927</c:v>
                      </c:pt>
                      <c:pt idx="15">
                        <c:v>2383.4897168803236</c:v>
                      </c:pt>
                      <c:pt idx="16">
                        <c:v>-3288.9173344017181</c:v>
                      </c:pt>
                      <c:pt idx="17">
                        <c:v>988.65958867521113</c:v>
                      </c:pt>
                      <c:pt idx="18">
                        <c:v>1347.2909989316358</c:v>
                      </c:pt>
                      <c:pt idx="19">
                        <c:v>5310.0153579059825</c:v>
                      </c:pt>
                      <c:pt idx="20">
                        <c:v>-2040.5904113247898</c:v>
                      </c:pt>
                      <c:pt idx="21">
                        <c:v>-1593.2073985042607</c:v>
                      </c:pt>
                      <c:pt idx="22">
                        <c:v>-419.89009081196673</c:v>
                      </c:pt>
                      <c:pt idx="23">
                        <c:v>-3522.3484241452825</c:v>
                      </c:pt>
                      <c:pt idx="24">
                        <c:v>4170.1163194444525</c:v>
                      </c:pt>
                      <c:pt idx="25">
                        <c:v>-812.45419337608155</c:v>
                      </c:pt>
                      <c:pt idx="26">
                        <c:v>-1706.4557959401925</c:v>
                      </c:pt>
                      <c:pt idx="27">
                        <c:v>-1924.1769497863334</c:v>
                      </c:pt>
                      <c:pt idx="28">
                        <c:v>-478.58400106837507</c:v>
                      </c:pt>
                      <c:pt idx="29">
                        <c:v>-265.34041132478887</c:v>
                      </c:pt>
                      <c:pt idx="30">
                        <c:v>-598.16733440170719</c:v>
                      </c:pt>
                      <c:pt idx="31">
                        <c:v>4794.3486912393255</c:v>
                      </c:pt>
                      <c:pt idx="32">
                        <c:v>-3933.4237446581037</c:v>
                      </c:pt>
                      <c:pt idx="33">
                        <c:v>-868.16573183763285</c:v>
                      </c:pt>
                      <c:pt idx="34">
                        <c:v>-1254.6400908119667</c:v>
                      </c:pt>
                      <c:pt idx="35">
                        <c:v>14170.651575854718</c:v>
                      </c:pt>
                      <c:pt idx="36">
                        <c:v>2105.1996527777665</c:v>
                      </c:pt>
                      <c:pt idx="37">
                        <c:v>-2256.4125267093955</c:v>
                      </c:pt>
                      <c:pt idx="38">
                        <c:v>-5190.5391292735067</c:v>
                      </c:pt>
                      <c:pt idx="39">
                        <c:v>-2018.7186164529903</c:v>
                      </c:pt>
                      <c:pt idx="40">
                        <c:v>-2070.9590010683751</c:v>
                      </c:pt>
                      <c:pt idx="41">
                        <c:v>-1833.4654113247889</c:v>
                      </c:pt>
                      <c:pt idx="42">
                        <c:v>1011.2493322649789</c:v>
                      </c:pt>
                      <c:pt idx="43">
                        <c:v>5637.4320245726685</c:v>
                      </c:pt>
                      <c:pt idx="44">
                        <c:v>-2653.5904113247898</c:v>
                      </c:pt>
                      <c:pt idx="45">
                        <c:v>407.16760149571019</c:v>
                      </c:pt>
                      <c:pt idx="46">
                        <c:v>-3790.1817574786528</c:v>
                      </c:pt>
                      <c:pt idx="47">
                        <c:v>774.69324252134538</c:v>
                      </c:pt>
                      <c:pt idx="48">
                        <c:v>4125.6579861111095</c:v>
                      </c:pt>
                      <c:pt idx="49">
                        <c:v>-3051.8708600427385</c:v>
                      </c:pt>
                      <c:pt idx="50">
                        <c:v>-2116.4557959401927</c:v>
                      </c:pt>
                      <c:pt idx="51">
                        <c:v>-164.76028311967639</c:v>
                      </c:pt>
                      <c:pt idx="52">
                        <c:v>-2514.4173344017181</c:v>
                      </c:pt>
                      <c:pt idx="53">
                        <c:v>425.53458867521113</c:v>
                      </c:pt>
                      <c:pt idx="54">
                        <c:v>4395.2076655982928</c:v>
                      </c:pt>
                      <c:pt idx="55">
                        <c:v>2645.6403579059825</c:v>
                      </c:pt>
                      <c:pt idx="56">
                        <c:v>-634.04874465810371</c:v>
                      </c:pt>
                      <c:pt idx="57">
                        <c:v>-983.33239850426071</c:v>
                      </c:pt>
                      <c:pt idx="58">
                        <c:v>-2731.5984241452807</c:v>
                      </c:pt>
                      <c:pt idx="59">
                        <c:v>114.73490918803145</c:v>
                      </c:pt>
                      <c:pt idx="60">
                        <c:v>4263.7413194444525</c:v>
                      </c:pt>
                      <c:pt idx="61">
                        <c:v>-2389.1625267093955</c:v>
                      </c:pt>
                      <c:pt idx="62">
                        <c:v>-3149.2891292735067</c:v>
                      </c:pt>
                      <c:pt idx="63">
                        <c:v>424.61471688032361</c:v>
                      </c:pt>
                      <c:pt idx="64">
                        <c:v>-2419.9590010683751</c:v>
                      </c:pt>
                      <c:pt idx="65">
                        <c:v>5511.7429220085542</c:v>
                      </c:pt>
                      <c:pt idx="66">
                        <c:v>2493.7493322649789</c:v>
                      </c:pt>
                      <c:pt idx="67">
                        <c:v>2644.5570245726685</c:v>
                      </c:pt>
                      <c:pt idx="68">
                        <c:v>-808.29874465810371</c:v>
                      </c:pt>
                      <c:pt idx="69">
                        <c:v>-3735.4573985042607</c:v>
                      </c:pt>
                      <c:pt idx="70">
                        <c:v>-2160.5150908119667</c:v>
                      </c:pt>
                      <c:pt idx="71">
                        <c:v>1928.0265758546884</c:v>
                      </c:pt>
                      <c:pt idx="72">
                        <c:v>2932.1996527777665</c:v>
                      </c:pt>
                      <c:pt idx="73">
                        <c:v>-4633.2041933760811</c:v>
                      </c:pt>
                      <c:pt idx="74">
                        <c:v>-1103.5807959401925</c:v>
                      </c:pt>
                      <c:pt idx="75">
                        <c:v>-2665.1769497863042</c:v>
                      </c:pt>
                      <c:pt idx="76">
                        <c:v>-1226.8340010683751</c:v>
                      </c:pt>
                      <c:pt idx="77">
                        <c:v>3744.8679220085251</c:v>
                      </c:pt>
                      <c:pt idx="78">
                        <c:v>1515.0409989316067</c:v>
                      </c:pt>
                      <c:pt idx="79">
                        <c:v>3709.0153579059825</c:v>
                      </c:pt>
                      <c:pt idx="80">
                        <c:v>1616.3679220085533</c:v>
                      </c:pt>
                      <c:pt idx="81">
                        <c:v>244.79260149573929</c:v>
                      </c:pt>
                      <c:pt idx="82">
                        <c:v>1968.5682425213472</c:v>
                      </c:pt>
                      <c:pt idx="83">
                        <c:v>-6242.0150908119685</c:v>
                      </c:pt>
                      <c:pt idx="84">
                        <c:v>2341.9079861111386</c:v>
                      </c:pt>
                      <c:pt idx="85">
                        <c:v>-2985.6625267093955</c:v>
                      </c:pt>
                      <c:pt idx="86">
                        <c:v>-2785.9974626068206</c:v>
                      </c:pt>
                      <c:pt idx="87">
                        <c:v>-4524.1769497863042</c:v>
                      </c:pt>
                      <c:pt idx="88">
                        <c:v>1343.207665598311</c:v>
                      </c:pt>
                      <c:pt idx="89">
                        <c:v>1861.1179220085542</c:v>
                      </c:pt>
                      <c:pt idx="90">
                        <c:v>127.29099893163584</c:v>
                      </c:pt>
                      <c:pt idx="91">
                        <c:v>2446.0986912393255</c:v>
                      </c:pt>
                      <c:pt idx="92">
                        <c:v>249.24292200855325</c:v>
                      </c:pt>
                      <c:pt idx="93">
                        <c:v>3928.7092681623963</c:v>
                      </c:pt>
                      <c:pt idx="94">
                        <c:v>-221.18175747862369</c:v>
                      </c:pt>
                      <c:pt idx="95">
                        <c:v>-3674.7650908119685</c:v>
                      </c:pt>
                      <c:pt idx="96">
                        <c:v>2789.9496527777665</c:v>
                      </c:pt>
                      <c:pt idx="97">
                        <c:v>1383.5041399572906</c:v>
                      </c:pt>
                      <c:pt idx="98">
                        <c:v>-3295.9974626068206</c:v>
                      </c:pt>
                      <c:pt idx="99">
                        <c:v>477.28138354700968</c:v>
                      </c:pt>
                      <c:pt idx="100">
                        <c:v>2370.6659989316249</c:v>
                      </c:pt>
                      <c:pt idx="101">
                        <c:v>-1586.4654113247889</c:v>
                      </c:pt>
                      <c:pt idx="102">
                        <c:v>1392.1659989316067</c:v>
                      </c:pt>
                      <c:pt idx="103">
                        <c:v>1716.2653579059825</c:v>
                      </c:pt>
                      <c:pt idx="104">
                        <c:v>-650.38207799144675</c:v>
                      </c:pt>
                      <c:pt idx="105">
                        <c:v>1579.8342681623963</c:v>
                      </c:pt>
                      <c:pt idx="106">
                        <c:v>-5969.8484241452807</c:v>
                      </c:pt>
                      <c:pt idx="107">
                        <c:v>30.359909188031452</c:v>
                      </c:pt>
                      <c:pt idx="108">
                        <c:v>1770.7413194444525</c:v>
                      </c:pt>
                      <c:pt idx="109">
                        <c:v>-900.91252670939548</c:v>
                      </c:pt>
                      <c:pt idx="110">
                        <c:v>-717.37246260682036</c:v>
                      </c:pt>
                      <c:pt idx="111">
                        <c:v>745.73971688035272</c:v>
                      </c:pt>
                      <c:pt idx="112">
                        <c:v>-556.792334401689</c:v>
                      </c:pt>
                      <c:pt idx="113">
                        <c:v>-390.75707799147494</c:v>
                      </c:pt>
                      <c:pt idx="114">
                        <c:v>2597.1659989316067</c:v>
                      </c:pt>
                      <c:pt idx="115">
                        <c:v>-4488.2346420940175</c:v>
                      </c:pt>
                      <c:pt idx="116">
                        <c:v>-845.71541132478978</c:v>
                      </c:pt>
                      <c:pt idx="117">
                        <c:v>4374.5426014957393</c:v>
                      </c:pt>
                      <c:pt idx="118">
                        <c:v>19.859909188033271</c:v>
                      </c:pt>
                      <c:pt idx="119">
                        <c:v>162.69324252134538</c:v>
                      </c:pt>
                      <c:pt idx="120">
                        <c:v>3702.5746527777665</c:v>
                      </c:pt>
                      <c:pt idx="121">
                        <c:v>-3215.8291933760815</c:v>
                      </c:pt>
                      <c:pt idx="122">
                        <c:v>-2170.9141292735067</c:v>
                      </c:pt>
                      <c:pt idx="123">
                        <c:v>1285.1980502136958</c:v>
                      </c:pt>
                      <c:pt idx="124">
                        <c:v>-1449.9590010683751</c:v>
                      </c:pt>
                      <c:pt idx="125">
                        <c:v>738.78458867521113</c:v>
                      </c:pt>
                      <c:pt idx="126">
                        <c:v>3678.5409989316358</c:v>
                      </c:pt>
                      <c:pt idx="127">
                        <c:v>-869.40130876067451</c:v>
                      </c:pt>
                      <c:pt idx="128">
                        <c:v>191.03458867521022</c:v>
                      </c:pt>
                      <c:pt idx="129">
                        <c:v>1351.2509348290532</c:v>
                      </c:pt>
                      <c:pt idx="130">
                        <c:v>1743.2349091880333</c:v>
                      </c:pt>
                      <c:pt idx="131">
                        <c:v>546.10990918803145</c:v>
                      </c:pt>
                      <c:pt idx="132">
                        <c:v>-3639.3836805555475</c:v>
                      </c:pt>
                      <c:pt idx="133">
                        <c:v>-5103.037526709395</c:v>
                      </c:pt>
                      <c:pt idx="134">
                        <c:v>-2498.9141292735067</c:v>
                      </c:pt>
                      <c:pt idx="135">
                        <c:v>-21.260283119676387</c:v>
                      </c:pt>
                      <c:pt idx="136">
                        <c:v>-82.209001068375073</c:v>
                      </c:pt>
                      <c:pt idx="137">
                        <c:v>3534.2429220085251</c:v>
                      </c:pt>
                      <c:pt idx="138">
                        <c:v>2149.1243322649498</c:v>
                      </c:pt>
                      <c:pt idx="139">
                        <c:v>-1789.9429754273606</c:v>
                      </c:pt>
                      <c:pt idx="140">
                        <c:v>2958.2012553418672</c:v>
                      </c:pt>
                      <c:pt idx="141">
                        <c:v>-1817.6240651709468</c:v>
                      </c:pt>
                      <c:pt idx="142">
                        <c:v>-341.55675747862369</c:v>
                      </c:pt>
                      <c:pt idx="143">
                        <c:v>-1863.6817574786255</c:v>
                      </c:pt>
                      <c:pt idx="144">
                        <c:v>138.5329861111386</c:v>
                      </c:pt>
                      <c:pt idx="145">
                        <c:v>3268.2958066239185</c:v>
                      </c:pt>
                      <c:pt idx="146">
                        <c:v>2943.3358707264933</c:v>
                      </c:pt>
                      <c:pt idx="147">
                        <c:v>-1932.8436164529903</c:v>
                      </c:pt>
                      <c:pt idx="148">
                        <c:v>-966.00066773506114</c:v>
                      </c:pt>
                      <c:pt idx="149">
                        <c:v>1279.8262553418972</c:v>
                      </c:pt>
                      <c:pt idx="150">
                        <c:v>-1567.5840010683642</c:v>
                      </c:pt>
                      <c:pt idx="151">
                        <c:v>-895.15130876067451</c:v>
                      </c:pt>
                      <c:pt idx="152">
                        <c:v>-737.75707799144675</c:v>
                      </c:pt>
                      <c:pt idx="153">
                        <c:v>561.79260149573929</c:v>
                      </c:pt>
                      <c:pt idx="154">
                        <c:v>2320.5682425213472</c:v>
                      </c:pt>
                      <c:pt idx="155">
                        <c:v>-4003.3484241453116</c:v>
                      </c:pt>
                      <c:pt idx="156">
                        <c:v>2740.7829861111095</c:v>
                      </c:pt>
                      <c:pt idx="157">
                        <c:v>1680.2541399572615</c:v>
                      </c:pt>
                      <c:pt idx="158">
                        <c:v>-79.039129273506433</c:v>
                      </c:pt>
                      <c:pt idx="159">
                        <c:v>860.90638354700968</c:v>
                      </c:pt>
                      <c:pt idx="160">
                        <c:v>3174.8743322649389</c:v>
                      </c:pt>
                      <c:pt idx="161">
                        <c:v>-33.590411324788874</c:v>
                      </c:pt>
                      <c:pt idx="162">
                        <c:v>-1536.1673344017072</c:v>
                      </c:pt>
                      <c:pt idx="163">
                        <c:v>-4464.9846420940175</c:v>
                      </c:pt>
                      <c:pt idx="164">
                        <c:v>-6174.3404113247898</c:v>
                      </c:pt>
                      <c:pt idx="165">
                        <c:v>1664.6676014957393</c:v>
                      </c:pt>
                      <c:pt idx="166">
                        <c:v>1388.8599091880333</c:v>
                      </c:pt>
                      <c:pt idx="167">
                        <c:v>3980.5682425213454</c:v>
                      </c:pt>
                      <c:pt idx="168">
                        <c:v>2558.3663194444525</c:v>
                      </c:pt>
                      <c:pt idx="169">
                        <c:v>4113.004139957291</c:v>
                      </c:pt>
                      <c:pt idx="170">
                        <c:v>-1896.4974626068204</c:v>
                      </c:pt>
                      <c:pt idx="171">
                        <c:v>-408.01028311967639</c:v>
                      </c:pt>
                      <c:pt idx="172">
                        <c:v>1151.9576655982819</c:v>
                      </c:pt>
                      <c:pt idx="173">
                        <c:v>-5325.2987446581319</c:v>
                      </c:pt>
                      <c:pt idx="174">
                        <c:v>-2878.7506677350502</c:v>
                      </c:pt>
                      <c:pt idx="175">
                        <c:v>-2215.3179754273606</c:v>
                      </c:pt>
                      <c:pt idx="176">
                        <c:v>-842.21541132478978</c:v>
                      </c:pt>
                      <c:pt idx="177">
                        <c:v>2530.1676014957393</c:v>
                      </c:pt>
                      <c:pt idx="178">
                        <c:v>2150.2765758547193</c:v>
                      </c:pt>
                      <c:pt idx="179">
                        <c:v>2309.5265758547175</c:v>
                      </c:pt>
                      <c:pt idx="180">
                        <c:v>-1490.0503472222335</c:v>
                      </c:pt>
                      <c:pt idx="181">
                        <c:v>4428.1291399572619</c:v>
                      </c:pt>
                      <c:pt idx="182">
                        <c:v>-2393.6641292735067</c:v>
                      </c:pt>
                      <c:pt idx="183">
                        <c:v>1551.3647168803527</c:v>
                      </c:pt>
                      <c:pt idx="184">
                        <c:v>1005.7909989316249</c:v>
                      </c:pt>
                      <c:pt idx="185">
                        <c:v>-2905.7154113247889</c:v>
                      </c:pt>
                      <c:pt idx="186">
                        <c:v>1768.8743322649789</c:v>
                      </c:pt>
                      <c:pt idx="187">
                        <c:v>-2946.4013087607036</c:v>
                      </c:pt>
                      <c:pt idx="188">
                        <c:v>2082.7012553418672</c:v>
                      </c:pt>
                      <c:pt idx="189">
                        <c:v>2944.1676014957102</c:v>
                      </c:pt>
                      <c:pt idx="190">
                        <c:v>-4957.9734241453098</c:v>
                      </c:pt>
                      <c:pt idx="191">
                        <c:v>3184.3182425213454</c:v>
                      </c:pt>
                      <c:pt idx="192">
                        <c:v>3265.8246527777665</c:v>
                      </c:pt>
                      <c:pt idx="193">
                        <c:v>758.04580662391845</c:v>
                      </c:pt>
                      <c:pt idx="194">
                        <c:v>1381.6275373931796</c:v>
                      </c:pt>
                      <c:pt idx="195">
                        <c:v>509.90638354700968</c:v>
                      </c:pt>
                      <c:pt idx="196">
                        <c:v>-1801.1673344017181</c:v>
                      </c:pt>
                      <c:pt idx="197">
                        <c:v>-3440.2154113247889</c:v>
                      </c:pt>
                      <c:pt idx="198">
                        <c:v>-3355.3340010683642</c:v>
                      </c:pt>
                      <c:pt idx="199">
                        <c:v>-3766.6096420940175</c:v>
                      </c:pt>
                      <c:pt idx="200">
                        <c:v>1858.5762553418672</c:v>
                      </c:pt>
                      <c:pt idx="201">
                        <c:v>-1139.9157318376328</c:v>
                      </c:pt>
                      <c:pt idx="202">
                        <c:v>1252.6515758547193</c:v>
                      </c:pt>
                      <c:pt idx="203">
                        <c:v>-172.84842414528248</c:v>
                      </c:pt>
                      <c:pt idx="204">
                        <c:v>2828.2413194444525</c:v>
                      </c:pt>
                      <c:pt idx="205">
                        <c:v>618.75413995729059</c:v>
                      </c:pt>
                      <c:pt idx="206">
                        <c:v>2686.2942040598364</c:v>
                      </c:pt>
                      <c:pt idx="207">
                        <c:v>-1163.8019497863042</c:v>
                      </c:pt>
                      <c:pt idx="208">
                        <c:v>354.832665598311</c:v>
                      </c:pt>
                      <c:pt idx="209">
                        <c:v>714.65958867521113</c:v>
                      </c:pt>
                      <c:pt idx="210">
                        <c:v>-2358.8756677350502</c:v>
                      </c:pt>
                      <c:pt idx="211">
                        <c:v>-252.81797542736058</c:v>
                      </c:pt>
                      <c:pt idx="212">
                        <c:v>-1061.9237446581328</c:v>
                      </c:pt>
                      <c:pt idx="213">
                        <c:v>164.37593482905322</c:v>
                      </c:pt>
                      <c:pt idx="214">
                        <c:v>-500.14009081196673</c:v>
                      </c:pt>
                      <c:pt idx="215">
                        <c:v>-4414.4734241453116</c:v>
                      </c:pt>
                      <c:pt idx="216">
                        <c:v>-3807.3420138888905</c:v>
                      </c:pt>
                      <c:pt idx="217">
                        <c:v>5313.1291399572619</c:v>
                      </c:pt>
                      <c:pt idx="218">
                        <c:v>5105.0858707264933</c:v>
                      </c:pt>
                      <c:pt idx="219">
                        <c:v>-3045.2186164529903</c:v>
                      </c:pt>
                      <c:pt idx="220">
                        <c:v>1307.4159989316249</c:v>
                      </c:pt>
                      <c:pt idx="221">
                        <c:v>364.03458867521113</c:v>
                      </c:pt>
                      <c:pt idx="222">
                        <c:v>-740.70900106839326</c:v>
                      </c:pt>
                      <c:pt idx="223">
                        <c:v>361.30702457266852</c:v>
                      </c:pt>
                      <c:pt idx="224">
                        <c:v>1548.3262553418963</c:v>
                      </c:pt>
                      <c:pt idx="225">
                        <c:v>1254.2509348290532</c:v>
                      </c:pt>
                      <c:pt idx="226">
                        <c:v>-313.4317574786528</c:v>
                      </c:pt>
                      <c:pt idx="227">
                        <c:v>-2091.9317574786546</c:v>
                      </c:pt>
                      <c:pt idx="228">
                        <c:v>-1073.0503472222335</c:v>
                      </c:pt>
                      <c:pt idx="229">
                        <c:v>4613.0458066239189</c:v>
                      </c:pt>
                      <c:pt idx="230">
                        <c:v>1744.6275373931796</c:v>
                      </c:pt>
                      <c:pt idx="231">
                        <c:v>-4390.2602831196473</c:v>
                      </c:pt>
                      <c:pt idx="232">
                        <c:v>1096.5409989316249</c:v>
                      </c:pt>
                      <c:pt idx="233">
                        <c:v>-3403.3820779914749</c:v>
                      </c:pt>
                      <c:pt idx="234">
                        <c:v>-2791.2506677350211</c:v>
                      </c:pt>
                      <c:pt idx="235">
                        <c:v>-1250.7763087606745</c:v>
                      </c:pt>
                      <c:pt idx="236">
                        <c:v>-2279.8404113247898</c:v>
                      </c:pt>
                      <c:pt idx="237">
                        <c:v>299.87593482905322</c:v>
                      </c:pt>
                      <c:pt idx="238">
                        <c:v>3232.2765758547193</c:v>
                      </c:pt>
                      <c:pt idx="239">
                        <c:v>807.10990918803145</c:v>
                      </c:pt>
                      <c:pt idx="240">
                        <c:v>2306.4496527777665</c:v>
                      </c:pt>
                      <c:pt idx="241">
                        <c:v>6027.0041399572619</c:v>
                      </c:pt>
                      <c:pt idx="242">
                        <c:v>-299.99746260684947</c:v>
                      </c:pt>
                      <c:pt idx="243">
                        <c:v>63.989716880323613</c:v>
                      </c:pt>
                      <c:pt idx="244">
                        <c:v>1187.4993322649389</c:v>
                      </c:pt>
                      <c:pt idx="245">
                        <c:v>-4771.2570779914749</c:v>
                      </c:pt>
                      <c:pt idx="246">
                        <c:v>-1.3340010683932633</c:v>
                      </c:pt>
                      <c:pt idx="247">
                        <c:v>-4954.3596420940175</c:v>
                      </c:pt>
                      <c:pt idx="248">
                        <c:v>-981.75707799144675</c:v>
                      </c:pt>
                      <c:pt idx="249">
                        <c:v>1806.1676014957393</c:v>
                      </c:pt>
                      <c:pt idx="250">
                        <c:v>-2918.3900908119667</c:v>
                      </c:pt>
                      <c:pt idx="251">
                        <c:v>2598.9849091880315</c:v>
                      </c:pt>
                      <c:pt idx="252">
                        <c:v>-330.92534722223354</c:v>
                      </c:pt>
                      <c:pt idx="253">
                        <c:v>2363.7541399572615</c:v>
                      </c:pt>
                      <c:pt idx="254">
                        <c:v>1414.6692040598075</c:v>
                      </c:pt>
                      <c:pt idx="255">
                        <c:v>1683.4063835470097</c:v>
                      </c:pt>
                      <c:pt idx="256">
                        <c:v>-491.792334401689</c:v>
                      </c:pt>
                      <c:pt idx="257">
                        <c:v>-2508.0070779914458</c:v>
                      </c:pt>
                      <c:pt idx="258">
                        <c:v>2423.5409989316358</c:v>
                      </c:pt>
                      <c:pt idx="259">
                        <c:v>-2712.3596420940175</c:v>
                      </c:pt>
                      <c:pt idx="260">
                        <c:v>2534.4095886752102</c:v>
                      </c:pt>
                      <c:pt idx="261">
                        <c:v>-249.37406517094678</c:v>
                      </c:pt>
                      <c:pt idx="262">
                        <c:v>-2309.6817574786528</c:v>
                      </c:pt>
                      <c:pt idx="263">
                        <c:v>-2587.9734241452825</c:v>
                      </c:pt>
                      <c:pt idx="264">
                        <c:v>-4344.7586805555475</c:v>
                      </c:pt>
                      <c:pt idx="265">
                        <c:v>661.46247329060452</c:v>
                      </c:pt>
                      <c:pt idx="266">
                        <c:v>3873.6692040598364</c:v>
                      </c:pt>
                      <c:pt idx="267">
                        <c:v>2179.5730502136958</c:v>
                      </c:pt>
                      <c:pt idx="268">
                        <c:v>227.04099893162493</c:v>
                      </c:pt>
                      <c:pt idx="269">
                        <c:v>63.951255341897195</c:v>
                      </c:pt>
                      <c:pt idx="270">
                        <c:v>-975.50066773502112</c:v>
                      </c:pt>
                      <c:pt idx="271">
                        <c:v>-2117.7346420940175</c:v>
                      </c:pt>
                      <c:pt idx="272">
                        <c:v>4139.5345886752102</c:v>
                      </c:pt>
                      <c:pt idx="273">
                        <c:v>-3776.7490651709468</c:v>
                      </c:pt>
                      <c:pt idx="274">
                        <c:v>3575.6515758547193</c:v>
                      </c:pt>
                      <c:pt idx="275">
                        <c:v>-895.30675747862551</c:v>
                      </c:pt>
                      <c:pt idx="276">
                        <c:v>-6666.9253472222044</c:v>
                      </c:pt>
                      <c:pt idx="277">
                        <c:v>-541.12086004270941</c:v>
                      </c:pt>
                      <c:pt idx="278">
                        <c:v>4193.2942040598073</c:v>
                      </c:pt>
                      <c:pt idx="279">
                        <c:v>898.32305021366665</c:v>
                      </c:pt>
                      <c:pt idx="280">
                        <c:v>1370.6659989316249</c:v>
                      </c:pt>
                      <c:pt idx="281">
                        <c:v>2610.9512553418972</c:v>
                      </c:pt>
                      <c:pt idx="282">
                        <c:v>-3436.8340010683933</c:v>
                      </c:pt>
                      <c:pt idx="283">
                        <c:v>-765.77630876070361</c:v>
                      </c:pt>
                      <c:pt idx="284">
                        <c:v>1277.3262553418963</c:v>
                      </c:pt>
                      <c:pt idx="285">
                        <c:v>-2708.8740651709468</c:v>
                      </c:pt>
                      <c:pt idx="286">
                        <c:v>4328.1515758546902</c:v>
                      </c:pt>
                      <c:pt idx="287">
                        <c:v>-1021.9317574786546</c:v>
                      </c:pt>
                      <c:pt idx="288">
                        <c:v>-7270.8420138888905</c:v>
                      </c:pt>
                      <c:pt idx="289">
                        <c:v>61.754139957232383</c:v>
                      </c:pt>
                      <c:pt idx="290">
                        <c:v>4362.0442040598655</c:v>
                      </c:pt>
                      <c:pt idx="291">
                        <c:v>1250.1147168803818</c:v>
                      </c:pt>
                      <c:pt idx="292">
                        <c:v>1126.4576655982528</c:v>
                      </c:pt>
                      <c:pt idx="293">
                        <c:v>2865.7429220085251</c:v>
                      </c:pt>
                      <c:pt idx="294">
                        <c:v>-2835.7090010683933</c:v>
                      </c:pt>
                      <c:pt idx="295">
                        <c:v>62.723691239296386</c:v>
                      </c:pt>
                      <c:pt idx="296">
                        <c:v>2652.2845886752102</c:v>
                      </c:pt>
                      <c:pt idx="297">
                        <c:v>-1966.6657318375746</c:v>
                      </c:pt>
                      <c:pt idx="298">
                        <c:v>4280.8599091880333</c:v>
                      </c:pt>
                      <c:pt idx="299">
                        <c:v>-1203.7234241453407</c:v>
                      </c:pt>
                      <c:pt idx="300">
                        <c:v>-8106.3836805555475</c:v>
                      </c:pt>
                      <c:pt idx="301">
                        <c:v>-2112.2875267093955</c:v>
                      </c:pt>
                      <c:pt idx="302">
                        <c:v>3653.0442040598073</c:v>
                      </c:pt>
                      <c:pt idx="303">
                        <c:v>3589.4063835470097</c:v>
                      </c:pt>
                      <c:pt idx="304">
                        <c:v>1333.9993322649971</c:v>
                      </c:pt>
                      <c:pt idx="305">
                        <c:v>2018.4929220085833</c:v>
                      </c:pt>
                      <c:pt idx="306">
                        <c:v>-1560.6673344017072</c:v>
                      </c:pt>
                      <c:pt idx="307">
                        <c:v>-1778.1513087607036</c:v>
                      </c:pt>
                      <c:pt idx="308">
                        <c:v>3702.8679220085241</c:v>
                      </c:pt>
                      <c:pt idx="309">
                        <c:v>-1374.4157318376328</c:v>
                      </c:pt>
                      <c:pt idx="310">
                        <c:v>4363.0265758546611</c:v>
                      </c:pt>
                      <c:pt idx="311">
                        <c:v>-1579.4317574785964</c:v>
                      </c:pt>
                      <c:pt idx="312">
                        <c:v>-9796.7586805555475</c:v>
                      </c:pt>
                      <c:pt idx="313">
                        <c:v>-2254.8708600427676</c:v>
                      </c:pt>
                      <c:pt idx="314">
                        <c:v>2073.2108707264933</c:v>
                      </c:pt>
                      <c:pt idx="315">
                        <c:v>4720.3230502136375</c:v>
                      </c:pt>
                      <c:pt idx="316">
                        <c:v>661.87433226493886</c:v>
                      </c:pt>
                      <c:pt idx="317">
                        <c:v>106.11792200852506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3-41C1-8D0F-D558B57F5E89}"/>
                  </c:ext>
                </c:extLst>
              </c15:ser>
            </c15:filteredLineSeries>
          </c:ext>
        </c:extLst>
      </c:lineChart>
      <c:dateAx>
        <c:axId val="9483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4640"/>
        <c:crosses val="autoZero"/>
        <c:auto val="1"/>
        <c:lblOffset val="100"/>
        <c:baseTimeUnit val="months"/>
      </c:dateAx>
      <c:valAx>
        <c:axId val="948364640"/>
        <c:scaling>
          <c:orientation val="minMax"/>
          <c:max val="3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Trend Factor of Green Produce Demand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'A2. Decomposition'!$G$1</c:f>
              <c:strCache>
                <c:ptCount val="1"/>
                <c:pt idx="0">
                  <c:v> 12-month CMA (Trend)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'A2. Decomposition'!$B$2:$B$325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'A2. Decomposition'!$G$2:$G$325</c:f>
              <c:numCache>
                <c:formatCode>_-* #,##0_-;\-* #,##0_-;_-* "-"??_-;_-@_-</c:formatCode>
                <c:ptCount val="324"/>
                <c:pt idx="6">
                  <c:v>187708.33333333334</c:v>
                </c:pt>
                <c:pt idx="7">
                  <c:v>187988.79166666669</c:v>
                </c:pt>
                <c:pt idx="8">
                  <c:v>188270.41666666669</c:v>
                </c:pt>
                <c:pt idx="9">
                  <c:v>188767.25</c:v>
                </c:pt>
                <c:pt idx="10">
                  <c:v>189243.83333333331</c:v>
                </c:pt>
                <c:pt idx="11">
                  <c:v>189469</c:v>
                </c:pt>
                <c:pt idx="12">
                  <c:v>189806.625</c:v>
                </c:pt>
                <c:pt idx="13">
                  <c:v>190129.04166666669</c:v>
                </c:pt>
                <c:pt idx="14">
                  <c:v>190371.29166666669</c:v>
                </c:pt>
                <c:pt idx="15">
                  <c:v>190700.41666666669</c:v>
                </c:pt>
                <c:pt idx="16">
                  <c:v>191149.20833333334</c:v>
                </c:pt>
                <c:pt idx="17">
                  <c:v>191293.5</c:v>
                </c:pt>
                <c:pt idx="18">
                  <c:v>191344.91666666666</c:v>
                </c:pt>
                <c:pt idx="19">
                  <c:v>191841.625</c:v>
                </c:pt>
                <c:pt idx="20">
                  <c:v>192466.25</c:v>
                </c:pt>
                <c:pt idx="21">
                  <c:v>192769.70833333331</c:v>
                </c:pt>
                <c:pt idx="22">
                  <c:v>193123</c:v>
                </c:pt>
                <c:pt idx="23">
                  <c:v>193656.58333333331</c:v>
                </c:pt>
                <c:pt idx="24">
                  <c:v>194087.875</c:v>
                </c:pt>
                <c:pt idx="25">
                  <c:v>194594.41666666669</c:v>
                </c:pt>
                <c:pt idx="26">
                  <c:v>195086.79166666669</c:v>
                </c:pt>
                <c:pt idx="27">
                  <c:v>195621.08333333334</c:v>
                </c:pt>
                <c:pt idx="28">
                  <c:v>196204.875</c:v>
                </c:pt>
                <c:pt idx="29">
                  <c:v>197487.5</c:v>
                </c:pt>
                <c:pt idx="30">
                  <c:v>198701.375</c:v>
                </c:pt>
                <c:pt idx="31">
                  <c:v>199103.29166666666</c:v>
                </c:pt>
                <c:pt idx="32">
                  <c:v>199430.08333333331</c:v>
                </c:pt>
                <c:pt idx="33">
                  <c:v>199796.66666666669</c:v>
                </c:pt>
                <c:pt idx="34">
                  <c:v>200216.75</c:v>
                </c:pt>
                <c:pt idx="35">
                  <c:v>200487.58333333331</c:v>
                </c:pt>
                <c:pt idx="36">
                  <c:v>200761.79166666669</c:v>
                </c:pt>
                <c:pt idx="37">
                  <c:v>201075.375</c:v>
                </c:pt>
                <c:pt idx="38">
                  <c:v>201376.875</c:v>
                </c:pt>
                <c:pt idx="39">
                  <c:v>201707.625</c:v>
                </c:pt>
                <c:pt idx="40">
                  <c:v>201887.25</c:v>
                </c:pt>
                <c:pt idx="41">
                  <c:v>201465.625</c:v>
                </c:pt>
                <c:pt idx="42">
                  <c:v>201262.95833333331</c:v>
                </c:pt>
                <c:pt idx="43">
                  <c:v>201615.20833333331</c:v>
                </c:pt>
                <c:pt idx="44">
                  <c:v>202031.25</c:v>
                </c:pt>
                <c:pt idx="45">
                  <c:v>202578.33333333334</c:v>
                </c:pt>
                <c:pt idx="46">
                  <c:v>203006.29166666669</c:v>
                </c:pt>
                <c:pt idx="47">
                  <c:v>203510.54166666669</c:v>
                </c:pt>
                <c:pt idx="48">
                  <c:v>204250.33333333334</c:v>
                </c:pt>
                <c:pt idx="49">
                  <c:v>204815.83333333334</c:v>
                </c:pt>
                <c:pt idx="50">
                  <c:v>205342.79166666669</c:v>
                </c:pt>
                <c:pt idx="51">
                  <c:v>205943.66666666669</c:v>
                </c:pt>
                <c:pt idx="52">
                  <c:v>206511.70833333334</c:v>
                </c:pt>
                <c:pt idx="53">
                  <c:v>207127.625</c:v>
                </c:pt>
                <c:pt idx="54">
                  <c:v>207713</c:v>
                </c:pt>
                <c:pt idx="55">
                  <c:v>208345</c:v>
                </c:pt>
                <c:pt idx="56">
                  <c:v>208920.70833333331</c:v>
                </c:pt>
                <c:pt idx="57">
                  <c:v>209480.83333333331</c:v>
                </c:pt>
                <c:pt idx="58">
                  <c:v>210068.70833333331</c:v>
                </c:pt>
                <c:pt idx="59">
                  <c:v>210831.5</c:v>
                </c:pt>
                <c:pt idx="60">
                  <c:v>211500.25</c:v>
                </c:pt>
                <c:pt idx="61">
                  <c:v>211933.125</c:v>
                </c:pt>
                <c:pt idx="62">
                  <c:v>212412.625</c:v>
                </c:pt>
                <c:pt idx="63">
                  <c:v>212760.29166666669</c:v>
                </c:pt>
                <c:pt idx="64">
                  <c:v>213120.25</c:v>
                </c:pt>
                <c:pt idx="65">
                  <c:v>213645.41666666666</c:v>
                </c:pt>
                <c:pt idx="66">
                  <c:v>214060.45833333331</c:v>
                </c:pt>
                <c:pt idx="67">
                  <c:v>214289.08333333331</c:v>
                </c:pt>
                <c:pt idx="68">
                  <c:v>214659.95833333331</c:v>
                </c:pt>
                <c:pt idx="69">
                  <c:v>215011.95833333331</c:v>
                </c:pt>
                <c:pt idx="70">
                  <c:v>215357.625</c:v>
                </c:pt>
                <c:pt idx="71">
                  <c:v>215762.20833333334</c:v>
                </c:pt>
                <c:pt idx="72">
                  <c:v>216048.79166666669</c:v>
                </c:pt>
                <c:pt idx="73">
                  <c:v>216447.16666666669</c:v>
                </c:pt>
                <c:pt idx="74">
                  <c:v>216997.91666666669</c:v>
                </c:pt>
                <c:pt idx="75">
                  <c:v>217667.08333333331</c:v>
                </c:pt>
                <c:pt idx="76">
                  <c:v>218406.125</c:v>
                </c:pt>
                <c:pt idx="77">
                  <c:v>218643.29166666669</c:v>
                </c:pt>
                <c:pt idx="78">
                  <c:v>218686.16666666669</c:v>
                </c:pt>
                <c:pt idx="79">
                  <c:v>219138.625</c:v>
                </c:pt>
                <c:pt idx="80">
                  <c:v>219539.29166666666</c:v>
                </c:pt>
                <c:pt idx="81">
                  <c:v>219787.70833333331</c:v>
                </c:pt>
                <c:pt idx="82">
                  <c:v>220209.54166666669</c:v>
                </c:pt>
                <c:pt idx="83">
                  <c:v>220643.25</c:v>
                </c:pt>
                <c:pt idx="84">
                  <c:v>220957.08333333331</c:v>
                </c:pt>
                <c:pt idx="85">
                  <c:v>221340.625</c:v>
                </c:pt>
                <c:pt idx="86">
                  <c:v>221755.33333333331</c:v>
                </c:pt>
                <c:pt idx="87">
                  <c:v>222413.08333333331</c:v>
                </c:pt>
                <c:pt idx="88">
                  <c:v>223073.08333333331</c:v>
                </c:pt>
                <c:pt idx="89">
                  <c:v>223699.04166666666</c:v>
                </c:pt>
                <c:pt idx="90">
                  <c:v>224433.91666666666</c:v>
                </c:pt>
                <c:pt idx="91">
                  <c:v>225246.54166666666</c:v>
                </c:pt>
                <c:pt idx="92">
                  <c:v>226014.41666666666</c:v>
                </c:pt>
                <c:pt idx="93">
                  <c:v>226781.79166666666</c:v>
                </c:pt>
                <c:pt idx="94">
                  <c:v>227561.29166666666</c:v>
                </c:pt>
                <c:pt idx="95">
                  <c:v>227937</c:v>
                </c:pt>
                <c:pt idx="96">
                  <c:v>228285.04166666669</c:v>
                </c:pt>
                <c:pt idx="97">
                  <c:v>228698.45833333331</c:v>
                </c:pt>
                <c:pt idx="98">
                  <c:v>228967.33333333331</c:v>
                </c:pt>
                <c:pt idx="99">
                  <c:v>229126.625</c:v>
                </c:pt>
                <c:pt idx="100">
                  <c:v>229038.625</c:v>
                </c:pt>
                <c:pt idx="101">
                  <c:v>229170.625</c:v>
                </c:pt>
                <c:pt idx="102">
                  <c:v>229498.04166666669</c:v>
                </c:pt>
                <c:pt idx="103">
                  <c:v>229569.375</c:v>
                </c:pt>
                <c:pt idx="104">
                  <c:v>229774.04166666666</c:v>
                </c:pt>
                <c:pt idx="105">
                  <c:v>230093.66666666666</c:v>
                </c:pt>
                <c:pt idx="106">
                  <c:v>230234.95833333331</c:v>
                </c:pt>
                <c:pt idx="107">
                  <c:v>230474.875</c:v>
                </c:pt>
                <c:pt idx="108">
                  <c:v>230919.25</c:v>
                </c:pt>
                <c:pt idx="109">
                  <c:v>231079.875</c:v>
                </c:pt>
                <c:pt idx="110">
                  <c:v>231203.70833333331</c:v>
                </c:pt>
                <c:pt idx="111">
                  <c:v>231714.16666666666</c:v>
                </c:pt>
                <c:pt idx="112">
                  <c:v>232501.08333333331</c:v>
                </c:pt>
                <c:pt idx="113">
                  <c:v>233197.91666666669</c:v>
                </c:pt>
                <c:pt idx="114">
                  <c:v>233735.04166666669</c:v>
                </c:pt>
                <c:pt idx="115">
                  <c:v>234186.875</c:v>
                </c:pt>
                <c:pt idx="116">
                  <c:v>234528.375</c:v>
                </c:pt>
                <c:pt idx="117">
                  <c:v>234990.95833333331</c:v>
                </c:pt>
                <c:pt idx="118">
                  <c:v>235439.25</c:v>
                </c:pt>
                <c:pt idx="119">
                  <c:v>235872.54166666669</c:v>
                </c:pt>
                <c:pt idx="120">
                  <c:v>236348.41666666669</c:v>
                </c:pt>
                <c:pt idx="121">
                  <c:v>236877.79166666669</c:v>
                </c:pt>
                <c:pt idx="122">
                  <c:v>237370.25</c:v>
                </c:pt>
                <c:pt idx="123">
                  <c:v>237563.70833333331</c:v>
                </c:pt>
                <c:pt idx="124">
                  <c:v>237764.25</c:v>
                </c:pt>
                <c:pt idx="125">
                  <c:v>238097.375</c:v>
                </c:pt>
                <c:pt idx="126">
                  <c:v>238045.66666666666</c:v>
                </c:pt>
                <c:pt idx="127">
                  <c:v>237881.04166666666</c:v>
                </c:pt>
                <c:pt idx="128">
                  <c:v>237997.625</c:v>
                </c:pt>
                <c:pt idx="129">
                  <c:v>238151.25</c:v>
                </c:pt>
                <c:pt idx="130">
                  <c:v>238391.875</c:v>
                </c:pt>
                <c:pt idx="131">
                  <c:v>238808.125</c:v>
                </c:pt>
                <c:pt idx="132">
                  <c:v>239130.375</c:v>
                </c:pt>
                <c:pt idx="133">
                  <c:v>239374</c:v>
                </c:pt>
                <c:pt idx="134">
                  <c:v>239887.25</c:v>
                </c:pt>
                <c:pt idx="135">
                  <c:v>240368.16666666669</c:v>
                </c:pt>
                <c:pt idx="136">
                  <c:v>240673.5</c:v>
                </c:pt>
                <c:pt idx="137">
                  <c:v>241014.91666666669</c:v>
                </c:pt>
                <c:pt idx="138">
                  <c:v>241596.08333333334</c:v>
                </c:pt>
                <c:pt idx="139">
                  <c:v>242627.58333333334</c:v>
                </c:pt>
                <c:pt idx="140">
                  <c:v>243722.45833333334</c:v>
                </c:pt>
                <c:pt idx="141">
                  <c:v>244370.125</c:v>
                </c:pt>
                <c:pt idx="142">
                  <c:v>244754.66666666666</c:v>
                </c:pt>
                <c:pt idx="143">
                  <c:v>245133.91666666666</c:v>
                </c:pt>
                <c:pt idx="144">
                  <c:v>245384.45833333331</c:v>
                </c:pt>
                <c:pt idx="145">
                  <c:v>245726.66666666669</c:v>
                </c:pt>
                <c:pt idx="146">
                  <c:v>245998</c:v>
                </c:pt>
                <c:pt idx="147">
                  <c:v>246270.75</c:v>
                </c:pt>
                <c:pt idx="148">
                  <c:v>246795.29166666669</c:v>
                </c:pt>
                <c:pt idx="149">
                  <c:v>247133.33333333331</c:v>
                </c:pt>
                <c:pt idx="150">
                  <c:v>247461.79166666666</c:v>
                </c:pt>
                <c:pt idx="151">
                  <c:v>247796.79166666666</c:v>
                </c:pt>
                <c:pt idx="152">
                  <c:v>247866.41666666666</c:v>
                </c:pt>
                <c:pt idx="153">
                  <c:v>248088.70833333331</c:v>
                </c:pt>
                <c:pt idx="154">
                  <c:v>248583.54166666669</c:v>
                </c:pt>
                <c:pt idx="155">
                  <c:v>248895.58333333334</c:v>
                </c:pt>
                <c:pt idx="156">
                  <c:v>249043.20833333334</c:v>
                </c:pt>
                <c:pt idx="157">
                  <c:v>249093.70833333334</c:v>
                </c:pt>
                <c:pt idx="158">
                  <c:v>248912.375</c:v>
                </c:pt>
                <c:pt idx="159">
                  <c:v>248920</c:v>
                </c:pt>
                <c:pt idx="160">
                  <c:v>249087.41666666669</c:v>
                </c:pt>
                <c:pt idx="161">
                  <c:v>249502.75</c:v>
                </c:pt>
                <c:pt idx="162">
                  <c:v>249917.375</c:v>
                </c:pt>
                <c:pt idx="163">
                  <c:v>250091.625</c:v>
                </c:pt>
                <c:pt idx="164">
                  <c:v>250226</c:v>
                </c:pt>
                <c:pt idx="165">
                  <c:v>250245.83333333331</c:v>
                </c:pt>
                <c:pt idx="166">
                  <c:v>250273.25</c:v>
                </c:pt>
                <c:pt idx="167">
                  <c:v>250121.66666666669</c:v>
                </c:pt>
                <c:pt idx="168">
                  <c:v>249966.625</c:v>
                </c:pt>
                <c:pt idx="169">
                  <c:v>250101.95833333331</c:v>
                </c:pt>
                <c:pt idx="170">
                  <c:v>250513.83333333331</c:v>
                </c:pt>
                <c:pt idx="171">
                  <c:v>250880.91666666669</c:v>
                </c:pt>
                <c:pt idx="172">
                  <c:v>251076.33333333334</c:v>
                </c:pt>
                <c:pt idx="173">
                  <c:v>251190.45833333334</c:v>
                </c:pt>
                <c:pt idx="174">
                  <c:v>251142.95833333334</c:v>
                </c:pt>
                <c:pt idx="175">
                  <c:v>251206.95833333334</c:v>
                </c:pt>
                <c:pt idx="176">
                  <c:v>251413.875</c:v>
                </c:pt>
                <c:pt idx="177">
                  <c:v>251670.33333333331</c:v>
                </c:pt>
                <c:pt idx="178">
                  <c:v>251911.83333333331</c:v>
                </c:pt>
                <c:pt idx="179">
                  <c:v>252131.70833333331</c:v>
                </c:pt>
                <c:pt idx="180">
                  <c:v>252536.04166666669</c:v>
                </c:pt>
                <c:pt idx="181">
                  <c:v>252801.83333333334</c:v>
                </c:pt>
                <c:pt idx="182">
                  <c:v>252962</c:v>
                </c:pt>
                <c:pt idx="183">
                  <c:v>253125.54166666666</c:v>
                </c:pt>
                <c:pt idx="184">
                  <c:v>252814.5</c:v>
                </c:pt>
                <c:pt idx="185">
                  <c:v>252455.875</c:v>
                </c:pt>
                <c:pt idx="186">
                  <c:v>252514.33333333331</c:v>
                </c:pt>
                <c:pt idx="187">
                  <c:v>252298.04166666669</c:v>
                </c:pt>
                <c:pt idx="188">
                  <c:v>251972.95833333334</c:v>
                </c:pt>
                <c:pt idx="189">
                  <c:v>251697.33333333334</c:v>
                </c:pt>
                <c:pt idx="190">
                  <c:v>251114.08333333334</c:v>
                </c:pt>
                <c:pt idx="191">
                  <c:v>250555.91666666669</c:v>
                </c:pt>
                <c:pt idx="192">
                  <c:v>249884.16666666669</c:v>
                </c:pt>
                <c:pt idx="193">
                  <c:v>249176.91666666669</c:v>
                </c:pt>
                <c:pt idx="194">
                  <c:v>248679.70833333331</c:v>
                </c:pt>
                <c:pt idx="195">
                  <c:v>248059</c:v>
                </c:pt>
                <c:pt idx="196">
                  <c:v>247731.45833333334</c:v>
                </c:pt>
                <c:pt idx="197">
                  <c:v>247484.375</c:v>
                </c:pt>
                <c:pt idx="198">
                  <c:v>247022.54166666666</c:v>
                </c:pt>
                <c:pt idx="199">
                  <c:v>246760.25</c:v>
                </c:pt>
                <c:pt idx="200">
                  <c:v>246622.08333333334</c:v>
                </c:pt>
                <c:pt idx="201">
                  <c:v>246459.41666666669</c:v>
                </c:pt>
                <c:pt idx="202">
                  <c:v>246364.45833333331</c:v>
                </c:pt>
                <c:pt idx="203">
                  <c:v>246522.08333333331</c:v>
                </c:pt>
                <c:pt idx="204">
                  <c:v>246628.75</c:v>
                </c:pt>
                <c:pt idx="205">
                  <c:v>246714.20833333331</c:v>
                </c:pt>
                <c:pt idx="206">
                  <c:v>246661.04166666666</c:v>
                </c:pt>
                <c:pt idx="207">
                  <c:v>246542.70833333331</c:v>
                </c:pt>
                <c:pt idx="208">
                  <c:v>246486.45833333331</c:v>
                </c:pt>
                <c:pt idx="209">
                  <c:v>246201.5</c:v>
                </c:pt>
                <c:pt idx="210">
                  <c:v>245714.08333333334</c:v>
                </c:pt>
                <c:pt idx="211">
                  <c:v>245609.45833333334</c:v>
                </c:pt>
                <c:pt idx="212">
                  <c:v>245903.58333333334</c:v>
                </c:pt>
                <c:pt idx="213">
                  <c:v>245954.125</c:v>
                </c:pt>
                <c:pt idx="214">
                  <c:v>245968.25</c:v>
                </c:pt>
                <c:pt idx="215">
                  <c:v>246073.70833333334</c:v>
                </c:pt>
                <c:pt idx="216">
                  <c:v>246256.33333333334</c:v>
                </c:pt>
                <c:pt idx="217">
                  <c:v>246516.83333333334</c:v>
                </c:pt>
                <c:pt idx="218">
                  <c:v>246804.25</c:v>
                </c:pt>
                <c:pt idx="219">
                  <c:v>247075.125</c:v>
                </c:pt>
                <c:pt idx="220">
                  <c:v>247221.875</c:v>
                </c:pt>
                <c:pt idx="221">
                  <c:v>247395.125</c:v>
                </c:pt>
                <c:pt idx="222">
                  <c:v>247635.91666666669</c:v>
                </c:pt>
                <c:pt idx="223">
                  <c:v>247707.33333333331</c:v>
                </c:pt>
                <c:pt idx="224">
                  <c:v>247479.33333333331</c:v>
                </c:pt>
                <c:pt idx="225">
                  <c:v>247179.25</c:v>
                </c:pt>
                <c:pt idx="226">
                  <c:v>246988.54166666669</c:v>
                </c:pt>
                <c:pt idx="227">
                  <c:v>246702.16666666669</c:v>
                </c:pt>
                <c:pt idx="228">
                  <c:v>246350.04166666669</c:v>
                </c:pt>
                <c:pt idx="229">
                  <c:v>246102.91666666669</c:v>
                </c:pt>
                <c:pt idx="230">
                  <c:v>245806.70833333331</c:v>
                </c:pt>
                <c:pt idx="231">
                  <c:v>245576.16666666666</c:v>
                </c:pt>
                <c:pt idx="232">
                  <c:v>245699.75</c:v>
                </c:pt>
                <c:pt idx="233">
                  <c:v>246022.54166666669</c:v>
                </c:pt>
                <c:pt idx="234">
                  <c:v>246375.45833333331</c:v>
                </c:pt>
                <c:pt idx="235">
                  <c:v>246699.41666666666</c:v>
                </c:pt>
                <c:pt idx="236">
                  <c:v>246818.5</c:v>
                </c:pt>
                <c:pt idx="237">
                  <c:v>247089.625</c:v>
                </c:pt>
                <c:pt idx="238">
                  <c:v>247452.83333333331</c:v>
                </c:pt>
                <c:pt idx="239">
                  <c:v>247540.125</c:v>
                </c:pt>
                <c:pt idx="240">
                  <c:v>247703.54166666669</c:v>
                </c:pt>
                <c:pt idx="241">
                  <c:v>247730.95833333334</c:v>
                </c:pt>
                <c:pt idx="242">
                  <c:v>247667.33333333334</c:v>
                </c:pt>
                <c:pt idx="243">
                  <c:v>247812.91666666669</c:v>
                </c:pt>
                <c:pt idx="244">
                  <c:v>247634.79166666669</c:v>
                </c:pt>
                <c:pt idx="245">
                  <c:v>247459.41666666669</c:v>
                </c:pt>
                <c:pt idx="246">
                  <c:v>247438.54166666669</c:v>
                </c:pt>
                <c:pt idx="247">
                  <c:v>247208</c:v>
                </c:pt>
                <c:pt idx="248">
                  <c:v>247188.41666666666</c:v>
                </c:pt>
                <c:pt idx="249">
                  <c:v>247409.33333333331</c:v>
                </c:pt>
                <c:pt idx="250">
                  <c:v>247502.5</c:v>
                </c:pt>
                <c:pt idx="251">
                  <c:v>247640.25</c:v>
                </c:pt>
                <c:pt idx="252">
                  <c:v>247947.91666666669</c:v>
                </c:pt>
                <c:pt idx="253">
                  <c:v>248254.20833333334</c:v>
                </c:pt>
                <c:pt idx="254">
                  <c:v>248622.66666666669</c:v>
                </c:pt>
                <c:pt idx="255">
                  <c:v>248825.5</c:v>
                </c:pt>
                <c:pt idx="256">
                  <c:v>248918.08333333331</c:v>
                </c:pt>
                <c:pt idx="257">
                  <c:v>248898.16666666666</c:v>
                </c:pt>
                <c:pt idx="258">
                  <c:v>248695.66666666666</c:v>
                </c:pt>
                <c:pt idx="259">
                  <c:v>248635</c:v>
                </c:pt>
                <c:pt idx="260">
                  <c:v>248846.25</c:v>
                </c:pt>
                <c:pt idx="261">
                  <c:v>249158.875</c:v>
                </c:pt>
                <c:pt idx="262">
                  <c:v>249421.79166666669</c:v>
                </c:pt>
                <c:pt idx="263">
                  <c:v>249821.20833333331</c:v>
                </c:pt>
                <c:pt idx="264">
                  <c:v>250107.75</c:v>
                </c:pt>
                <c:pt idx="265">
                  <c:v>250354.5</c:v>
                </c:pt>
                <c:pt idx="266">
                  <c:v>250835.66666666666</c:v>
                </c:pt>
                <c:pt idx="267">
                  <c:v>251160.33333333331</c:v>
                </c:pt>
                <c:pt idx="268">
                  <c:v>251678.25</c:v>
                </c:pt>
                <c:pt idx="269">
                  <c:v>252433.20833333331</c:v>
                </c:pt>
                <c:pt idx="270">
                  <c:v>252864.70833333331</c:v>
                </c:pt>
                <c:pt idx="271">
                  <c:v>253192.375</c:v>
                </c:pt>
                <c:pt idx="272">
                  <c:v>253637.125</c:v>
                </c:pt>
                <c:pt idx="273">
                  <c:v>254082.25</c:v>
                </c:pt>
                <c:pt idx="274">
                  <c:v>254570.45833333331</c:v>
                </c:pt>
                <c:pt idx="275">
                  <c:v>255213.54166666666</c:v>
                </c:pt>
                <c:pt idx="276">
                  <c:v>255700.91666666666</c:v>
                </c:pt>
                <c:pt idx="277">
                  <c:v>256150.08333333331</c:v>
                </c:pt>
                <c:pt idx="278">
                  <c:v>256597.04166666669</c:v>
                </c:pt>
                <c:pt idx="279">
                  <c:v>257043.58333333334</c:v>
                </c:pt>
                <c:pt idx="280">
                  <c:v>257649.625</c:v>
                </c:pt>
                <c:pt idx="281">
                  <c:v>258205.20833333331</c:v>
                </c:pt>
                <c:pt idx="282">
                  <c:v>258704.04166666669</c:v>
                </c:pt>
                <c:pt idx="283">
                  <c:v>259242.41666666669</c:v>
                </c:pt>
                <c:pt idx="284">
                  <c:v>259824.33333333331</c:v>
                </c:pt>
                <c:pt idx="285">
                  <c:v>260406.375</c:v>
                </c:pt>
                <c:pt idx="286">
                  <c:v>260970.95833333334</c:v>
                </c:pt>
                <c:pt idx="287">
                  <c:v>261521.16666666669</c:v>
                </c:pt>
                <c:pt idx="288">
                  <c:v>262095.83333333334</c:v>
                </c:pt>
                <c:pt idx="289">
                  <c:v>262677.20833333337</c:v>
                </c:pt>
                <c:pt idx="290">
                  <c:v>263264.29166666663</c:v>
                </c:pt>
                <c:pt idx="291">
                  <c:v>263824.79166666663</c:v>
                </c:pt>
                <c:pt idx="292">
                  <c:v>264310.83333333337</c:v>
                </c:pt>
                <c:pt idx="293">
                  <c:v>264738.41666666669</c:v>
                </c:pt>
                <c:pt idx="294">
                  <c:v>265106.91666666669</c:v>
                </c:pt>
                <c:pt idx="295">
                  <c:v>265362.91666666669</c:v>
                </c:pt>
                <c:pt idx="296">
                  <c:v>265590.375</c:v>
                </c:pt>
                <c:pt idx="297">
                  <c:v>265975.16666666663</c:v>
                </c:pt>
                <c:pt idx="298">
                  <c:v>266372.25</c:v>
                </c:pt>
                <c:pt idx="299">
                  <c:v>266610.95833333337</c:v>
                </c:pt>
                <c:pt idx="300">
                  <c:v>266867.375</c:v>
                </c:pt>
                <c:pt idx="301">
                  <c:v>267059.25</c:v>
                </c:pt>
                <c:pt idx="302">
                  <c:v>267224.29166666669</c:v>
                </c:pt>
                <c:pt idx="303">
                  <c:v>267469.5</c:v>
                </c:pt>
                <c:pt idx="304">
                  <c:v>267649.29166666663</c:v>
                </c:pt>
                <c:pt idx="305">
                  <c:v>267768.66666666663</c:v>
                </c:pt>
                <c:pt idx="306">
                  <c:v>267802.875</c:v>
                </c:pt>
                <c:pt idx="307">
                  <c:v>267837.79166666669</c:v>
                </c:pt>
                <c:pt idx="308">
                  <c:v>267866.79166666669</c:v>
                </c:pt>
                <c:pt idx="309">
                  <c:v>267940.91666666669</c:v>
                </c:pt>
                <c:pt idx="310">
                  <c:v>268047.08333333337</c:v>
                </c:pt>
                <c:pt idx="311">
                  <c:v>268094.66666666663</c:v>
                </c:pt>
                <c:pt idx="312">
                  <c:v>268270.75</c:v>
                </c:pt>
                <c:pt idx="313">
                  <c:v>268326.83333333337</c:v>
                </c:pt>
                <c:pt idx="314">
                  <c:v>268375.125</c:v>
                </c:pt>
                <c:pt idx="315">
                  <c:v>268546.58333333337</c:v>
                </c:pt>
                <c:pt idx="316">
                  <c:v>268661.41666666669</c:v>
                </c:pt>
                <c:pt idx="317">
                  <c:v>270483.04166666669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FACD-4C25-B3D3-CD8C8359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63200"/>
        <c:axId val="948364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'A2. Decomposition'!$C$1</c15:sqref>
                        </c15:formulaRef>
                      </c:ext>
                    </c:extLst>
                    <c:strCache>
                      <c:ptCount val="1"/>
                      <c:pt idx="0">
                        <c:v>Green Produce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'A2. Decomposition'!$C$2:$C$325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160204</c:v>
                      </c:pt>
                      <c:pt idx="1">
                        <c:v>183778</c:v>
                      </c:pt>
                      <c:pt idx="2">
                        <c:v>186069</c:v>
                      </c:pt>
                      <c:pt idx="3">
                        <c:v>196725</c:v>
                      </c:pt>
                      <c:pt idx="4">
                        <c:v>197232</c:v>
                      </c:pt>
                      <c:pt idx="5">
                        <c:v>206616</c:v>
                      </c:pt>
                      <c:pt idx="6">
                        <c:v>204753</c:v>
                      </c:pt>
                      <c:pt idx="7">
                        <c:v>190908</c:v>
                      </c:pt>
                      <c:pt idx="8">
                        <c:v>194836</c:v>
                      </c:pt>
                      <c:pt idx="9">
                        <c:v>177380</c:v>
                      </c:pt>
                      <c:pt idx="10">
                        <c:v>180999</c:v>
                      </c:pt>
                      <c:pt idx="11">
                        <c:v>171680</c:v>
                      </c:pt>
                      <c:pt idx="12">
                        <c:v>162844</c:v>
                      </c:pt>
                      <c:pt idx="13">
                        <c:v>187869</c:v>
                      </c:pt>
                      <c:pt idx="14">
                        <c:v>188737</c:v>
                      </c:pt>
                      <c:pt idx="15">
                        <c:v>205981</c:v>
                      </c:pt>
                      <c:pt idx="16">
                        <c:v>199414</c:v>
                      </c:pt>
                      <c:pt idx="17">
                        <c:v>209838</c:v>
                      </c:pt>
                      <c:pt idx="18">
                        <c:v>209634</c:v>
                      </c:pt>
                      <c:pt idx="19">
                        <c:v>193765</c:v>
                      </c:pt>
                      <c:pt idx="20">
                        <c:v>197793</c:v>
                      </c:pt>
                      <c:pt idx="21">
                        <c:v>182322</c:v>
                      </c:pt>
                      <c:pt idx="22">
                        <c:v>186828</c:v>
                      </c:pt>
                      <c:pt idx="23">
                        <c:v>169314</c:v>
                      </c:pt>
                      <c:pt idx="24">
                        <c:v>166444</c:v>
                      </c:pt>
                      <c:pt idx="25">
                        <c:v>196190</c:v>
                      </c:pt>
                      <c:pt idx="26">
                        <c:v>195407</c:v>
                      </c:pt>
                      <c:pt idx="27">
                        <c:v>206594</c:v>
                      </c:pt>
                      <c:pt idx="28">
                        <c:v>207280</c:v>
                      </c:pt>
                      <c:pt idx="29">
                        <c:v>214778</c:v>
                      </c:pt>
                      <c:pt idx="30">
                        <c:v>215045</c:v>
                      </c:pt>
                      <c:pt idx="31">
                        <c:v>200511</c:v>
                      </c:pt>
                      <c:pt idx="32">
                        <c:v>202864</c:v>
                      </c:pt>
                      <c:pt idx="33">
                        <c:v>190074</c:v>
                      </c:pt>
                      <c:pt idx="34">
                        <c:v>193087</c:v>
                      </c:pt>
                      <c:pt idx="35">
                        <c:v>193838</c:v>
                      </c:pt>
                      <c:pt idx="36">
                        <c:v>171053</c:v>
                      </c:pt>
                      <c:pt idx="37">
                        <c:v>201227</c:v>
                      </c:pt>
                      <c:pt idx="38">
                        <c:v>198213</c:v>
                      </c:pt>
                      <c:pt idx="39">
                        <c:v>212586</c:v>
                      </c:pt>
                      <c:pt idx="40">
                        <c:v>211370</c:v>
                      </c:pt>
                      <c:pt idx="41">
                        <c:v>217188</c:v>
                      </c:pt>
                      <c:pt idx="42">
                        <c:v>219216</c:v>
                      </c:pt>
                      <c:pt idx="43">
                        <c:v>203866</c:v>
                      </c:pt>
                      <c:pt idx="44">
                        <c:v>206745</c:v>
                      </c:pt>
                      <c:pt idx="45">
                        <c:v>194131</c:v>
                      </c:pt>
                      <c:pt idx="46">
                        <c:v>193341</c:v>
                      </c:pt>
                      <c:pt idx="47">
                        <c:v>183465</c:v>
                      </c:pt>
                      <c:pt idx="48">
                        <c:v>176562</c:v>
                      </c:pt>
                      <c:pt idx="49">
                        <c:v>204172</c:v>
                      </c:pt>
                      <c:pt idx="50">
                        <c:v>205253</c:v>
                      </c:pt>
                      <c:pt idx="51">
                        <c:v>218676</c:v>
                      </c:pt>
                      <c:pt idx="52">
                        <c:v>215551</c:v>
                      </c:pt>
                      <c:pt idx="53">
                        <c:v>225109</c:v>
                      </c:pt>
                      <c:pt idx="54">
                        <c:v>229050</c:v>
                      </c:pt>
                      <c:pt idx="55">
                        <c:v>207604</c:v>
                      </c:pt>
                      <c:pt idx="56">
                        <c:v>215654</c:v>
                      </c:pt>
                      <c:pt idx="57">
                        <c:v>199643</c:v>
                      </c:pt>
                      <c:pt idx="58">
                        <c:v>201462</c:v>
                      </c:pt>
                      <c:pt idx="59">
                        <c:v>190126</c:v>
                      </c:pt>
                      <c:pt idx="60">
                        <c:v>183950</c:v>
                      </c:pt>
                      <c:pt idx="61">
                        <c:v>211952</c:v>
                      </c:pt>
                      <c:pt idx="62">
                        <c:v>211290</c:v>
                      </c:pt>
                      <c:pt idx="63">
                        <c:v>226082</c:v>
                      </c:pt>
                      <c:pt idx="64">
                        <c:v>222254</c:v>
                      </c:pt>
                      <c:pt idx="65">
                        <c:v>236713</c:v>
                      </c:pt>
                      <c:pt idx="66">
                        <c:v>233496</c:v>
                      </c:pt>
                      <c:pt idx="67">
                        <c:v>213547</c:v>
                      </c:pt>
                      <c:pt idx="68">
                        <c:v>221219</c:v>
                      </c:pt>
                      <c:pt idx="69">
                        <c:v>202422</c:v>
                      </c:pt>
                      <c:pt idx="70">
                        <c:v>207322</c:v>
                      </c:pt>
                      <c:pt idx="71">
                        <c:v>196870</c:v>
                      </c:pt>
                      <c:pt idx="72">
                        <c:v>187167</c:v>
                      </c:pt>
                      <c:pt idx="73">
                        <c:v>214222</c:v>
                      </c:pt>
                      <c:pt idx="74">
                        <c:v>217921</c:v>
                      </c:pt>
                      <c:pt idx="75">
                        <c:v>227899</c:v>
                      </c:pt>
                      <c:pt idx="76">
                        <c:v>228733</c:v>
                      </c:pt>
                      <c:pt idx="77">
                        <c:v>239944</c:v>
                      </c:pt>
                      <c:pt idx="78">
                        <c:v>237143</c:v>
                      </c:pt>
                      <c:pt idx="79">
                        <c:v>219461</c:v>
                      </c:pt>
                      <c:pt idx="80">
                        <c:v>228523</c:v>
                      </c:pt>
                      <c:pt idx="81">
                        <c:v>211178</c:v>
                      </c:pt>
                      <c:pt idx="82">
                        <c:v>216303</c:v>
                      </c:pt>
                      <c:pt idx="83">
                        <c:v>193581</c:v>
                      </c:pt>
                      <c:pt idx="84">
                        <c:v>191485</c:v>
                      </c:pt>
                      <c:pt idx="85">
                        <c:v>220763</c:v>
                      </c:pt>
                      <c:pt idx="86">
                        <c:v>220996</c:v>
                      </c:pt>
                      <c:pt idx="87">
                        <c:v>230786</c:v>
                      </c:pt>
                      <c:pt idx="88">
                        <c:v>235970</c:v>
                      </c:pt>
                      <c:pt idx="89">
                        <c:v>243116</c:v>
                      </c:pt>
                      <c:pt idx="90">
                        <c:v>241503</c:v>
                      </c:pt>
                      <c:pt idx="91">
                        <c:v>224306</c:v>
                      </c:pt>
                      <c:pt idx="92">
                        <c:v>233631</c:v>
                      </c:pt>
                      <c:pt idx="93">
                        <c:v>221856</c:v>
                      </c:pt>
                      <c:pt idx="94">
                        <c:v>221465</c:v>
                      </c:pt>
                      <c:pt idx="95">
                        <c:v>203442</c:v>
                      </c:pt>
                      <c:pt idx="96">
                        <c:v>199261</c:v>
                      </c:pt>
                      <c:pt idx="97">
                        <c:v>232490</c:v>
                      </c:pt>
                      <c:pt idx="98">
                        <c:v>227698</c:v>
                      </c:pt>
                      <c:pt idx="99">
                        <c:v>242501</c:v>
                      </c:pt>
                      <c:pt idx="100">
                        <c:v>242963</c:v>
                      </c:pt>
                      <c:pt idx="101">
                        <c:v>245140</c:v>
                      </c:pt>
                      <c:pt idx="102">
                        <c:v>247832</c:v>
                      </c:pt>
                      <c:pt idx="103">
                        <c:v>227899</c:v>
                      </c:pt>
                      <c:pt idx="104">
                        <c:v>236491</c:v>
                      </c:pt>
                      <c:pt idx="105">
                        <c:v>222819</c:v>
                      </c:pt>
                      <c:pt idx="106">
                        <c:v>218390</c:v>
                      </c:pt>
                      <c:pt idx="107">
                        <c:v>209685</c:v>
                      </c:pt>
                      <c:pt idx="108">
                        <c:v>200876</c:v>
                      </c:pt>
                      <c:pt idx="109">
                        <c:v>232587</c:v>
                      </c:pt>
                      <c:pt idx="110">
                        <c:v>232513</c:v>
                      </c:pt>
                      <c:pt idx="111">
                        <c:v>245357</c:v>
                      </c:pt>
                      <c:pt idx="112">
                        <c:v>243498</c:v>
                      </c:pt>
                      <c:pt idx="113">
                        <c:v>250363</c:v>
                      </c:pt>
                      <c:pt idx="114">
                        <c:v>253274</c:v>
                      </c:pt>
                      <c:pt idx="115">
                        <c:v>226312</c:v>
                      </c:pt>
                      <c:pt idx="116">
                        <c:v>241050</c:v>
                      </c:pt>
                      <c:pt idx="117">
                        <c:v>230511</c:v>
                      </c:pt>
                      <c:pt idx="118">
                        <c:v>229584</c:v>
                      </c:pt>
                      <c:pt idx="119">
                        <c:v>215215</c:v>
                      </c:pt>
                      <c:pt idx="120">
                        <c:v>208237</c:v>
                      </c:pt>
                      <c:pt idx="121">
                        <c:v>236070</c:v>
                      </c:pt>
                      <c:pt idx="122">
                        <c:v>237226</c:v>
                      </c:pt>
                      <c:pt idx="123">
                        <c:v>251746</c:v>
                      </c:pt>
                      <c:pt idx="124">
                        <c:v>247868</c:v>
                      </c:pt>
                      <c:pt idx="125">
                        <c:v>256392</c:v>
                      </c:pt>
                      <c:pt idx="126">
                        <c:v>258666</c:v>
                      </c:pt>
                      <c:pt idx="127">
                        <c:v>233625</c:v>
                      </c:pt>
                      <c:pt idx="128">
                        <c:v>245556</c:v>
                      </c:pt>
                      <c:pt idx="129">
                        <c:v>230648</c:v>
                      </c:pt>
                      <c:pt idx="130">
                        <c:v>234260</c:v>
                      </c:pt>
                      <c:pt idx="131">
                        <c:v>218534</c:v>
                      </c:pt>
                      <c:pt idx="132">
                        <c:v>203677</c:v>
                      </c:pt>
                      <c:pt idx="133">
                        <c:v>236679</c:v>
                      </c:pt>
                      <c:pt idx="134">
                        <c:v>239415</c:v>
                      </c:pt>
                      <c:pt idx="135">
                        <c:v>253244</c:v>
                      </c:pt>
                      <c:pt idx="136">
                        <c:v>252145</c:v>
                      </c:pt>
                      <c:pt idx="137">
                        <c:v>262105</c:v>
                      </c:pt>
                      <c:pt idx="138">
                        <c:v>260687</c:v>
                      </c:pt>
                      <c:pt idx="139">
                        <c:v>237451</c:v>
                      </c:pt>
                      <c:pt idx="140">
                        <c:v>254048</c:v>
                      </c:pt>
                      <c:pt idx="141">
                        <c:v>233698</c:v>
                      </c:pt>
                      <c:pt idx="142">
                        <c:v>238538</c:v>
                      </c:pt>
                      <c:pt idx="143">
                        <c:v>222450</c:v>
                      </c:pt>
                      <c:pt idx="144">
                        <c:v>213709</c:v>
                      </c:pt>
                      <c:pt idx="145">
                        <c:v>251403</c:v>
                      </c:pt>
                      <c:pt idx="146">
                        <c:v>250968</c:v>
                      </c:pt>
                      <c:pt idx="147">
                        <c:v>257235</c:v>
                      </c:pt>
                      <c:pt idx="148">
                        <c:v>257383</c:v>
                      </c:pt>
                      <c:pt idx="149">
                        <c:v>265969</c:v>
                      </c:pt>
                      <c:pt idx="150">
                        <c:v>262836</c:v>
                      </c:pt>
                      <c:pt idx="151">
                        <c:v>243515</c:v>
                      </c:pt>
                      <c:pt idx="152">
                        <c:v>254496</c:v>
                      </c:pt>
                      <c:pt idx="153">
                        <c:v>239796</c:v>
                      </c:pt>
                      <c:pt idx="154">
                        <c:v>245029</c:v>
                      </c:pt>
                      <c:pt idx="155">
                        <c:v>224072</c:v>
                      </c:pt>
                      <c:pt idx="156">
                        <c:v>219970</c:v>
                      </c:pt>
                      <c:pt idx="157">
                        <c:v>253182</c:v>
                      </c:pt>
                      <c:pt idx="158">
                        <c:v>250860</c:v>
                      </c:pt>
                      <c:pt idx="159">
                        <c:v>262678</c:v>
                      </c:pt>
                      <c:pt idx="160">
                        <c:v>263816</c:v>
                      </c:pt>
                      <c:pt idx="161">
                        <c:v>267025</c:v>
                      </c:pt>
                      <c:pt idx="162">
                        <c:v>265323</c:v>
                      </c:pt>
                      <c:pt idx="163">
                        <c:v>242240</c:v>
                      </c:pt>
                      <c:pt idx="164">
                        <c:v>251419</c:v>
                      </c:pt>
                      <c:pt idx="165">
                        <c:v>243056</c:v>
                      </c:pt>
                      <c:pt idx="166">
                        <c:v>245787</c:v>
                      </c:pt>
                      <c:pt idx="167">
                        <c:v>233282</c:v>
                      </c:pt>
                      <c:pt idx="168">
                        <c:v>220711</c:v>
                      </c:pt>
                      <c:pt idx="169">
                        <c:v>256623</c:v>
                      </c:pt>
                      <c:pt idx="170">
                        <c:v>250644</c:v>
                      </c:pt>
                      <c:pt idx="171">
                        <c:v>263370</c:v>
                      </c:pt>
                      <c:pt idx="172">
                        <c:v>263782</c:v>
                      </c:pt>
                      <c:pt idx="173">
                        <c:v>263421</c:v>
                      </c:pt>
                      <c:pt idx="174">
                        <c:v>265206</c:v>
                      </c:pt>
                      <c:pt idx="175">
                        <c:v>245605</c:v>
                      </c:pt>
                      <c:pt idx="176">
                        <c:v>257939</c:v>
                      </c:pt>
                      <c:pt idx="177">
                        <c:v>245346</c:v>
                      </c:pt>
                      <c:pt idx="178">
                        <c:v>248187</c:v>
                      </c:pt>
                      <c:pt idx="179">
                        <c:v>233621</c:v>
                      </c:pt>
                      <c:pt idx="180">
                        <c:v>219232</c:v>
                      </c:pt>
                      <c:pt idx="181">
                        <c:v>259638</c:v>
                      </c:pt>
                      <c:pt idx="182">
                        <c:v>252595</c:v>
                      </c:pt>
                      <c:pt idx="183">
                        <c:v>267574</c:v>
                      </c:pt>
                      <c:pt idx="184">
                        <c:v>265374</c:v>
                      </c:pt>
                      <c:pt idx="185">
                        <c:v>267106</c:v>
                      </c:pt>
                      <c:pt idx="186">
                        <c:v>271225</c:v>
                      </c:pt>
                      <c:pt idx="187">
                        <c:v>245965</c:v>
                      </c:pt>
                      <c:pt idx="188">
                        <c:v>261423</c:v>
                      </c:pt>
                      <c:pt idx="189">
                        <c:v>245787</c:v>
                      </c:pt>
                      <c:pt idx="190">
                        <c:v>240281</c:v>
                      </c:pt>
                      <c:pt idx="191">
                        <c:v>232920</c:v>
                      </c:pt>
                      <c:pt idx="192">
                        <c:v>221336</c:v>
                      </c:pt>
                      <c:pt idx="193">
                        <c:v>252343</c:v>
                      </c:pt>
                      <c:pt idx="194">
                        <c:v>252088</c:v>
                      </c:pt>
                      <c:pt idx="195">
                        <c:v>261466</c:v>
                      </c:pt>
                      <c:pt idx="196">
                        <c:v>257484</c:v>
                      </c:pt>
                      <c:pt idx="197">
                        <c:v>261600</c:v>
                      </c:pt>
                      <c:pt idx="198">
                        <c:v>260609</c:v>
                      </c:pt>
                      <c:pt idx="199">
                        <c:v>239607</c:v>
                      </c:pt>
                      <c:pt idx="200">
                        <c:v>255848</c:v>
                      </c:pt>
                      <c:pt idx="201">
                        <c:v>236465</c:v>
                      </c:pt>
                      <c:pt idx="202">
                        <c:v>241742</c:v>
                      </c:pt>
                      <c:pt idx="203">
                        <c:v>225529</c:v>
                      </c:pt>
                      <c:pt idx="204">
                        <c:v>217643</c:v>
                      </c:pt>
                      <c:pt idx="205">
                        <c:v>249741</c:v>
                      </c:pt>
                      <c:pt idx="206">
                        <c:v>251374</c:v>
                      </c:pt>
                      <c:pt idx="207">
                        <c:v>258276</c:v>
                      </c:pt>
                      <c:pt idx="208">
                        <c:v>258395</c:v>
                      </c:pt>
                      <c:pt idx="209">
                        <c:v>264472</c:v>
                      </c:pt>
                      <c:pt idx="210">
                        <c:v>260297</c:v>
                      </c:pt>
                      <c:pt idx="211">
                        <c:v>241970</c:v>
                      </c:pt>
                      <c:pt idx="212">
                        <c:v>252209</c:v>
                      </c:pt>
                      <c:pt idx="213">
                        <c:v>237264</c:v>
                      </c:pt>
                      <c:pt idx="214">
                        <c:v>239593</c:v>
                      </c:pt>
                      <c:pt idx="215">
                        <c:v>220839</c:v>
                      </c:pt>
                      <c:pt idx="216">
                        <c:v>210635</c:v>
                      </c:pt>
                      <c:pt idx="217">
                        <c:v>254238</c:v>
                      </c:pt>
                      <c:pt idx="218">
                        <c:v>253936</c:v>
                      </c:pt>
                      <c:pt idx="219">
                        <c:v>256927</c:v>
                      </c:pt>
                      <c:pt idx="220">
                        <c:v>260083</c:v>
                      </c:pt>
                      <c:pt idx="221">
                        <c:v>265315</c:v>
                      </c:pt>
                      <c:pt idx="222">
                        <c:v>263837</c:v>
                      </c:pt>
                      <c:pt idx="223">
                        <c:v>244682</c:v>
                      </c:pt>
                      <c:pt idx="224">
                        <c:v>256395</c:v>
                      </c:pt>
                      <c:pt idx="225">
                        <c:v>239579</c:v>
                      </c:pt>
                      <c:pt idx="226">
                        <c:v>240800</c:v>
                      </c:pt>
                      <c:pt idx="227">
                        <c:v>223790</c:v>
                      </c:pt>
                      <c:pt idx="228">
                        <c:v>213463</c:v>
                      </c:pt>
                      <c:pt idx="229">
                        <c:v>253124</c:v>
                      </c:pt>
                      <c:pt idx="230">
                        <c:v>249578</c:v>
                      </c:pt>
                      <c:pt idx="231">
                        <c:v>254083</c:v>
                      </c:pt>
                      <c:pt idx="232">
                        <c:v>258350</c:v>
                      </c:pt>
                      <c:pt idx="233">
                        <c:v>260175</c:v>
                      </c:pt>
                      <c:pt idx="234">
                        <c:v>260526</c:v>
                      </c:pt>
                      <c:pt idx="235">
                        <c:v>242062</c:v>
                      </c:pt>
                      <c:pt idx="236">
                        <c:v>251906</c:v>
                      </c:pt>
                      <c:pt idx="237">
                        <c:v>238535</c:v>
                      </c:pt>
                      <c:pt idx="238">
                        <c:v>244810</c:v>
                      </c:pt>
                      <c:pt idx="239">
                        <c:v>227527</c:v>
                      </c:pt>
                      <c:pt idx="240">
                        <c:v>218196</c:v>
                      </c:pt>
                      <c:pt idx="241">
                        <c:v>256166</c:v>
                      </c:pt>
                      <c:pt idx="242">
                        <c:v>249394</c:v>
                      </c:pt>
                      <c:pt idx="243">
                        <c:v>260774</c:v>
                      </c:pt>
                      <c:pt idx="244">
                        <c:v>260376</c:v>
                      </c:pt>
                      <c:pt idx="245">
                        <c:v>260244</c:v>
                      </c:pt>
                      <c:pt idx="246">
                        <c:v>264379</c:v>
                      </c:pt>
                      <c:pt idx="247">
                        <c:v>238867</c:v>
                      </c:pt>
                      <c:pt idx="248">
                        <c:v>253574</c:v>
                      </c:pt>
                      <c:pt idx="249">
                        <c:v>240361</c:v>
                      </c:pt>
                      <c:pt idx="250">
                        <c:v>238709</c:v>
                      </c:pt>
                      <c:pt idx="251">
                        <c:v>229419</c:v>
                      </c:pt>
                      <c:pt idx="252">
                        <c:v>215803</c:v>
                      </c:pt>
                      <c:pt idx="253">
                        <c:v>253026</c:v>
                      </c:pt>
                      <c:pt idx="254">
                        <c:v>252064</c:v>
                      </c:pt>
                      <c:pt idx="255">
                        <c:v>263406</c:v>
                      </c:pt>
                      <c:pt idx="256">
                        <c:v>259980</c:v>
                      </c:pt>
                      <c:pt idx="257">
                        <c:v>263946</c:v>
                      </c:pt>
                      <c:pt idx="258">
                        <c:v>268061</c:v>
                      </c:pt>
                      <c:pt idx="259">
                        <c:v>242536</c:v>
                      </c:pt>
                      <c:pt idx="260">
                        <c:v>258748</c:v>
                      </c:pt>
                      <c:pt idx="261">
                        <c:v>240055</c:v>
                      </c:pt>
                      <c:pt idx="262">
                        <c:v>241237</c:v>
                      </c:pt>
                      <c:pt idx="263">
                        <c:v>226413</c:v>
                      </c:pt>
                      <c:pt idx="264">
                        <c:v>213949</c:v>
                      </c:pt>
                      <c:pt idx="265">
                        <c:v>253424</c:v>
                      </c:pt>
                      <c:pt idx="266">
                        <c:v>256736</c:v>
                      </c:pt>
                      <c:pt idx="267">
                        <c:v>266237</c:v>
                      </c:pt>
                      <c:pt idx="268">
                        <c:v>263459</c:v>
                      </c:pt>
                      <c:pt idx="269">
                        <c:v>270053</c:v>
                      </c:pt>
                      <c:pt idx="270">
                        <c:v>268831</c:v>
                      </c:pt>
                      <c:pt idx="271">
                        <c:v>247688</c:v>
                      </c:pt>
                      <c:pt idx="272">
                        <c:v>265144</c:v>
                      </c:pt>
                      <c:pt idx="273">
                        <c:v>241451</c:v>
                      </c:pt>
                      <c:pt idx="274">
                        <c:v>252271</c:v>
                      </c:pt>
                      <c:pt idx="275">
                        <c:v>233498</c:v>
                      </c:pt>
                      <c:pt idx="276">
                        <c:v>217220</c:v>
                      </c:pt>
                      <c:pt idx="277">
                        <c:v>258017</c:v>
                      </c:pt>
                      <c:pt idx="278">
                        <c:v>262817</c:v>
                      </c:pt>
                      <c:pt idx="279">
                        <c:v>270839</c:v>
                      </c:pt>
                      <c:pt idx="280">
                        <c:v>270574</c:v>
                      </c:pt>
                      <c:pt idx="281">
                        <c:v>278372</c:v>
                      </c:pt>
                      <c:pt idx="282">
                        <c:v>272209</c:v>
                      </c:pt>
                      <c:pt idx="283">
                        <c:v>255090</c:v>
                      </c:pt>
                      <c:pt idx="284">
                        <c:v>268469</c:v>
                      </c:pt>
                      <c:pt idx="285">
                        <c:v>248843</c:v>
                      </c:pt>
                      <c:pt idx="286">
                        <c:v>259424</c:v>
                      </c:pt>
                      <c:pt idx="287">
                        <c:v>239679</c:v>
                      </c:pt>
                      <c:pt idx="288">
                        <c:v>223011</c:v>
                      </c:pt>
                      <c:pt idx="289">
                        <c:v>265147</c:v>
                      </c:pt>
                      <c:pt idx="290">
                        <c:v>269653</c:v>
                      </c:pt>
                      <c:pt idx="291">
                        <c:v>277972</c:v>
                      </c:pt>
                      <c:pt idx="292">
                        <c:v>276991</c:v>
                      </c:pt>
                      <c:pt idx="293">
                        <c:v>285160</c:v>
                      </c:pt>
                      <c:pt idx="294">
                        <c:v>279213</c:v>
                      </c:pt>
                      <c:pt idx="295">
                        <c:v>262039</c:v>
                      </c:pt>
                      <c:pt idx="296">
                        <c:v>275610</c:v>
                      </c:pt>
                      <c:pt idx="297">
                        <c:v>255154</c:v>
                      </c:pt>
                      <c:pt idx="298">
                        <c:v>264778</c:v>
                      </c:pt>
                      <c:pt idx="299">
                        <c:v>244587</c:v>
                      </c:pt>
                      <c:pt idx="300">
                        <c:v>226947</c:v>
                      </c:pt>
                      <c:pt idx="301">
                        <c:v>267355</c:v>
                      </c:pt>
                      <c:pt idx="302">
                        <c:v>272904</c:v>
                      </c:pt>
                      <c:pt idx="303">
                        <c:v>283956</c:v>
                      </c:pt>
                      <c:pt idx="304">
                        <c:v>280537</c:v>
                      </c:pt>
                      <c:pt idx="305">
                        <c:v>287343</c:v>
                      </c:pt>
                      <c:pt idx="306">
                        <c:v>283184</c:v>
                      </c:pt>
                      <c:pt idx="307">
                        <c:v>262673</c:v>
                      </c:pt>
                      <c:pt idx="308">
                        <c:v>278937</c:v>
                      </c:pt>
                      <c:pt idx="309">
                        <c:v>257712</c:v>
                      </c:pt>
                      <c:pt idx="310">
                        <c:v>266535</c:v>
                      </c:pt>
                      <c:pt idx="311">
                        <c:v>245695</c:v>
                      </c:pt>
                      <c:pt idx="312">
                        <c:v>226660</c:v>
                      </c:pt>
                      <c:pt idx="313">
                        <c:v>268480</c:v>
                      </c:pt>
                      <c:pt idx="314">
                        <c:v>272475</c:v>
                      </c:pt>
                      <c:pt idx="315">
                        <c:v>286164</c:v>
                      </c:pt>
                      <c:pt idx="316">
                        <c:v>280877</c:v>
                      </c:pt>
                      <c:pt idx="317">
                        <c:v>288145</c:v>
                      </c:pt>
                      <c:pt idx="318">
                        <c:v>286608</c:v>
                      </c:pt>
                      <c:pt idx="319">
                        <c:v>260595</c:v>
                      </c:pt>
                      <c:pt idx="320">
                        <c:v>282174</c:v>
                      </c:pt>
                      <c:pt idx="321">
                        <c:v>258590</c:v>
                      </c:pt>
                      <c:pt idx="322">
                        <c:v>268413</c:v>
                      </c:pt>
                      <c:pt idx="323">
                        <c:v>287536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CD-4C25-B3D3-CD8C83598A0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Decomposition'!$I$1</c15:sqref>
                        </c15:formulaRef>
                      </c:ext>
                    </c:extLst>
                    <c:strCache>
                      <c:ptCount val="1"/>
                      <c:pt idx="0">
                        <c:v> Adjusted Seasonality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Decomposition'!$I$2:$I$325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24"/>
                      <c:pt idx="6">
                        <c:v>16941.792334401707</c:v>
                      </c:pt>
                      <c:pt idx="7">
                        <c:v>-3386.6403579059825</c:v>
                      </c:pt>
                      <c:pt idx="8">
                        <c:v>7367.3404113247898</c:v>
                      </c:pt>
                      <c:pt idx="9">
                        <c:v>-8854.5009348290532</c:v>
                      </c:pt>
                      <c:pt idx="10">
                        <c:v>-5875.1099091880333</c:v>
                      </c:pt>
                      <c:pt idx="11">
                        <c:v>-20820.234909188031</c:v>
                      </c:pt>
                      <c:pt idx="12">
                        <c:v>-31813.991319444453</c:v>
                      </c:pt>
                      <c:pt idx="13">
                        <c:v>2408.0375267093955</c:v>
                      </c:pt>
                      <c:pt idx="14">
                        <c:v>2026.6641292735064</c:v>
                      </c:pt>
                      <c:pt idx="15">
                        <c:v>12897.09361645299</c:v>
                      </c:pt>
                      <c:pt idx="16">
                        <c:v>11553.709001068375</c:v>
                      </c:pt>
                      <c:pt idx="17">
                        <c:v>17555.840411324789</c:v>
                      </c:pt>
                      <c:pt idx="18">
                        <c:v>16941.792334401707</c:v>
                      </c:pt>
                      <c:pt idx="19">
                        <c:v>-3386.6403579059825</c:v>
                      </c:pt>
                      <c:pt idx="20">
                        <c:v>7367.3404113247898</c:v>
                      </c:pt>
                      <c:pt idx="21">
                        <c:v>-8854.5009348290532</c:v>
                      </c:pt>
                      <c:pt idx="22">
                        <c:v>-5875.1099091880333</c:v>
                      </c:pt>
                      <c:pt idx="23">
                        <c:v>-20820.234909188031</c:v>
                      </c:pt>
                      <c:pt idx="24">
                        <c:v>-31813.991319444453</c:v>
                      </c:pt>
                      <c:pt idx="25">
                        <c:v>2408.0375267093955</c:v>
                      </c:pt>
                      <c:pt idx="26">
                        <c:v>2026.6641292735064</c:v>
                      </c:pt>
                      <c:pt idx="27">
                        <c:v>12897.09361645299</c:v>
                      </c:pt>
                      <c:pt idx="28">
                        <c:v>11553.709001068375</c:v>
                      </c:pt>
                      <c:pt idx="29">
                        <c:v>17555.840411324789</c:v>
                      </c:pt>
                      <c:pt idx="30">
                        <c:v>16941.792334401707</c:v>
                      </c:pt>
                      <c:pt idx="31">
                        <c:v>-3386.6403579059825</c:v>
                      </c:pt>
                      <c:pt idx="32">
                        <c:v>7367.3404113247898</c:v>
                      </c:pt>
                      <c:pt idx="33">
                        <c:v>-8854.5009348290532</c:v>
                      </c:pt>
                      <c:pt idx="34">
                        <c:v>-5875.1099091880333</c:v>
                      </c:pt>
                      <c:pt idx="35">
                        <c:v>-20820.234909188031</c:v>
                      </c:pt>
                      <c:pt idx="36">
                        <c:v>-31813.991319444453</c:v>
                      </c:pt>
                      <c:pt idx="37">
                        <c:v>2408.0375267093955</c:v>
                      </c:pt>
                      <c:pt idx="38">
                        <c:v>2026.6641292735064</c:v>
                      </c:pt>
                      <c:pt idx="39">
                        <c:v>12897.09361645299</c:v>
                      </c:pt>
                      <c:pt idx="40">
                        <c:v>11553.709001068375</c:v>
                      </c:pt>
                      <c:pt idx="41">
                        <c:v>17555.840411324789</c:v>
                      </c:pt>
                      <c:pt idx="42">
                        <c:v>16941.792334401707</c:v>
                      </c:pt>
                      <c:pt idx="43">
                        <c:v>-3386.6403579059825</c:v>
                      </c:pt>
                      <c:pt idx="44">
                        <c:v>7367.3404113247898</c:v>
                      </c:pt>
                      <c:pt idx="45">
                        <c:v>-8854.5009348290532</c:v>
                      </c:pt>
                      <c:pt idx="46">
                        <c:v>-5875.1099091880333</c:v>
                      </c:pt>
                      <c:pt idx="47">
                        <c:v>-20820.234909188031</c:v>
                      </c:pt>
                      <c:pt idx="48">
                        <c:v>-31813.991319444453</c:v>
                      </c:pt>
                      <c:pt idx="49">
                        <c:v>2408.0375267093955</c:v>
                      </c:pt>
                      <c:pt idx="50">
                        <c:v>2026.6641292735064</c:v>
                      </c:pt>
                      <c:pt idx="51">
                        <c:v>12897.09361645299</c:v>
                      </c:pt>
                      <c:pt idx="52">
                        <c:v>11553.709001068375</c:v>
                      </c:pt>
                      <c:pt idx="53">
                        <c:v>17555.840411324789</c:v>
                      </c:pt>
                      <c:pt idx="54">
                        <c:v>16941.792334401707</c:v>
                      </c:pt>
                      <c:pt idx="55">
                        <c:v>-3386.6403579059825</c:v>
                      </c:pt>
                      <c:pt idx="56">
                        <c:v>7367.3404113247898</c:v>
                      </c:pt>
                      <c:pt idx="57">
                        <c:v>-8854.5009348290532</c:v>
                      </c:pt>
                      <c:pt idx="58">
                        <c:v>-5875.1099091880333</c:v>
                      </c:pt>
                      <c:pt idx="59">
                        <c:v>-20820.234909188031</c:v>
                      </c:pt>
                      <c:pt idx="60">
                        <c:v>-31813.991319444453</c:v>
                      </c:pt>
                      <c:pt idx="61">
                        <c:v>2408.0375267093955</c:v>
                      </c:pt>
                      <c:pt idx="62">
                        <c:v>2026.6641292735064</c:v>
                      </c:pt>
                      <c:pt idx="63">
                        <c:v>12897.09361645299</c:v>
                      </c:pt>
                      <c:pt idx="64">
                        <c:v>11553.709001068375</c:v>
                      </c:pt>
                      <c:pt idx="65">
                        <c:v>17555.840411324789</c:v>
                      </c:pt>
                      <c:pt idx="66">
                        <c:v>16941.792334401707</c:v>
                      </c:pt>
                      <c:pt idx="67">
                        <c:v>-3386.6403579059825</c:v>
                      </c:pt>
                      <c:pt idx="68">
                        <c:v>7367.3404113247898</c:v>
                      </c:pt>
                      <c:pt idx="69">
                        <c:v>-8854.5009348290532</c:v>
                      </c:pt>
                      <c:pt idx="70">
                        <c:v>-5875.1099091880333</c:v>
                      </c:pt>
                      <c:pt idx="71">
                        <c:v>-20820.234909188031</c:v>
                      </c:pt>
                      <c:pt idx="72">
                        <c:v>-31813.991319444453</c:v>
                      </c:pt>
                      <c:pt idx="73">
                        <c:v>2408.0375267093955</c:v>
                      </c:pt>
                      <c:pt idx="74">
                        <c:v>2026.6641292735064</c:v>
                      </c:pt>
                      <c:pt idx="75">
                        <c:v>12897.09361645299</c:v>
                      </c:pt>
                      <c:pt idx="76">
                        <c:v>11553.709001068375</c:v>
                      </c:pt>
                      <c:pt idx="77">
                        <c:v>17555.840411324789</c:v>
                      </c:pt>
                      <c:pt idx="78">
                        <c:v>16941.792334401707</c:v>
                      </c:pt>
                      <c:pt idx="79">
                        <c:v>-3386.6403579059825</c:v>
                      </c:pt>
                      <c:pt idx="80">
                        <c:v>7367.3404113247898</c:v>
                      </c:pt>
                      <c:pt idx="81">
                        <c:v>-8854.5009348290532</c:v>
                      </c:pt>
                      <c:pt idx="82">
                        <c:v>-5875.1099091880333</c:v>
                      </c:pt>
                      <c:pt idx="83">
                        <c:v>-20820.234909188031</c:v>
                      </c:pt>
                      <c:pt idx="84">
                        <c:v>-31813.991319444453</c:v>
                      </c:pt>
                      <c:pt idx="85">
                        <c:v>2408.0375267093955</c:v>
                      </c:pt>
                      <c:pt idx="86">
                        <c:v>2026.6641292735064</c:v>
                      </c:pt>
                      <c:pt idx="87">
                        <c:v>12897.09361645299</c:v>
                      </c:pt>
                      <c:pt idx="88">
                        <c:v>11553.709001068375</c:v>
                      </c:pt>
                      <c:pt idx="89">
                        <c:v>17555.840411324789</c:v>
                      </c:pt>
                      <c:pt idx="90">
                        <c:v>16941.792334401707</c:v>
                      </c:pt>
                      <c:pt idx="91">
                        <c:v>-3386.6403579059825</c:v>
                      </c:pt>
                      <c:pt idx="92">
                        <c:v>7367.3404113247898</c:v>
                      </c:pt>
                      <c:pt idx="93">
                        <c:v>-8854.5009348290532</c:v>
                      </c:pt>
                      <c:pt idx="94">
                        <c:v>-5875.1099091880333</c:v>
                      </c:pt>
                      <c:pt idx="95">
                        <c:v>-20820.234909188031</c:v>
                      </c:pt>
                      <c:pt idx="96">
                        <c:v>-31813.991319444453</c:v>
                      </c:pt>
                      <c:pt idx="97">
                        <c:v>2408.0375267093955</c:v>
                      </c:pt>
                      <c:pt idx="98">
                        <c:v>2026.6641292735064</c:v>
                      </c:pt>
                      <c:pt idx="99">
                        <c:v>12897.09361645299</c:v>
                      </c:pt>
                      <c:pt idx="100">
                        <c:v>11553.709001068375</c:v>
                      </c:pt>
                      <c:pt idx="101">
                        <c:v>17555.840411324789</c:v>
                      </c:pt>
                      <c:pt idx="102">
                        <c:v>16941.792334401707</c:v>
                      </c:pt>
                      <c:pt idx="103">
                        <c:v>-3386.6403579059825</c:v>
                      </c:pt>
                      <c:pt idx="104">
                        <c:v>7367.3404113247898</c:v>
                      </c:pt>
                      <c:pt idx="105">
                        <c:v>-8854.5009348290532</c:v>
                      </c:pt>
                      <c:pt idx="106">
                        <c:v>-5875.1099091880333</c:v>
                      </c:pt>
                      <c:pt idx="107">
                        <c:v>-20820.234909188031</c:v>
                      </c:pt>
                      <c:pt idx="108">
                        <c:v>-31813.991319444453</c:v>
                      </c:pt>
                      <c:pt idx="109">
                        <c:v>2408.0375267093955</c:v>
                      </c:pt>
                      <c:pt idx="110">
                        <c:v>2026.6641292735064</c:v>
                      </c:pt>
                      <c:pt idx="111">
                        <c:v>12897.09361645299</c:v>
                      </c:pt>
                      <c:pt idx="112">
                        <c:v>11553.709001068375</c:v>
                      </c:pt>
                      <c:pt idx="113">
                        <c:v>17555.840411324789</c:v>
                      </c:pt>
                      <c:pt idx="114">
                        <c:v>16941.792334401707</c:v>
                      </c:pt>
                      <c:pt idx="115">
                        <c:v>-3386.6403579059825</c:v>
                      </c:pt>
                      <c:pt idx="116">
                        <c:v>7367.3404113247898</c:v>
                      </c:pt>
                      <c:pt idx="117">
                        <c:v>-8854.5009348290532</c:v>
                      </c:pt>
                      <c:pt idx="118">
                        <c:v>-5875.1099091880333</c:v>
                      </c:pt>
                      <c:pt idx="119">
                        <c:v>-20820.234909188031</c:v>
                      </c:pt>
                      <c:pt idx="120">
                        <c:v>-31813.991319444453</c:v>
                      </c:pt>
                      <c:pt idx="121">
                        <c:v>2408.0375267093955</c:v>
                      </c:pt>
                      <c:pt idx="122">
                        <c:v>2026.6641292735064</c:v>
                      </c:pt>
                      <c:pt idx="123">
                        <c:v>12897.09361645299</c:v>
                      </c:pt>
                      <c:pt idx="124">
                        <c:v>11553.709001068375</c:v>
                      </c:pt>
                      <c:pt idx="125">
                        <c:v>17555.840411324789</c:v>
                      </c:pt>
                      <c:pt idx="126">
                        <c:v>16941.792334401707</c:v>
                      </c:pt>
                      <c:pt idx="127">
                        <c:v>-3386.6403579059825</c:v>
                      </c:pt>
                      <c:pt idx="128">
                        <c:v>7367.3404113247898</c:v>
                      </c:pt>
                      <c:pt idx="129">
                        <c:v>-8854.5009348290532</c:v>
                      </c:pt>
                      <c:pt idx="130">
                        <c:v>-5875.1099091880333</c:v>
                      </c:pt>
                      <c:pt idx="131">
                        <c:v>-20820.234909188031</c:v>
                      </c:pt>
                      <c:pt idx="132">
                        <c:v>-31813.991319444453</c:v>
                      </c:pt>
                      <c:pt idx="133">
                        <c:v>2408.0375267093955</c:v>
                      </c:pt>
                      <c:pt idx="134">
                        <c:v>2026.6641292735064</c:v>
                      </c:pt>
                      <c:pt idx="135">
                        <c:v>12897.09361645299</c:v>
                      </c:pt>
                      <c:pt idx="136">
                        <c:v>11553.709001068375</c:v>
                      </c:pt>
                      <c:pt idx="137">
                        <c:v>17555.840411324789</c:v>
                      </c:pt>
                      <c:pt idx="138">
                        <c:v>16941.792334401707</c:v>
                      </c:pt>
                      <c:pt idx="139">
                        <c:v>-3386.6403579059825</c:v>
                      </c:pt>
                      <c:pt idx="140">
                        <c:v>7367.3404113247898</c:v>
                      </c:pt>
                      <c:pt idx="141">
                        <c:v>-8854.5009348290532</c:v>
                      </c:pt>
                      <c:pt idx="142">
                        <c:v>-5875.1099091880333</c:v>
                      </c:pt>
                      <c:pt idx="143">
                        <c:v>-20820.234909188031</c:v>
                      </c:pt>
                      <c:pt idx="144">
                        <c:v>-31813.991319444453</c:v>
                      </c:pt>
                      <c:pt idx="145">
                        <c:v>2408.0375267093955</c:v>
                      </c:pt>
                      <c:pt idx="146">
                        <c:v>2026.6641292735064</c:v>
                      </c:pt>
                      <c:pt idx="147">
                        <c:v>12897.09361645299</c:v>
                      </c:pt>
                      <c:pt idx="148">
                        <c:v>11553.709001068375</c:v>
                      </c:pt>
                      <c:pt idx="149">
                        <c:v>17555.840411324789</c:v>
                      </c:pt>
                      <c:pt idx="150">
                        <c:v>16941.792334401707</c:v>
                      </c:pt>
                      <c:pt idx="151">
                        <c:v>-3386.6403579059825</c:v>
                      </c:pt>
                      <c:pt idx="152">
                        <c:v>7367.3404113247898</c:v>
                      </c:pt>
                      <c:pt idx="153">
                        <c:v>-8854.5009348290532</c:v>
                      </c:pt>
                      <c:pt idx="154">
                        <c:v>-5875.1099091880333</c:v>
                      </c:pt>
                      <c:pt idx="155">
                        <c:v>-20820.234909188031</c:v>
                      </c:pt>
                      <c:pt idx="156">
                        <c:v>-31813.991319444453</c:v>
                      </c:pt>
                      <c:pt idx="157">
                        <c:v>2408.0375267093955</c:v>
                      </c:pt>
                      <c:pt idx="158">
                        <c:v>2026.6641292735064</c:v>
                      </c:pt>
                      <c:pt idx="159">
                        <c:v>12897.09361645299</c:v>
                      </c:pt>
                      <c:pt idx="160">
                        <c:v>11553.709001068375</c:v>
                      </c:pt>
                      <c:pt idx="161">
                        <c:v>17555.840411324789</c:v>
                      </c:pt>
                      <c:pt idx="162">
                        <c:v>16941.792334401707</c:v>
                      </c:pt>
                      <c:pt idx="163">
                        <c:v>-3386.6403579059825</c:v>
                      </c:pt>
                      <c:pt idx="164">
                        <c:v>7367.3404113247898</c:v>
                      </c:pt>
                      <c:pt idx="165">
                        <c:v>-8854.5009348290532</c:v>
                      </c:pt>
                      <c:pt idx="166">
                        <c:v>-5875.1099091880333</c:v>
                      </c:pt>
                      <c:pt idx="167">
                        <c:v>-20820.234909188031</c:v>
                      </c:pt>
                      <c:pt idx="168">
                        <c:v>-31813.991319444453</c:v>
                      </c:pt>
                      <c:pt idx="169">
                        <c:v>2408.0375267093955</c:v>
                      </c:pt>
                      <c:pt idx="170">
                        <c:v>2026.6641292735064</c:v>
                      </c:pt>
                      <c:pt idx="171">
                        <c:v>12897.09361645299</c:v>
                      </c:pt>
                      <c:pt idx="172">
                        <c:v>11553.709001068375</c:v>
                      </c:pt>
                      <c:pt idx="173">
                        <c:v>17555.840411324789</c:v>
                      </c:pt>
                      <c:pt idx="174">
                        <c:v>16941.792334401707</c:v>
                      </c:pt>
                      <c:pt idx="175">
                        <c:v>-3386.6403579059825</c:v>
                      </c:pt>
                      <c:pt idx="176">
                        <c:v>7367.3404113247898</c:v>
                      </c:pt>
                      <c:pt idx="177">
                        <c:v>-8854.5009348290532</c:v>
                      </c:pt>
                      <c:pt idx="178">
                        <c:v>-5875.1099091880333</c:v>
                      </c:pt>
                      <c:pt idx="179">
                        <c:v>-20820.234909188031</c:v>
                      </c:pt>
                      <c:pt idx="180">
                        <c:v>-31813.991319444453</c:v>
                      </c:pt>
                      <c:pt idx="181">
                        <c:v>2408.0375267093955</c:v>
                      </c:pt>
                      <c:pt idx="182">
                        <c:v>2026.6641292735064</c:v>
                      </c:pt>
                      <c:pt idx="183">
                        <c:v>12897.09361645299</c:v>
                      </c:pt>
                      <c:pt idx="184">
                        <c:v>11553.709001068375</c:v>
                      </c:pt>
                      <c:pt idx="185">
                        <c:v>17555.840411324789</c:v>
                      </c:pt>
                      <c:pt idx="186">
                        <c:v>16941.792334401707</c:v>
                      </c:pt>
                      <c:pt idx="187">
                        <c:v>-3386.6403579059825</c:v>
                      </c:pt>
                      <c:pt idx="188">
                        <c:v>7367.3404113247898</c:v>
                      </c:pt>
                      <c:pt idx="189">
                        <c:v>-8854.5009348290532</c:v>
                      </c:pt>
                      <c:pt idx="190">
                        <c:v>-5875.1099091880333</c:v>
                      </c:pt>
                      <c:pt idx="191">
                        <c:v>-20820.234909188031</c:v>
                      </c:pt>
                      <c:pt idx="192">
                        <c:v>-31813.991319444453</c:v>
                      </c:pt>
                      <c:pt idx="193">
                        <c:v>2408.0375267093955</c:v>
                      </c:pt>
                      <c:pt idx="194">
                        <c:v>2026.6641292735064</c:v>
                      </c:pt>
                      <c:pt idx="195">
                        <c:v>12897.09361645299</c:v>
                      </c:pt>
                      <c:pt idx="196">
                        <c:v>11553.709001068375</c:v>
                      </c:pt>
                      <c:pt idx="197">
                        <c:v>17555.840411324789</c:v>
                      </c:pt>
                      <c:pt idx="198">
                        <c:v>16941.792334401707</c:v>
                      </c:pt>
                      <c:pt idx="199">
                        <c:v>-3386.6403579059825</c:v>
                      </c:pt>
                      <c:pt idx="200">
                        <c:v>7367.3404113247898</c:v>
                      </c:pt>
                      <c:pt idx="201">
                        <c:v>-8854.5009348290532</c:v>
                      </c:pt>
                      <c:pt idx="202">
                        <c:v>-5875.1099091880333</c:v>
                      </c:pt>
                      <c:pt idx="203">
                        <c:v>-20820.234909188031</c:v>
                      </c:pt>
                      <c:pt idx="204">
                        <c:v>-31813.991319444453</c:v>
                      </c:pt>
                      <c:pt idx="205">
                        <c:v>2408.0375267093955</c:v>
                      </c:pt>
                      <c:pt idx="206">
                        <c:v>2026.6641292735064</c:v>
                      </c:pt>
                      <c:pt idx="207">
                        <c:v>12897.09361645299</c:v>
                      </c:pt>
                      <c:pt idx="208">
                        <c:v>11553.709001068375</c:v>
                      </c:pt>
                      <c:pt idx="209">
                        <c:v>17555.840411324789</c:v>
                      </c:pt>
                      <c:pt idx="210">
                        <c:v>16941.792334401707</c:v>
                      </c:pt>
                      <c:pt idx="211">
                        <c:v>-3386.6403579059825</c:v>
                      </c:pt>
                      <c:pt idx="212">
                        <c:v>7367.3404113247898</c:v>
                      </c:pt>
                      <c:pt idx="213">
                        <c:v>-8854.5009348290532</c:v>
                      </c:pt>
                      <c:pt idx="214">
                        <c:v>-5875.1099091880333</c:v>
                      </c:pt>
                      <c:pt idx="215">
                        <c:v>-20820.234909188031</c:v>
                      </c:pt>
                      <c:pt idx="216">
                        <c:v>-31813.991319444453</c:v>
                      </c:pt>
                      <c:pt idx="217">
                        <c:v>2408.0375267093955</c:v>
                      </c:pt>
                      <c:pt idx="218">
                        <c:v>2026.6641292735064</c:v>
                      </c:pt>
                      <c:pt idx="219">
                        <c:v>12897.09361645299</c:v>
                      </c:pt>
                      <c:pt idx="220">
                        <c:v>11553.709001068375</c:v>
                      </c:pt>
                      <c:pt idx="221">
                        <c:v>17555.840411324789</c:v>
                      </c:pt>
                      <c:pt idx="222">
                        <c:v>16941.792334401707</c:v>
                      </c:pt>
                      <c:pt idx="223">
                        <c:v>-3386.6403579059825</c:v>
                      </c:pt>
                      <c:pt idx="224">
                        <c:v>7367.3404113247898</c:v>
                      </c:pt>
                      <c:pt idx="225">
                        <c:v>-8854.5009348290532</c:v>
                      </c:pt>
                      <c:pt idx="226">
                        <c:v>-5875.1099091880333</c:v>
                      </c:pt>
                      <c:pt idx="227">
                        <c:v>-20820.234909188031</c:v>
                      </c:pt>
                      <c:pt idx="228">
                        <c:v>-31813.991319444453</c:v>
                      </c:pt>
                      <c:pt idx="229">
                        <c:v>2408.0375267093955</c:v>
                      </c:pt>
                      <c:pt idx="230">
                        <c:v>2026.6641292735064</c:v>
                      </c:pt>
                      <c:pt idx="231">
                        <c:v>12897.09361645299</c:v>
                      </c:pt>
                      <c:pt idx="232">
                        <c:v>11553.709001068375</c:v>
                      </c:pt>
                      <c:pt idx="233">
                        <c:v>17555.840411324789</c:v>
                      </c:pt>
                      <c:pt idx="234">
                        <c:v>16941.792334401707</c:v>
                      </c:pt>
                      <c:pt idx="235">
                        <c:v>-3386.6403579059825</c:v>
                      </c:pt>
                      <c:pt idx="236">
                        <c:v>7367.3404113247898</c:v>
                      </c:pt>
                      <c:pt idx="237">
                        <c:v>-8854.5009348290532</c:v>
                      </c:pt>
                      <c:pt idx="238">
                        <c:v>-5875.1099091880333</c:v>
                      </c:pt>
                      <c:pt idx="239">
                        <c:v>-20820.234909188031</c:v>
                      </c:pt>
                      <c:pt idx="240">
                        <c:v>-31813.991319444453</c:v>
                      </c:pt>
                      <c:pt idx="241">
                        <c:v>2408.0375267093955</c:v>
                      </c:pt>
                      <c:pt idx="242">
                        <c:v>2026.6641292735064</c:v>
                      </c:pt>
                      <c:pt idx="243">
                        <c:v>12897.09361645299</c:v>
                      </c:pt>
                      <c:pt idx="244">
                        <c:v>11553.709001068375</c:v>
                      </c:pt>
                      <c:pt idx="245">
                        <c:v>17555.840411324789</c:v>
                      </c:pt>
                      <c:pt idx="246">
                        <c:v>16941.792334401707</c:v>
                      </c:pt>
                      <c:pt idx="247">
                        <c:v>-3386.6403579059825</c:v>
                      </c:pt>
                      <c:pt idx="248">
                        <c:v>7367.3404113247898</c:v>
                      </c:pt>
                      <c:pt idx="249">
                        <c:v>-8854.5009348290532</c:v>
                      </c:pt>
                      <c:pt idx="250">
                        <c:v>-5875.1099091880333</c:v>
                      </c:pt>
                      <c:pt idx="251">
                        <c:v>-20820.234909188031</c:v>
                      </c:pt>
                      <c:pt idx="252">
                        <c:v>-31813.991319444453</c:v>
                      </c:pt>
                      <c:pt idx="253">
                        <c:v>2408.0375267093955</c:v>
                      </c:pt>
                      <c:pt idx="254">
                        <c:v>2026.6641292735064</c:v>
                      </c:pt>
                      <c:pt idx="255">
                        <c:v>12897.09361645299</c:v>
                      </c:pt>
                      <c:pt idx="256">
                        <c:v>11553.709001068375</c:v>
                      </c:pt>
                      <c:pt idx="257">
                        <c:v>17555.840411324789</c:v>
                      </c:pt>
                      <c:pt idx="258">
                        <c:v>16941.792334401707</c:v>
                      </c:pt>
                      <c:pt idx="259">
                        <c:v>-3386.6403579059825</c:v>
                      </c:pt>
                      <c:pt idx="260">
                        <c:v>7367.3404113247898</c:v>
                      </c:pt>
                      <c:pt idx="261">
                        <c:v>-8854.5009348290532</c:v>
                      </c:pt>
                      <c:pt idx="262">
                        <c:v>-5875.1099091880333</c:v>
                      </c:pt>
                      <c:pt idx="263">
                        <c:v>-20820.234909188031</c:v>
                      </c:pt>
                      <c:pt idx="264">
                        <c:v>-31813.991319444453</c:v>
                      </c:pt>
                      <c:pt idx="265">
                        <c:v>2408.0375267093955</c:v>
                      </c:pt>
                      <c:pt idx="266">
                        <c:v>2026.6641292735064</c:v>
                      </c:pt>
                      <c:pt idx="267">
                        <c:v>12897.09361645299</c:v>
                      </c:pt>
                      <c:pt idx="268">
                        <c:v>11553.709001068375</c:v>
                      </c:pt>
                      <c:pt idx="269">
                        <c:v>17555.840411324789</c:v>
                      </c:pt>
                      <c:pt idx="270">
                        <c:v>16941.792334401707</c:v>
                      </c:pt>
                      <c:pt idx="271">
                        <c:v>-3386.6403579059825</c:v>
                      </c:pt>
                      <c:pt idx="272">
                        <c:v>7367.3404113247898</c:v>
                      </c:pt>
                      <c:pt idx="273">
                        <c:v>-8854.5009348290532</c:v>
                      </c:pt>
                      <c:pt idx="274">
                        <c:v>-5875.1099091880333</c:v>
                      </c:pt>
                      <c:pt idx="275">
                        <c:v>-20820.234909188031</c:v>
                      </c:pt>
                      <c:pt idx="276">
                        <c:v>-31813.991319444453</c:v>
                      </c:pt>
                      <c:pt idx="277">
                        <c:v>2408.0375267093955</c:v>
                      </c:pt>
                      <c:pt idx="278">
                        <c:v>2026.6641292735064</c:v>
                      </c:pt>
                      <c:pt idx="279">
                        <c:v>12897.09361645299</c:v>
                      </c:pt>
                      <c:pt idx="280">
                        <c:v>11553.709001068375</c:v>
                      </c:pt>
                      <c:pt idx="281">
                        <c:v>17555.840411324789</c:v>
                      </c:pt>
                      <c:pt idx="282">
                        <c:v>16941.792334401707</c:v>
                      </c:pt>
                      <c:pt idx="283">
                        <c:v>-3386.6403579059825</c:v>
                      </c:pt>
                      <c:pt idx="284">
                        <c:v>7367.3404113247898</c:v>
                      </c:pt>
                      <c:pt idx="285">
                        <c:v>-8854.5009348290532</c:v>
                      </c:pt>
                      <c:pt idx="286">
                        <c:v>-5875.1099091880333</c:v>
                      </c:pt>
                      <c:pt idx="287">
                        <c:v>-20820.234909188031</c:v>
                      </c:pt>
                      <c:pt idx="288">
                        <c:v>-31813.991319444453</c:v>
                      </c:pt>
                      <c:pt idx="289">
                        <c:v>2408.0375267093955</c:v>
                      </c:pt>
                      <c:pt idx="290">
                        <c:v>2026.6641292735064</c:v>
                      </c:pt>
                      <c:pt idx="291">
                        <c:v>12897.09361645299</c:v>
                      </c:pt>
                      <c:pt idx="292">
                        <c:v>11553.709001068375</c:v>
                      </c:pt>
                      <c:pt idx="293">
                        <c:v>17555.840411324789</c:v>
                      </c:pt>
                      <c:pt idx="294">
                        <c:v>16941.792334401707</c:v>
                      </c:pt>
                      <c:pt idx="295">
                        <c:v>-3386.6403579059825</c:v>
                      </c:pt>
                      <c:pt idx="296">
                        <c:v>7367.3404113247898</c:v>
                      </c:pt>
                      <c:pt idx="297">
                        <c:v>-8854.5009348290532</c:v>
                      </c:pt>
                      <c:pt idx="298">
                        <c:v>-5875.1099091880333</c:v>
                      </c:pt>
                      <c:pt idx="299">
                        <c:v>-20820.234909188031</c:v>
                      </c:pt>
                      <c:pt idx="300">
                        <c:v>-31813.991319444453</c:v>
                      </c:pt>
                      <c:pt idx="301">
                        <c:v>2408.0375267093955</c:v>
                      </c:pt>
                      <c:pt idx="302">
                        <c:v>2026.6641292735064</c:v>
                      </c:pt>
                      <c:pt idx="303">
                        <c:v>12897.09361645299</c:v>
                      </c:pt>
                      <c:pt idx="304">
                        <c:v>11553.709001068375</c:v>
                      </c:pt>
                      <c:pt idx="305">
                        <c:v>17555.840411324789</c:v>
                      </c:pt>
                      <c:pt idx="306">
                        <c:v>16941.792334401707</c:v>
                      </c:pt>
                      <c:pt idx="307">
                        <c:v>-3386.6403579059825</c:v>
                      </c:pt>
                      <c:pt idx="308">
                        <c:v>7367.3404113247898</c:v>
                      </c:pt>
                      <c:pt idx="309">
                        <c:v>-8854.5009348290532</c:v>
                      </c:pt>
                      <c:pt idx="310">
                        <c:v>-5875.1099091880333</c:v>
                      </c:pt>
                      <c:pt idx="311">
                        <c:v>-20820.234909188031</c:v>
                      </c:pt>
                      <c:pt idx="312">
                        <c:v>-31813.991319444453</c:v>
                      </c:pt>
                      <c:pt idx="313">
                        <c:v>2408.0375267093955</c:v>
                      </c:pt>
                      <c:pt idx="314">
                        <c:v>2026.6641292735064</c:v>
                      </c:pt>
                      <c:pt idx="315">
                        <c:v>12897.09361645299</c:v>
                      </c:pt>
                      <c:pt idx="316">
                        <c:v>11553.709001068375</c:v>
                      </c:pt>
                      <c:pt idx="317">
                        <c:v>17555.840411324789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CD-4C25-B3D3-CD8C83598A03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Decomposition'!$J$1</c15:sqref>
                        </c15:formulaRef>
                      </c:ext>
                    </c:extLst>
                    <c:strCache>
                      <c:ptCount val="1"/>
                      <c:pt idx="0">
                        <c:v> Noise &amp; Irregularities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Decomposition'!$J$2:$J$325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102.87433226494977</c:v>
                      </c:pt>
                      <c:pt idx="7">
                        <c:v>6305.8486912392964</c:v>
                      </c:pt>
                      <c:pt idx="8">
                        <c:v>-801.75707799147585</c:v>
                      </c:pt>
                      <c:pt idx="9">
                        <c:v>-2532.7490651709468</c:v>
                      </c:pt>
                      <c:pt idx="10">
                        <c:v>-2369.7234241452807</c:v>
                      </c:pt>
                      <c:pt idx="11">
                        <c:v>3031.2349091880315</c:v>
                      </c:pt>
                      <c:pt idx="12">
                        <c:v>4851.3663194444525</c:v>
                      </c:pt>
                      <c:pt idx="13">
                        <c:v>-4668.0791933760811</c:v>
                      </c:pt>
                      <c:pt idx="14">
                        <c:v>-3660.9557959401927</c:v>
                      </c:pt>
                      <c:pt idx="15">
                        <c:v>2383.4897168803236</c:v>
                      </c:pt>
                      <c:pt idx="16">
                        <c:v>-3288.9173344017181</c:v>
                      </c:pt>
                      <c:pt idx="17">
                        <c:v>988.65958867521113</c:v>
                      </c:pt>
                      <c:pt idx="18">
                        <c:v>1347.2909989316358</c:v>
                      </c:pt>
                      <c:pt idx="19">
                        <c:v>5310.0153579059825</c:v>
                      </c:pt>
                      <c:pt idx="20">
                        <c:v>-2040.5904113247898</c:v>
                      </c:pt>
                      <c:pt idx="21">
                        <c:v>-1593.2073985042607</c:v>
                      </c:pt>
                      <c:pt idx="22">
                        <c:v>-419.89009081196673</c:v>
                      </c:pt>
                      <c:pt idx="23">
                        <c:v>-3522.3484241452825</c:v>
                      </c:pt>
                      <c:pt idx="24">
                        <c:v>4170.1163194444525</c:v>
                      </c:pt>
                      <c:pt idx="25">
                        <c:v>-812.45419337608155</c:v>
                      </c:pt>
                      <c:pt idx="26">
                        <c:v>-1706.4557959401925</c:v>
                      </c:pt>
                      <c:pt idx="27">
                        <c:v>-1924.1769497863334</c:v>
                      </c:pt>
                      <c:pt idx="28">
                        <c:v>-478.58400106837507</c:v>
                      </c:pt>
                      <c:pt idx="29">
                        <c:v>-265.34041132478887</c:v>
                      </c:pt>
                      <c:pt idx="30">
                        <c:v>-598.16733440170719</c:v>
                      </c:pt>
                      <c:pt idx="31">
                        <c:v>4794.3486912393255</c:v>
                      </c:pt>
                      <c:pt idx="32">
                        <c:v>-3933.4237446581037</c:v>
                      </c:pt>
                      <c:pt idx="33">
                        <c:v>-868.16573183763285</c:v>
                      </c:pt>
                      <c:pt idx="34">
                        <c:v>-1254.6400908119667</c:v>
                      </c:pt>
                      <c:pt idx="35">
                        <c:v>14170.651575854718</c:v>
                      </c:pt>
                      <c:pt idx="36">
                        <c:v>2105.1996527777665</c:v>
                      </c:pt>
                      <c:pt idx="37">
                        <c:v>-2256.4125267093955</c:v>
                      </c:pt>
                      <c:pt idx="38">
                        <c:v>-5190.5391292735067</c:v>
                      </c:pt>
                      <c:pt idx="39">
                        <c:v>-2018.7186164529903</c:v>
                      </c:pt>
                      <c:pt idx="40">
                        <c:v>-2070.9590010683751</c:v>
                      </c:pt>
                      <c:pt idx="41">
                        <c:v>-1833.4654113247889</c:v>
                      </c:pt>
                      <c:pt idx="42">
                        <c:v>1011.2493322649789</c:v>
                      </c:pt>
                      <c:pt idx="43">
                        <c:v>5637.4320245726685</c:v>
                      </c:pt>
                      <c:pt idx="44">
                        <c:v>-2653.5904113247898</c:v>
                      </c:pt>
                      <c:pt idx="45">
                        <c:v>407.16760149571019</c:v>
                      </c:pt>
                      <c:pt idx="46">
                        <c:v>-3790.1817574786528</c:v>
                      </c:pt>
                      <c:pt idx="47">
                        <c:v>774.69324252134538</c:v>
                      </c:pt>
                      <c:pt idx="48">
                        <c:v>4125.6579861111095</c:v>
                      </c:pt>
                      <c:pt idx="49">
                        <c:v>-3051.8708600427385</c:v>
                      </c:pt>
                      <c:pt idx="50">
                        <c:v>-2116.4557959401927</c:v>
                      </c:pt>
                      <c:pt idx="51">
                        <c:v>-164.76028311967639</c:v>
                      </c:pt>
                      <c:pt idx="52">
                        <c:v>-2514.4173344017181</c:v>
                      </c:pt>
                      <c:pt idx="53">
                        <c:v>425.53458867521113</c:v>
                      </c:pt>
                      <c:pt idx="54">
                        <c:v>4395.2076655982928</c:v>
                      </c:pt>
                      <c:pt idx="55">
                        <c:v>2645.6403579059825</c:v>
                      </c:pt>
                      <c:pt idx="56">
                        <c:v>-634.04874465810371</c:v>
                      </c:pt>
                      <c:pt idx="57">
                        <c:v>-983.33239850426071</c:v>
                      </c:pt>
                      <c:pt idx="58">
                        <c:v>-2731.5984241452807</c:v>
                      </c:pt>
                      <c:pt idx="59">
                        <c:v>114.73490918803145</c:v>
                      </c:pt>
                      <c:pt idx="60">
                        <c:v>4263.7413194444525</c:v>
                      </c:pt>
                      <c:pt idx="61">
                        <c:v>-2389.1625267093955</c:v>
                      </c:pt>
                      <c:pt idx="62">
                        <c:v>-3149.2891292735067</c:v>
                      </c:pt>
                      <c:pt idx="63">
                        <c:v>424.61471688032361</c:v>
                      </c:pt>
                      <c:pt idx="64">
                        <c:v>-2419.9590010683751</c:v>
                      </c:pt>
                      <c:pt idx="65">
                        <c:v>5511.7429220085542</c:v>
                      </c:pt>
                      <c:pt idx="66">
                        <c:v>2493.7493322649789</c:v>
                      </c:pt>
                      <c:pt idx="67">
                        <c:v>2644.5570245726685</c:v>
                      </c:pt>
                      <c:pt idx="68">
                        <c:v>-808.29874465810371</c:v>
                      </c:pt>
                      <c:pt idx="69">
                        <c:v>-3735.4573985042607</c:v>
                      </c:pt>
                      <c:pt idx="70">
                        <c:v>-2160.5150908119667</c:v>
                      </c:pt>
                      <c:pt idx="71">
                        <c:v>1928.0265758546884</c:v>
                      </c:pt>
                      <c:pt idx="72">
                        <c:v>2932.1996527777665</c:v>
                      </c:pt>
                      <c:pt idx="73">
                        <c:v>-4633.2041933760811</c:v>
                      </c:pt>
                      <c:pt idx="74">
                        <c:v>-1103.5807959401925</c:v>
                      </c:pt>
                      <c:pt idx="75">
                        <c:v>-2665.1769497863042</c:v>
                      </c:pt>
                      <c:pt idx="76">
                        <c:v>-1226.8340010683751</c:v>
                      </c:pt>
                      <c:pt idx="77">
                        <c:v>3744.8679220085251</c:v>
                      </c:pt>
                      <c:pt idx="78">
                        <c:v>1515.0409989316067</c:v>
                      </c:pt>
                      <c:pt idx="79">
                        <c:v>3709.0153579059825</c:v>
                      </c:pt>
                      <c:pt idx="80">
                        <c:v>1616.3679220085533</c:v>
                      </c:pt>
                      <c:pt idx="81">
                        <c:v>244.79260149573929</c:v>
                      </c:pt>
                      <c:pt idx="82">
                        <c:v>1968.5682425213472</c:v>
                      </c:pt>
                      <c:pt idx="83">
                        <c:v>-6242.0150908119685</c:v>
                      </c:pt>
                      <c:pt idx="84">
                        <c:v>2341.9079861111386</c:v>
                      </c:pt>
                      <c:pt idx="85">
                        <c:v>-2985.6625267093955</c:v>
                      </c:pt>
                      <c:pt idx="86">
                        <c:v>-2785.9974626068206</c:v>
                      </c:pt>
                      <c:pt idx="87">
                        <c:v>-4524.1769497863042</c:v>
                      </c:pt>
                      <c:pt idx="88">
                        <c:v>1343.207665598311</c:v>
                      </c:pt>
                      <c:pt idx="89">
                        <c:v>1861.1179220085542</c:v>
                      </c:pt>
                      <c:pt idx="90">
                        <c:v>127.29099893163584</c:v>
                      </c:pt>
                      <c:pt idx="91">
                        <c:v>2446.0986912393255</c:v>
                      </c:pt>
                      <c:pt idx="92">
                        <c:v>249.24292200855325</c:v>
                      </c:pt>
                      <c:pt idx="93">
                        <c:v>3928.7092681623963</c:v>
                      </c:pt>
                      <c:pt idx="94">
                        <c:v>-221.18175747862369</c:v>
                      </c:pt>
                      <c:pt idx="95">
                        <c:v>-3674.7650908119685</c:v>
                      </c:pt>
                      <c:pt idx="96">
                        <c:v>2789.9496527777665</c:v>
                      </c:pt>
                      <c:pt idx="97">
                        <c:v>1383.5041399572906</c:v>
                      </c:pt>
                      <c:pt idx="98">
                        <c:v>-3295.9974626068206</c:v>
                      </c:pt>
                      <c:pt idx="99">
                        <c:v>477.28138354700968</c:v>
                      </c:pt>
                      <c:pt idx="100">
                        <c:v>2370.6659989316249</c:v>
                      </c:pt>
                      <c:pt idx="101">
                        <c:v>-1586.4654113247889</c:v>
                      </c:pt>
                      <c:pt idx="102">
                        <c:v>1392.1659989316067</c:v>
                      </c:pt>
                      <c:pt idx="103">
                        <c:v>1716.2653579059825</c:v>
                      </c:pt>
                      <c:pt idx="104">
                        <c:v>-650.38207799144675</c:v>
                      </c:pt>
                      <c:pt idx="105">
                        <c:v>1579.8342681623963</c:v>
                      </c:pt>
                      <c:pt idx="106">
                        <c:v>-5969.8484241452807</c:v>
                      </c:pt>
                      <c:pt idx="107">
                        <c:v>30.359909188031452</c:v>
                      </c:pt>
                      <c:pt idx="108">
                        <c:v>1770.7413194444525</c:v>
                      </c:pt>
                      <c:pt idx="109">
                        <c:v>-900.91252670939548</c:v>
                      </c:pt>
                      <c:pt idx="110">
                        <c:v>-717.37246260682036</c:v>
                      </c:pt>
                      <c:pt idx="111">
                        <c:v>745.73971688035272</c:v>
                      </c:pt>
                      <c:pt idx="112">
                        <c:v>-556.792334401689</c:v>
                      </c:pt>
                      <c:pt idx="113">
                        <c:v>-390.75707799147494</c:v>
                      </c:pt>
                      <c:pt idx="114">
                        <c:v>2597.1659989316067</c:v>
                      </c:pt>
                      <c:pt idx="115">
                        <c:v>-4488.2346420940175</c:v>
                      </c:pt>
                      <c:pt idx="116">
                        <c:v>-845.71541132478978</c:v>
                      </c:pt>
                      <c:pt idx="117">
                        <c:v>4374.5426014957393</c:v>
                      </c:pt>
                      <c:pt idx="118">
                        <c:v>19.859909188033271</c:v>
                      </c:pt>
                      <c:pt idx="119">
                        <c:v>162.69324252134538</c:v>
                      </c:pt>
                      <c:pt idx="120">
                        <c:v>3702.5746527777665</c:v>
                      </c:pt>
                      <c:pt idx="121">
                        <c:v>-3215.8291933760815</c:v>
                      </c:pt>
                      <c:pt idx="122">
                        <c:v>-2170.9141292735067</c:v>
                      </c:pt>
                      <c:pt idx="123">
                        <c:v>1285.1980502136958</c:v>
                      </c:pt>
                      <c:pt idx="124">
                        <c:v>-1449.9590010683751</c:v>
                      </c:pt>
                      <c:pt idx="125">
                        <c:v>738.78458867521113</c:v>
                      </c:pt>
                      <c:pt idx="126">
                        <c:v>3678.5409989316358</c:v>
                      </c:pt>
                      <c:pt idx="127">
                        <c:v>-869.40130876067451</c:v>
                      </c:pt>
                      <c:pt idx="128">
                        <c:v>191.03458867521022</c:v>
                      </c:pt>
                      <c:pt idx="129">
                        <c:v>1351.2509348290532</c:v>
                      </c:pt>
                      <c:pt idx="130">
                        <c:v>1743.2349091880333</c:v>
                      </c:pt>
                      <c:pt idx="131">
                        <c:v>546.10990918803145</c:v>
                      </c:pt>
                      <c:pt idx="132">
                        <c:v>-3639.3836805555475</c:v>
                      </c:pt>
                      <c:pt idx="133">
                        <c:v>-5103.037526709395</c:v>
                      </c:pt>
                      <c:pt idx="134">
                        <c:v>-2498.9141292735067</c:v>
                      </c:pt>
                      <c:pt idx="135">
                        <c:v>-21.260283119676387</c:v>
                      </c:pt>
                      <c:pt idx="136">
                        <c:v>-82.209001068375073</c:v>
                      </c:pt>
                      <c:pt idx="137">
                        <c:v>3534.2429220085251</c:v>
                      </c:pt>
                      <c:pt idx="138">
                        <c:v>2149.1243322649498</c:v>
                      </c:pt>
                      <c:pt idx="139">
                        <c:v>-1789.9429754273606</c:v>
                      </c:pt>
                      <c:pt idx="140">
                        <c:v>2958.2012553418672</c:v>
                      </c:pt>
                      <c:pt idx="141">
                        <c:v>-1817.6240651709468</c:v>
                      </c:pt>
                      <c:pt idx="142">
                        <c:v>-341.55675747862369</c:v>
                      </c:pt>
                      <c:pt idx="143">
                        <c:v>-1863.6817574786255</c:v>
                      </c:pt>
                      <c:pt idx="144">
                        <c:v>138.5329861111386</c:v>
                      </c:pt>
                      <c:pt idx="145">
                        <c:v>3268.2958066239185</c:v>
                      </c:pt>
                      <c:pt idx="146">
                        <c:v>2943.3358707264933</c:v>
                      </c:pt>
                      <c:pt idx="147">
                        <c:v>-1932.8436164529903</c:v>
                      </c:pt>
                      <c:pt idx="148">
                        <c:v>-966.00066773506114</c:v>
                      </c:pt>
                      <c:pt idx="149">
                        <c:v>1279.8262553418972</c:v>
                      </c:pt>
                      <c:pt idx="150">
                        <c:v>-1567.5840010683642</c:v>
                      </c:pt>
                      <c:pt idx="151">
                        <c:v>-895.15130876067451</c:v>
                      </c:pt>
                      <c:pt idx="152">
                        <c:v>-737.75707799144675</c:v>
                      </c:pt>
                      <c:pt idx="153">
                        <c:v>561.79260149573929</c:v>
                      </c:pt>
                      <c:pt idx="154">
                        <c:v>2320.5682425213472</c:v>
                      </c:pt>
                      <c:pt idx="155">
                        <c:v>-4003.3484241453116</c:v>
                      </c:pt>
                      <c:pt idx="156">
                        <c:v>2740.7829861111095</c:v>
                      </c:pt>
                      <c:pt idx="157">
                        <c:v>1680.2541399572615</c:v>
                      </c:pt>
                      <c:pt idx="158">
                        <c:v>-79.039129273506433</c:v>
                      </c:pt>
                      <c:pt idx="159">
                        <c:v>860.90638354700968</c:v>
                      </c:pt>
                      <c:pt idx="160">
                        <c:v>3174.8743322649389</c:v>
                      </c:pt>
                      <c:pt idx="161">
                        <c:v>-33.590411324788874</c:v>
                      </c:pt>
                      <c:pt idx="162">
                        <c:v>-1536.1673344017072</c:v>
                      </c:pt>
                      <c:pt idx="163">
                        <c:v>-4464.9846420940175</c:v>
                      </c:pt>
                      <c:pt idx="164">
                        <c:v>-6174.3404113247898</c:v>
                      </c:pt>
                      <c:pt idx="165">
                        <c:v>1664.6676014957393</c:v>
                      </c:pt>
                      <c:pt idx="166">
                        <c:v>1388.8599091880333</c:v>
                      </c:pt>
                      <c:pt idx="167">
                        <c:v>3980.5682425213454</c:v>
                      </c:pt>
                      <c:pt idx="168">
                        <c:v>2558.3663194444525</c:v>
                      </c:pt>
                      <c:pt idx="169">
                        <c:v>4113.004139957291</c:v>
                      </c:pt>
                      <c:pt idx="170">
                        <c:v>-1896.4974626068204</c:v>
                      </c:pt>
                      <c:pt idx="171">
                        <c:v>-408.01028311967639</c:v>
                      </c:pt>
                      <c:pt idx="172">
                        <c:v>1151.9576655982819</c:v>
                      </c:pt>
                      <c:pt idx="173">
                        <c:v>-5325.2987446581319</c:v>
                      </c:pt>
                      <c:pt idx="174">
                        <c:v>-2878.7506677350502</c:v>
                      </c:pt>
                      <c:pt idx="175">
                        <c:v>-2215.3179754273606</c:v>
                      </c:pt>
                      <c:pt idx="176">
                        <c:v>-842.21541132478978</c:v>
                      </c:pt>
                      <c:pt idx="177">
                        <c:v>2530.1676014957393</c:v>
                      </c:pt>
                      <c:pt idx="178">
                        <c:v>2150.2765758547193</c:v>
                      </c:pt>
                      <c:pt idx="179">
                        <c:v>2309.5265758547175</c:v>
                      </c:pt>
                      <c:pt idx="180">
                        <c:v>-1490.0503472222335</c:v>
                      </c:pt>
                      <c:pt idx="181">
                        <c:v>4428.1291399572619</c:v>
                      </c:pt>
                      <c:pt idx="182">
                        <c:v>-2393.6641292735067</c:v>
                      </c:pt>
                      <c:pt idx="183">
                        <c:v>1551.3647168803527</c:v>
                      </c:pt>
                      <c:pt idx="184">
                        <c:v>1005.7909989316249</c:v>
                      </c:pt>
                      <c:pt idx="185">
                        <c:v>-2905.7154113247889</c:v>
                      </c:pt>
                      <c:pt idx="186">
                        <c:v>1768.8743322649789</c:v>
                      </c:pt>
                      <c:pt idx="187">
                        <c:v>-2946.4013087607036</c:v>
                      </c:pt>
                      <c:pt idx="188">
                        <c:v>2082.7012553418672</c:v>
                      </c:pt>
                      <c:pt idx="189">
                        <c:v>2944.1676014957102</c:v>
                      </c:pt>
                      <c:pt idx="190">
                        <c:v>-4957.9734241453098</c:v>
                      </c:pt>
                      <c:pt idx="191">
                        <c:v>3184.3182425213454</c:v>
                      </c:pt>
                      <c:pt idx="192">
                        <c:v>3265.8246527777665</c:v>
                      </c:pt>
                      <c:pt idx="193">
                        <c:v>758.04580662391845</c:v>
                      </c:pt>
                      <c:pt idx="194">
                        <c:v>1381.6275373931796</c:v>
                      </c:pt>
                      <c:pt idx="195">
                        <c:v>509.90638354700968</c:v>
                      </c:pt>
                      <c:pt idx="196">
                        <c:v>-1801.1673344017181</c:v>
                      </c:pt>
                      <c:pt idx="197">
                        <c:v>-3440.2154113247889</c:v>
                      </c:pt>
                      <c:pt idx="198">
                        <c:v>-3355.3340010683642</c:v>
                      </c:pt>
                      <c:pt idx="199">
                        <c:v>-3766.6096420940175</c:v>
                      </c:pt>
                      <c:pt idx="200">
                        <c:v>1858.5762553418672</c:v>
                      </c:pt>
                      <c:pt idx="201">
                        <c:v>-1139.9157318376328</c:v>
                      </c:pt>
                      <c:pt idx="202">
                        <c:v>1252.6515758547193</c:v>
                      </c:pt>
                      <c:pt idx="203">
                        <c:v>-172.84842414528248</c:v>
                      </c:pt>
                      <c:pt idx="204">
                        <c:v>2828.2413194444525</c:v>
                      </c:pt>
                      <c:pt idx="205">
                        <c:v>618.75413995729059</c:v>
                      </c:pt>
                      <c:pt idx="206">
                        <c:v>2686.2942040598364</c:v>
                      </c:pt>
                      <c:pt idx="207">
                        <c:v>-1163.8019497863042</c:v>
                      </c:pt>
                      <c:pt idx="208">
                        <c:v>354.832665598311</c:v>
                      </c:pt>
                      <c:pt idx="209">
                        <c:v>714.65958867521113</c:v>
                      </c:pt>
                      <c:pt idx="210">
                        <c:v>-2358.8756677350502</c:v>
                      </c:pt>
                      <c:pt idx="211">
                        <c:v>-252.81797542736058</c:v>
                      </c:pt>
                      <c:pt idx="212">
                        <c:v>-1061.9237446581328</c:v>
                      </c:pt>
                      <c:pt idx="213">
                        <c:v>164.37593482905322</c:v>
                      </c:pt>
                      <c:pt idx="214">
                        <c:v>-500.14009081196673</c:v>
                      </c:pt>
                      <c:pt idx="215">
                        <c:v>-4414.4734241453116</c:v>
                      </c:pt>
                      <c:pt idx="216">
                        <c:v>-3807.3420138888905</c:v>
                      </c:pt>
                      <c:pt idx="217">
                        <c:v>5313.1291399572619</c:v>
                      </c:pt>
                      <c:pt idx="218">
                        <c:v>5105.0858707264933</c:v>
                      </c:pt>
                      <c:pt idx="219">
                        <c:v>-3045.2186164529903</c:v>
                      </c:pt>
                      <c:pt idx="220">
                        <c:v>1307.4159989316249</c:v>
                      </c:pt>
                      <c:pt idx="221">
                        <c:v>364.03458867521113</c:v>
                      </c:pt>
                      <c:pt idx="222">
                        <c:v>-740.70900106839326</c:v>
                      </c:pt>
                      <c:pt idx="223">
                        <c:v>361.30702457266852</c:v>
                      </c:pt>
                      <c:pt idx="224">
                        <c:v>1548.3262553418963</c:v>
                      </c:pt>
                      <c:pt idx="225">
                        <c:v>1254.2509348290532</c:v>
                      </c:pt>
                      <c:pt idx="226">
                        <c:v>-313.4317574786528</c:v>
                      </c:pt>
                      <c:pt idx="227">
                        <c:v>-2091.9317574786546</c:v>
                      </c:pt>
                      <c:pt idx="228">
                        <c:v>-1073.0503472222335</c:v>
                      </c:pt>
                      <c:pt idx="229">
                        <c:v>4613.0458066239189</c:v>
                      </c:pt>
                      <c:pt idx="230">
                        <c:v>1744.6275373931796</c:v>
                      </c:pt>
                      <c:pt idx="231">
                        <c:v>-4390.2602831196473</c:v>
                      </c:pt>
                      <c:pt idx="232">
                        <c:v>1096.5409989316249</c:v>
                      </c:pt>
                      <c:pt idx="233">
                        <c:v>-3403.3820779914749</c:v>
                      </c:pt>
                      <c:pt idx="234">
                        <c:v>-2791.2506677350211</c:v>
                      </c:pt>
                      <c:pt idx="235">
                        <c:v>-1250.7763087606745</c:v>
                      </c:pt>
                      <c:pt idx="236">
                        <c:v>-2279.8404113247898</c:v>
                      </c:pt>
                      <c:pt idx="237">
                        <c:v>299.87593482905322</c:v>
                      </c:pt>
                      <c:pt idx="238">
                        <c:v>3232.2765758547193</c:v>
                      </c:pt>
                      <c:pt idx="239">
                        <c:v>807.10990918803145</c:v>
                      </c:pt>
                      <c:pt idx="240">
                        <c:v>2306.4496527777665</c:v>
                      </c:pt>
                      <c:pt idx="241">
                        <c:v>6027.0041399572619</c:v>
                      </c:pt>
                      <c:pt idx="242">
                        <c:v>-299.99746260684947</c:v>
                      </c:pt>
                      <c:pt idx="243">
                        <c:v>63.989716880323613</c:v>
                      </c:pt>
                      <c:pt idx="244">
                        <c:v>1187.4993322649389</c:v>
                      </c:pt>
                      <c:pt idx="245">
                        <c:v>-4771.2570779914749</c:v>
                      </c:pt>
                      <c:pt idx="246">
                        <c:v>-1.3340010683932633</c:v>
                      </c:pt>
                      <c:pt idx="247">
                        <c:v>-4954.3596420940175</c:v>
                      </c:pt>
                      <c:pt idx="248">
                        <c:v>-981.75707799144675</c:v>
                      </c:pt>
                      <c:pt idx="249">
                        <c:v>1806.1676014957393</c:v>
                      </c:pt>
                      <c:pt idx="250">
                        <c:v>-2918.3900908119667</c:v>
                      </c:pt>
                      <c:pt idx="251">
                        <c:v>2598.9849091880315</c:v>
                      </c:pt>
                      <c:pt idx="252">
                        <c:v>-330.92534722223354</c:v>
                      </c:pt>
                      <c:pt idx="253">
                        <c:v>2363.7541399572615</c:v>
                      </c:pt>
                      <c:pt idx="254">
                        <c:v>1414.6692040598075</c:v>
                      </c:pt>
                      <c:pt idx="255">
                        <c:v>1683.4063835470097</c:v>
                      </c:pt>
                      <c:pt idx="256">
                        <c:v>-491.792334401689</c:v>
                      </c:pt>
                      <c:pt idx="257">
                        <c:v>-2508.0070779914458</c:v>
                      </c:pt>
                      <c:pt idx="258">
                        <c:v>2423.5409989316358</c:v>
                      </c:pt>
                      <c:pt idx="259">
                        <c:v>-2712.3596420940175</c:v>
                      </c:pt>
                      <c:pt idx="260">
                        <c:v>2534.4095886752102</c:v>
                      </c:pt>
                      <c:pt idx="261">
                        <c:v>-249.37406517094678</c:v>
                      </c:pt>
                      <c:pt idx="262">
                        <c:v>-2309.6817574786528</c:v>
                      </c:pt>
                      <c:pt idx="263">
                        <c:v>-2587.9734241452825</c:v>
                      </c:pt>
                      <c:pt idx="264">
                        <c:v>-4344.7586805555475</c:v>
                      </c:pt>
                      <c:pt idx="265">
                        <c:v>661.46247329060452</c:v>
                      </c:pt>
                      <c:pt idx="266">
                        <c:v>3873.6692040598364</c:v>
                      </c:pt>
                      <c:pt idx="267">
                        <c:v>2179.5730502136958</c:v>
                      </c:pt>
                      <c:pt idx="268">
                        <c:v>227.04099893162493</c:v>
                      </c:pt>
                      <c:pt idx="269">
                        <c:v>63.951255341897195</c:v>
                      </c:pt>
                      <c:pt idx="270">
                        <c:v>-975.50066773502112</c:v>
                      </c:pt>
                      <c:pt idx="271">
                        <c:v>-2117.7346420940175</c:v>
                      </c:pt>
                      <c:pt idx="272">
                        <c:v>4139.5345886752102</c:v>
                      </c:pt>
                      <c:pt idx="273">
                        <c:v>-3776.7490651709468</c:v>
                      </c:pt>
                      <c:pt idx="274">
                        <c:v>3575.6515758547193</c:v>
                      </c:pt>
                      <c:pt idx="275">
                        <c:v>-895.30675747862551</c:v>
                      </c:pt>
                      <c:pt idx="276">
                        <c:v>-6666.9253472222044</c:v>
                      </c:pt>
                      <c:pt idx="277">
                        <c:v>-541.12086004270941</c:v>
                      </c:pt>
                      <c:pt idx="278">
                        <c:v>4193.2942040598073</c:v>
                      </c:pt>
                      <c:pt idx="279">
                        <c:v>898.32305021366665</c:v>
                      </c:pt>
                      <c:pt idx="280">
                        <c:v>1370.6659989316249</c:v>
                      </c:pt>
                      <c:pt idx="281">
                        <c:v>2610.9512553418972</c:v>
                      </c:pt>
                      <c:pt idx="282">
                        <c:v>-3436.8340010683933</c:v>
                      </c:pt>
                      <c:pt idx="283">
                        <c:v>-765.77630876070361</c:v>
                      </c:pt>
                      <c:pt idx="284">
                        <c:v>1277.3262553418963</c:v>
                      </c:pt>
                      <c:pt idx="285">
                        <c:v>-2708.8740651709468</c:v>
                      </c:pt>
                      <c:pt idx="286">
                        <c:v>4328.1515758546902</c:v>
                      </c:pt>
                      <c:pt idx="287">
                        <c:v>-1021.9317574786546</c:v>
                      </c:pt>
                      <c:pt idx="288">
                        <c:v>-7270.8420138888905</c:v>
                      </c:pt>
                      <c:pt idx="289">
                        <c:v>61.754139957232383</c:v>
                      </c:pt>
                      <c:pt idx="290">
                        <c:v>4362.0442040598655</c:v>
                      </c:pt>
                      <c:pt idx="291">
                        <c:v>1250.1147168803818</c:v>
                      </c:pt>
                      <c:pt idx="292">
                        <c:v>1126.4576655982528</c:v>
                      </c:pt>
                      <c:pt idx="293">
                        <c:v>2865.7429220085251</c:v>
                      </c:pt>
                      <c:pt idx="294">
                        <c:v>-2835.7090010683933</c:v>
                      </c:pt>
                      <c:pt idx="295">
                        <c:v>62.723691239296386</c:v>
                      </c:pt>
                      <c:pt idx="296">
                        <c:v>2652.2845886752102</c:v>
                      </c:pt>
                      <c:pt idx="297">
                        <c:v>-1966.6657318375746</c:v>
                      </c:pt>
                      <c:pt idx="298">
                        <c:v>4280.8599091880333</c:v>
                      </c:pt>
                      <c:pt idx="299">
                        <c:v>-1203.7234241453407</c:v>
                      </c:pt>
                      <c:pt idx="300">
                        <c:v>-8106.3836805555475</c:v>
                      </c:pt>
                      <c:pt idx="301">
                        <c:v>-2112.2875267093955</c:v>
                      </c:pt>
                      <c:pt idx="302">
                        <c:v>3653.0442040598073</c:v>
                      </c:pt>
                      <c:pt idx="303">
                        <c:v>3589.4063835470097</c:v>
                      </c:pt>
                      <c:pt idx="304">
                        <c:v>1333.9993322649971</c:v>
                      </c:pt>
                      <c:pt idx="305">
                        <c:v>2018.4929220085833</c:v>
                      </c:pt>
                      <c:pt idx="306">
                        <c:v>-1560.6673344017072</c:v>
                      </c:pt>
                      <c:pt idx="307">
                        <c:v>-1778.1513087607036</c:v>
                      </c:pt>
                      <c:pt idx="308">
                        <c:v>3702.8679220085241</c:v>
                      </c:pt>
                      <c:pt idx="309">
                        <c:v>-1374.4157318376328</c:v>
                      </c:pt>
                      <c:pt idx="310">
                        <c:v>4363.0265758546611</c:v>
                      </c:pt>
                      <c:pt idx="311">
                        <c:v>-1579.4317574785964</c:v>
                      </c:pt>
                      <c:pt idx="312">
                        <c:v>-9796.7586805555475</c:v>
                      </c:pt>
                      <c:pt idx="313">
                        <c:v>-2254.8708600427676</c:v>
                      </c:pt>
                      <c:pt idx="314">
                        <c:v>2073.2108707264933</c:v>
                      </c:pt>
                      <c:pt idx="315">
                        <c:v>4720.3230502136375</c:v>
                      </c:pt>
                      <c:pt idx="316">
                        <c:v>661.87433226493886</c:v>
                      </c:pt>
                      <c:pt idx="317">
                        <c:v>106.11792200852506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CD-4C25-B3D3-CD8C83598A03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Decomposition'!$K$1</c15:sqref>
                        </c15:formulaRef>
                      </c:ext>
                    </c:extLst>
                    <c:strCache>
                      <c:ptCount val="1"/>
                      <c:pt idx="0">
                        <c:v> Reconstructed Time Series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Decomposition'!$K$2:$K$325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204753</c:v>
                      </c:pt>
                      <c:pt idx="7">
                        <c:v>190908</c:v>
                      </c:pt>
                      <c:pt idx="8">
                        <c:v>194836</c:v>
                      </c:pt>
                      <c:pt idx="9">
                        <c:v>177380</c:v>
                      </c:pt>
                      <c:pt idx="10">
                        <c:v>180999</c:v>
                      </c:pt>
                      <c:pt idx="11">
                        <c:v>171680</c:v>
                      </c:pt>
                      <c:pt idx="12">
                        <c:v>162844</c:v>
                      </c:pt>
                      <c:pt idx="13">
                        <c:v>187869</c:v>
                      </c:pt>
                      <c:pt idx="14">
                        <c:v>188737</c:v>
                      </c:pt>
                      <c:pt idx="15">
                        <c:v>205981</c:v>
                      </c:pt>
                      <c:pt idx="16">
                        <c:v>199414</c:v>
                      </c:pt>
                      <c:pt idx="17">
                        <c:v>209838</c:v>
                      </c:pt>
                      <c:pt idx="18">
                        <c:v>209634</c:v>
                      </c:pt>
                      <c:pt idx="19">
                        <c:v>193765</c:v>
                      </c:pt>
                      <c:pt idx="20">
                        <c:v>197793</c:v>
                      </c:pt>
                      <c:pt idx="21">
                        <c:v>182322</c:v>
                      </c:pt>
                      <c:pt idx="22">
                        <c:v>186828</c:v>
                      </c:pt>
                      <c:pt idx="23">
                        <c:v>169314</c:v>
                      </c:pt>
                      <c:pt idx="24">
                        <c:v>166444</c:v>
                      </c:pt>
                      <c:pt idx="25">
                        <c:v>196190</c:v>
                      </c:pt>
                      <c:pt idx="26">
                        <c:v>195407</c:v>
                      </c:pt>
                      <c:pt idx="27">
                        <c:v>206594</c:v>
                      </c:pt>
                      <c:pt idx="28">
                        <c:v>207280</c:v>
                      </c:pt>
                      <c:pt idx="29">
                        <c:v>214778</c:v>
                      </c:pt>
                      <c:pt idx="30">
                        <c:v>215045</c:v>
                      </c:pt>
                      <c:pt idx="31">
                        <c:v>200511</c:v>
                      </c:pt>
                      <c:pt idx="32">
                        <c:v>202864</c:v>
                      </c:pt>
                      <c:pt idx="33">
                        <c:v>190074</c:v>
                      </c:pt>
                      <c:pt idx="34">
                        <c:v>193087</c:v>
                      </c:pt>
                      <c:pt idx="35">
                        <c:v>193838</c:v>
                      </c:pt>
                      <c:pt idx="36">
                        <c:v>171053</c:v>
                      </c:pt>
                      <c:pt idx="37">
                        <c:v>201227</c:v>
                      </c:pt>
                      <c:pt idx="38">
                        <c:v>198213</c:v>
                      </c:pt>
                      <c:pt idx="39">
                        <c:v>212586</c:v>
                      </c:pt>
                      <c:pt idx="40">
                        <c:v>211370</c:v>
                      </c:pt>
                      <c:pt idx="41">
                        <c:v>217188</c:v>
                      </c:pt>
                      <c:pt idx="42">
                        <c:v>219216</c:v>
                      </c:pt>
                      <c:pt idx="43">
                        <c:v>203866</c:v>
                      </c:pt>
                      <c:pt idx="44">
                        <c:v>206745</c:v>
                      </c:pt>
                      <c:pt idx="45">
                        <c:v>194131</c:v>
                      </c:pt>
                      <c:pt idx="46">
                        <c:v>193341</c:v>
                      </c:pt>
                      <c:pt idx="47">
                        <c:v>183465</c:v>
                      </c:pt>
                      <c:pt idx="48">
                        <c:v>176562</c:v>
                      </c:pt>
                      <c:pt idx="49">
                        <c:v>204172</c:v>
                      </c:pt>
                      <c:pt idx="50">
                        <c:v>205253</c:v>
                      </c:pt>
                      <c:pt idx="51">
                        <c:v>218676</c:v>
                      </c:pt>
                      <c:pt idx="52">
                        <c:v>215551</c:v>
                      </c:pt>
                      <c:pt idx="53">
                        <c:v>225109</c:v>
                      </c:pt>
                      <c:pt idx="54">
                        <c:v>229050</c:v>
                      </c:pt>
                      <c:pt idx="55">
                        <c:v>207604</c:v>
                      </c:pt>
                      <c:pt idx="56">
                        <c:v>215654</c:v>
                      </c:pt>
                      <c:pt idx="57">
                        <c:v>199643</c:v>
                      </c:pt>
                      <c:pt idx="58">
                        <c:v>201462</c:v>
                      </c:pt>
                      <c:pt idx="59">
                        <c:v>190126</c:v>
                      </c:pt>
                      <c:pt idx="60">
                        <c:v>183950</c:v>
                      </c:pt>
                      <c:pt idx="61">
                        <c:v>211952</c:v>
                      </c:pt>
                      <c:pt idx="62">
                        <c:v>211290</c:v>
                      </c:pt>
                      <c:pt idx="63">
                        <c:v>226082</c:v>
                      </c:pt>
                      <c:pt idx="64">
                        <c:v>222254</c:v>
                      </c:pt>
                      <c:pt idx="65">
                        <c:v>236713</c:v>
                      </c:pt>
                      <c:pt idx="66">
                        <c:v>233496</c:v>
                      </c:pt>
                      <c:pt idx="67">
                        <c:v>213547</c:v>
                      </c:pt>
                      <c:pt idx="68">
                        <c:v>221219</c:v>
                      </c:pt>
                      <c:pt idx="69">
                        <c:v>202422</c:v>
                      </c:pt>
                      <c:pt idx="70">
                        <c:v>207322</c:v>
                      </c:pt>
                      <c:pt idx="71">
                        <c:v>196870</c:v>
                      </c:pt>
                      <c:pt idx="72">
                        <c:v>187167</c:v>
                      </c:pt>
                      <c:pt idx="73">
                        <c:v>214222</c:v>
                      </c:pt>
                      <c:pt idx="74">
                        <c:v>217921</c:v>
                      </c:pt>
                      <c:pt idx="75">
                        <c:v>227899</c:v>
                      </c:pt>
                      <c:pt idx="76">
                        <c:v>228733</c:v>
                      </c:pt>
                      <c:pt idx="77">
                        <c:v>239944</c:v>
                      </c:pt>
                      <c:pt idx="78">
                        <c:v>237143</c:v>
                      </c:pt>
                      <c:pt idx="79">
                        <c:v>219461</c:v>
                      </c:pt>
                      <c:pt idx="80">
                        <c:v>228523</c:v>
                      </c:pt>
                      <c:pt idx="81">
                        <c:v>211178</c:v>
                      </c:pt>
                      <c:pt idx="82">
                        <c:v>216303</c:v>
                      </c:pt>
                      <c:pt idx="83">
                        <c:v>193581</c:v>
                      </c:pt>
                      <c:pt idx="84">
                        <c:v>191485</c:v>
                      </c:pt>
                      <c:pt idx="85">
                        <c:v>220763</c:v>
                      </c:pt>
                      <c:pt idx="86">
                        <c:v>220996</c:v>
                      </c:pt>
                      <c:pt idx="87">
                        <c:v>230786</c:v>
                      </c:pt>
                      <c:pt idx="88">
                        <c:v>235970</c:v>
                      </c:pt>
                      <c:pt idx="89">
                        <c:v>243116</c:v>
                      </c:pt>
                      <c:pt idx="90">
                        <c:v>241503</c:v>
                      </c:pt>
                      <c:pt idx="91">
                        <c:v>224306</c:v>
                      </c:pt>
                      <c:pt idx="92">
                        <c:v>233631</c:v>
                      </c:pt>
                      <c:pt idx="93">
                        <c:v>221856</c:v>
                      </c:pt>
                      <c:pt idx="94">
                        <c:v>221465</c:v>
                      </c:pt>
                      <c:pt idx="95">
                        <c:v>203442</c:v>
                      </c:pt>
                      <c:pt idx="96">
                        <c:v>199261</c:v>
                      </c:pt>
                      <c:pt idx="97">
                        <c:v>232490</c:v>
                      </c:pt>
                      <c:pt idx="98">
                        <c:v>227698</c:v>
                      </c:pt>
                      <c:pt idx="99">
                        <c:v>242501</c:v>
                      </c:pt>
                      <c:pt idx="100">
                        <c:v>242963</c:v>
                      </c:pt>
                      <c:pt idx="101">
                        <c:v>245140</c:v>
                      </c:pt>
                      <c:pt idx="102">
                        <c:v>247832</c:v>
                      </c:pt>
                      <c:pt idx="103">
                        <c:v>227899</c:v>
                      </c:pt>
                      <c:pt idx="104">
                        <c:v>236491</c:v>
                      </c:pt>
                      <c:pt idx="105">
                        <c:v>222819</c:v>
                      </c:pt>
                      <c:pt idx="106">
                        <c:v>218390</c:v>
                      </c:pt>
                      <c:pt idx="107">
                        <c:v>209685</c:v>
                      </c:pt>
                      <c:pt idx="108">
                        <c:v>200876</c:v>
                      </c:pt>
                      <c:pt idx="109">
                        <c:v>232587</c:v>
                      </c:pt>
                      <c:pt idx="110">
                        <c:v>232513</c:v>
                      </c:pt>
                      <c:pt idx="111">
                        <c:v>245357</c:v>
                      </c:pt>
                      <c:pt idx="112">
                        <c:v>243498</c:v>
                      </c:pt>
                      <c:pt idx="113">
                        <c:v>250363</c:v>
                      </c:pt>
                      <c:pt idx="114">
                        <c:v>253274</c:v>
                      </c:pt>
                      <c:pt idx="115">
                        <c:v>226312</c:v>
                      </c:pt>
                      <c:pt idx="116">
                        <c:v>241050</c:v>
                      </c:pt>
                      <c:pt idx="117">
                        <c:v>230511</c:v>
                      </c:pt>
                      <c:pt idx="118">
                        <c:v>229584</c:v>
                      </c:pt>
                      <c:pt idx="119">
                        <c:v>215215</c:v>
                      </c:pt>
                      <c:pt idx="120">
                        <c:v>208237</c:v>
                      </c:pt>
                      <c:pt idx="121">
                        <c:v>236070</c:v>
                      </c:pt>
                      <c:pt idx="122">
                        <c:v>237226</c:v>
                      </c:pt>
                      <c:pt idx="123">
                        <c:v>251746</c:v>
                      </c:pt>
                      <c:pt idx="124">
                        <c:v>247868</c:v>
                      </c:pt>
                      <c:pt idx="125">
                        <c:v>256392</c:v>
                      </c:pt>
                      <c:pt idx="126">
                        <c:v>258666</c:v>
                      </c:pt>
                      <c:pt idx="127">
                        <c:v>233625</c:v>
                      </c:pt>
                      <c:pt idx="128">
                        <c:v>245556</c:v>
                      </c:pt>
                      <c:pt idx="129">
                        <c:v>230648</c:v>
                      </c:pt>
                      <c:pt idx="130">
                        <c:v>234260</c:v>
                      </c:pt>
                      <c:pt idx="131">
                        <c:v>218534</c:v>
                      </c:pt>
                      <c:pt idx="132">
                        <c:v>203677</c:v>
                      </c:pt>
                      <c:pt idx="133">
                        <c:v>236679</c:v>
                      </c:pt>
                      <c:pt idx="134">
                        <c:v>239415</c:v>
                      </c:pt>
                      <c:pt idx="135">
                        <c:v>253244</c:v>
                      </c:pt>
                      <c:pt idx="136">
                        <c:v>252145</c:v>
                      </c:pt>
                      <c:pt idx="137">
                        <c:v>262105</c:v>
                      </c:pt>
                      <c:pt idx="138">
                        <c:v>260687</c:v>
                      </c:pt>
                      <c:pt idx="139">
                        <c:v>237451</c:v>
                      </c:pt>
                      <c:pt idx="140">
                        <c:v>254048</c:v>
                      </c:pt>
                      <c:pt idx="141">
                        <c:v>233698</c:v>
                      </c:pt>
                      <c:pt idx="142">
                        <c:v>238538</c:v>
                      </c:pt>
                      <c:pt idx="143">
                        <c:v>222450</c:v>
                      </c:pt>
                      <c:pt idx="144">
                        <c:v>213709</c:v>
                      </c:pt>
                      <c:pt idx="145">
                        <c:v>251403</c:v>
                      </c:pt>
                      <c:pt idx="146">
                        <c:v>250968</c:v>
                      </c:pt>
                      <c:pt idx="147">
                        <c:v>257235</c:v>
                      </c:pt>
                      <c:pt idx="148">
                        <c:v>257383</c:v>
                      </c:pt>
                      <c:pt idx="149">
                        <c:v>265969</c:v>
                      </c:pt>
                      <c:pt idx="150">
                        <c:v>262836</c:v>
                      </c:pt>
                      <c:pt idx="151">
                        <c:v>243515</c:v>
                      </c:pt>
                      <c:pt idx="152">
                        <c:v>254496</c:v>
                      </c:pt>
                      <c:pt idx="153">
                        <c:v>239796</c:v>
                      </c:pt>
                      <c:pt idx="154">
                        <c:v>245029</c:v>
                      </c:pt>
                      <c:pt idx="155">
                        <c:v>224072</c:v>
                      </c:pt>
                      <c:pt idx="156">
                        <c:v>219970</c:v>
                      </c:pt>
                      <c:pt idx="157">
                        <c:v>253182</c:v>
                      </c:pt>
                      <c:pt idx="158">
                        <c:v>250860</c:v>
                      </c:pt>
                      <c:pt idx="159">
                        <c:v>262678</c:v>
                      </c:pt>
                      <c:pt idx="160">
                        <c:v>263816</c:v>
                      </c:pt>
                      <c:pt idx="161">
                        <c:v>267025</c:v>
                      </c:pt>
                      <c:pt idx="162">
                        <c:v>265323</c:v>
                      </c:pt>
                      <c:pt idx="163">
                        <c:v>242240</c:v>
                      </c:pt>
                      <c:pt idx="164">
                        <c:v>251419</c:v>
                      </c:pt>
                      <c:pt idx="165">
                        <c:v>243056</c:v>
                      </c:pt>
                      <c:pt idx="166">
                        <c:v>245787</c:v>
                      </c:pt>
                      <c:pt idx="167">
                        <c:v>233282</c:v>
                      </c:pt>
                      <c:pt idx="168">
                        <c:v>220711</c:v>
                      </c:pt>
                      <c:pt idx="169">
                        <c:v>256623</c:v>
                      </c:pt>
                      <c:pt idx="170">
                        <c:v>250644</c:v>
                      </c:pt>
                      <c:pt idx="171">
                        <c:v>263370</c:v>
                      </c:pt>
                      <c:pt idx="172">
                        <c:v>263782</c:v>
                      </c:pt>
                      <c:pt idx="173">
                        <c:v>263421</c:v>
                      </c:pt>
                      <c:pt idx="174">
                        <c:v>265206</c:v>
                      </c:pt>
                      <c:pt idx="175">
                        <c:v>245605</c:v>
                      </c:pt>
                      <c:pt idx="176">
                        <c:v>257939</c:v>
                      </c:pt>
                      <c:pt idx="177">
                        <c:v>245346</c:v>
                      </c:pt>
                      <c:pt idx="178">
                        <c:v>248187</c:v>
                      </c:pt>
                      <c:pt idx="179">
                        <c:v>233621</c:v>
                      </c:pt>
                      <c:pt idx="180">
                        <c:v>219232</c:v>
                      </c:pt>
                      <c:pt idx="181">
                        <c:v>259638</c:v>
                      </c:pt>
                      <c:pt idx="182">
                        <c:v>252595</c:v>
                      </c:pt>
                      <c:pt idx="183">
                        <c:v>267574</c:v>
                      </c:pt>
                      <c:pt idx="184">
                        <c:v>265374</c:v>
                      </c:pt>
                      <c:pt idx="185">
                        <c:v>267106</c:v>
                      </c:pt>
                      <c:pt idx="186">
                        <c:v>271225</c:v>
                      </c:pt>
                      <c:pt idx="187">
                        <c:v>245965</c:v>
                      </c:pt>
                      <c:pt idx="188">
                        <c:v>261423</c:v>
                      </c:pt>
                      <c:pt idx="189">
                        <c:v>245787</c:v>
                      </c:pt>
                      <c:pt idx="190">
                        <c:v>240281</c:v>
                      </c:pt>
                      <c:pt idx="191">
                        <c:v>232920</c:v>
                      </c:pt>
                      <c:pt idx="192">
                        <c:v>221336</c:v>
                      </c:pt>
                      <c:pt idx="193">
                        <c:v>252343</c:v>
                      </c:pt>
                      <c:pt idx="194">
                        <c:v>252088</c:v>
                      </c:pt>
                      <c:pt idx="195">
                        <c:v>261466</c:v>
                      </c:pt>
                      <c:pt idx="196">
                        <c:v>257484</c:v>
                      </c:pt>
                      <c:pt idx="197">
                        <c:v>261600.00000000003</c:v>
                      </c:pt>
                      <c:pt idx="198">
                        <c:v>260609</c:v>
                      </c:pt>
                      <c:pt idx="199">
                        <c:v>239607</c:v>
                      </c:pt>
                      <c:pt idx="200">
                        <c:v>255848</c:v>
                      </c:pt>
                      <c:pt idx="201">
                        <c:v>236465</c:v>
                      </c:pt>
                      <c:pt idx="202">
                        <c:v>241742</c:v>
                      </c:pt>
                      <c:pt idx="203">
                        <c:v>225529</c:v>
                      </c:pt>
                      <c:pt idx="204">
                        <c:v>217643</c:v>
                      </c:pt>
                      <c:pt idx="205">
                        <c:v>249741</c:v>
                      </c:pt>
                      <c:pt idx="206">
                        <c:v>251374</c:v>
                      </c:pt>
                      <c:pt idx="207">
                        <c:v>258276</c:v>
                      </c:pt>
                      <c:pt idx="208">
                        <c:v>258395</c:v>
                      </c:pt>
                      <c:pt idx="209">
                        <c:v>264472</c:v>
                      </c:pt>
                      <c:pt idx="210">
                        <c:v>260297</c:v>
                      </c:pt>
                      <c:pt idx="211">
                        <c:v>241970</c:v>
                      </c:pt>
                      <c:pt idx="212">
                        <c:v>252209</c:v>
                      </c:pt>
                      <c:pt idx="213">
                        <c:v>237264</c:v>
                      </c:pt>
                      <c:pt idx="214">
                        <c:v>239593</c:v>
                      </c:pt>
                      <c:pt idx="215">
                        <c:v>220839</c:v>
                      </c:pt>
                      <c:pt idx="216">
                        <c:v>210635</c:v>
                      </c:pt>
                      <c:pt idx="217">
                        <c:v>254238</c:v>
                      </c:pt>
                      <c:pt idx="218">
                        <c:v>253936</c:v>
                      </c:pt>
                      <c:pt idx="219">
                        <c:v>256927</c:v>
                      </c:pt>
                      <c:pt idx="220">
                        <c:v>260083</c:v>
                      </c:pt>
                      <c:pt idx="221">
                        <c:v>265315</c:v>
                      </c:pt>
                      <c:pt idx="222">
                        <c:v>263837</c:v>
                      </c:pt>
                      <c:pt idx="223">
                        <c:v>244682</c:v>
                      </c:pt>
                      <c:pt idx="224">
                        <c:v>256395</c:v>
                      </c:pt>
                      <c:pt idx="225">
                        <c:v>239579</c:v>
                      </c:pt>
                      <c:pt idx="226">
                        <c:v>240800</c:v>
                      </c:pt>
                      <c:pt idx="227">
                        <c:v>223790</c:v>
                      </c:pt>
                      <c:pt idx="228">
                        <c:v>213463</c:v>
                      </c:pt>
                      <c:pt idx="229">
                        <c:v>253124</c:v>
                      </c:pt>
                      <c:pt idx="230">
                        <c:v>249578</c:v>
                      </c:pt>
                      <c:pt idx="231">
                        <c:v>254083</c:v>
                      </c:pt>
                      <c:pt idx="232">
                        <c:v>258350</c:v>
                      </c:pt>
                      <c:pt idx="233">
                        <c:v>260175.00000000003</c:v>
                      </c:pt>
                      <c:pt idx="234">
                        <c:v>260525.99999999997</c:v>
                      </c:pt>
                      <c:pt idx="235">
                        <c:v>242062</c:v>
                      </c:pt>
                      <c:pt idx="236">
                        <c:v>251906</c:v>
                      </c:pt>
                      <c:pt idx="237">
                        <c:v>238535</c:v>
                      </c:pt>
                      <c:pt idx="238">
                        <c:v>244810</c:v>
                      </c:pt>
                      <c:pt idx="239">
                        <c:v>227527</c:v>
                      </c:pt>
                      <c:pt idx="240">
                        <c:v>218196</c:v>
                      </c:pt>
                      <c:pt idx="241">
                        <c:v>256166</c:v>
                      </c:pt>
                      <c:pt idx="242">
                        <c:v>249394</c:v>
                      </c:pt>
                      <c:pt idx="243">
                        <c:v>260774</c:v>
                      </c:pt>
                      <c:pt idx="244">
                        <c:v>260376</c:v>
                      </c:pt>
                      <c:pt idx="245">
                        <c:v>260244.00000000003</c:v>
                      </c:pt>
                      <c:pt idx="246">
                        <c:v>264379</c:v>
                      </c:pt>
                      <c:pt idx="247">
                        <c:v>238867</c:v>
                      </c:pt>
                      <c:pt idx="248">
                        <c:v>253574</c:v>
                      </c:pt>
                      <c:pt idx="249">
                        <c:v>240361</c:v>
                      </c:pt>
                      <c:pt idx="250">
                        <c:v>238709</c:v>
                      </c:pt>
                      <c:pt idx="251">
                        <c:v>229419</c:v>
                      </c:pt>
                      <c:pt idx="252">
                        <c:v>215803</c:v>
                      </c:pt>
                      <c:pt idx="253">
                        <c:v>253026</c:v>
                      </c:pt>
                      <c:pt idx="254">
                        <c:v>252064</c:v>
                      </c:pt>
                      <c:pt idx="255">
                        <c:v>263406</c:v>
                      </c:pt>
                      <c:pt idx="256">
                        <c:v>259980</c:v>
                      </c:pt>
                      <c:pt idx="257">
                        <c:v>263946</c:v>
                      </c:pt>
                      <c:pt idx="258">
                        <c:v>268061</c:v>
                      </c:pt>
                      <c:pt idx="259">
                        <c:v>242536</c:v>
                      </c:pt>
                      <c:pt idx="260">
                        <c:v>258748</c:v>
                      </c:pt>
                      <c:pt idx="261">
                        <c:v>240055</c:v>
                      </c:pt>
                      <c:pt idx="262">
                        <c:v>241237</c:v>
                      </c:pt>
                      <c:pt idx="263">
                        <c:v>226413</c:v>
                      </c:pt>
                      <c:pt idx="264">
                        <c:v>213949</c:v>
                      </c:pt>
                      <c:pt idx="265">
                        <c:v>253424</c:v>
                      </c:pt>
                      <c:pt idx="266">
                        <c:v>256736</c:v>
                      </c:pt>
                      <c:pt idx="267">
                        <c:v>266237</c:v>
                      </c:pt>
                      <c:pt idx="268">
                        <c:v>263459</c:v>
                      </c:pt>
                      <c:pt idx="269">
                        <c:v>270053</c:v>
                      </c:pt>
                      <c:pt idx="270">
                        <c:v>268831</c:v>
                      </c:pt>
                      <c:pt idx="271">
                        <c:v>247688</c:v>
                      </c:pt>
                      <c:pt idx="272">
                        <c:v>265144</c:v>
                      </c:pt>
                      <c:pt idx="273">
                        <c:v>241451</c:v>
                      </c:pt>
                      <c:pt idx="274">
                        <c:v>252271</c:v>
                      </c:pt>
                      <c:pt idx="275">
                        <c:v>233498</c:v>
                      </c:pt>
                      <c:pt idx="276">
                        <c:v>217220</c:v>
                      </c:pt>
                      <c:pt idx="277">
                        <c:v>258017</c:v>
                      </c:pt>
                      <c:pt idx="278">
                        <c:v>262817</c:v>
                      </c:pt>
                      <c:pt idx="279">
                        <c:v>270839</c:v>
                      </c:pt>
                      <c:pt idx="280">
                        <c:v>270574</c:v>
                      </c:pt>
                      <c:pt idx="281">
                        <c:v>278372</c:v>
                      </c:pt>
                      <c:pt idx="282">
                        <c:v>272209</c:v>
                      </c:pt>
                      <c:pt idx="283">
                        <c:v>255090</c:v>
                      </c:pt>
                      <c:pt idx="284">
                        <c:v>268469</c:v>
                      </c:pt>
                      <c:pt idx="285">
                        <c:v>248843</c:v>
                      </c:pt>
                      <c:pt idx="286">
                        <c:v>259424</c:v>
                      </c:pt>
                      <c:pt idx="287">
                        <c:v>239679</c:v>
                      </c:pt>
                      <c:pt idx="288">
                        <c:v>223011</c:v>
                      </c:pt>
                      <c:pt idx="289">
                        <c:v>265147</c:v>
                      </c:pt>
                      <c:pt idx="290">
                        <c:v>269653</c:v>
                      </c:pt>
                      <c:pt idx="291">
                        <c:v>277972</c:v>
                      </c:pt>
                      <c:pt idx="292">
                        <c:v>276991</c:v>
                      </c:pt>
                      <c:pt idx="293">
                        <c:v>285160</c:v>
                      </c:pt>
                      <c:pt idx="294">
                        <c:v>279213</c:v>
                      </c:pt>
                      <c:pt idx="295">
                        <c:v>262039</c:v>
                      </c:pt>
                      <c:pt idx="296">
                        <c:v>275610</c:v>
                      </c:pt>
                      <c:pt idx="297">
                        <c:v>255154</c:v>
                      </c:pt>
                      <c:pt idx="298">
                        <c:v>264778</c:v>
                      </c:pt>
                      <c:pt idx="299">
                        <c:v>244587</c:v>
                      </c:pt>
                      <c:pt idx="300">
                        <c:v>226947</c:v>
                      </c:pt>
                      <c:pt idx="301">
                        <c:v>267355</c:v>
                      </c:pt>
                      <c:pt idx="302">
                        <c:v>272904</c:v>
                      </c:pt>
                      <c:pt idx="303">
                        <c:v>283956</c:v>
                      </c:pt>
                      <c:pt idx="304">
                        <c:v>280537</c:v>
                      </c:pt>
                      <c:pt idx="305">
                        <c:v>287343</c:v>
                      </c:pt>
                      <c:pt idx="306">
                        <c:v>283184</c:v>
                      </c:pt>
                      <c:pt idx="307">
                        <c:v>262673</c:v>
                      </c:pt>
                      <c:pt idx="308">
                        <c:v>278937</c:v>
                      </c:pt>
                      <c:pt idx="309">
                        <c:v>257712</c:v>
                      </c:pt>
                      <c:pt idx="310">
                        <c:v>266535</c:v>
                      </c:pt>
                      <c:pt idx="311">
                        <c:v>245695</c:v>
                      </c:pt>
                      <c:pt idx="312">
                        <c:v>226660</c:v>
                      </c:pt>
                      <c:pt idx="313">
                        <c:v>268480</c:v>
                      </c:pt>
                      <c:pt idx="314">
                        <c:v>272475</c:v>
                      </c:pt>
                      <c:pt idx="315">
                        <c:v>286164</c:v>
                      </c:pt>
                      <c:pt idx="316">
                        <c:v>280877</c:v>
                      </c:pt>
                      <c:pt idx="317">
                        <c:v>288145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CD-4C25-B3D3-CD8C83598A03}"/>
                  </c:ext>
                </c:extLst>
              </c15:ser>
            </c15:filteredLineSeries>
          </c:ext>
        </c:extLst>
      </c:lineChart>
      <c:dateAx>
        <c:axId val="9483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4640"/>
        <c:crosses val="autoZero"/>
        <c:auto val="1"/>
        <c:lblOffset val="100"/>
        <c:baseTimeUnit val="months"/>
      </c:dateAx>
      <c:valAx>
        <c:axId val="948364640"/>
        <c:scaling>
          <c:orientation val="minMax"/>
          <c:max val="300000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Adjusted Seasonality Factor of Green Produce Demand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2"/>
          <c:tx>
            <c:strRef>
              <c:f>'A2. Decomposition'!$I$1</c:f>
              <c:strCache>
                <c:ptCount val="1"/>
                <c:pt idx="0">
                  <c:v> Adjusted Seasonality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'A2. Decomposition'!$B$2:$B$325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'A2. Decomposition'!$I$2:$I$325</c:f>
              <c:numCache>
                <c:formatCode>_(* #,##0.00_);_(* \(#,##0.00\);_(* "-"??_);_(@_)</c:formatCode>
                <c:ptCount val="324"/>
                <c:pt idx="6">
                  <c:v>16941.792334401707</c:v>
                </c:pt>
                <c:pt idx="7">
                  <c:v>-3386.6403579059825</c:v>
                </c:pt>
                <c:pt idx="8">
                  <c:v>7367.3404113247898</c:v>
                </c:pt>
                <c:pt idx="9">
                  <c:v>-8854.5009348290532</c:v>
                </c:pt>
                <c:pt idx="10">
                  <c:v>-5875.1099091880333</c:v>
                </c:pt>
                <c:pt idx="11">
                  <c:v>-20820.234909188031</c:v>
                </c:pt>
                <c:pt idx="12">
                  <c:v>-31813.991319444453</c:v>
                </c:pt>
                <c:pt idx="13">
                  <c:v>2408.0375267093955</c:v>
                </c:pt>
                <c:pt idx="14">
                  <c:v>2026.6641292735064</c:v>
                </c:pt>
                <c:pt idx="15">
                  <c:v>12897.09361645299</c:v>
                </c:pt>
                <c:pt idx="16">
                  <c:v>11553.709001068375</c:v>
                </c:pt>
                <c:pt idx="17">
                  <c:v>17555.840411324789</c:v>
                </c:pt>
                <c:pt idx="18">
                  <c:v>16941.792334401707</c:v>
                </c:pt>
                <c:pt idx="19">
                  <c:v>-3386.6403579059825</c:v>
                </c:pt>
                <c:pt idx="20">
                  <c:v>7367.3404113247898</c:v>
                </c:pt>
                <c:pt idx="21">
                  <c:v>-8854.5009348290532</c:v>
                </c:pt>
                <c:pt idx="22">
                  <c:v>-5875.1099091880333</c:v>
                </c:pt>
                <c:pt idx="23">
                  <c:v>-20820.234909188031</c:v>
                </c:pt>
                <c:pt idx="24">
                  <c:v>-31813.991319444453</c:v>
                </c:pt>
                <c:pt idx="25">
                  <c:v>2408.0375267093955</c:v>
                </c:pt>
                <c:pt idx="26">
                  <c:v>2026.6641292735064</c:v>
                </c:pt>
                <c:pt idx="27">
                  <c:v>12897.09361645299</c:v>
                </c:pt>
                <c:pt idx="28">
                  <c:v>11553.709001068375</c:v>
                </c:pt>
                <c:pt idx="29">
                  <c:v>17555.840411324789</c:v>
                </c:pt>
                <c:pt idx="30">
                  <c:v>16941.792334401707</c:v>
                </c:pt>
                <c:pt idx="31">
                  <c:v>-3386.6403579059825</c:v>
                </c:pt>
                <c:pt idx="32">
                  <c:v>7367.3404113247898</c:v>
                </c:pt>
                <c:pt idx="33">
                  <c:v>-8854.5009348290532</c:v>
                </c:pt>
                <c:pt idx="34">
                  <c:v>-5875.1099091880333</c:v>
                </c:pt>
                <c:pt idx="35">
                  <c:v>-20820.234909188031</c:v>
                </c:pt>
                <c:pt idx="36">
                  <c:v>-31813.991319444453</c:v>
                </c:pt>
                <c:pt idx="37">
                  <c:v>2408.0375267093955</c:v>
                </c:pt>
                <c:pt idx="38">
                  <c:v>2026.6641292735064</c:v>
                </c:pt>
                <c:pt idx="39">
                  <c:v>12897.09361645299</c:v>
                </c:pt>
                <c:pt idx="40">
                  <c:v>11553.709001068375</c:v>
                </c:pt>
                <c:pt idx="41">
                  <c:v>17555.840411324789</c:v>
                </c:pt>
                <c:pt idx="42">
                  <c:v>16941.792334401707</c:v>
                </c:pt>
                <c:pt idx="43">
                  <c:v>-3386.6403579059825</c:v>
                </c:pt>
                <c:pt idx="44">
                  <c:v>7367.3404113247898</c:v>
                </c:pt>
                <c:pt idx="45">
                  <c:v>-8854.5009348290532</c:v>
                </c:pt>
                <c:pt idx="46">
                  <c:v>-5875.1099091880333</c:v>
                </c:pt>
                <c:pt idx="47">
                  <c:v>-20820.234909188031</c:v>
                </c:pt>
                <c:pt idx="48">
                  <c:v>-31813.991319444453</c:v>
                </c:pt>
                <c:pt idx="49">
                  <c:v>2408.0375267093955</c:v>
                </c:pt>
                <c:pt idx="50">
                  <c:v>2026.6641292735064</c:v>
                </c:pt>
                <c:pt idx="51">
                  <c:v>12897.09361645299</c:v>
                </c:pt>
                <c:pt idx="52">
                  <c:v>11553.709001068375</c:v>
                </c:pt>
                <c:pt idx="53">
                  <c:v>17555.840411324789</c:v>
                </c:pt>
                <c:pt idx="54">
                  <c:v>16941.792334401707</c:v>
                </c:pt>
                <c:pt idx="55">
                  <c:v>-3386.6403579059825</c:v>
                </c:pt>
                <c:pt idx="56">
                  <c:v>7367.3404113247898</c:v>
                </c:pt>
                <c:pt idx="57">
                  <c:v>-8854.5009348290532</c:v>
                </c:pt>
                <c:pt idx="58">
                  <c:v>-5875.1099091880333</c:v>
                </c:pt>
                <c:pt idx="59">
                  <c:v>-20820.234909188031</c:v>
                </c:pt>
                <c:pt idx="60">
                  <c:v>-31813.991319444453</c:v>
                </c:pt>
                <c:pt idx="61">
                  <c:v>2408.0375267093955</c:v>
                </c:pt>
                <c:pt idx="62">
                  <c:v>2026.6641292735064</c:v>
                </c:pt>
                <c:pt idx="63">
                  <c:v>12897.09361645299</c:v>
                </c:pt>
                <c:pt idx="64">
                  <c:v>11553.709001068375</c:v>
                </c:pt>
                <c:pt idx="65">
                  <c:v>17555.840411324789</c:v>
                </c:pt>
                <c:pt idx="66">
                  <c:v>16941.792334401707</c:v>
                </c:pt>
                <c:pt idx="67">
                  <c:v>-3386.6403579059825</c:v>
                </c:pt>
                <c:pt idx="68">
                  <c:v>7367.3404113247898</c:v>
                </c:pt>
                <c:pt idx="69">
                  <c:v>-8854.5009348290532</c:v>
                </c:pt>
                <c:pt idx="70">
                  <c:v>-5875.1099091880333</c:v>
                </c:pt>
                <c:pt idx="71">
                  <c:v>-20820.234909188031</c:v>
                </c:pt>
                <c:pt idx="72">
                  <c:v>-31813.991319444453</c:v>
                </c:pt>
                <c:pt idx="73">
                  <c:v>2408.0375267093955</c:v>
                </c:pt>
                <c:pt idx="74">
                  <c:v>2026.6641292735064</c:v>
                </c:pt>
                <c:pt idx="75">
                  <c:v>12897.09361645299</c:v>
                </c:pt>
                <c:pt idx="76">
                  <c:v>11553.709001068375</c:v>
                </c:pt>
                <c:pt idx="77">
                  <c:v>17555.840411324789</c:v>
                </c:pt>
                <c:pt idx="78">
                  <c:v>16941.792334401707</c:v>
                </c:pt>
                <c:pt idx="79">
                  <c:v>-3386.6403579059825</c:v>
                </c:pt>
                <c:pt idx="80">
                  <c:v>7367.3404113247898</c:v>
                </c:pt>
                <c:pt idx="81">
                  <c:v>-8854.5009348290532</c:v>
                </c:pt>
                <c:pt idx="82">
                  <c:v>-5875.1099091880333</c:v>
                </c:pt>
                <c:pt idx="83">
                  <c:v>-20820.234909188031</c:v>
                </c:pt>
                <c:pt idx="84">
                  <c:v>-31813.991319444453</c:v>
                </c:pt>
                <c:pt idx="85">
                  <c:v>2408.0375267093955</c:v>
                </c:pt>
                <c:pt idx="86">
                  <c:v>2026.6641292735064</c:v>
                </c:pt>
                <c:pt idx="87">
                  <c:v>12897.09361645299</c:v>
                </c:pt>
                <c:pt idx="88">
                  <c:v>11553.709001068375</c:v>
                </c:pt>
                <c:pt idx="89">
                  <c:v>17555.840411324789</c:v>
                </c:pt>
                <c:pt idx="90">
                  <c:v>16941.792334401707</c:v>
                </c:pt>
                <c:pt idx="91">
                  <c:v>-3386.6403579059825</c:v>
                </c:pt>
                <c:pt idx="92">
                  <c:v>7367.3404113247898</c:v>
                </c:pt>
                <c:pt idx="93">
                  <c:v>-8854.5009348290532</c:v>
                </c:pt>
                <c:pt idx="94">
                  <c:v>-5875.1099091880333</c:v>
                </c:pt>
                <c:pt idx="95">
                  <c:v>-20820.234909188031</c:v>
                </c:pt>
                <c:pt idx="96">
                  <c:v>-31813.991319444453</c:v>
                </c:pt>
                <c:pt idx="97">
                  <c:v>2408.0375267093955</c:v>
                </c:pt>
                <c:pt idx="98">
                  <c:v>2026.6641292735064</c:v>
                </c:pt>
                <c:pt idx="99">
                  <c:v>12897.09361645299</c:v>
                </c:pt>
                <c:pt idx="100">
                  <c:v>11553.709001068375</c:v>
                </c:pt>
                <c:pt idx="101">
                  <c:v>17555.840411324789</c:v>
                </c:pt>
                <c:pt idx="102">
                  <c:v>16941.792334401707</c:v>
                </c:pt>
                <c:pt idx="103">
                  <c:v>-3386.6403579059825</c:v>
                </c:pt>
                <c:pt idx="104">
                  <c:v>7367.3404113247898</c:v>
                </c:pt>
                <c:pt idx="105">
                  <c:v>-8854.5009348290532</c:v>
                </c:pt>
                <c:pt idx="106">
                  <c:v>-5875.1099091880333</c:v>
                </c:pt>
                <c:pt idx="107">
                  <c:v>-20820.234909188031</c:v>
                </c:pt>
                <c:pt idx="108">
                  <c:v>-31813.991319444453</c:v>
                </c:pt>
                <c:pt idx="109">
                  <c:v>2408.0375267093955</c:v>
                </c:pt>
                <c:pt idx="110">
                  <c:v>2026.6641292735064</c:v>
                </c:pt>
                <c:pt idx="111">
                  <c:v>12897.09361645299</c:v>
                </c:pt>
                <c:pt idx="112">
                  <c:v>11553.709001068375</c:v>
                </c:pt>
                <c:pt idx="113">
                  <c:v>17555.840411324789</c:v>
                </c:pt>
                <c:pt idx="114">
                  <c:v>16941.792334401707</c:v>
                </c:pt>
                <c:pt idx="115">
                  <c:v>-3386.6403579059825</c:v>
                </c:pt>
                <c:pt idx="116">
                  <c:v>7367.3404113247898</c:v>
                </c:pt>
                <c:pt idx="117">
                  <c:v>-8854.5009348290532</c:v>
                </c:pt>
                <c:pt idx="118">
                  <c:v>-5875.1099091880333</c:v>
                </c:pt>
                <c:pt idx="119">
                  <c:v>-20820.234909188031</c:v>
                </c:pt>
                <c:pt idx="120">
                  <c:v>-31813.991319444453</c:v>
                </c:pt>
                <c:pt idx="121">
                  <c:v>2408.0375267093955</c:v>
                </c:pt>
                <c:pt idx="122">
                  <c:v>2026.6641292735064</c:v>
                </c:pt>
                <c:pt idx="123">
                  <c:v>12897.09361645299</c:v>
                </c:pt>
                <c:pt idx="124">
                  <c:v>11553.709001068375</c:v>
                </c:pt>
                <c:pt idx="125">
                  <c:v>17555.840411324789</c:v>
                </c:pt>
                <c:pt idx="126">
                  <c:v>16941.792334401707</c:v>
                </c:pt>
                <c:pt idx="127">
                  <c:v>-3386.6403579059825</c:v>
                </c:pt>
                <c:pt idx="128">
                  <c:v>7367.3404113247898</c:v>
                </c:pt>
                <c:pt idx="129">
                  <c:v>-8854.5009348290532</c:v>
                </c:pt>
                <c:pt idx="130">
                  <c:v>-5875.1099091880333</c:v>
                </c:pt>
                <c:pt idx="131">
                  <c:v>-20820.234909188031</c:v>
                </c:pt>
                <c:pt idx="132">
                  <c:v>-31813.991319444453</c:v>
                </c:pt>
                <c:pt idx="133">
                  <c:v>2408.0375267093955</c:v>
                </c:pt>
                <c:pt idx="134">
                  <c:v>2026.6641292735064</c:v>
                </c:pt>
                <c:pt idx="135">
                  <c:v>12897.09361645299</c:v>
                </c:pt>
                <c:pt idx="136">
                  <c:v>11553.709001068375</c:v>
                </c:pt>
                <c:pt idx="137">
                  <c:v>17555.840411324789</c:v>
                </c:pt>
                <c:pt idx="138">
                  <c:v>16941.792334401707</c:v>
                </c:pt>
                <c:pt idx="139">
                  <c:v>-3386.6403579059825</c:v>
                </c:pt>
                <c:pt idx="140">
                  <c:v>7367.3404113247898</c:v>
                </c:pt>
                <c:pt idx="141">
                  <c:v>-8854.5009348290532</c:v>
                </c:pt>
                <c:pt idx="142">
                  <c:v>-5875.1099091880333</c:v>
                </c:pt>
                <c:pt idx="143">
                  <c:v>-20820.234909188031</c:v>
                </c:pt>
                <c:pt idx="144">
                  <c:v>-31813.991319444453</c:v>
                </c:pt>
                <c:pt idx="145">
                  <c:v>2408.0375267093955</c:v>
                </c:pt>
                <c:pt idx="146">
                  <c:v>2026.6641292735064</c:v>
                </c:pt>
                <c:pt idx="147">
                  <c:v>12897.09361645299</c:v>
                </c:pt>
                <c:pt idx="148">
                  <c:v>11553.709001068375</c:v>
                </c:pt>
                <c:pt idx="149">
                  <c:v>17555.840411324789</c:v>
                </c:pt>
                <c:pt idx="150">
                  <c:v>16941.792334401707</c:v>
                </c:pt>
                <c:pt idx="151">
                  <c:v>-3386.6403579059825</c:v>
                </c:pt>
                <c:pt idx="152">
                  <c:v>7367.3404113247898</c:v>
                </c:pt>
                <c:pt idx="153">
                  <c:v>-8854.5009348290532</c:v>
                </c:pt>
                <c:pt idx="154">
                  <c:v>-5875.1099091880333</c:v>
                </c:pt>
                <c:pt idx="155">
                  <c:v>-20820.234909188031</c:v>
                </c:pt>
                <c:pt idx="156">
                  <c:v>-31813.991319444453</c:v>
                </c:pt>
                <c:pt idx="157">
                  <c:v>2408.0375267093955</c:v>
                </c:pt>
                <c:pt idx="158">
                  <c:v>2026.6641292735064</c:v>
                </c:pt>
                <c:pt idx="159">
                  <c:v>12897.09361645299</c:v>
                </c:pt>
                <c:pt idx="160">
                  <c:v>11553.709001068375</c:v>
                </c:pt>
                <c:pt idx="161">
                  <c:v>17555.840411324789</c:v>
                </c:pt>
                <c:pt idx="162">
                  <c:v>16941.792334401707</c:v>
                </c:pt>
                <c:pt idx="163">
                  <c:v>-3386.6403579059825</c:v>
                </c:pt>
                <c:pt idx="164">
                  <c:v>7367.3404113247898</c:v>
                </c:pt>
                <c:pt idx="165">
                  <c:v>-8854.5009348290532</c:v>
                </c:pt>
                <c:pt idx="166">
                  <c:v>-5875.1099091880333</c:v>
                </c:pt>
                <c:pt idx="167">
                  <c:v>-20820.234909188031</c:v>
                </c:pt>
                <c:pt idx="168">
                  <c:v>-31813.991319444453</c:v>
                </c:pt>
                <c:pt idx="169">
                  <c:v>2408.0375267093955</c:v>
                </c:pt>
                <c:pt idx="170">
                  <c:v>2026.6641292735064</c:v>
                </c:pt>
                <c:pt idx="171">
                  <c:v>12897.09361645299</c:v>
                </c:pt>
                <c:pt idx="172">
                  <c:v>11553.709001068375</c:v>
                </c:pt>
                <c:pt idx="173">
                  <c:v>17555.840411324789</c:v>
                </c:pt>
                <c:pt idx="174">
                  <c:v>16941.792334401707</c:v>
                </c:pt>
                <c:pt idx="175">
                  <c:v>-3386.6403579059825</c:v>
                </c:pt>
                <c:pt idx="176">
                  <c:v>7367.3404113247898</c:v>
                </c:pt>
                <c:pt idx="177">
                  <c:v>-8854.5009348290532</c:v>
                </c:pt>
                <c:pt idx="178">
                  <c:v>-5875.1099091880333</c:v>
                </c:pt>
                <c:pt idx="179">
                  <c:v>-20820.234909188031</c:v>
                </c:pt>
                <c:pt idx="180">
                  <c:v>-31813.991319444453</c:v>
                </c:pt>
                <c:pt idx="181">
                  <c:v>2408.0375267093955</c:v>
                </c:pt>
                <c:pt idx="182">
                  <c:v>2026.6641292735064</c:v>
                </c:pt>
                <c:pt idx="183">
                  <c:v>12897.09361645299</c:v>
                </c:pt>
                <c:pt idx="184">
                  <c:v>11553.709001068375</c:v>
                </c:pt>
                <c:pt idx="185">
                  <c:v>17555.840411324789</c:v>
                </c:pt>
                <c:pt idx="186">
                  <c:v>16941.792334401707</c:v>
                </c:pt>
                <c:pt idx="187">
                  <c:v>-3386.6403579059825</c:v>
                </c:pt>
                <c:pt idx="188">
                  <c:v>7367.3404113247898</c:v>
                </c:pt>
                <c:pt idx="189">
                  <c:v>-8854.5009348290532</c:v>
                </c:pt>
                <c:pt idx="190">
                  <c:v>-5875.1099091880333</c:v>
                </c:pt>
                <c:pt idx="191">
                  <c:v>-20820.234909188031</c:v>
                </c:pt>
                <c:pt idx="192">
                  <c:v>-31813.991319444453</c:v>
                </c:pt>
                <c:pt idx="193">
                  <c:v>2408.0375267093955</c:v>
                </c:pt>
                <c:pt idx="194">
                  <c:v>2026.6641292735064</c:v>
                </c:pt>
                <c:pt idx="195">
                  <c:v>12897.09361645299</c:v>
                </c:pt>
                <c:pt idx="196">
                  <c:v>11553.709001068375</c:v>
                </c:pt>
                <c:pt idx="197">
                  <c:v>17555.840411324789</c:v>
                </c:pt>
                <c:pt idx="198">
                  <c:v>16941.792334401707</c:v>
                </c:pt>
                <c:pt idx="199">
                  <c:v>-3386.6403579059825</c:v>
                </c:pt>
                <c:pt idx="200">
                  <c:v>7367.3404113247898</c:v>
                </c:pt>
                <c:pt idx="201">
                  <c:v>-8854.5009348290532</c:v>
                </c:pt>
                <c:pt idx="202">
                  <c:v>-5875.1099091880333</c:v>
                </c:pt>
                <c:pt idx="203">
                  <c:v>-20820.234909188031</c:v>
                </c:pt>
                <c:pt idx="204">
                  <c:v>-31813.991319444453</c:v>
                </c:pt>
                <c:pt idx="205">
                  <c:v>2408.0375267093955</c:v>
                </c:pt>
                <c:pt idx="206">
                  <c:v>2026.6641292735064</c:v>
                </c:pt>
                <c:pt idx="207">
                  <c:v>12897.09361645299</c:v>
                </c:pt>
                <c:pt idx="208">
                  <c:v>11553.709001068375</c:v>
                </c:pt>
                <c:pt idx="209">
                  <c:v>17555.840411324789</c:v>
                </c:pt>
                <c:pt idx="210">
                  <c:v>16941.792334401707</c:v>
                </c:pt>
                <c:pt idx="211">
                  <c:v>-3386.6403579059825</c:v>
                </c:pt>
                <c:pt idx="212">
                  <c:v>7367.3404113247898</c:v>
                </c:pt>
                <c:pt idx="213">
                  <c:v>-8854.5009348290532</c:v>
                </c:pt>
                <c:pt idx="214">
                  <c:v>-5875.1099091880333</c:v>
                </c:pt>
                <c:pt idx="215">
                  <c:v>-20820.234909188031</c:v>
                </c:pt>
                <c:pt idx="216">
                  <c:v>-31813.991319444453</c:v>
                </c:pt>
                <c:pt idx="217">
                  <c:v>2408.0375267093955</c:v>
                </c:pt>
                <c:pt idx="218">
                  <c:v>2026.6641292735064</c:v>
                </c:pt>
                <c:pt idx="219">
                  <c:v>12897.09361645299</c:v>
                </c:pt>
                <c:pt idx="220">
                  <c:v>11553.709001068375</c:v>
                </c:pt>
                <c:pt idx="221">
                  <c:v>17555.840411324789</c:v>
                </c:pt>
                <c:pt idx="222">
                  <c:v>16941.792334401707</c:v>
                </c:pt>
                <c:pt idx="223">
                  <c:v>-3386.6403579059825</c:v>
                </c:pt>
                <c:pt idx="224">
                  <c:v>7367.3404113247898</c:v>
                </c:pt>
                <c:pt idx="225">
                  <c:v>-8854.5009348290532</c:v>
                </c:pt>
                <c:pt idx="226">
                  <c:v>-5875.1099091880333</c:v>
                </c:pt>
                <c:pt idx="227">
                  <c:v>-20820.234909188031</c:v>
                </c:pt>
                <c:pt idx="228">
                  <c:v>-31813.991319444453</c:v>
                </c:pt>
                <c:pt idx="229">
                  <c:v>2408.0375267093955</c:v>
                </c:pt>
                <c:pt idx="230">
                  <c:v>2026.6641292735064</c:v>
                </c:pt>
                <c:pt idx="231">
                  <c:v>12897.09361645299</c:v>
                </c:pt>
                <c:pt idx="232">
                  <c:v>11553.709001068375</c:v>
                </c:pt>
                <c:pt idx="233">
                  <c:v>17555.840411324789</c:v>
                </c:pt>
                <c:pt idx="234">
                  <c:v>16941.792334401707</c:v>
                </c:pt>
                <c:pt idx="235">
                  <c:v>-3386.6403579059825</c:v>
                </c:pt>
                <c:pt idx="236">
                  <c:v>7367.3404113247898</c:v>
                </c:pt>
                <c:pt idx="237">
                  <c:v>-8854.5009348290532</c:v>
                </c:pt>
                <c:pt idx="238">
                  <c:v>-5875.1099091880333</c:v>
                </c:pt>
                <c:pt idx="239">
                  <c:v>-20820.234909188031</c:v>
                </c:pt>
                <c:pt idx="240">
                  <c:v>-31813.991319444453</c:v>
                </c:pt>
                <c:pt idx="241">
                  <c:v>2408.0375267093955</c:v>
                </c:pt>
                <c:pt idx="242">
                  <c:v>2026.6641292735064</c:v>
                </c:pt>
                <c:pt idx="243">
                  <c:v>12897.09361645299</c:v>
                </c:pt>
                <c:pt idx="244">
                  <c:v>11553.709001068375</c:v>
                </c:pt>
                <c:pt idx="245">
                  <c:v>17555.840411324789</c:v>
                </c:pt>
                <c:pt idx="246">
                  <c:v>16941.792334401707</c:v>
                </c:pt>
                <c:pt idx="247">
                  <c:v>-3386.6403579059825</c:v>
                </c:pt>
                <c:pt idx="248">
                  <c:v>7367.3404113247898</c:v>
                </c:pt>
                <c:pt idx="249">
                  <c:v>-8854.5009348290532</c:v>
                </c:pt>
                <c:pt idx="250">
                  <c:v>-5875.1099091880333</c:v>
                </c:pt>
                <c:pt idx="251">
                  <c:v>-20820.234909188031</c:v>
                </c:pt>
                <c:pt idx="252">
                  <c:v>-31813.991319444453</c:v>
                </c:pt>
                <c:pt idx="253">
                  <c:v>2408.0375267093955</c:v>
                </c:pt>
                <c:pt idx="254">
                  <c:v>2026.6641292735064</c:v>
                </c:pt>
                <c:pt idx="255">
                  <c:v>12897.09361645299</c:v>
                </c:pt>
                <c:pt idx="256">
                  <c:v>11553.709001068375</c:v>
                </c:pt>
                <c:pt idx="257">
                  <c:v>17555.840411324789</c:v>
                </c:pt>
                <c:pt idx="258">
                  <c:v>16941.792334401707</c:v>
                </c:pt>
                <c:pt idx="259">
                  <c:v>-3386.6403579059825</c:v>
                </c:pt>
                <c:pt idx="260">
                  <c:v>7367.3404113247898</c:v>
                </c:pt>
                <c:pt idx="261">
                  <c:v>-8854.5009348290532</c:v>
                </c:pt>
                <c:pt idx="262">
                  <c:v>-5875.1099091880333</c:v>
                </c:pt>
                <c:pt idx="263">
                  <c:v>-20820.234909188031</c:v>
                </c:pt>
                <c:pt idx="264">
                  <c:v>-31813.991319444453</c:v>
                </c:pt>
                <c:pt idx="265">
                  <c:v>2408.0375267093955</c:v>
                </c:pt>
                <c:pt idx="266">
                  <c:v>2026.6641292735064</c:v>
                </c:pt>
                <c:pt idx="267">
                  <c:v>12897.09361645299</c:v>
                </c:pt>
                <c:pt idx="268">
                  <c:v>11553.709001068375</c:v>
                </c:pt>
                <c:pt idx="269">
                  <c:v>17555.840411324789</c:v>
                </c:pt>
                <c:pt idx="270">
                  <c:v>16941.792334401707</c:v>
                </c:pt>
                <c:pt idx="271">
                  <c:v>-3386.6403579059825</c:v>
                </c:pt>
                <c:pt idx="272">
                  <c:v>7367.3404113247898</c:v>
                </c:pt>
                <c:pt idx="273">
                  <c:v>-8854.5009348290532</c:v>
                </c:pt>
                <c:pt idx="274">
                  <c:v>-5875.1099091880333</c:v>
                </c:pt>
                <c:pt idx="275">
                  <c:v>-20820.234909188031</c:v>
                </c:pt>
                <c:pt idx="276">
                  <c:v>-31813.991319444453</c:v>
                </c:pt>
                <c:pt idx="277">
                  <c:v>2408.0375267093955</c:v>
                </c:pt>
                <c:pt idx="278">
                  <c:v>2026.6641292735064</c:v>
                </c:pt>
                <c:pt idx="279">
                  <c:v>12897.09361645299</c:v>
                </c:pt>
                <c:pt idx="280">
                  <c:v>11553.709001068375</c:v>
                </c:pt>
                <c:pt idx="281">
                  <c:v>17555.840411324789</c:v>
                </c:pt>
                <c:pt idx="282">
                  <c:v>16941.792334401707</c:v>
                </c:pt>
                <c:pt idx="283">
                  <c:v>-3386.6403579059825</c:v>
                </c:pt>
                <c:pt idx="284">
                  <c:v>7367.3404113247898</c:v>
                </c:pt>
                <c:pt idx="285">
                  <c:v>-8854.5009348290532</c:v>
                </c:pt>
                <c:pt idx="286">
                  <c:v>-5875.1099091880333</c:v>
                </c:pt>
                <c:pt idx="287">
                  <c:v>-20820.234909188031</c:v>
                </c:pt>
                <c:pt idx="288">
                  <c:v>-31813.991319444453</c:v>
                </c:pt>
                <c:pt idx="289">
                  <c:v>2408.0375267093955</c:v>
                </c:pt>
                <c:pt idx="290">
                  <c:v>2026.6641292735064</c:v>
                </c:pt>
                <c:pt idx="291">
                  <c:v>12897.09361645299</c:v>
                </c:pt>
                <c:pt idx="292">
                  <c:v>11553.709001068375</c:v>
                </c:pt>
                <c:pt idx="293">
                  <c:v>17555.840411324789</c:v>
                </c:pt>
                <c:pt idx="294">
                  <c:v>16941.792334401707</c:v>
                </c:pt>
                <c:pt idx="295">
                  <c:v>-3386.6403579059825</c:v>
                </c:pt>
                <c:pt idx="296">
                  <c:v>7367.3404113247898</c:v>
                </c:pt>
                <c:pt idx="297">
                  <c:v>-8854.5009348290532</c:v>
                </c:pt>
                <c:pt idx="298">
                  <c:v>-5875.1099091880333</c:v>
                </c:pt>
                <c:pt idx="299">
                  <c:v>-20820.234909188031</c:v>
                </c:pt>
                <c:pt idx="300">
                  <c:v>-31813.991319444453</c:v>
                </c:pt>
                <c:pt idx="301">
                  <c:v>2408.0375267093955</c:v>
                </c:pt>
                <c:pt idx="302">
                  <c:v>2026.6641292735064</c:v>
                </c:pt>
                <c:pt idx="303">
                  <c:v>12897.09361645299</c:v>
                </c:pt>
                <c:pt idx="304">
                  <c:v>11553.709001068375</c:v>
                </c:pt>
                <c:pt idx="305">
                  <c:v>17555.840411324789</c:v>
                </c:pt>
                <c:pt idx="306">
                  <c:v>16941.792334401707</c:v>
                </c:pt>
                <c:pt idx="307">
                  <c:v>-3386.6403579059825</c:v>
                </c:pt>
                <c:pt idx="308">
                  <c:v>7367.3404113247898</c:v>
                </c:pt>
                <c:pt idx="309">
                  <c:v>-8854.5009348290532</c:v>
                </c:pt>
                <c:pt idx="310">
                  <c:v>-5875.1099091880333</c:v>
                </c:pt>
                <c:pt idx="311">
                  <c:v>-20820.234909188031</c:v>
                </c:pt>
                <c:pt idx="312">
                  <c:v>-31813.991319444453</c:v>
                </c:pt>
                <c:pt idx="313">
                  <c:v>2408.0375267093955</c:v>
                </c:pt>
                <c:pt idx="314">
                  <c:v>2026.6641292735064</c:v>
                </c:pt>
                <c:pt idx="315">
                  <c:v>12897.09361645299</c:v>
                </c:pt>
                <c:pt idx="316">
                  <c:v>11553.709001068375</c:v>
                </c:pt>
                <c:pt idx="317">
                  <c:v>17555.840411324789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DEF-4479-9FA5-18D8B39E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63200"/>
        <c:axId val="948364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'A2. Decomposition'!$C$1</c15:sqref>
                        </c15:formulaRef>
                      </c:ext>
                    </c:extLst>
                    <c:strCache>
                      <c:ptCount val="1"/>
                      <c:pt idx="0">
                        <c:v>Green Produce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'A2. Decomposition'!$C$2:$C$325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160204</c:v>
                      </c:pt>
                      <c:pt idx="1">
                        <c:v>183778</c:v>
                      </c:pt>
                      <c:pt idx="2">
                        <c:v>186069</c:v>
                      </c:pt>
                      <c:pt idx="3">
                        <c:v>196725</c:v>
                      </c:pt>
                      <c:pt idx="4">
                        <c:v>197232</c:v>
                      </c:pt>
                      <c:pt idx="5">
                        <c:v>206616</c:v>
                      </c:pt>
                      <c:pt idx="6">
                        <c:v>204753</c:v>
                      </c:pt>
                      <c:pt idx="7">
                        <c:v>190908</c:v>
                      </c:pt>
                      <c:pt idx="8">
                        <c:v>194836</c:v>
                      </c:pt>
                      <c:pt idx="9">
                        <c:v>177380</c:v>
                      </c:pt>
                      <c:pt idx="10">
                        <c:v>180999</c:v>
                      </c:pt>
                      <c:pt idx="11">
                        <c:v>171680</c:v>
                      </c:pt>
                      <c:pt idx="12">
                        <c:v>162844</c:v>
                      </c:pt>
                      <c:pt idx="13">
                        <c:v>187869</c:v>
                      </c:pt>
                      <c:pt idx="14">
                        <c:v>188737</c:v>
                      </c:pt>
                      <c:pt idx="15">
                        <c:v>205981</c:v>
                      </c:pt>
                      <c:pt idx="16">
                        <c:v>199414</c:v>
                      </c:pt>
                      <c:pt idx="17">
                        <c:v>209838</c:v>
                      </c:pt>
                      <c:pt idx="18">
                        <c:v>209634</c:v>
                      </c:pt>
                      <c:pt idx="19">
                        <c:v>193765</c:v>
                      </c:pt>
                      <c:pt idx="20">
                        <c:v>197793</c:v>
                      </c:pt>
                      <c:pt idx="21">
                        <c:v>182322</c:v>
                      </c:pt>
                      <c:pt idx="22">
                        <c:v>186828</c:v>
                      </c:pt>
                      <c:pt idx="23">
                        <c:v>169314</c:v>
                      </c:pt>
                      <c:pt idx="24">
                        <c:v>166444</c:v>
                      </c:pt>
                      <c:pt idx="25">
                        <c:v>196190</c:v>
                      </c:pt>
                      <c:pt idx="26">
                        <c:v>195407</c:v>
                      </c:pt>
                      <c:pt idx="27">
                        <c:v>206594</c:v>
                      </c:pt>
                      <c:pt idx="28">
                        <c:v>207280</c:v>
                      </c:pt>
                      <c:pt idx="29">
                        <c:v>214778</c:v>
                      </c:pt>
                      <c:pt idx="30">
                        <c:v>215045</c:v>
                      </c:pt>
                      <c:pt idx="31">
                        <c:v>200511</c:v>
                      </c:pt>
                      <c:pt idx="32">
                        <c:v>202864</c:v>
                      </c:pt>
                      <c:pt idx="33">
                        <c:v>190074</c:v>
                      </c:pt>
                      <c:pt idx="34">
                        <c:v>193087</c:v>
                      </c:pt>
                      <c:pt idx="35">
                        <c:v>193838</c:v>
                      </c:pt>
                      <c:pt idx="36">
                        <c:v>171053</c:v>
                      </c:pt>
                      <c:pt idx="37">
                        <c:v>201227</c:v>
                      </c:pt>
                      <c:pt idx="38">
                        <c:v>198213</c:v>
                      </c:pt>
                      <c:pt idx="39">
                        <c:v>212586</c:v>
                      </c:pt>
                      <c:pt idx="40">
                        <c:v>211370</c:v>
                      </c:pt>
                      <c:pt idx="41">
                        <c:v>217188</c:v>
                      </c:pt>
                      <c:pt idx="42">
                        <c:v>219216</c:v>
                      </c:pt>
                      <c:pt idx="43">
                        <c:v>203866</c:v>
                      </c:pt>
                      <c:pt idx="44">
                        <c:v>206745</c:v>
                      </c:pt>
                      <c:pt idx="45">
                        <c:v>194131</c:v>
                      </c:pt>
                      <c:pt idx="46">
                        <c:v>193341</c:v>
                      </c:pt>
                      <c:pt idx="47">
                        <c:v>183465</c:v>
                      </c:pt>
                      <c:pt idx="48">
                        <c:v>176562</c:v>
                      </c:pt>
                      <c:pt idx="49">
                        <c:v>204172</c:v>
                      </c:pt>
                      <c:pt idx="50">
                        <c:v>205253</c:v>
                      </c:pt>
                      <c:pt idx="51">
                        <c:v>218676</c:v>
                      </c:pt>
                      <c:pt idx="52">
                        <c:v>215551</c:v>
                      </c:pt>
                      <c:pt idx="53">
                        <c:v>225109</c:v>
                      </c:pt>
                      <c:pt idx="54">
                        <c:v>229050</c:v>
                      </c:pt>
                      <c:pt idx="55">
                        <c:v>207604</c:v>
                      </c:pt>
                      <c:pt idx="56">
                        <c:v>215654</c:v>
                      </c:pt>
                      <c:pt idx="57">
                        <c:v>199643</c:v>
                      </c:pt>
                      <c:pt idx="58">
                        <c:v>201462</c:v>
                      </c:pt>
                      <c:pt idx="59">
                        <c:v>190126</c:v>
                      </c:pt>
                      <c:pt idx="60">
                        <c:v>183950</c:v>
                      </c:pt>
                      <c:pt idx="61">
                        <c:v>211952</c:v>
                      </c:pt>
                      <c:pt idx="62">
                        <c:v>211290</c:v>
                      </c:pt>
                      <c:pt idx="63">
                        <c:v>226082</c:v>
                      </c:pt>
                      <c:pt idx="64">
                        <c:v>222254</c:v>
                      </c:pt>
                      <c:pt idx="65">
                        <c:v>236713</c:v>
                      </c:pt>
                      <c:pt idx="66">
                        <c:v>233496</c:v>
                      </c:pt>
                      <c:pt idx="67">
                        <c:v>213547</c:v>
                      </c:pt>
                      <c:pt idx="68">
                        <c:v>221219</c:v>
                      </c:pt>
                      <c:pt idx="69">
                        <c:v>202422</c:v>
                      </c:pt>
                      <c:pt idx="70">
                        <c:v>207322</c:v>
                      </c:pt>
                      <c:pt idx="71">
                        <c:v>196870</c:v>
                      </c:pt>
                      <c:pt idx="72">
                        <c:v>187167</c:v>
                      </c:pt>
                      <c:pt idx="73">
                        <c:v>214222</c:v>
                      </c:pt>
                      <c:pt idx="74">
                        <c:v>217921</c:v>
                      </c:pt>
                      <c:pt idx="75">
                        <c:v>227899</c:v>
                      </c:pt>
                      <c:pt idx="76">
                        <c:v>228733</c:v>
                      </c:pt>
                      <c:pt idx="77">
                        <c:v>239944</c:v>
                      </c:pt>
                      <c:pt idx="78">
                        <c:v>237143</c:v>
                      </c:pt>
                      <c:pt idx="79">
                        <c:v>219461</c:v>
                      </c:pt>
                      <c:pt idx="80">
                        <c:v>228523</c:v>
                      </c:pt>
                      <c:pt idx="81">
                        <c:v>211178</c:v>
                      </c:pt>
                      <c:pt idx="82">
                        <c:v>216303</c:v>
                      </c:pt>
                      <c:pt idx="83">
                        <c:v>193581</c:v>
                      </c:pt>
                      <c:pt idx="84">
                        <c:v>191485</c:v>
                      </c:pt>
                      <c:pt idx="85">
                        <c:v>220763</c:v>
                      </c:pt>
                      <c:pt idx="86">
                        <c:v>220996</c:v>
                      </c:pt>
                      <c:pt idx="87">
                        <c:v>230786</c:v>
                      </c:pt>
                      <c:pt idx="88">
                        <c:v>235970</c:v>
                      </c:pt>
                      <c:pt idx="89">
                        <c:v>243116</c:v>
                      </c:pt>
                      <c:pt idx="90">
                        <c:v>241503</c:v>
                      </c:pt>
                      <c:pt idx="91">
                        <c:v>224306</c:v>
                      </c:pt>
                      <c:pt idx="92">
                        <c:v>233631</c:v>
                      </c:pt>
                      <c:pt idx="93">
                        <c:v>221856</c:v>
                      </c:pt>
                      <c:pt idx="94">
                        <c:v>221465</c:v>
                      </c:pt>
                      <c:pt idx="95">
                        <c:v>203442</c:v>
                      </c:pt>
                      <c:pt idx="96">
                        <c:v>199261</c:v>
                      </c:pt>
                      <c:pt idx="97">
                        <c:v>232490</c:v>
                      </c:pt>
                      <c:pt idx="98">
                        <c:v>227698</c:v>
                      </c:pt>
                      <c:pt idx="99">
                        <c:v>242501</c:v>
                      </c:pt>
                      <c:pt idx="100">
                        <c:v>242963</c:v>
                      </c:pt>
                      <c:pt idx="101">
                        <c:v>245140</c:v>
                      </c:pt>
                      <c:pt idx="102">
                        <c:v>247832</c:v>
                      </c:pt>
                      <c:pt idx="103">
                        <c:v>227899</c:v>
                      </c:pt>
                      <c:pt idx="104">
                        <c:v>236491</c:v>
                      </c:pt>
                      <c:pt idx="105">
                        <c:v>222819</c:v>
                      </c:pt>
                      <c:pt idx="106">
                        <c:v>218390</c:v>
                      </c:pt>
                      <c:pt idx="107">
                        <c:v>209685</c:v>
                      </c:pt>
                      <c:pt idx="108">
                        <c:v>200876</c:v>
                      </c:pt>
                      <c:pt idx="109">
                        <c:v>232587</c:v>
                      </c:pt>
                      <c:pt idx="110">
                        <c:v>232513</c:v>
                      </c:pt>
                      <c:pt idx="111">
                        <c:v>245357</c:v>
                      </c:pt>
                      <c:pt idx="112">
                        <c:v>243498</c:v>
                      </c:pt>
                      <c:pt idx="113">
                        <c:v>250363</c:v>
                      </c:pt>
                      <c:pt idx="114">
                        <c:v>253274</c:v>
                      </c:pt>
                      <c:pt idx="115">
                        <c:v>226312</c:v>
                      </c:pt>
                      <c:pt idx="116">
                        <c:v>241050</c:v>
                      </c:pt>
                      <c:pt idx="117">
                        <c:v>230511</c:v>
                      </c:pt>
                      <c:pt idx="118">
                        <c:v>229584</c:v>
                      </c:pt>
                      <c:pt idx="119">
                        <c:v>215215</c:v>
                      </c:pt>
                      <c:pt idx="120">
                        <c:v>208237</c:v>
                      </c:pt>
                      <c:pt idx="121">
                        <c:v>236070</c:v>
                      </c:pt>
                      <c:pt idx="122">
                        <c:v>237226</c:v>
                      </c:pt>
                      <c:pt idx="123">
                        <c:v>251746</c:v>
                      </c:pt>
                      <c:pt idx="124">
                        <c:v>247868</c:v>
                      </c:pt>
                      <c:pt idx="125">
                        <c:v>256392</c:v>
                      </c:pt>
                      <c:pt idx="126">
                        <c:v>258666</c:v>
                      </c:pt>
                      <c:pt idx="127">
                        <c:v>233625</c:v>
                      </c:pt>
                      <c:pt idx="128">
                        <c:v>245556</c:v>
                      </c:pt>
                      <c:pt idx="129">
                        <c:v>230648</c:v>
                      </c:pt>
                      <c:pt idx="130">
                        <c:v>234260</c:v>
                      </c:pt>
                      <c:pt idx="131">
                        <c:v>218534</c:v>
                      </c:pt>
                      <c:pt idx="132">
                        <c:v>203677</c:v>
                      </c:pt>
                      <c:pt idx="133">
                        <c:v>236679</c:v>
                      </c:pt>
                      <c:pt idx="134">
                        <c:v>239415</c:v>
                      </c:pt>
                      <c:pt idx="135">
                        <c:v>253244</c:v>
                      </c:pt>
                      <c:pt idx="136">
                        <c:v>252145</c:v>
                      </c:pt>
                      <c:pt idx="137">
                        <c:v>262105</c:v>
                      </c:pt>
                      <c:pt idx="138">
                        <c:v>260687</c:v>
                      </c:pt>
                      <c:pt idx="139">
                        <c:v>237451</c:v>
                      </c:pt>
                      <c:pt idx="140">
                        <c:v>254048</c:v>
                      </c:pt>
                      <c:pt idx="141">
                        <c:v>233698</c:v>
                      </c:pt>
                      <c:pt idx="142">
                        <c:v>238538</c:v>
                      </c:pt>
                      <c:pt idx="143">
                        <c:v>222450</c:v>
                      </c:pt>
                      <c:pt idx="144">
                        <c:v>213709</c:v>
                      </c:pt>
                      <c:pt idx="145">
                        <c:v>251403</c:v>
                      </c:pt>
                      <c:pt idx="146">
                        <c:v>250968</c:v>
                      </c:pt>
                      <c:pt idx="147">
                        <c:v>257235</c:v>
                      </c:pt>
                      <c:pt idx="148">
                        <c:v>257383</c:v>
                      </c:pt>
                      <c:pt idx="149">
                        <c:v>265969</c:v>
                      </c:pt>
                      <c:pt idx="150">
                        <c:v>262836</c:v>
                      </c:pt>
                      <c:pt idx="151">
                        <c:v>243515</c:v>
                      </c:pt>
                      <c:pt idx="152">
                        <c:v>254496</c:v>
                      </c:pt>
                      <c:pt idx="153">
                        <c:v>239796</c:v>
                      </c:pt>
                      <c:pt idx="154">
                        <c:v>245029</c:v>
                      </c:pt>
                      <c:pt idx="155">
                        <c:v>224072</c:v>
                      </c:pt>
                      <c:pt idx="156">
                        <c:v>219970</c:v>
                      </c:pt>
                      <c:pt idx="157">
                        <c:v>253182</c:v>
                      </c:pt>
                      <c:pt idx="158">
                        <c:v>250860</c:v>
                      </c:pt>
                      <c:pt idx="159">
                        <c:v>262678</c:v>
                      </c:pt>
                      <c:pt idx="160">
                        <c:v>263816</c:v>
                      </c:pt>
                      <c:pt idx="161">
                        <c:v>267025</c:v>
                      </c:pt>
                      <c:pt idx="162">
                        <c:v>265323</c:v>
                      </c:pt>
                      <c:pt idx="163">
                        <c:v>242240</c:v>
                      </c:pt>
                      <c:pt idx="164">
                        <c:v>251419</c:v>
                      </c:pt>
                      <c:pt idx="165">
                        <c:v>243056</c:v>
                      </c:pt>
                      <c:pt idx="166">
                        <c:v>245787</c:v>
                      </c:pt>
                      <c:pt idx="167">
                        <c:v>233282</c:v>
                      </c:pt>
                      <c:pt idx="168">
                        <c:v>220711</c:v>
                      </c:pt>
                      <c:pt idx="169">
                        <c:v>256623</c:v>
                      </c:pt>
                      <c:pt idx="170">
                        <c:v>250644</c:v>
                      </c:pt>
                      <c:pt idx="171">
                        <c:v>263370</c:v>
                      </c:pt>
                      <c:pt idx="172">
                        <c:v>263782</c:v>
                      </c:pt>
                      <c:pt idx="173">
                        <c:v>263421</c:v>
                      </c:pt>
                      <c:pt idx="174">
                        <c:v>265206</c:v>
                      </c:pt>
                      <c:pt idx="175">
                        <c:v>245605</c:v>
                      </c:pt>
                      <c:pt idx="176">
                        <c:v>257939</c:v>
                      </c:pt>
                      <c:pt idx="177">
                        <c:v>245346</c:v>
                      </c:pt>
                      <c:pt idx="178">
                        <c:v>248187</c:v>
                      </c:pt>
                      <c:pt idx="179">
                        <c:v>233621</c:v>
                      </c:pt>
                      <c:pt idx="180">
                        <c:v>219232</c:v>
                      </c:pt>
                      <c:pt idx="181">
                        <c:v>259638</c:v>
                      </c:pt>
                      <c:pt idx="182">
                        <c:v>252595</c:v>
                      </c:pt>
                      <c:pt idx="183">
                        <c:v>267574</c:v>
                      </c:pt>
                      <c:pt idx="184">
                        <c:v>265374</c:v>
                      </c:pt>
                      <c:pt idx="185">
                        <c:v>267106</c:v>
                      </c:pt>
                      <c:pt idx="186">
                        <c:v>271225</c:v>
                      </c:pt>
                      <c:pt idx="187">
                        <c:v>245965</c:v>
                      </c:pt>
                      <c:pt idx="188">
                        <c:v>261423</c:v>
                      </c:pt>
                      <c:pt idx="189">
                        <c:v>245787</c:v>
                      </c:pt>
                      <c:pt idx="190">
                        <c:v>240281</c:v>
                      </c:pt>
                      <c:pt idx="191">
                        <c:v>232920</c:v>
                      </c:pt>
                      <c:pt idx="192">
                        <c:v>221336</c:v>
                      </c:pt>
                      <c:pt idx="193">
                        <c:v>252343</c:v>
                      </c:pt>
                      <c:pt idx="194">
                        <c:v>252088</c:v>
                      </c:pt>
                      <c:pt idx="195">
                        <c:v>261466</c:v>
                      </c:pt>
                      <c:pt idx="196">
                        <c:v>257484</c:v>
                      </c:pt>
                      <c:pt idx="197">
                        <c:v>261600</c:v>
                      </c:pt>
                      <c:pt idx="198">
                        <c:v>260609</c:v>
                      </c:pt>
                      <c:pt idx="199">
                        <c:v>239607</c:v>
                      </c:pt>
                      <c:pt idx="200">
                        <c:v>255848</c:v>
                      </c:pt>
                      <c:pt idx="201">
                        <c:v>236465</c:v>
                      </c:pt>
                      <c:pt idx="202">
                        <c:v>241742</c:v>
                      </c:pt>
                      <c:pt idx="203">
                        <c:v>225529</c:v>
                      </c:pt>
                      <c:pt idx="204">
                        <c:v>217643</c:v>
                      </c:pt>
                      <c:pt idx="205">
                        <c:v>249741</c:v>
                      </c:pt>
                      <c:pt idx="206">
                        <c:v>251374</c:v>
                      </c:pt>
                      <c:pt idx="207">
                        <c:v>258276</c:v>
                      </c:pt>
                      <c:pt idx="208">
                        <c:v>258395</c:v>
                      </c:pt>
                      <c:pt idx="209">
                        <c:v>264472</c:v>
                      </c:pt>
                      <c:pt idx="210">
                        <c:v>260297</c:v>
                      </c:pt>
                      <c:pt idx="211">
                        <c:v>241970</c:v>
                      </c:pt>
                      <c:pt idx="212">
                        <c:v>252209</c:v>
                      </c:pt>
                      <c:pt idx="213">
                        <c:v>237264</c:v>
                      </c:pt>
                      <c:pt idx="214">
                        <c:v>239593</c:v>
                      </c:pt>
                      <c:pt idx="215">
                        <c:v>220839</c:v>
                      </c:pt>
                      <c:pt idx="216">
                        <c:v>210635</c:v>
                      </c:pt>
                      <c:pt idx="217">
                        <c:v>254238</c:v>
                      </c:pt>
                      <c:pt idx="218">
                        <c:v>253936</c:v>
                      </c:pt>
                      <c:pt idx="219">
                        <c:v>256927</c:v>
                      </c:pt>
                      <c:pt idx="220">
                        <c:v>260083</c:v>
                      </c:pt>
                      <c:pt idx="221">
                        <c:v>265315</c:v>
                      </c:pt>
                      <c:pt idx="222">
                        <c:v>263837</c:v>
                      </c:pt>
                      <c:pt idx="223">
                        <c:v>244682</c:v>
                      </c:pt>
                      <c:pt idx="224">
                        <c:v>256395</c:v>
                      </c:pt>
                      <c:pt idx="225">
                        <c:v>239579</c:v>
                      </c:pt>
                      <c:pt idx="226">
                        <c:v>240800</c:v>
                      </c:pt>
                      <c:pt idx="227">
                        <c:v>223790</c:v>
                      </c:pt>
                      <c:pt idx="228">
                        <c:v>213463</c:v>
                      </c:pt>
                      <c:pt idx="229">
                        <c:v>253124</c:v>
                      </c:pt>
                      <c:pt idx="230">
                        <c:v>249578</c:v>
                      </c:pt>
                      <c:pt idx="231">
                        <c:v>254083</c:v>
                      </c:pt>
                      <c:pt idx="232">
                        <c:v>258350</c:v>
                      </c:pt>
                      <c:pt idx="233">
                        <c:v>260175</c:v>
                      </c:pt>
                      <c:pt idx="234">
                        <c:v>260526</c:v>
                      </c:pt>
                      <c:pt idx="235">
                        <c:v>242062</c:v>
                      </c:pt>
                      <c:pt idx="236">
                        <c:v>251906</c:v>
                      </c:pt>
                      <c:pt idx="237">
                        <c:v>238535</c:v>
                      </c:pt>
                      <c:pt idx="238">
                        <c:v>244810</c:v>
                      </c:pt>
                      <c:pt idx="239">
                        <c:v>227527</c:v>
                      </c:pt>
                      <c:pt idx="240">
                        <c:v>218196</c:v>
                      </c:pt>
                      <c:pt idx="241">
                        <c:v>256166</c:v>
                      </c:pt>
                      <c:pt idx="242">
                        <c:v>249394</c:v>
                      </c:pt>
                      <c:pt idx="243">
                        <c:v>260774</c:v>
                      </c:pt>
                      <c:pt idx="244">
                        <c:v>260376</c:v>
                      </c:pt>
                      <c:pt idx="245">
                        <c:v>260244</c:v>
                      </c:pt>
                      <c:pt idx="246">
                        <c:v>264379</c:v>
                      </c:pt>
                      <c:pt idx="247">
                        <c:v>238867</c:v>
                      </c:pt>
                      <c:pt idx="248">
                        <c:v>253574</c:v>
                      </c:pt>
                      <c:pt idx="249">
                        <c:v>240361</c:v>
                      </c:pt>
                      <c:pt idx="250">
                        <c:v>238709</c:v>
                      </c:pt>
                      <c:pt idx="251">
                        <c:v>229419</c:v>
                      </c:pt>
                      <c:pt idx="252">
                        <c:v>215803</c:v>
                      </c:pt>
                      <c:pt idx="253">
                        <c:v>253026</c:v>
                      </c:pt>
                      <c:pt idx="254">
                        <c:v>252064</c:v>
                      </c:pt>
                      <c:pt idx="255">
                        <c:v>263406</c:v>
                      </c:pt>
                      <c:pt idx="256">
                        <c:v>259980</c:v>
                      </c:pt>
                      <c:pt idx="257">
                        <c:v>263946</c:v>
                      </c:pt>
                      <c:pt idx="258">
                        <c:v>268061</c:v>
                      </c:pt>
                      <c:pt idx="259">
                        <c:v>242536</c:v>
                      </c:pt>
                      <c:pt idx="260">
                        <c:v>258748</c:v>
                      </c:pt>
                      <c:pt idx="261">
                        <c:v>240055</c:v>
                      </c:pt>
                      <c:pt idx="262">
                        <c:v>241237</c:v>
                      </c:pt>
                      <c:pt idx="263">
                        <c:v>226413</c:v>
                      </c:pt>
                      <c:pt idx="264">
                        <c:v>213949</c:v>
                      </c:pt>
                      <c:pt idx="265">
                        <c:v>253424</c:v>
                      </c:pt>
                      <c:pt idx="266">
                        <c:v>256736</c:v>
                      </c:pt>
                      <c:pt idx="267">
                        <c:v>266237</c:v>
                      </c:pt>
                      <c:pt idx="268">
                        <c:v>263459</c:v>
                      </c:pt>
                      <c:pt idx="269">
                        <c:v>270053</c:v>
                      </c:pt>
                      <c:pt idx="270">
                        <c:v>268831</c:v>
                      </c:pt>
                      <c:pt idx="271">
                        <c:v>247688</c:v>
                      </c:pt>
                      <c:pt idx="272">
                        <c:v>265144</c:v>
                      </c:pt>
                      <c:pt idx="273">
                        <c:v>241451</c:v>
                      </c:pt>
                      <c:pt idx="274">
                        <c:v>252271</c:v>
                      </c:pt>
                      <c:pt idx="275">
                        <c:v>233498</c:v>
                      </c:pt>
                      <c:pt idx="276">
                        <c:v>217220</c:v>
                      </c:pt>
                      <c:pt idx="277">
                        <c:v>258017</c:v>
                      </c:pt>
                      <c:pt idx="278">
                        <c:v>262817</c:v>
                      </c:pt>
                      <c:pt idx="279">
                        <c:v>270839</c:v>
                      </c:pt>
                      <c:pt idx="280">
                        <c:v>270574</c:v>
                      </c:pt>
                      <c:pt idx="281">
                        <c:v>278372</c:v>
                      </c:pt>
                      <c:pt idx="282">
                        <c:v>272209</c:v>
                      </c:pt>
                      <c:pt idx="283">
                        <c:v>255090</c:v>
                      </c:pt>
                      <c:pt idx="284">
                        <c:v>268469</c:v>
                      </c:pt>
                      <c:pt idx="285">
                        <c:v>248843</c:v>
                      </c:pt>
                      <c:pt idx="286">
                        <c:v>259424</c:v>
                      </c:pt>
                      <c:pt idx="287">
                        <c:v>239679</c:v>
                      </c:pt>
                      <c:pt idx="288">
                        <c:v>223011</c:v>
                      </c:pt>
                      <c:pt idx="289">
                        <c:v>265147</c:v>
                      </c:pt>
                      <c:pt idx="290">
                        <c:v>269653</c:v>
                      </c:pt>
                      <c:pt idx="291">
                        <c:v>277972</c:v>
                      </c:pt>
                      <c:pt idx="292">
                        <c:v>276991</c:v>
                      </c:pt>
                      <c:pt idx="293">
                        <c:v>285160</c:v>
                      </c:pt>
                      <c:pt idx="294">
                        <c:v>279213</c:v>
                      </c:pt>
                      <c:pt idx="295">
                        <c:v>262039</c:v>
                      </c:pt>
                      <c:pt idx="296">
                        <c:v>275610</c:v>
                      </c:pt>
                      <c:pt idx="297">
                        <c:v>255154</c:v>
                      </c:pt>
                      <c:pt idx="298">
                        <c:v>264778</c:v>
                      </c:pt>
                      <c:pt idx="299">
                        <c:v>244587</c:v>
                      </c:pt>
                      <c:pt idx="300">
                        <c:v>226947</c:v>
                      </c:pt>
                      <c:pt idx="301">
                        <c:v>267355</c:v>
                      </c:pt>
                      <c:pt idx="302">
                        <c:v>272904</c:v>
                      </c:pt>
                      <c:pt idx="303">
                        <c:v>283956</c:v>
                      </c:pt>
                      <c:pt idx="304">
                        <c:v>280537</c:v>
                      </c:pt>
                      <c:pt idx="305">
                        <c:v>287343</c:v>
                      </c:pt>
                      <c:pt idx="306">
                        <c:v>283184</c:v>
                      </c:pt>
                      <c:pt idx="307">
                        <c:v>262673</c:v>
                      </c:pt>
                      <c:pt idx="308">
                        <c:v>278937</c:v>
                      </c:pt>
                      <c:pt idx="309">
                        <c:v>257712</c:v>
                      </c:pt>
                      <c:pt idx="310">
                        <c:v>266535</c:v>
                      </c:pt>
                      <c:pt idx="311">
                        <c:v>245695</c:v>
                      </c:pt>
                      <c:pt idx="312">
                        <c:v>226660</c:v>
                      </c:pt>
                      <c:pt idx="313">
                        <c:v>268480</c:v>
                      </c:pt>
                      <c:pt idx="314">
                        <c:v>272475</c:v>
                      </c:pt>
                      <c:pt idx="315">
                        <c:v>286164</c:v>
                      </c:pt>
                      <c:pt idx="316">
                        <c:v>280877</c:v>
                      </c:pt>
                      <c:pt idx="317">
                        <c:v>288145</c:v>
                      </c:pt>
                      <c:pt idx="318">
                        <c:v>286608</c:v>
                      </c:pt>
                      <c:pt idx="319">
                        <c:v>260595</c:v>
                      </c:pt>
                      <c:pt idx="320">
                        <c:v>282174</c:v>
                      </c:pt>
                      <c:pt idx="321">
                        <c:v>258590</c:v>
                      </c:pt>
                      <c:pt idx="322">
                        <c:v>268413</c:v>
                      </c:pt>
                      <c:pt idx="323">
                        <c:v>287536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F-4479-9FA5-18D8B39ED9AE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Decomposition'!$G$1</c15:sqref>
                        </c15:formulaRef>
                      </c:ext>
                    </c:extLst>
                    <c:strCache>
                      <c:ptCount val="1"/>
                      <c:pt idx="0">
                        <c:v> 12-month CMA (Trend)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Decomposition'!$G$2:$G$325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187708.33333333334</c:v>
                      </c:pt>
                      <c:pt idx="7">
                        <c:v>187988.79166666669</c:v>
                      </c:pt>
                      <c:pt idx="8">
                        <c:v>188270.41666666669</c:v>
                      </c:pt>
                      <c:pt idx="9">
                        <c:v>188767.25</c:v>
                      </c:pt>
                      <c:pt idx="10">
                        <c:v>189243.83333333331</c:v>
                      </c:pt>
                      <c:pt idx="11">
                        <c:v>189469</c:v>
                      </c:pt>
                      <c:pt idx="12">
                        <c:v>189806.625</c:v>
                      </c:pt>
                      <c:pt idx="13">
                        <c:v>190129.04166666669</c:v>
                      </c:pt>
                      <c:pt idx="14">
                        <c:v>190371.29166666669</c:v>
                      </c:pt>
                      <c:pt idx="15">
                        <c:v>190700.41666666669</c:v>
                      </c:pt>
                      <c:pt idx="16">
                        <c:v>191149.20833333334</c:v>
                      </c:pt>
                      <c:pt idx="17">
                        <c:v>191293.5</c:v>
                      </c:pt>
                      <c:pt idx="18">
                        <c:v>191344.91666666666</c:v>
                      </c:pt>
                      <c:pt idx="19">
                        <c:v>191841.625</c:v>
                      </c:pt>
                      <c:pt idx="20">
                        <c:v>192466.25</c:v>
                      </c:pt>
                      <c:pt idx="21">
                        <c:v>192769.70833333331</c:v>
                      </c:pt>
                      <c:pt idx="22">
                        <c:v>193123</c:v>
                      </c:pt>
                      <c:pt idx="23">
                        <c:v>193656.58333333331</c:v>
                      </c:pt>
                      <c:pt idx="24">
                        <c:v>194087.875</c:v>
                      </c:pt>
                      <c:pt idx="25">
                        <c:v>194594.41666666669</c:v>
                      </c:pt>
                      <c:pt idx="26">
                        <c:v>195086.79166666669</c:v>
                      </c:pt>
                      <c:pt idx="27">
                        <c:v>195621.08333333334</c:v>
                      </c:pt>
                      <c:pt idx="28">
                        <c:v>196204.875</c:v>
                      </c:pt>
                      <c:pt idx="29">
                        <c:v>197487.5</c:v>
                      </c:pt>
                      <c:pt idx="30">
                        <c:v>198701.375</c:v>
                      </c:pt>
                      <c:pt idx="31">
                        <c:v>199103.29166666666</c:v>
                      </c:pt>
                      <c:pt idx="32">
                        <c:v>199430.08333333331</c:v>
                      </c:pt>
                      <c:pt idx="33">
                        <c:v>199796.66666666669</c:v>
                      </c:pt>
                      <c:pt idx="34">
                        <c:v>200216.75</c:v>
                      </c:pt>
                      <c:pt idx="35">
                        <c:v>200487.58333333331</c:v>
                      </c:pt>
                      <c:pt idx="36">
                        <c:v>200761.79166666669</c:v>
                      </c:pt>
                      <c:pt idx="37">
                        <c:v>201075.375</c:v>
                      </c:pt>
                      <c:pt idx="38">
                        <c:v>201376.875</c:v>
                      </c:pt>
                      <c:pt idx="39">
                        <c:v>201707.625</c:v>
                      </c:pt>
                      <c:pt idx="40">
                        <c:v>201887.25</c:v>
                      </c:pt>
                      <c:pt idx="41">
                        <c:v>201465.625</c:v>
                      </c:pt>
                      <c:pt idx="42">
                        <c:v>201262.95833333331</c:v>
                      </c:pt>
                      <c:pt idx="43">
                        <c:v>201615.20833333331</c:v>
                      </c:pt>
                      <c:pt idx="44">
                        <c:v>202031.25</c:v>
                      </c:pt>
                      <c:pt idx="45">
                        <c:v>202578.33333333334</c:v>
                      </c:pt>
                      <c:pt idx="46">
                        <c:v>203006.29166666669</c:v>
                      </c:pt>
                      <c:pt idx="47">
                        <c:v>203510.54166666669</c:v>
                      </c:pt>
                      <c:pt idx="48">
                        <c:v>204250.33333333334</c:v>
                      </c:pt>
                      <c:pt idx="49">
                        <c:v>204815.83333333334</c:v>
                      </c:pt>
                      <c:pt idx="50">
                        <c:v>205342.79166666669</c:v>
                      </c:pt>
                      <c:pt idx="51">
                        <c:v>205943.66666666669</c:v>
                      </c:pt>
                      <c:pt idx="52">
                        <c:v>206511.70833333334</c:v>
                      </c:pt>
                      <c:pt idx="53">
                        <c:v>207127.625</c:v>
                      </c:pt>
                      <c:pt idx="54">
                        <c:v>207713</c:v>
                      </c:pt>
                      <c:pt idx="55">
                        <c:v>208345</c:v>
                      </c:pt>
                      <c:pt idx="56">
                        <c:v>208920.70833333331</c:v>
                      </c:pt>
                      <c:pt idx="57">
                        <c:v>209480.83333333331</c:v>
                      </c:pt>
                      <c:pt idx="58">
                        <c:v>210068.70833333331</c:v>
                      </c:pt>
                      <c:pt idx="59">
                        <c:v>210831.5</c:v>
                      </c:pt>
                      <c:pt idx="60">
                        <c:v>211500.25</c:v>
                      </c:pt>
                      <c:pt idx="61">
                        <c:v>211933.125</c:v>
                      </c:pt>
                      <c:pt idx="62">
                        <c:v>212412.625</c:v>
                      </c:pt>
                      <c:pt idx="63">
                        <c:v>212760.29166666669</c:v>
                      </c:pt>
                      <c:pt idx="64">
                        <c:v>213120.25</c:v>
                      </c:pt>
                      <c:pt idx="65">
                        <c:v>213645.41666666666</c:v>
                      </c:pt>
                      <c:pt idx="66">
                        <c:v>214060.45833333331</c:v>
                      </c:pt>
                      <c:pt idx="67">
                        <c:v>214289.08333333331</c:v>
                      </c:pt>
                      <c:pt idx="68">
                        <c:v>214659.95833333331</c:v>
                      </c:pt>
                      <c:pt idx="69">
                        <c:v>215011.95833333331</c:v>
                      </c:pt>
                      <c:pt idx="70">
                        <c:v>215357.625</c:v>
                      </c:pt>
                      <c:pt idx="71">
                        <c:v>215762.20833333334</c:v>
                      </c:pt>
                      <c:pt idx="72">
                        <c:v>216048.79166666669</c:v>
                      </c:pt>
                      <c:pt idx="73">
                        <c:v>216447.16666666669</c:v>
                      </c:pt>
                      <c:pt idx="74">
                        <c:v>216997.91666666669</c:v>
                      </c:pt>
                      <c:pt idx="75">
                        <c:v>217667.08333333331</c:v>
                      </c:pt>
                      <c:pt idx="76">
                        <c:v>218406.125</c:v>
                      </c:pt>
                      <c:pt idx="77">
                        <c:v>218643.29166666669</c:v>
                      </c:pt>
                      <c:pt idx="78">
                        <c:v>218686.16666666669</c:v>
                      </c:pt>
                      <c:pt idx="79">
                        <c:v>219138.625</c:v>
                      </c:pt>
                      <c:pt idx="80">
                        <c:v>219539.29166666666</c:v>
                      </c:pt>
                      <c:pt idx="81">
                        <c:v>219787.70833333331</c:v>
                      </c:pt>
                      <c:pt idx="82">
                        <c:v>220209.54166666669</c:v>
                      </c:pt>
                      <c:pt idx="83">
                        <c:v>220643.25</c:v>
                      </c:pt>
                      <c:pt idx="84">
                        <c:v>220957.08333333331</c:v>
                      </c:pt>
                      <c:pt idx="85">
                        <c:v>221340.625</c:v>
                      </c:pt>
                      <c:pt idx="86">
                        <c:v>221755.33333333331</c:v>
                      </c:pt>
                      <c:pt idx="87">
                        <c:v>222413.08333333331</c:v>
                      </c:pt>
                      <c:pt idx="88">
                        <c:v>223073.08333333331</c:v>
                      </c:pt>
                      <c:pt idx="89">
                        <c:v>223699.04166666666</c:v>
                      </c:pt>
                      <c:pt idx="90">
                        <c:v>224433.91666666666</c:v>
                      </c:pt>
                      <c:pt idx="91">
                        <c:v>225246.54166666666</c:v>
                      </c:pt>
                      <c:pt idx="92">
                        <c:v>226014.41666666666</c:v>
                      </c:pt>
                      <c:pt idx="93">
                        <c:v>226781.79166666666</c:v>
                      </c:pt>
                      <c:pt idx="94">
                        <c:v>227561.29166666666</c:v>
                      </c:pt>
                      <c:pt idx="95">
                        <c:v>227937</c:v>
                      </c:pt>
                      <c:pt idx="96">
                        <c:v>228285.04166666669</c:v>
                      </c:pt>
                      <c:pt idx="97">
                        <c:v>228698.45833333331</c:v>
                      </c:pt>
                      <c:pt idx="98">
                        <c:v>228967.33333333331</c:v>
                      </c:pt>
                      <c:pt idx="99">
                        <c:v>229126.625</c:v>
                      </c:pt>
                      <c:pt idx="100">
                        <c:v>229038.625</c:v>
                      </c:pt>
                      <c:pt idx="101">
                        <c:v>229170.625</c:v>
                      </c:pt>
                      <c:pt idx="102">
                        <c:v>229498.04166666669</c:v>
                      </c:pt>
                      <c:pt idx="103">
                        <c:v>229569.375</c:v>
                      </c:pt>
                      <c:pt idx="104">
                        <c:v>229774.04166666666</c:v>
                      </c:pt>
                      <c:pt idx="105">
                        <c:v>230093.66666666666</c:v>
                      </c:pt>
                      <c:pt idx="106">
                        <c:v>230234.95833333331</c:v>
                      </c:pt>
                      <c:pt idx="107">
                        <c:v>230474.875</c:v>
                      </c:pt>
                      <c:pt idx="108">
                        <c:v>230919.25</c:v>
                      </c:pt>
                      <c:pt idx="109">
                        <c:v>231079.875</c:v>
                      </c:pt>
                      <c:pt idx="110">
                        <c:v>231203.70833333331</c:v>
                      </c:pt>
                      <c:pt idx="111">
                        <c:v>231714.16666666666</c:v>
                      </c:pt>
                      <c:pt idx="112">
                        <c:v>232501.08333333331</c:v>
                      </c:pt>
                      <c:pt idx="113">
                        <c:v>233197.91666666669</c:v>
                      </c:pt>
                      <c:pt idx="114">
                        <c:v>233735.04166666669</c:v>
                      </c:pt>
                      <c:pt idx="115">
                        <c:v>234186.875</c:v>
                      </c:pt>
                      <c:pt idx="116">
                        <c:v>234528.375</c:v>
                      </c:pt>
                      <c:pt idx="117">
                        <c:v>234990.95833333331</c:v>
                      </c:pt>
                      <c:pt idx="118">
                        <c:v>235439.25</c:v>
                      </c:pt>
                      <c:pt idx="119">
                        <c:v>235872.54166666669</c:v>
                      </c:pt>
                      <c:pt idx="120">
                        <c:v>236348.41666666669</c:v>
                      </c:pt>
                      <c:pt idx="121">
                        <c:v>236877.79166666669</c:v>
                      </c:pt>
                      <c:pt idx="122">
                        <c:v>237370.25</c:v>
                      </c:pt>
                      <c:pt idx="123">
                        <c:v>237563.70833333331</c:v>
                      </c:pt>
                      <c:pt idx="124">
                        <c:v>237764.25</c:v>
                      </c:pt>
                      <c:pt idx="125">
                        <c:v>238097.375</c:v>
                      </c:pt>
                      <c:pt idx="126">
                        <c:v>238045.66666666666</c:v>
                      </c:pt>
                      <c:pt idx="127">
                        <c:v>237881.04166666666</c:v>
                      </c:pt>
                      <c:pt idx="128">
                        <c:v>237997.625</c:v>
                      </c:pt>
                      <c:pt idx="129">
                        <c:v>238151.25</c:v>
                      </c:pt>
                      <c:pt idx="130">
                        <c:v>238391.875</c:v>
                      </c:pt>
                      <c:pt idx="131">
                        <c:v>238808.125</c:v>
                      </c:pt>
                      <c:pt idx="132">
                        <c:v>239130.375</c:v>
                      </c:pt>
                      <c:pt idx="133">
                        <c:v>239374</c:v>
                      </c:pt>
                      <c:pt idx="134">
                        <c:v>239887.25</c:v>
                      </c:pt>
                      <c:pt idx="135">
                        <c:v>240368.16666666669</c:v>
                      </c:pt>
                      <c:pt idx="136">
                        <c:v>240673.5</c:v>
                      </c:pt>
                      <c:pt idx="137">
                        <c:v>241014.91666666669</c:v>
                      </c:pt>
                      <c:pt idx="138">
                        <c:v>241596.08333333334</c:v>
                      </c:pt>
                      <c:pt idx="139">
                        <c:v>242627.58333333334</c:v>
                      </c:pt>
                      <c:pt idx="140">
                        <c:v>243722.45833333334</c:v>
                      </c:pt>
                      <c:pt idx="141">
                        <c:v>244370.125</c:v>
                      </c:pt>
                      <c:pt idx="142">
                        <c:v>244754.66666666666</c:v>
                      </c:pt>
                      <c:pt idx="143">
                        <c:v>245133.91666666666</c:v>
                      </c:pt>
                      <c:pt idx="144">
                        <c:v>245384.45833333331</c:v>
                      </c:pt>
                      <c:pt idx="145">
                        <c:v>245726.66666666669</c:v>
                      </c:pt>
                      <c:pt idx="146">
                        <c:v>245998</c:v>
                      </c:pt>
                      <c:pt idx="147">
                        <c:v>246270.75</c:v>
                      </c:pt>
                      <c:pt idx="148">
                        <c:v>246795.29166666669</c:v>
                      </c:pt>
                      <c:pt idx="149">
                        <c:v>247133.33333333331</c:v>
                      </c:pt>
                      <c:pt idx="150">
                        <c:v>247461.79166666666</c:v>
                      </c:pt>
                      <c:pt idx="151">
                        <c:v>247796.79166666666</c:v>
                      </c:pt>
                      <c:pt idx="152">
                        <c:v>247866.41666666666</c:v>
                      </c:pt>
                      <c:pt idx="153">
                        <c:v>248088.70833333331</c:v>
                      </c:pt>
                      <c:pt idx="154">
                        <c:v>248583.54166666669</c:v>
                      </c:pt>
                      <c:pt idx="155">
                        <c:v>248895.58333333334</c:v>
                      </c:pt>
                      <c:pt idx="156">
                        <c:v>249043.20833333334</c:v>
                      </c:pt>
                      <c:pt idx="157">
                        <c:v>249093.70833333334</c:v>
                      </c:pt>
                      <c:pt idx="158">
                        <c:v>248912.375</c:v>
                      </c:pt>
                      <c:pt idx="159">
                        <c:v>248920</c:v>
                      </c:pt>
                      <c:pt idx="160">
                        <c:v>249087.41666666669</c:v>
                      </c:pt>
                      <c:pt idx="161">
                        <c:v>249502.75</c:v>
                      </c:pt>
                      <c:pt idx="162">
                        <c:v>249917.375</c:v>
                      </c:pt>
                      <c:pt idx="163">
                        <c:v>250091.625</c:v>
                      </c:pt>
                      <c:pt idx="164">
                        <c:v>250226</c:v>
                      </c:pt>
                      <c:pt idx="165">
                        <c:v>250245.83333333331</c:v>
                      </c:pt>
                      <c:pt idx="166">
                        <c:v>250273.25</c:v>
                      </c:pt>
                      <c:pt idx="167">
                        <c:v>250121.66666666669</c:v>
                      </c:pt>
                      <c:pt idx="168">
                        <c:v>249966.625</c:v>
                      </c:pt>
                      <c:pt idx="169">
                        <c:v>250101.95833333331</c:v>
                      </c:pt>
                      <c:pt idx="170">
                        <c:v>250513.83333333331</c:v>
                      </c:pt>
                      <c:pt idx="171">
                        <c:v>250880.91666666669</c:v>
                      </c:pt>
                      <c:pt idx="172">
                        <c:v>251076.33333333334</c:v>
                      </c:pt>
                      <c:pt idx="173">
                        <c:v>251190.45833333334</c:v>
                      </c:pt>
                      <c:pt idx="174">
                        <c:v>251142.95833333334</c:v>
                      </c:pt>
                      <c:pt idx="175">
                        <c:v>251206.95833333334</c:v>
                      </c:pt>
                      <c:pt idx="176">
                        <c:v>251413.875</c:v>
                      </c:pt>
                      <c:pt idx="177">
                        <c:v>251670.33333333331</c:v>
                      </c:pt>
                      <c:pt idx="178">
                        <c:v>251911.83333333331</c:v>
                      </c:pt>
                      <c:pt idx="179">
                        <c:v>252131.70833333331</c:v>
                      </c:pt>
                      <c:pt idx="180">
                        <c:v>252536.04166666669</c:v>
                      </c:pt>
                      <c:pt idx="181">
                        <c:v>252801.83333333334</c:v>
                      </c:pt>
                      <c:pt idx="182">
                        <c:v>252962</c:v>
                      </c:pt>
                      <c:pt idx="183">
                        <c:v>253125.54166666666</c:v>
                      </c:pt>
                      <c:pt idx="184">
                        <c:v>252814.5</c:v>
                      </c:pt>
                      <c:pt idx="185">
                        <c:v>252455.875</c:v>
                      </c:pt>
                      <c:pt idx="186">
                        <c:v>252514.33333333331</c:v>
                      </c:pt>
                      <c:pt idx="187">
                        <c:v>252298.04166666669</c:v>
                      </c:pt>
                      <c:pt idx="188">
                        <c:v>251972.95833333334</c:v>
                      </c:pt>
                      <c:pt idx="189">
                        <c:v>251697.33333333334</c:v>
                      </c:pt>
                      <c:pt idx="190">
                        <c:v>251114.08333333334</c:v>
                      </c:pt>
                      <c:pt idx="191">
                        <c:v>250555.91666666669</c:v>
                      </c:pt>
                      <c:pt idx="192">
                        <c:v>249884.16666666669</c:v>
                      </c:pt>
                      <c:pt idx="193">
                        <c:v>249176.91666666669</c:v>
                      </c:pt>
                      <c:pt idx="194">
                        <c:v>248679.70833333331</c:v>
                      </c:pt>
                      <c:pt idx="195">
                        <c:v>248059</c:v>
                      </c:pt>
                      <c:pt idx="196">
                        <c:v>247731.45833333334</c:v>
                      </c:pt>
                      <c:pt idx="197">
                        <c:v>247484.375</c:v>
                      </c:pt>
                      <c:pt idx="198">
                        <c:v>247022.54166666666</c:v>
                      </c:pt>
                      <c:pt idx="199">
                        <c:v>246760.25</c:v>
                      </c:pt>
                      <c:pt idx="200">
                        <c:v>246622.08333333334</c:v>
                      </c:pt>
                      <c:pt idx="201">
                        <c:v>246459.41666666669</c:v>
                      </c:pt>
                      <c:pt idx="202">
                        <c:v>246364.45833333331</c:v>
                      </c:pt>
                      <c:pt idx="203">
                        <c:v>246522.08333333331</c:v>
                      </c:pt>
                      <c:pt idx="204">
                        <c:v>246628.75</c:v>
                      </c:pt>
                      <c:pt idx="205">
                        <c:v>246714.20833333331</c:v>
                      </c:pt>
                      <c:pt idx="206">
                        <c:v>246661.04166666666</c:v>
                      </c:pt>
                      <c:pt idx="207">
                        <c:v>246542.70833333331</c:v>
                      </c:pt>
                      <c:pt idx="208">
                        <c:v>246486.45833333331</c:v>
                      </c:pt>
                      <c:pt idx="209">
                        <c:v>246201.5</c:v>
                      </c:pt>
                      <c:pt idx="210">
                        <c:v>245714.08333333334</c:v>
                      </c:pt>
                      <c:pt idx="211">
                        <c:v>245609.45833333334</c:v>
                      </c:pt>
                      <c:pt idx="212">
                        <c:v>245903.58333333334</c:v>
                      </c:pt>
                      <c:pt idx="213">
                        <c:v>245954.125</c:v>
                      </c:pt>
                      <c:pt idx="214">
                        <c:v>245968.25</c:v>
                      </c:pt>
                      <c:pt idx="215">
                        <c:v>246073.70833333334</c:v>
                      </c:pt>
                      <c:pt idx="216">
                        <c:v>246256.33333333334</c:v>
                      </c:pt>
                      <c:pt idx="217">
                        <c:v>246516.83333333334</c:v>
                      </c:pt>
                      <c:pt idx="218">
                        <c:v>246804.25</c:v>
                      </c:pt>
                      <c:pt idx="219">
                        <c:v>247075.125</c:v>
                      </c:pt>
                      <c:pt idx="220">
                        <c:v>247221.875</c:v>
                      </c:pt>
                      <c:pt idx="221">
                        <c:v>247395.125</c:v>
                      </c:pt>
                      <c:pt idx="222">
                        <c:v>247635.91666666669</c:v>
                      </c:pt>
                      <c:pt idx="223">
                        <c:v>247707.33333333331</c:v>
                      </c:pt>
                      <c:pt idx="224">
                        <c:v>247479.33333333331</c:v>
                      </c:pt>
                      <c:pt idx="225">
                        <c:v>247179.25</c:v>
                      </c:pt>
                      <c:pt idx="226">
                        <c:v>246988.54166666669</c:v>
                      </c:pt>
                      <c:pt idx="227">
                        <c:v>246702.16666666669</c:v>
                      </c:pt>
                      <c:pt idx="228">
                        <c:v>246350.04166666669</c:v>
                      </c:pt>
                      <c:pt idx="229">
                        <c:v>246102.91666666669</c:v>
                      </c:pt>
                      <c:pt idx="230">
                        <c:v>245806.70833333331</c:v>
                      </c:pt>
                      <c:pt idx="231">
                        <c:v>245576.16666666666</c:v>
                      </c:pt>
                      <c:pt idx="232">
                        <c:v>245699.75</c:v>
                      </c:pt>
                      <c:pt idx="233">
                        <c:v>246022.54166666669</c:v>
                      </c:pt>
                      <c:pt idx="234">
                        <c:v>246375.45833333331</c:v>
                      </c:pt>
                      <c:pt idx="235">
                        <c:v>246699.41666666666</c:v>
                      </c:pt>
                      <c:pt idx="236">
                        <c:v>246818.5</c:v>
                      </c:pt>
                      <c:pt idx="237">
                        <c:v>247089.625</c:v>
                      </c:pt>
                      <c:pt idx="238">
                        <c:v>247452.83333333331</c:v>
                      </c:pt>
                      <c:pt idx="239">
                        <c:v>247540.125</c:v>
                      </c:pt>
                      <c:pt idx="240">
                        <c:v>247703.54166666669</c:v>
                      </c:pt>
                      <c:pt idx="241">
                        <c:v>247730.95833333334</c:v>
                      </c:pt>
                      <c:pt idx="242">
                        <c:v>247667.33333333334</c:v>
                      </c:pt>
                      <c:pt idx="243">
                        <c:v>247812.91666666669</c:v>
                      </c:pt>
                      <c:pt idx="244">
                        <c:v>247634.79166666669</c:v>
                      </c:pt>
                      <c:pt idx="245">
                        <c:v>247459.41666666669</c:v>
                      </c:pt>
                      <c:pt idx="246">
                        <c:v>247438.54166666669</c:v>
                      </c:pt>
                      <c:pt idx="247">
                        <c:v>247208</c:v>
                      </c:pt>
                      <c:pt idx="248">
                        <c:v>247188.41666666666</c:v>
                      </c:pt>
                      <c:pt idx="249">
                        <c:v>247409.33333333331</c:v>
                      </c:pt>
                      <c:pt idx="250">
                        <c:v>247502.5</c:v>
                      </c:pt>
                      <c:pt idx="251">
                        <c:v>247640.25</c:v>
                      </c:pt>
                      <c:pt idx="252">
                        <c:v>247947.91666666669</c:v>
                      </c:pt>
                      <c:pt idx="253">
                        <c:v>248254.20833333334</c:v>
                      </c:pt>
                      <c:pt idx="254">
                        <c:v>248622.66666666669</c:v>
                      </c:pt>
                      <c:pt idx="255">
                        <c:v>248825.5</c:v>
                      </c:pt>
                      <c:pt idx="256">
                        <c:v>248918.08333333331</c:v>
                      </c:pt>
                      <c:pt idx="257">
                        <c:v>248898.16666666666</c:v>
                      </c:pt>
                      <c:pt idx="258">
                        <c:v>248695.66666666666</c:v>
                      </c:pt>
                      <c:pt idx="259">
                        <c:v>248635</c:v>
                      </c:pt>
                      <c:pt idx="260">
                        <c:v>248846.25</c:v>
                      </c:pt>
                      <c:pt idx="261">
                        <c:v>249158.875</c:v>
                      </c:pt>
                      <c:pt idx="262">
                        <c:v>249421.79166666669</c:v>
                      </c:pt>
                      <c:pt idx="263">
                        <c:v>249821.20833333331</c:v>
                      </c:pt>
                      <c:pt idx="264">
                        <c:v>250107.75</c:v>
                      </c:pt>
                      <c:pt idx="265">
                        <c:v>250354.5</c:v>
                      </c:pt>
                      <c:pt idx="266">
                        <c:v>250835.66666666666</c:v>
                      </c:pt>
                      <c:pt idx="267">
                        <c:v>251160.33333333331</c:v>
                      </c:pt>
                      <c:pt idx="268">
                        <c:v>251678.25</c:v>
                      </c:pt>
                      <c:pt idx="269">
                        <c:v>252433.20833333331</c:v>
                      </c:pt>
                      <c:pt idx="270">
                        <c:v>252864.70833333331</c:v>
                      </c:pt>
                      <c:pt idx="271">
                        <c:v>253192.375</c:v>
                      </c:pt>
                      <c:pt idx="272">
                        <c:v>253637.125</c:v>
                      </c:pt>
                      <c:pt idx="273">
                        <c:v>254082.25</c:v>
                      </c:pt>
                      <c:pt idx="274">
                        <c:v>254570.45833333331</c:v>
                      </c:pt>
                      <c:pt idx="275">
                        <c:v>255213.54166666666</c:v>
                      </c:pt>
                      <c:pt idx="276">
                        <c:v>255700.91666666666</c:v>
                      </c:pt>
                      <c:pt idx="277">
                        <c:v>256150.08333333331</c:v>
                      </c:pt>
                      <c:pt idx="278">
                        <c:v>256597.04166666669</c:v>
                      </c:pt>
                      <c:pt idx="279">
                        <c:v>257043.58333333334</c:v>
                      </c:pt>
                      <c:pt idx="280">
                        <c:v>257649.625</c:v>
                      </c:pt>
                      <c:pt idx="281">
                        <c:v>258205.20833333331</c:v>
                      </c:pt>
                      <c:pt idx="282">
                        <c:v>258704.04166666669</c:v>
                      </c:pt>
                      <c:pt idx="283">
                        <c:v>259242.41666666669</c:v>
                      </c:pt>
                      <c:pt idx="284">
                        <c:v>259824.33333333331</c:v>
                      </c:pt>
                      <c:pt idx="285">
                        <c:v>260406.375</c:v>
                      </c:pt>
                      <c:pt idx="286">
                        <c:v>260970.95833333334</c:v>
                      </c:pt>
                      <c:pt idx="287">
                        <c:v>261521.16666666669</c:v>
                      </c:pt>
                      <c:pt idx="288">
                        <c:v>262095.83333333334</c:v>
                      </c:pt>
                      <c:pt idx="289">
                        <c:v>262677.20833333337</c:v>
                      </c:pt>
                      <c:pt idx="290">
                        <c:v>263264.29166666663</c:v>
                      </c:pt>
                      <c:pt idx="291">
                        <c:v>263824.79166666663</c:v>
                      </c:pt>
                      <c:pt idx="292">
                        <c:v>264310.83333333337</c:v>
                      </c:pt>
                      <c:pt idx="293">
                        <c:v>264738.41666666669</c:v>
                      </c:pt>
                      <c:pt idx="294">
                        <c:v>265106.91666666669</c:v>
                      </c:pt>
                      <c:pt idx="295">
                        <c:v>265362.91666666669</c:v>
                      </c:pt>
                      <c:pt idx="296">
                        <c:v>265590.375</c:v>
                      </c:pt>
                      <c:pt idx="297">
                        <c:v>265975.16666666663</c:v>
                      </c:pt>
                      <c:pt idx="298">
                        <c:v>266372.25</c:v>
                      </c:pt>
                      <c:pt idx="299">
                        <c:v>266610.95833333337</c:v>
                      </c:pt>
                      <c:pt idx="300">
                        <c:v>266867.375</c:v>
                      </c:pt>
                      <c:pt idx="301">
                        <c:v>267059.25</c:v>
                      </c:pt>
                      <c:pt idx="302">
                        <c:v>267224.29166666669</c:v>
                      </c:pt>
                      <c:pt idx="303">
                        <c:v>267469.5</c:v>
                      </c:pt>
                      <c:pt idx="304">
                        <c:v>267649.29166666663</c:v>
                      </c:pt>
                      <c:pt idx="305">
                        <c:v>267768.66666666663</c:v>
                      </c:pt>
                      <c:pt idx="306">
                        <c:v>267802.875</c:v>
                      </c:pt>
                      <c:pt idx="307">
                        <c:v>267837.79166666669</c:v>
                      </c:pt>
                      <c:pt idx="308">
                        <c:v>267866.79166666669</c:v>
                      </c:pt>
                      <c:pt idx="309">
                        <c:v>267940.91666666669</c:v>
                      </c:pt>
                      <c:pt idx="310">
                        <c:v>268047.08333333337</c:v>
                      </c:pt>
                      <c:pt idx="311">
                        <c:v>268094.66666666663</c:v>
                      </c:pt>
                      <c:pt idx="312">
                        <c:v>268270.75</c:v>
                      </c:pt>
                      <c:pt idx="313">
                        <c:v>268326.83333333337</c:v>
                      </c:pt>
                      <c:pt idx="314">
                        <c:v>268375.125</c:v>
                      </c:pt>
                      <c:pt idx="315">
                        <c:v>268546.58333333337</c:v>
                      </c:pt>
                      <c:pt idx="316">
                        <c:v>268661.41666666669</c:v>
                      </c:pt>
                      <c:pt idx="317">
                        <c:v>270483.04166666669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DEF-4479-9FA5-18D8B39ED9AE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Decomposition'!$J$1</c15:sqref>
                        </c15:formulaRef>
                      </c:ext>
                    </c:extLst>
                    <c:strCache>
                      <c:ptCount val="1"/>
                      <c:pt idx="0">
                        <c:v> Noise &amp; Irregularities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Decomposition'!$J$2:$J$325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102.87433226494977</c:v>
                      </c:pt>
                      <c:pt idx="7">
                        <c:v>6305.8486912392964</c:v>
                      </c:pt>
                      <c:pt idx="8">
                        <c:v>-801.75707799147585</c:v>
                      </c:pt>
                      <c:pt idx="9">
                        <c:v>-2532.7490651709468</c:v>
                      </c:pt>
                      <c:pt idx="10">
                        <c:v>-2369.7234241452807</c:v>
                      </c:pt>
                      <c:pt idx="11">
                        <c:v>3031.2349091880315</c:v>
                      </c:pt>
                      <c:pt idx="12">
                        <c:v>4851.3663194444525</c:v>
                      </c:pt>
                      <c:pt idx="13">
                        <c:v>-4668.0791933760811</c:v>
                      </c:pt>
                      <c:pt idx="14">
                        <c:v>-3660.9557959401927</c:v>
                      </c:pt>
                      <c:pt idx="15">
                        <c:v>2383.4897168803236</c:v>
                      </c:pt>
                      <c:pt idx="16">
                        <c:v>-3288.9173344017181</c:v>
                      </c:pt>
                      <c:pt idx="17">
                        <c:v>988.65958867521113</c:v>
                      </c:pt>
                      <c:pt idx="18">
                        <c:v>1347.2909989316358</c:v>
                      </c:pt>
                      <c:pt idx="19">
                        <c:v>5310.0153579059825</c:v>
                      </c:pt>
                      <c:pt idx="20">
                        <c:v>-2040.5904113247898</c:v>
                      </c:pt>
                      <c:pt idx="21">
                        <c:v>-1593.2073985042607</c:v>
                      </c:pt>
                      <c:pt idx="22">
                        <c:v>-419.89009081196673</c:v>
                      </c:pt>
                      <c:pt idx="23">
                        <c:v>-3522.3484241452825</c:v>
                      </c:pt>
                      <c:pt idx="24">
                        <c:v>4170.1163194444525</c:v>
                      </c:pt>
                      <c:pt idx="25">
                        <c:v>-812.45419337608155</c:v>
                      </c:pt>
                      <c:pt idx="26">
                        <c:v>-1706.4557959401925</c:v>
                      </c:pt>
                      <c:pt idx="27">
                        <c:v>-1924.1769497863334</c:v>
                      </c:pt>
                      <c:pt idx="28">
                        <c:v>-478.58400106837507</c:v>
                      </c:pt>
                      <c:pt idx="29">
                        <c:v>-265.34041132478887</c:v>
                      </c:pt>
                      <c:pt idx="30">
                        <c:v>-598.16733440170719</c:v>
                      </c:pt>
                      <c:pt idx="31">
                        <c:v>4794.3486912393255</c:v>
                      </c:pt>
                      <c:pt idx="32">
                        <c:v>-3933.4237446581037</c:v>
                      </c:pt>
                      <c:pt idx="33">
                        <c:v>-868.16573183763285</c:v>
                      </c:pt>
                      <c:pt idx="34">
                        <c:v>-1254.6400908119667</c:v>
                      </c:pt>
                      <c:pt idx="35">
                        <c:v>14170.651575854718</c:v>
                      </c:pt>
                      <c:pt idx="36">
                        <c:v>2105.1996527777665</c:v>
                      </c:pt>
                      <c:pt idx="37">
                        <c:v>-2256.4125267093955</c:v>
                      </c:pt>
                      <c:pt idx="38">
                        <c:v>-5190.5391292735067</c:v>
                      </c:pt>
                      <c:pt idx="39">
                        <c:v>-2018.7186164529903</c:v>
                      </c:pt>
                      <c:pt idx="40">
                        <c:v>-2070.9590010683751</c:v>
                      </c:pt>
                      <c:pt idx="41">
                        <c:v>-1833.4654113247889</c:v>
                      </c:pt>
                      <c:pt idx="42">
                        <c:v>1011.2493322649789</c:v>
                      </c:pt>
                      <c:pt idx="43">
                        <c:v>5637.4320245726685</c:v>
                      </c:pt>
                      <c:pt idx="44">
                        <c:v>-2653.5904113247898</c:v>
                      </c:pt>
                      <c:pt idx="45">
                        <c:v>407.16760149571019</c:v>
                      </c:pt>
                      <c:pt idx="46">
                        <c:v>-3790.1817574786528</c:v>
                      </c:pt>
                      <c:pt idx="47">
                        <c:v>774.69324252134538</c:v>
                      </c:pt>
                      <c:pt idx="48">
                        <c:v>4125.6579861111095</c:v>
                      </c:pt>
                      <c:pt idx="49">
                        <c:v>-3051.8708600427385</c:v>
                      </c:pt>
                      <c:pt idx="50">
                        <c:v>-2116.4557959401927</c:v>
                      </c:pt>
                      <c:pt idx="51">
                        <c:v>-164.76028311967639</c:v>
                      </c:pt>
                      <c:pt idx="52">
                        <c:v>-2514.4173344017181</c:v>
                      </c:pt>
                      <c:pt idx="53">
                        <c:v>425.53458867521113</c:v>
                      </c:pt>
                      <c:pt idx="54">
                        <c:v>4395.2076655982928</c:v>
                      </c:pt>
                      <c:pt idx="55">
                        <c:v>2645.6403579059825</c:v>
                      </c:pt>
                      <c:pt idx="56">
                        <c:v>-634.04874465810371</c:v>
                      </c:pt>
                      <c:pt idx="57">
                        <c:v>-983.33239850426071</c:v>
                      </c:pt>
                      <c:pt idx="58">
                        <c:v>-2731.5984241452807</c:v>
                      </c:pt>
                      <c:pt idx="59">
                        <c:v>114.73490918803145</c:v>
                      </c:pt>
                      <c:pt idx="60">
                        <c:v>4263.7413194444525</c:v>
                      </c:pt>
                      <c:pt idx="61">
                        <c:v>-2389.1625267093955</c:v>
                      </c:pt>
                      <c:pt idx="62">
                        <c:v>-3149.2891292735067</c:v>
                      </c:pt>
                      <c:pt idx="63">
                        <c:v>424.61471688032361</c:v>
                      </c:pt>
                      <c:pt idx="64">
                        <c:v>-2419.9590010683751</c:v>
                      </c:pt>
                      <c:pt idx="65">
                        <c:v>5511.7429220085542</c:v>
                      </c:pt>
                      <c:pt idx="66">
                        <c:v>2493.7493322649789</c:v>
                      </c:pt>
                      <c:pt idx="67">
                        <c:v>2644.5570245726685</c:v>
                      </c:pt>
                      <c:pt idx="68">
                        <c:v>-808.29874465810371</c:v>
                      </c:pt>
                      <c:pt idx="69">
                        <c:v>-3735.4573985042607</c:v>
                      </c:pt>
                      <c:pt idx="70">
                        <c:v>-2160.5150908119667</c:v>
                      </c:pt>
                      <c:pt idx="71">
                        <c:v>1928.0265758546884</c:v>
                      </c:pt>
                      <c:pt idx="72">
                        <c:v>2932.1996527777665</c:v>
                      </c:pt>
                      <c:pt idx="73">
                        <c:v>-4633.2041933760811</c:v>
                      </c:pt>
                      <c:pt idx="74">
                        <c:v>-1103.5807959401925</c:v>
                      </c:pt>
                      <c:pt idx="75">
                        <c:v>-2665.1769497863042</c:v>
                      </c:pt>
                      <c:pt idx="76">
                        <c:v>-1226.8340010683751</c:v>
                      </c:pt>
                      <c:pt idx="77">
                        <c:v>3744.8679220085251</c:v>
                      </c:pt>
                      <c:pt idx="78">
                        <c:v>1515.0409989316067</c:v>
                      </c:pt>
                      <c:pt idx="79">
                        <c:v>3709.0153579059825</c:v>
                      </c:pt>
                      <c:pt idx="80">
                        <c:v>1616.3679220085533</c:v>
                      </c:pt>
                      <c:pt idx="81">
                        <c:v>244.79260149573929</c:v>
                      </c:pt>
                      <c:pt idx="82">
                        <c:v>1968.5682425213472</c:v>
                      </c:pt>
                      <c:pt idx="83">
                        <c:v>-6242.0150908119685</c:v>
                      </c:pt>
                      <c:pt idx="84">
                        <c:v>2341.9079861111386</c:v>
                      </c:pt>
                      <c:pt idx="85">
                        <c:v>-2985.6625267093955</c:v>
                      </c:pt>
                      <c:pt idx="86">
                        <c:v>-2785.9974626068206</c:v>
                      </c:pt>
                      <c:pt idx="87">
                        <c:v>-4524.1769497863042</c:v>
                      </c:pt>
                      <c:pt idx="88">
                        <c:v>1343.207665598311</c:v>
                      </c:pt>
                      <c:pt idx="89">
                        <c:v>1861.1179220085542</c:v>
                      </c:pt>
                      <c:pt idx="90">
                        <c:v>127.29099893163584</c:v>
                      </c:pt>
                      <c:pt idx="91">
                        <c:v>2446.0986912393255</c:v>
                      </c:pt>
                      <c:pt idx="92">
                        <c:v>249.24292200855325</c:v>
                      </c:pt>
                      <c:pt idx="93">
                        <c:v>3928.7092681623963</c:v>
                      </c:pt>
                      <c:pt idx="94">
                        <c:v>-221.18175747862369</c:v>
                      </c:pt>
                      <c:pt idx="95">
                        <c:v>-3674.7650908119685</c:v>
                      </c:pt>
                      <c:pt idx="96">
                        <c:v>2789.9496527777665</c:v>
                      </c:pt>
                      <c:pt idx="97">
                        <c:v>1383.5041399572906</c:v>
                      </c:pt>
                      <c:pt idx="98">
                        <c:v>-3295.9974626068206</c:v>
                      </c:pt>
                      <c:pt idx="99">
                        <c:v>477.28138354700968</c:v>
                      </c:pt>
                      <c:pt idx="100">
                        <c:v>2370.6659989316249</c:v>
                      </c:pt>
                      <c:pt idx="101">
                        <c:v>-1586.4654113247889</c:v>
                      </c:pt>
                      <c:pt idx="102">
                        <c:v>1392.1659989316067</c:v>
                      </c:pt>
                      <c:pt idx="103">
                        <c:v>1716.2653579059825</c:v>
                      </c:pt>
                      <c:pt idx="104">
                        <c:v>-650.38207799144675</c:v>
                      </c:pt>
                      <c:pt idx="105">
                        <c:v>1579.8342681623963</c:v>
                      </c:pt>
                      <c:pt idx="106">
                        <c:v>-5969.8484241452807</c:v>
                      </c:pt>
                      <c:pt idx="107">
                        <c:v>30.359909188031452</c:v>
                      </c:pt>
                      <c:pt idx="108">
                        <c:v>1770.7413194444525</c:v>
                      </c:pt>
                      <c:pt idx="109">
                        <c:v>-900.91252670939548</c:v>
                      </c:pt>
                      <c:pt idx="110">
                        <c:v>-717.37246260682036</c:v>
                      </c:pt>
                      <c:pt idx="111">
                        <c:v>745.73971688035272</c:v>
                      </c:pt>
                      <c:pt idx="112">
                        <c:v>-556.792334401689</c:v>
                      </c:pt>
                      <c:pt idx="113">
                        <c:v>-390.75707799147494</c:v>
                      </c:pt>
                      <c:pt idx="114">
                        <c:v>2597.1659989316067</c:v>
                      </c:pt>
                      <c:pt idx="115">
                        <c:v>-4488.2346420940175</c:v>
                      </c:pt>
                      <c:pt idx="116">
                        <c:v>-845.71541132478978</c:v>
                      </c:pt>
                      <c:pt idx="117">
                        <c:v>4374.5426014957393</c:v>
                      </c:pt>
                      <c:pt idx="118">
                        <c:v>19.859909188033271</c:v>
                      </c:pt>
                      <c:pt idx="119">
                        <c:v>162.69324252134538</c:v>
                      </c:pt>
                      <c:pt idx="120">
                        <c:v>3702.5746527777665</c:v>
                      </c:pt>
                      <c:pt idx="121">
                        <c:v>-3215.8291933760815</c:v>
                      </c:pt>
                      <c:pt idx="122">
                        <c:v>-2170.9141292735067</c:v>
                      </c:pt>
                      <c:pt idx="123">
                        <c:v>1285.1980502136958</c:v>
                      </c:pt>
                      <c:pt idx="124">
                        <c:v>-1449.9590010683751</c:v>
                      </c:pt>
                      <c:pt idx="125">
                        <c:v>738.78458867521113</c:v>
                      </c:pt>
                      <c:pt idx="126">
                        <c:v>3678.5409989316358</c:v>
                      </c:pt>
                      <c:pt idx="127">
                        <c:v>-869.40130876067451</c:v>
                      </c:pt>
                      <c:pt idx="128">
                        <c:v>191.03458867521022</c:v>
                      </c:pt>
                      <c:pt idx="129">
                        <c:v>1351.2509348290532</c:v>
                      </c:pt>
                      <c:pt idx="130">
                        <c:v>1743.2349091880333</c:v>
                      </c:pt>
                      <c:pt idx="131">
                        <c:v>546.10990918803145</c:v>
                      </c:pt>
                      <c:pt idx="132">
                        <c:v>-3639.3836805555475</c:v>
                      </c:pt>
                      <c:pt idx="133">
                        <c:v>-5103.037526709395</c:v>
                      </c:pt>
                      <c:pt idx="134">
                        <c:v>-2498.9141292735067</c:v>
                      </c:pt>
                      <c:pt idx="135">
                        <c:v>-21.260283119676387</c:v>
                      </c:pt>
                      <c:pt idx="136">
                        <c:v>-82.209001068375073</c:v>
                      </c:pt>
                      <c:pt idx="137">
                        <c:v>3534.2429220085251</c:v>
                      </c:pt>
                      <c:pt idx="138">
                        <c:v>2149.1243322649498</c:v>
                      </c:pt>
                      <c:pt idx="139">
                        <c:v>-1789.9429754273606</c:v>
                      </c:pt>
                      <c:pt idx="140">
                        <c:v>2958.2012553418672</c:v>
                      </c:pt>
                      <c:pt idx="141">
                        <c:v>-1817.6240651709468</c:v>
                      </c:pt>
                      <c:pt idx="142">
                        <c:v>-341.55675747862369</c:v>
                      </c:pt>
                      <c:pt idx="143">
                        <c:v>-1863.6817574786255</c:v>
                      </c:pt>
                      <c:pt idx="144">
                        <c:v>138.5329861111386</c:v>
                      </c:pt>
                      <c:pt idx="145">
                        <c:v>3268.2958066239185</c:v>
                      </c:pt>
                      <c:pt idx="146">
                        <c:v>2943.3358707264933</c:v>
                      </c:pt>
                      <c:pt idx="147">
                        <c:v>-1932.8436164529903</c:v>
                      </c:pt>
                      <c:pt idx="148">
                        <c:v>-966.00066773506114</c:v>
                      </c:pt>
                      <c:pt idx="149">
                        <c:v>1279.8262553418972</c:v>
                      </c:pt>
                      <c:pt idx="150">
                        <c:v>-1567.5840010683642</c:v>
                      </c:pt>
                      <c:pt idx="151">
                        <c:v>-895.15130876067451</c:v>
                      </c:pt>
                      <c:pt idx="152">
                        <c:v>-737.75707799144675</c:v>
                      </c:pt>
                      <c:pt idx="153">
                        <c:v>561.79260149573929</c:v>
                      </c:pt>
                      <c:pt idx="154">
                        <c:v>2320.5682425213472</c:v>
                      </c:pt>
                      <c:pt idx="155">
                        <c:v>-4003.3484241453116</c:v>
                      </c:pt>
                      <c:pt idx="156">
                        <c:v>2740.7829861111095</c:v>
                      </c:pt>
                      <c:pt idx="157">
                        <c:v>1680.2541399572615</c:v>
                      </c:pt>
                      <c:pt idx="158">
                        <c:v>-79.039129273506433</c:v>
                      </c:pt>
                      <c:pt idx="159">
                        <c:v>860.90638354700968</c:v>
                      </c:pt>
                      <c:pt idx="160">
                        <c:v>3174.8743322649389</c:v>
                      </c:pt>
                      <c:pt idx="161">
                        <c:v>-33.590411324788874</c:v>
                      </c:pt>
                      <c:pt idx="162">
                        <c:v>-1536.1673344017072</c:v>
                      </c:pt>
                      <c:pt idx="163">
                        <c:v>-4464.9846420940175</c:v>
                      </c:pt>
                      <c:pt idx="164">
                        <c:v>-6174.3404113247898</c:v>
                      </c:pt>
                      <c:pt idx="165">
                        <c:v>1664.6676014957393</c:v>
                      </c:pt>
                      <c:pt idx="166">
                        <c:v>1388.8599091880333</c:v>
                      </c:pt>
                      <c:pt idx="167">
                        <c:v>3980.5682425213454</c:v>
                      </c:pt>
                      <c:pt idx="168">
                        <c:v>2558.3663194444525</c:v>
                      </c:pt>
                      <c:pt idx="169">
                        <c:v>4113.004139957291</c:v>
                      </c:pt>
                      <c:pt idx="170">
                        <c:v>-1896.4974626068204</c:v>
                      </c:pt>
                      <c:pt idx="171">
                        <c:v>-408.01028311967639</c:v>
                      </c:pt>
                      <c:pt idx="172">
                        <c:v>1151.9576655982819</c:v>
                      </c:pt>
                      <c:pt idx="173">
                        <c:v>-5325.2987446581319</c:v>
                      </c:pt>
                      <c:pt idx="174">
                        <c:v>-2878.7506677350502</c:v>
                      </c:pt>
                      <c:pt idx="175">
                        <c:v>-2215.3179754273606</c:v>
                      </c:pt>
                      <c:pt idx="176">
                        <c:v>-842.21541132478978</c:v>
                      </c:pt>
                      <c:pt idx="177">
                        <c:v>2530.1676014957393</c:v>
                      </c:pt>
                      <c:pt idx="178">
                        <c:v>2150.2765758547193</c:v>
                      </c:pt>
                      <c:pt idx="179">
                        <c:v>2309.5265758547175</c:v>
                      </c:pt>
                      <c:pt idx="180">
                        <c:v>-1490.0503472222335</c:v>
                      </c:pt>
                      <c:pt idx="181">
                        <c:v>4428.1291399572619</c:v>
                      </c:pt>
                      <c:pt idx="182">
                        <c:v>-2393.6641292735067</c:v>
                      </c:pt>
                      <c:pt idx="183">
                        <c:v>1551.3647168803527</c:v>
                      </c:pt>
                      <c:pt idx="184">
                        <c:v>1005.7909989316249</c:v>
                      </c:pt>
                      <c:pt idx="185">
                        <c:v>-2905.7154113247889</c:v>
                      </c:pt>
                      <c:pt idx="186">
                        <c:v>1768.8743322649789</c:v>
                      </c:pt>
                      <c:pt idx="187">
                        <c:v>-2946.4013087607036</c:v>
                      </c:pt>
                      <c:pt idx="188">
                        <c:v>2082.7012553418672</c:v>
                      </c:pt>
                      <c:pt idx="189">
                        <c:v>2944.1676014957102</c:v>
                      </c:pt>
                      <c:pt idx="190">
                        <c:v>-4957.9734241453098</c:v>
                      </c:pt>
                      <c:pt idx="191">
                        <c:v>3184.3182425213454</c:v>
                      </c:pt>
                      <c:pt idx="192">
                        <c:v>3265.8246527777665</c:v>
                      </c:pt>
                      <c:pt idx="193">
                        <c:v>758.04580662391845</c:v>
                      </c:pt>
                      <c:pt idx="194">
                        <c:v>1381.6275373931796</c:v>
                      </c:pt>
                      <c:pt idx="195">
                        <c:v>509.90638354700968</c:v>
                      </c:pt>
                      <c:pt idx="196">
                        <c:v>-1801.1673344017181</c:v>
                      </c:pt>
                      <c:pt idx="197">
                        <c:v>-3440.2154113247889</c:v>
                      </c:pt>
                      <c:pt idx="198">
                        <c:v>-3355.3340010683642</c:v>
                      </c:pt>
                      <c:pt idx="199">
                        <c:v>-3766.6096420940175</c:v>
                      </c:pt>
                      <c:pt idx="200">
                        <c:v>1858.5762553418672</c:v>
                      </c:pt>
                      <c:pt idx="201">
                        <c:v>-1139.9157318376328</c:v>
                      </c:pt>
                      <c:pt idx="202">
                        <c:v>1252.6515758547193</c:v>
                      </c:pt>
                      <c:pt idx="203">
                        <c:v>-172.84842414528248</c:v>
                      </c:pt>
                      <c:pt idx="204">
                        <c:v>2828.2413194444525</c:v>
                      </c:pt>
                      <c:pt idx="205">
                        <c:v>618.75413995729059</c:v>
                      </c:pt>
                      <c:pt idx="206">
                        <c:v>2686.2942040598364</c:v>
                      </c:pt>
                      <c:pt idx="207">
                        <c:v>-1163.8019497863042</c:v>
                      </c:pt>
                      <c:pt idx="208">
                        <c:v>354.832665598311</c:v>
                      </c:pt>
                      <c:pt idx="209">
                        <c:v>714.65958867521113</c:v>
                      </c:pt>
                      <c:pt idx="210">
                        <c:v>-2358.8756677350502</c:v>
                      </c:pt>
                      <c:pt idx="211">
                        <c:v>-252.81797542736058</c:v>
                      </c:pt>
                      <c:pt idx="212">
                        <c:v>-1061.9237446581328</c:v>
                      </c:pt>
                      <c:pt idx="213">
                        <c:v>164.37593482905322</c:v>
                      </c:pt>
                      <c:pt idx="214">
                        <c:v>-500.14009081196673</c:v>
                      </c:pt>
                      <c:pt idx="215">
                        <c:v>-4414.4734241453116</c:v>
                      </c:pt>
                      <c:pt idx="216">
                        <c:v>-3807.3420138888905</c:v>
                      </c:pt>
                      <c:pt idx="217">
                        <c:v>5313.1291399572619</c:v>
                      </c:pt>
                      <c:pt idx="218">
                        <c:v>5105.0858707264933</c:v>
                      </c:pt>
                      <c:pt idx="219">
                        <c:v>-3045.2186164529903</c:v>
                      </c:pt>
                      <c:pt idx="220">
                        <c:v>1307.4159989316249</c:v>
                      </c:pt>
                      <c:pt idx="221">
                        <c:v>364.03458867521113</c:v>
                      </c:pt>
                      <c:pt idx="222">
                        <c:v>-740.70900106839326</c:v>
                      </c:pt>
                      <c:pt idx="223">
                        <c:v>361.30702457266852</c:v>
                      </c:pt>
                      <c:pt idx="224">
                        <c:v>1548.3262553418963</c:v>
                      </c:pt>
                      <c:pt idx="225">
                        <c:v>1254.2509348290532</c:v>
                      </c:pt>
                      <c:pt idx="226">
                        <c:v>-313.4317574786528</c:v>
                      </c:pt>
                      <c:pt idx="227">
                        <c:v>-2091.9317574786546</c:v>
                      </c:pt>
                      <c:pt idx="228">
                        <c:v>-1073.0503472222335</c:v>
                      </c:pt>
                      <c:pt idx="229">
                        <c:v>4613.0458066239189</c:v>
                      </c:pt>
                      <c:pt idx="230">
                        <c:v>1744.6275373931796</c:v>
                      </c:pt>
                      <c:pt idx="231">
                        <c:v>-4390.2602831196473</c:v>
                      </c:pt>
                      <c:pt idx="232">
                        <c:v>1096.5409989316249</c:v>
                      </c:pt>
                      <c:pt idx="233">
                        <c:v>-3403.3820779914749</c:v>
                      </c:pt>
                      <c:pt idx="234">
                        <c:v>-2791.2506677350211</c:v>
                      </c:pt>
                      <c:pt idx="235">
                        <c:v>-1250.7763087606745</c:v>
                      </c:pt>
                      <c:pt idx="236">
                        <c:v>-2279.8404113247898</c:v>
                      </c:pt>
                      <c:pt idx="237">
                        <c:v>299.87593482905322</c:v>
                      </c:pt>
                      <c:pt idx="238">
                        <c:v>3232.2765758547193</c:v>
                      </c:pt>
                      <c:pt idx="239">
                        <c:v>807.10990918803145</c:v>
                      </c:pt>
                      <c:pt idx="240">
                        <c:v>2306.4496527777665</c:v>
                      </c:pt>
                      <c:pt idx="241">
                        <c:v>6027.0041399572619</c:v>
                      </c:pt>
                      <c:pt idx="242">
                        <c:v>-299.99746260684947</c:v>
                      </c:pt>
                      <c:pt idx="243">
                        <c:v>63.989716880323613</c:v>
                      </c:pt>
                      <c:pt idx="244">
                        <c:v>1187.4993322649389</c:v>
                      </c:pt>
                      <c:pt idx="245">
                        <c:v>-4771.2570779914749</c:v>
                      </c:pt>
                      <c:pt idx="246">
                        <c:v>-1.3340010683932633</c:v>
                      </c:pt>
                      <c:pt idx="247">
                        <c:v>-4954.3596420940175</c:v>
                      </c:pt>
                      <c:pt idx="248">
                        <c:v>-981.75707799144675</c:v>
                      </c:pt>
                      <c:pt idx="249">
                        <c:v>1806.1676014957393</c:v>
                      </c:pt>
                      <c:pt idx="250">
                        <c:v>-2918.3900908119667</c:v>
                      </c:pt>
                      <c:pt idx="251">
                        <c:v>2598.9849091880315</c:v>
                      </c:pt>
                      <c:pt idx="252">
                        <c:v>-330.92534722223354</c:v>
                      </c:pt>
                      <c:pt idx="253">
                        <c:v>2363.7541399572615</c:v>
                      </c:pt>
                      <c:pt idx="254">
                        <c:v>1414.6692040598075</c:v>
                      </c:pt>
                      <c:pt idx="255">
                        <c:v>1683.4063835470097</c:v>
                      </c:pt>
                      <c:pt idx="256">
                        <c:v>-491.792334401689</c:v>
                      </c:pt>
                      <c:pt idx="257">
                        <c:v>-2508.0070779914458</c:v>
                      </c:pt>
                      <c:pt idx="258">
                        <c:v>2423.5409989316358</c:v>
                      </c:pt>
                      <c:pt idx="259">
                        <c:v>-2712.3596420940175</c:v>
                      </c:pt>
                      <c:pt idx="260">
                        <c:v>2534.4095886752102</c:v>
                      </c:pt>
                      <c:pt idx="261">
                        <c:v>-249.37406517094678</c:v>
                      </c:pt>
                      <c:pt idx="262">
                        <c:v>-2309.6817574786528</c:v>
                      </c:pt>
                      <c:pt idx="263">
                        <c:v>-2587.9734241452825</c:v>
                      </c:pt>
                      <c:pt idx="264">
                        <c:v>-4344.7586805555475</c:v>
                      </c:pt>
                      <c:pt idx="265">
                        <c:v>661.46247329060452</c:v>
                      </c:pt>
                      <c:pt idx="266">
                        <c:v>3873.6692040598364</c:v>
                      </c:pt>
                      <c:pt idx="267">
                        <c:v>2179.5730502136958</c:v>
                      </c:pt>
                      <c:pt idx="268">
                        <c:v>227.04099893162493</c:v>
                      </c:pt>
                      <c:pt idx="269">
                        <c:v>63.951255341897195</c:v>
                      </c:pt>
                      <c:pt idx="270">
                        <c:v>-975.50066773502112</c:v>
                      </c:pt>
                      <c:pt idx="271">
                        <c:v>-2117.7346420940175</c:v>
                      </c:pt>
                      <c:pt idx="272">
                        <c:v>4139.5345886752102</c:v>
                      </c:pt>
                      <c:pt idx="273">
                        <c:v>-3776.7490651709468</c:v>
                      </c:pt>
                      <c:pt idx="274">
                        <c:v>3575.6515758547193</c:v>
                      </c:pt>
                      <c:pt idx="275">
                        <c:v>-895.30675747862551</c:v>
                      </c:pt>
                      <c:pt idx="276">
                        <c:v>-6666.9253472222044</c:v>
                      </c:pt>
                      <c:pt idx="277">
                        <c:v>-541.12086004270941</c:v>
                      </c:pt>
                      <c:pt idx="278">
                        <c:v>4193.2942040598073</c:v>
                      </c:pt>
                      <c:pt idx="279">
                        <c:v>898.32305021366665</c:v>
                      </c:pt>
                      <c:pt idx="280">
                        <c:v>1370.6659989316249</c:v>
                      </c:pt>
                      <c:pt idx="281">
                        <c:v>2610.9512553418972</c:v>
                      </c:pt>
                      <c:pt idx="282">
                        <c:v>-3436.8340010683933</c:v>
                      </c:pt>
                      <c:pt idx="283">
                        <c:v>-765.77630876070361</c:v>
                      </c:pt>
                      <c:pt idx="284">
                        <c:v>1277.3262553418963</c:v>
                      </c:pt>
                      <c:pt idx="285">
                        <c:v>-2708.8740651709468</c:v>
                      </c:pt>
                      <c:pt idx="286">
                        <c:v>4328.1515758546902</c:v>
                      </c:pt>
                      <c:pt idx="287">
                        <c:v>-1021.9317574786546</c:v>
                      </c:pt>
                      <c:pt idx="288">
                        <c:v>-7270.8420138888905</c:v>
                      </c:pt>
                      <c:pt idx="289">
                        <c:v>61.754139957232383</c:v>
                      </c:pt>
                      <c:pt idx="290">
                        <c:v>4362.0442040598655</c:v>
                      </c:pt>
                      <c:pt idx="291">
                        <c:v>1250.1147168803818</c:v>
                      </c:pt>
                      <c:pt idx="292">
                        <c:v>1126.4576655982528</c:v>
                      </c:pt>
                      <c:pt idx="293">
                        <c:v>2865.7429220085251</c:v>
                      </c:pt>
                      <c:pt idx="294">
                        <c:v>-2835.7090010683933</c:v>
                      </c:pt>
                      <c:pt idx="295">
                        <c:v>62.723691239296386</c:v>
                      </c:pt>
                      <c:pt idx="296">
                        <c:v>2652.2845886752102</c:v>
                      </c:pt>
                      <c:pt idx="297">
                        <c:v>-1966.6657318375746</c:v>
                      </c:pt>
                      <c:pt idx="298">
                        <c:v>4280.8599091880333</c:v>
                      </c:pt>
                      <c:pt idx="299">
                        <c:v>-1203.7234241453407</c:v>
                      </c:pt>
                      <c:pt idx="300">
                        <c:v>-8106.3836805555475</c:v>
                      </c:pt>
                      <c:pt idx="301">
                        <c:v>-2112.2875267093955</c:v>
                      </c:pt>
                      <c:pt idx="302">
                        <c:v>3653.0442040598073</c:v>
                      </c:pt>
                      <c:pt idx="303">
                        <c:v>3589.4063835470097</c:v>
                      </c:pt>
                      <c:pt idx="304">
                        <c:v>1333.9993322649971</c:v>
                      </c:pt>
                      <c:pt idx="305">
                        <c:v>2018.4929220085833</c:v>
                      </c:pt>
                      <c:pt idx="306">
                        <c:v>-1560.6673344017072</c:v>
                      </c:pt>
                      <c:pt idx="307">
                        <c:v>-1778.1513087607036</c:v>
                      </c:pt>
                      <c:pt idx="308">
                        <c:v>3702.8679220085241</c:v>
                      </c:pt>
                      <c:pt idx="309">
                        <c:v>-1374.4157318376328</c:v>
                      </c:pt>
                      <c:pt idx="310">
                        <c:v>4363.0265758546611</c:v>
                      </c:pt>
                      <c:pt idx="311">
                        <c:v>-1579.4317574785964</c:v>
                      </c:pt>
                      <c:pt idx="312">
                        <c:v>-9796.7586805555475</c:v>
                      </c:pt>
                      <c:pt idx="313">
                        <c:v>-2254.8708600427676</c:v>
                      </c:pt>
                      <c:pt idx="314">
                        <c:v>2073.2108707264933</c:v>
                      </c:pt>
                      <c:pt idx="315">
                        <c:v>4720.3230502136375</c:v>
                      </c:pt>
                      <c:pt idx="316">
                        <c:v>661.87433226493886</c:v>
                      </c:pt>
                      <c:pt idx="317">
                        <c:v>106.11792200852506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F-4479-9FA5-18D8B39ED9AE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Decomposition'!$K$1</c15:sqref>
                        </c15:formulaRef>
                      </c:ext>
                    </c:extLst>
                    <c:strCache>
                      <c:ptCount val="1"/>
                      <c:pt idx="0">
                        <c:v> Reconstructed Time Series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Decomposition'!$K$2:$K$325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204753</c:v>
                      </c:pt>
                      <c:pt idx="7">
                        <c:v>190908</c:v>
                      </c:pt>
                      <c:pt idx="8">
                        <c:v>194836</c:v>
                      </c:pt>
                      <c:pt idx="9">
                        <c:v>177380</c:v>
                      </c:pt>
                      <c:pt idx="10">
                        <c:v>180999</c:v>
                      </c:pt>
                      <c:pt idx="11">
                        <c:v>171680</c:v>
                      </c:pt>
                      <c:pt idx="12">
                        <c:v>162844</c:v>
                      </c:pt>
                      <c:pt idx="13">
                        <c:v>187869</c:v>
                      </c:pt>
                      <c:pt idx="14">
                        <c:v>188737</c:v>
                      </c:pt>
                      <c:pt idx="15">
                        <c:v>205981</c:v>
                      </c:pt>
                      <c:pt idx="16">
                        <c:v>199414</c:v>
                      </c:pt>
                      <c:pt idx="17">
                        <c:v>209838</c:v>
                      </c:pt>
                      <c:pt idx="18">
                        <c:v>209634</c:v>
                      </c:pt>
                      <c:pt idx="19">
                        <c:v>193765</c:v>
                      </c:pt>
                      <c:pt idx="20">
                        <c:v>197793</c:v>
                      </c:pt>
                      <c:pt idx="21">
                        <c:v>182322</c:v>
                      </c:pt>
                      <c:pt idx="22">
                        <c:v>186828</c:v>
                      </c:pt>
                      <c:pt idx="23">
                        <c:v>169314</c:v>
                      </c:pt>
                      <c:pt idx="24">
                        <c:v>166444</c:v>
                      </c:pt>
                      <c:pt idx="25">
                        <c:v>196190</c:v>
                      </c:pt>
                      <c:pt idx="26">
                        <c:v>195407</c:v>
                      </c:pt>
                      <c:pt idx="27">
                        <c:v>206594</c:v>
                      </c:pt>
                      <c:pt idx="28">
                        <c:v>207280</c:v>
                      </c:pt>
                      <c:pt idx="29">
                        <c:v>214778</c:v>
                      </c:pt>
                      <c:pt idx="30">
                        <c:v>215045</c:v>
                      </c:pt>
                      <c:pt idx="31">
                        <c:v>200511</c:v>
                      </c:pt>
                      <c:pt idx="32">
                        <c:v>202864</c:v>
                      </c:pt>
                      <c:pt idx="33">
                        <c:v>190074</c:v>
                      </c:pt>
                      <c:pt idx="34">
                        <c:v>193087</c:v>
                      </c:pt>
                      <c:pt idx="35">
                        <c:v>193838</c:v>
                      </c:pt>
                      <c:pt idx="36">
                        <c:v>171053</c:v>
                      </c:pt>
                      <c:pt idx="37">
                        <c:v>201227</c:v>
                      </c:pt>
                      <c:pt idx="38">
                        <c:v>198213</c:v>
                      </c:pt>
                      <c:pt idx="39">
                        <c:v>212586</c:v>
                      </c:pt>
                      <c:pt idx="40">
                        <c:v>211370</c:v>
                      </c:pt>
                      <c:pt idx="41">
                        <c:v>217188</c:v>
                      </c:pt>
                      <c:pt idx="42">
                        <c:v>219216</c:v>
                      </c:pt>
                      <c:pt idx="43">
                        <c:v>203866</c:v>
                      </c:pt>
                      <c:pt idx="44">
                        <c:v>206745</c:v>
                      </c:pt>
                      <c:pt idx="45">
                        <c:v>194131</c:v>
                      </c:pt>
                      <c:pt idx="46">
                        <c:v>193341</c:v>
                      </c:pt>
                      <c:pt idx="47">
                        <c:v>183465</c:v>
                      </c:pt>
                      <c:pt idx="48">
                        <c:v>176562</c:v>
                      </c:pt>
                      <c:pt idx="49">
                        <c:v>204172</c:v>
                      </c:pt>
                      <c:pt idx="50">
                        <c:v>205253</c:v>
                      </c:pt>
                      <c:pt idx="51">
                        <c:v>218676</c:v>
                      </c:pt>
                      <c:pt idx="52">
                        <c:v>215551</c:v>
                      </c:pt>
                      <c:pt idx="53">
                        <c:v>225109</c:v>
                      </c:pt>
                      <c:pt idx="54">
                        <c:v>229050</c:v>
                      </c:pt>
                      <c:pt idx="55">
                        <c:v>207604</c:v>
                      </c:pt>
                      <c:pt idx="56">
                        <c:v>215654</c:v>
                      </c:pt>
                      <c:pt idx="57">
                        <c:v>199643</c:v>
                      </c:pt>
                      <c:pt idx="58">
                        <c:v>201462</c:v>
                      </c:pt>
                      <c:pt idx="59">
                        <c:v>190126</c:v>
                      </c:pt>
                      <c:pt idx="60">
                        <c:v>183950</c:v>
                      </c:pt>
                      <c:pt idx="61">
                        <c:v>211952</c:v>
                      </c:pt>
                      <c:pt idx="62">
                        <c:v>211290</c:v>
                      </c:pt>
                      <c:pt idx="63">
                        <c:v>226082</c:v>
                      </c:pt>
                      <c:pt idx="64">
                        <c:v>222254</c:v>
                      </c:pt>
                      <c:pt idx="65">
                        <c:v>236713</c:v>
                      </c:pt>
                      <c:pt idx="66">
                        <c:v>233496</c:v>
                      </c:pt>
                      <c:pt idx="67">
                        <c:v>213547</c:v>
                      </c:pt>
                      <c:pt idx="68">
                        <c:v>221219</c:v>
                      </c:pt>
                      <c:pt idx="69">
                        <c:v>202422</c:v>
                      </c:pt>
                      <c:pt idx="70">
                        <c:v>207322</c:v>
                      </c:pt>
                      <c:pt idx="71">
                        <c:v>196870</c:v>
                      </c:pt>
                      <c:pt idx="72">
                        <c:v>187167</c:v>
                      </c:pt>
                      <c:pt idx="73">
                        <c:v>214222</c:v>
                      </c:pt>
                      <c:pt idx="74">
                        <c:v>217921</c:v>
                      </c:pt>
                      <c:pt idx="75">
                        <c:v>227899</c:v>
                      </c:pt>
                      <c:pt idx="76">
                        <c:v>228733</c:v>
                      </c:pt>
                      <c:pt idx="77">
                        <c:v>239944</c:v>
                      </c:pt>
                      <c:pt idx="78">
                        <c:v>237143</c:v>
                      </c:pt>
                      <c:pt idx="79">
                        <c:v>219461</c:v>
                      </c:pt>
                      <c:pt idx="80">
                        <c:v>228523</c:v>
                      </c:pt>
                      <c:pt idx="81">
                        <c:v>211178</c:v>
                      </c:pt>
                      <c:pt idx="82">
                        <c:v>216303</c:v>
                      </c:pt>
                      <c:pt idx="83">
                        <c:v>193581</c:v>
                      </c:pt>
                      <c:pt idx="84">
                        <c:v>191485</c:v>
                      </c:pt>
                      <c:pt idx="85">
                        <c:v>220763</c:v>
                      </c:pt>
                      <c:pt idx="86">
                        <c:v>220996</c:v>
                      </c:pt>
                      <c:pt idx="87">
                        <c:v>230786</c:v>
                      </c:pt>
                      <c:pt idx="88">
                        <c:v>235970</c:v>
                      </c:pt>
                      <c:pt idx="89">
                        <c:v>243116</c:v>
                      </c:pt>
                      <c:pt idx="90">
                        <c:v>241503</c:v>
                      </c:pt>
                      <c:pt idx="91">
                        <c:v>224306</c:v>
                      </c:pt>
                      <c:pt idx="92">
                        <c:v>233631</c:v>
                      </c:pt>
                      <c:pt idx="93">
                        <c:v>221856</c:v>
                      </c:pt>
                      <c:pt idx="94">
                        <c:v>221465</c:v>
                      </c:pt>
                      <c:pt idx="95">
                        <c:v>203442</c:v>
                      </c:pt>
                      <c:pt idx="96">
                        <c:v>199261</c:v>
                      </c:pt>
                      <c:pt idx="97">
                        <c:v>232490</c:v>
                      </c:pt>
                      <c:pt idx="98">
                        <c:v>227698</c:v>
                      </c:pt>
                      <c:pt idx="99">
                        <c:v>242501</c:v>
                      </c:pt>
                      <c:pt idx="100">
                        <c:v>242963</c:v>
                      </c:pt>
                      <c:pt idx="101">
                        <c:v>245140</c:v>
                      </c:pt>
                      <c:pt idx="102">
                        <c:v>247832</c:v>
                      </c:pt>
                      <c:pt idx="103">
                        <c:v>227899</c:v>
                      </c:pt>
                      <c:pt idx="104">
                        <c:v>236491</c:v>
                      </c:pt>
                      <c:pt idx="105">
                        <c:v>222819</c:v>
                      </c:pt>
                      <c:pt idx="106">
                        <c:v>218390</c:v>
                      </c:pt>
                      <c:pt idx="107">
                        <c:v>209685</c:v>
                      </c:pt>
                      <c:pt idx="108">
                        <c:v>200876</c:v>
                      </c:pt>
                      <c:pt idx="109">
                        <c:v>232587</c:v>
                      </c:pt>
                      <c:pt idx="110">
                        <c:v>232513</c:v>
                      </c:pt>
                      <c:pt idx="111">
                        <c:v>245357</c:v>
                      </c:pt>
                      <c:pt idx="112">
                        <c:v>243498</c:v>
                      </c:pt>
                      <c:pt idx="113">
                        <c:v>250363</c:v>
                      </c:pt>
                      <c:pt idx="114">
                        <c:v>253274</c:v>
                      </c:pt>
                      <c:pt idx="115">
                        <c:v>226312</c:v>
                      </c:pt>
                      <c:pt idx="116">
                        <c:v>241050</c:v>
                      </c:pt>
                      <c:pt idx="117">
                        <c:v>230511</c:v>
                      </c:pt>
                      <c:pt idx="118">
                        <c:v>229584</c:v>
                      </c:pt>
                      <c:pt idx="119">
                        <c:v>215215</c:v>
                      </c:pt>
                      <c:pt idx="120">
                        <c:v>208237</c:v>
                      </c:pt>
                      <c:pt idx="121">
                        <c:v>236070</c:v>
                      </c:pt>
                      <c:pt idx="122">
                        <c:v>237226</c:v>
                      </c:pt>
                      <c:pt idx="123">
                        <c:v>251746</c:v>
                      </c:pt>
                      <c:pt idx="124">
                        <c:v>247868</c:v>
                      </c:pt>
                      <c:pt idx="125">
                        <c:v>256392</c:v>
                      </c:pt>
                      <c:pt idx="126">
                        <c:v>258666</c:v>
                      </c:pt>
                      <c:pt idx="127">
                        <c:v>233625</c:v>
                      </c:pt>
                      <c:pt idx="128">
                        <c:v>245556</c:v>
                      </c:pt>
                      <c:pt idx="129">
                        <c:v>230648</c:v>
                      </c:pt>
                      <c:pt idx="130">
                        <c:v>234260</c:v>
                      </c:pt>
                      <c:pt idx="131">
                        <c:v>218534</c:v>
                      </c:pt>
                      <c:pt idx="132">
                        <c:v>203677</c:v>
                      </c:pt>
                      <c:pt idx="133">
                        <c:v>236679</c:v>
                      </c:pt>
                      <c:pt idx="134">
                        <c:v>239415</c:v>
                      </c:pt>
                      <c:pt idx="135">
                        <c:v>253244</c:v>
                      </c:pt>
                      <c:pt idx="136">
                        <c:v>252145</c:v>
                      </c:pt>
                      <c:pt idx="137">
                        <c:v>262105</c:v>
                      </c:pt>
                      <c:pt idx="138">
                        <c:v>260687</c:v>
                      </c:pt>
                      <c:pt idx="139">
                        <c:v>237451</c:v>
                      </c:pt>
                      <c:pt idx="140">
                        <c:v>254048</c:v>
                      </c:pt>
                      <c:pt idx="141">
                        <c:v>233698</c:v>
                      </c:pt>
                      <c:pt idx="142">
                        <c:v>238538</c:v>
                      </c:pt>
                      <c:pt idx="143">
                        <c:v>222450</c:v>
                      </c:pt>
                      <c:pt idx="144">
                        <c:v>213709</c:v>
                      </c:pt>
                      <c:pt idx="145">
                        <c:v>251403</c:v>
                      </c:pt>
                      <c:pt idx="146">
                        <c:v>250968</c:v>
                      </c:pt>
                      <c:pt idx="147">
                        <c:v>257235</c:v>
                      </c:pt>
                      <c:pt idx="148">
                        <c:v>257383</c:v>
                      </c:pt>
                      <c:pt idx="149">
                        <c:v>265969</c:v>
                      </c:pt>
                      <c:pt idx="150">
                        <c:v>262836</c:v>
                      </c:pt>
                      <c:pt idx="151">
                        <c:v>243515</c:v>
                      </c:pt>
                      <c:pt idx="152">
                        <c:v>254496</c:v>
                      </c:pt>
                      <c:pt idx="153">
                        <c:v>239796</c:v>
                      </c:pt>
                      <c:pt idx="154">
                        <c:v>245029</c:v>
                      </c:pt>
                      <c:pt idx="155">
                        <c:v>224072</c:v>
                      </c:pt>
                      <c:pt idx="156">
                        <c:v>219970</c:v>
                      </c:pt>
                      <c:pt idx="157">
                        <c:v>253182</c:v>
                      </c:pt>
                      <c:pt idx="158">
                        <c:v>250860</c:v>
                      </c:pt>
                      <c:pt idx="159">
                        <c:v>262678</c:v>
                      </c:pt>
                      <c:pt idx="160">
                        <c:v>263816</c:v>
                      </c:pt>
                      <c:pt idx="161">
                        <c:v>267025</c:v>
                      </c:pt>
                      <c:pt idx="162">
                        <c:v>265323</c:v>
                      </c:pt>
                      <c:pt idx="163">
                        <c:v>242240</c:v>
                      </c:pt>
                      <c:pt idx="164">
                        <c:v>251419</c:v>
                      </c:pt>
                      <c:pt idx="165">
                        <c:v>243056</c:v>
                      </c:pt>
                      <c:pt idx="166">
                        <c:v>245787</c:v>
                      </c:pt>
                      <c:pt idx="167">
                        <c:v>233282</c:v>
                      </c:pt>
                      <c:pt idx="168">
                        <c:v>220711</c:v>
                      </c:pt>
                      <c:pt idx="169">
                        <c:v>256623</c:v>
                      </c:pt>
                      <c:pt idx="170">
                        <c:v>250644</c:v>
                      </c:pt>
                      <c:pt idx="171">
                        <c:v>263370</c:v>
                      </c:pt>
                      <c:pt idx="172">
                        <c:v>263782</c:v>
                      </c:pt>
                      <c:pt idx="173">
                        <c:v>263421</c:v>
                      </c:pt>
                      <c:pt idx="174">
                        <c:v>265206</c:v>
                      </c:pt>
                      <c:pt idx="175">
                        <c:v>245605</c:v>
                      </c:pt>
                      <c:pt idx="176">
                        <c:v>257939</c:v>
                      </c:pt>
                      <c:pt idx="177">
                        <c:v>245346</c:v>
                      </c:pt>
                      <c:pt idx="178">
                        <c:v>248187</c:v>
                      </c:pt>
                      <c:pt idx="179">
                        <c:v>233621</c:v>
                      </c:pt>
                      <c:pt idx="180">
                        <c:v>219232</c:v>
                      </c:pt>
                      <c:pt idx="181">
                        <c:v>259638</c:v>
                      </c:pt>
                      <c:pt idx="182">
                        <c:v>252595</c:v>
                      </c:pt>
                      <c:pt idx="183">
                        <c:v>267574</c:v>
                      </c:pt>
                      <c:pt idx="184">
                        <c:v>265374</c:v>
                      </c:pt>
                      <c:pt idx="185">
                        <c:v>267106</c:v>
                      </c:pt>
                      <c:pt idx="186">
                        <c:v>271225</c:v>
                      </c:pt>
                      <c:pt idx="187">
                        <c:v>245965</c:v>
                      </c:pt>
                      <c:pt idx="188">
                        <c:v>261423</c:v>
                      </c:pt>
                      <c:pt idx="189">
                        <c:v>245787</c:v>
                      </c:pt>
                      <c:pt idx="190">
                        <c:v>240281</c:v>
                      </c:pt>
                      <c:pt idx="191">
                        <c:v>232920</c:v>
                      </c:pt>
                      <c:pt idx="192">
                        <c:v>221336</c:v>
                      </c:pt>
                      <c:pt idx="193">
                        <c:v>252343</c:v>
                      </c:pt>
                      <c:pt idx="194">
                        <c:v>252088</c:v>
                      </c:pt>
                      <c:pt idx="195">
                        <c:v>261466</c:v>
                      </c:pt>
                      <c:pt idx="196">
                        <c:v>257484</c:v>
                      </c:pt>
                      <c:pt idx="197">
                        <c:v>261600.00000000003</c:v>
                      </c:pt>
                      <c:pt idx="198">
                        <c:v>260609</c:v>
                      </c:pt>
                      <c:pt idx="199">
                        <c:v>239607</c:v>
                      </c:pt>
                      <c:pt idx="200">
                        <c:v>255848</c:v>
                      </c:pt>
                      <c:pt idx="201">
                        <c:v>236465</c:v>
                      </c:pt>
                      <c:pt idx="202">
                        <c:v>241742</c:v>
                      </c:pt>
                      <c:pt idx="203">
                        <c:v>225529</c:v>
                      </c:pt>
                      <c:pt idx="204">
                        <c:v>217643</c:v>
                      </c:pt>
                      <c:pt idx="205">
                        <c:v>249741</c:v>
                      </c:pt>
                      <c:pt idx="206">
                        <c:v>251374</c:v>
                      </c:pt>
                      <c:pt idx="207">
                        <c:v>258276</c:v>
                      </c:pt>
                      <c:pt idx="208">
                        <c:v>258395</c:v>
                      </c:pt>
                      <c:pt idx="209">
                        <c:v>264472</c:v>
                      </c:pt>
                      <c:pt idx="210">
                        <c:v>260297</c:v>
                      </c:pt>
                      <c:pt idx="211">
                        <c:v>241970</c:v>
                      </c:pt>
                      <c:pt idx="212">
                        <c:v>252209</c:v>
                      </c:pt>
                      <c:pt idx="213">
                        <c:v>237264</c:v>
                      </c:pt>
                      <c:pt idx="214">
                        <c:v>239593</c:v>
                      </c:pt>
                      <c:pt idx="215">
                        <c:v>220839</c:v>
                      </c:pt>
                      <c:pt idx="216">
                        <c:v>210635</c:v>
                      </c:pt>
                      <c:pt idx="217">
                        <c:v>254238</c:v>
                      </c:pt>
                      <c:pt idx="218">
                        <c:v>253936</c:v>
                      </c:pt>
                      <c:pt idx="219">
                        <c:v>256927</c:v>
                      </c:pt>
                      <c:pt idx="220">
                        <c:v>260083</c:v>
                      </c:pt>
                      <c:pt idx="221">
                        <c:v>265315</c:v>
                      </c:pt>
                      <c:pt idx="222">
                        <c:v>263837</c:v>
                      </c:pt>
                      <c:pt idx="223">
                        <c:v>244682</c:v>
                      </c:pt>
                      <c:pt idx="224">
                        <c:v>256395</c:v>
                      </c:pt>
                      <c:pt idx="225">
                        <c:v>239579</c:v>
                      </c:pt>
                      <c:pt idx="226">
                        <c:v>240800</c:v>
                      </c:pt>
                      <c:pt idx="227">
                        <c:v>223790</c:v>
                      </c:pt>
                      <c:pt idx="228">
                        <c:v>213463</c:v>
                      </c:pt>
                      <c:pt idx="229">
                        <c:v>253124</c:v>
                      </c:pt>
                      <c:pt idx="230">
                        <c:v>249578</c:v>
                      </c:pt>
                      <c:pt idx="231">
                        <c:v>254083</c:v>
                      </c:pt>
                      <c:pt idx="232">
                        <c:v>258350</c:v>
                      </c:pt>
                      <c:pt idx="233">
                        <c:v>260175.00000000003</c:v>
                      </c:pt>
                      <c:pt idx="234">
                        <c:v>260525.99999999997</c:v>
                      </c:pt>
                      <c:pt idx="235">
                        <c:v>242062</c:v>
                      </c:pt>
                      <c:pt idx="236">
                        <c:v>251906</c:v>
                      </c:pt>
                      <c:pt idx="237">
                        <c:v>238535</c:v>
                      </c:pt>
                      <c:pt idx="238">
                        <c:v>244810</c:v>
                      </c:pt>
                      <c:pt idx="239">
                        <c:v>227527</c:v>
                      </c:pt>
                      <c:pt idx="240">
                        <c:v>218196</c:v>
                      </c:pt>
                      <c:pt idx="241">
                        <c:v>256166</c:v>
                      </c:pt>
                      <c:pt idx="242">
                        <c:v>249394</c:v>
                      </c:pt>
                      <c:pt idx="243">
                        <c:v>260774</c:v>
                      </c:pt>
                      <c:pt idx="244">
                        <c:v>260376</c:v>
                      </c:pt>
                      <c:pt idx="245">
                        <c:v>260244.00000000003</c:v>
                      </c:pt>
                      <c:pt idx="246">
                        <c:v>264379</c:v>
                      </c:pt>
                      <c:pt idx="247">
                        <c:v>238867</c:v>
                      </c:pt>
                      <c:pt idx="248">
                        <c:v>253574</c:v>
                      </c:pt>
                      <c:pt idx="249">
                        <c:v>240361</c:v>
                      </c:pt>
                      <c:pt idx="250">
                        <c:v>238709</c:v>
                      </c:pt>
                      <c:pt idx="251">
                        <c:v>229419</c:v>
                      </c:pt>
                      <c:pt idx="252">
                        <c:v>215803</c:v>
                      </c:pt>
                      <c:pt idx="253">
                        <c:v>253026</c:v>
                      </c:pt>
                      <c:pt idx="254">
                        <c:v>252064</c:v>
                      </c:pt>
                      <c:pt idx="255">
                        <c:v>263406</c:v>
                      </c:pt>
                      <c:pt idx="256">
                        <c:v>259980</c:v>
                      </c:pt>
                      <c:pt idx="257">
                        <c:v>263946</c:v>
                      </c:pt>
                      <c:pt idx="258">
                        <c:v>268061</c:v>
                      </c:pt>
                      <c:pt idx="259">
                        <c:v>242536</c:v>
                      </c:pt>
                      <c:pt idx="260">
                        <c:v>258748</c:v>
                      </c:pt>
                      <c:pt idx="261">
                        <c:v>240055</c:v>
                      </c:pt>
                      <c:pt idx="262">
                        <c:v>241237</c:v>
                      </c:pt>
                      <c:pt idx="263">
                        <c:v>226413</c:v>
                      </c:pt>
                      <c:pt idx="264">
                        <c:v>213949</c:v>
                      </c:pt>
                      <c:pt idx="265">
                        <c:v>253424</c:v>
                      </c:pt>
                      <c:pt idx="266">
                        <c:v>256736</c:v>
                      </c:pt>
                      <c:pt idx="267">
                        <c:v>266237</c:v>
                      </c:pt>
                      <c:pt idx="268">
                        <c:v>263459</c:v>
                      </c:pt>
                      <c:pt idx="269">
                        <c:v>270053</c:v>
                      </c:pt>
                      <c:pt idx="270">
                        <c:v>268831</c:v>
                      </c:pt>
                      <c:pt idx="271">
                        <c:v>247688</c:v>
                      </c:pt>
                      <c:pt idx="272">
                        <c:v>265144</c:v>
                      </c:pt>
                      <c:pt idx="273">
                        <c:v>241451</c:v>
                      </c:pt>
                      <c:pt idx="274">
                        <c:v>252271</c:v>
                      </c:pt>
                      <c:pt idx="275">
                        <c:v>233498</c:v>
                      </c:pt>
                      <c:pt idx="276">
                        <c:v>217220</c:v>
                      </c:pt>
                      <c:pt idx="277">
                        <c:v>258017</c:v>
                      </c:pt>
                      <c:pt idx="278">
                        <c:v>262817</c:v>
                      </c:pt>
                      <c:pt idx="279">
                        <c:v>270839</c:v>
                      </c:pt>
                      <c:pt idx="280">
                        <c:v>270574</c:v>
                      </c:pt>
                      <c:pt idx="281">
                        <c:v>278372</c:v>
                      </c:pt>
                      <c:pt idx="282">
                        <c:v>272209</c:v>
                      </c:pt>
                      <c:pt idx="283">
                        <c:v>255090</c:v>
                      </c:pt>
                      <c:pt idx="284">
                        <c:v>268469</c:v>
                      </c:pt>
                      <c:pt idx="285">
                        <c:v>248843</c:v>
                      </c:pt>
                      <c:pt idx="286">
                        <c:v>259424</c:v>
                      </c:pt>
                      <c:pt idx="287">
                        <c:v>239679</c:v>
                      </c:pt>
                      <c:pt idx="288">
                        <c:v>223011</c:v>
                      </c:pt>
                      <c:pt idx="289">
                        <c:v>265147</c:v>
                      </c:pt>
                      <c:pt idx="290">
                        <c:v>269653</c:v>
                      </c:pt>
                      <c:pt idx="291">
                        <c:v>277972</c:v>
                      </c:pt>
                      <c:pt idx="292">
                        <c:v>276991</c:v>
                      </c:pt>
                      <c:pt idx="293">
                        <c:v>285160</c:v>
                      </c:pt>
                      <c:pt idx="294">
                        <c:v>279213</c:v>
                      </c:pt>
                      <c:pt idx="295">
                        <c:v>262039</c:v>
                      </c:pt>
                      <c:pt idx="296">
                        <c:v>275610</c:v>
                      </c:pt>
                      <c:pt idx="297">
                        <c:v>255154</c:v>
                      </c:pt>
                      <c:pt idx="298">
                        <c:v>264778</c:v>
                      </c:pt>
                      <c:pt idx="299">
                        <c:v>244587</c:v>
                      </c:pt>
                      <c:pt idx="300">
                        <c:v>226947</c:v>
                      </c:pt>
                      <c:pt idx="301">
                        <c:v>267355</c:v>
                      </c:pt>
                      <c:pt idx="302">
                        <c:v>272904</c:v>
                      </c:pt>
                      <c:pt idx="303">
                        <c:v>283956</c:v>
                      </c:pt>
                      <c:pt idx="304">
                        <c:v>280537</c:v>
                      </c:pt>
                      <c:pt idx="305">
                        <c:v>287343</c:v>
                      </c:pt>
                      <c:pt idx="306">
                        <c:v>283184</c:v>
                      </c:pt>
                      <c:pt idx="307">
                        <c:v>262673</c:v>
                      </c:pt>
                      <c:pt idx="308">
                        <c:v>278937</c:v>
                      </c:pt>
                      <c:pt idx="309">
                        <c:v>257712</c:v>
                      </c:pt>
                      <c:pt idx="310">
                        <c:v>266535</c:v>
                      </c:pt>
                      <c:pt idx="311">
                        <c:v>245695</c:v>
                      </c:pt>
                      <c:pt idx="312">
                        <c:v>226660</c:v>
                      </c:pt>
                      <c:pt idx="313">
                        <c:v>268480</c:v>
                      </c:pt>
                      <c:pt idx="314">
                        <c:v>272475</c:v>
                      </c:pt>
                      <c:pt idx="315">
                        <c:v>286164</c:v>
                      </c:pt>
                      <c:pt idx="316">
                        <c:v>280877</c:v>
                      </c:pt>
                      <c:pt idx="317">
                        <c:v>288145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EF-4479-9FA5-18D8B39ED9AE}"/>
                  </c:ext>
                </c:extLst>
              </c15:ser>
            </c15:filteredLineSeries>
          </c:ext>
        </c:extLst>
      </c:lineChart>
      <c:dateAx>
        <c:axId val="9483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4640"/>
        <c:crosses val="autoZero"/>
        <c:auto val="1"/>
        <c:lblOffset val="100"/>
        <c:baseTimeUnit val="months"/>
      </c:dateAx>
      <c:valAx>
        <c:axId val="948364640"/>
        <c:scaling>
          <c:orientation val="minMax"/>
          <c:max val="40000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Noise and Irregularities Factor of Green Produce Demand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3"/>
          <c:tx>
            <c:strRef>
              <c:f>'A2. Decomposition'!$J$1</c:f>
              <c:strCache>
                <c:ptCount val="1"/>
                <c:pt idx="0">
                  <c:v> Noise &amp; Irregularities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'A2. Decomposition'!$B$2:$B$325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'A2. Decomposition'!$J$2:$J$325</c:f>
              <c:numCache>
                <c:formatCode>_-* #,##0_-;\-* #,##0_-;_-* "-"??_-;_-@_-</c:formatCode>
                <c:ptCount val="324"/>
                <c:pt idx="6">
                  <c:v>102.87433226494977</c:v>
                </c:pt>
                <c:pt idx="7">
                  <c:v>6305.8486912392964</c:v>
                </c:pt>
                <c:pt idx="8">
                  <c:v>-801.75707799147585</c:v>
                </c:pt>
                <c:pt idx="9">
                  <c:v>-2532.7490651709468</c:v>
                </c:pt>
                <c:pt idx="10">
                  <c:v>-2369.7234241452807</c:v>
                </c:pt>
                <c:pt idx="11">
                  <c:v>3031.2349091880315</c:v>
                </c:pt>
                <c:pt idx="12">
                  <c:v>4851.3663194444525</c:v>
                </c:pt>
                <c:pt idx="13">
                  <c:v>-4668.0791933760811</c:v>
                </c:pt>
                <c:pt idx="14">
                  <c:v>-3660.9557959401927</c:v>
                </c:pt>
                <c:pt idx="15">
                  <c:v>2383.4897168803236</c:v>
                </c:pt>
                <c:pt idx="16">
                  <c:v>-3288.9173344017181</c:v>
                </c:pt>
                <c:pt idx="17">
                  <c:v>988.65958867521113</c:v>
                </c:pt>
                <c:pt idx="18">
                  <c:v>1347.2909989316358</c:v>
                </c:pt>
                <c:pt idx="19">
                  <c:v>5310.0153579059825</c:v>
                </c:pt>
                <c:pt idx="20">
                  <c:v>-2040.5904113247898</c:v>
                </c:pt>
                <c:pt idx="21">
                  <c:v>-1593.2073985042607</c:v>
                </c:pt>
                <c:pt idx="22">
                  <c:v>-419.89009081196673</c:v>
                </c:pt>
                <c:pt idx="23">
                  <c:v>-3522.3484241452825</c:v>
                </c:pt>
                <c:pt idx="24">
                  <c:v>4170.1163194444525</c:v>
                </c:pt>
                <c:pt idx="25">
                  <c:v>-812.45419337608155</c:v>
                </c:pt>
                <c:pt idx="26">
                  <c:v>-1706.4557959401925</c:v>
                </c:pt>
                <c:pt idx="27">
                  <c:v>-1924.1769497863334</c:v>
                </c:pt>
                <c:pt idx="28">
                  <c:v>-478.58400106837507</c:v>
                </c:pt>
                <c:pt idx="29">
                  <c:v>-265.34041132478887</c:v>
                </c:pt>
                <c:pt idx="30">
                  <c:v>-598.16733440170719</c:v>
                </c:pt>
                <c:pt idx="31">
                  <c:v>4794.3486912393255</c:v>
                </c:pt>
                <c:pt idx="32">
                  <c:v>-3933.4237446581037</c:v>
                </c:pt>
                <c:pt idx="33">
                  <c:v>-868.16573183763285</c:v>
                </c:pt>
                <c:pt idx="34">
                  <c:v>-1254.6400908119667</c:v>
                </c:pt>
                <c:pt idx="35">
                  <c:v>14170.651575854718</c:v>
                </c:pt>
                <c:pt idx="36">
                  <c:v>2105.1996527777665</c:v>
                </c:pt>
                <c:pt idx="37">
                  <c:v>-2256.4125267093955</c:v>
                </c:pt>
                <c:pt idx="38">
                  <c:v>-5190.5391292735067</c:v>
                </c:pt>
                <c:pt idx="39">
                  <c:v>-2018.7186164529903</c:v>
                </c:pt>
                <c:pt idx="40">
                  <c:v>-2070.9590010683751</c:v>
                </c:pt>
                <c:pt idx="41">
                  <c:v>-1833.4654113247889</c:v>
                </c:pt>
                <c:pt idx="42">
                  <c:v>1011.2493322649789</c:v>
                </c:pt>
                <c:pt idx="43">
                  <c:v>5637.4320245726685</c:v>
                </c:pt>
                <c:pt idx="44">
                  <c:v>-2653.5904113247898</c:v>
                </c:pt>
                <c:pt idx="45">
                  <c:v>407.16760149571019</c:v>
                </c:pt>
                <c:pt idx="46">
                  <c:v>-3790.1817574786528</c:v>
                </c:pt>
                <c:pt idx="47">
                  <c:v>774.69324252134538</c:v>
                </c:pt>
                <c:pt idx="48">
                  <c:v>4125.6579861111095</c:v>
                </c:pt>
                <c:pt idx="49">
                  <c:v>-3051.8708600427385</c:v>
                </c:pt>
                <c:pt idx="50">
                  <c:v>-2116.4557959401927</c:v>
                </c:pt>
                <c:pt idx="51">
                  <c:v>-164.76028311967639</c:v>
                </c:pt>
                <c:pt idx="52">
                  <c:v>-2514.4173344017181</c:v>
                </c:pt>
                <c:pt idx="53">
                  <c:v>425.53458867521113</c:v>
                </c:pt>
                <c:pt idx="54">
                  <c:v>4395.2076655982928</c:v>
                </c:pt>
                <c:pt idx="55">
                  <c:v>2645.6403579059825</c:v>
                </c:pt>
                <c:pt idx="56">
                  <c:v>-634.04874465810371</c:v>
                </c:pt>
                <c:pt idx="57">
                  <c:v>-983.33239850426071</c:v>
                </c:pt>
                <c:pt idx="58">
                  <c:v>-2731.5984241452807</c:v>
                </c:pt>
                <c:pt idx="59">
                  <c:v>114.73490918803145</c:v>
                </c:pt>
                <c:pt idx="60">
                  <c:v>4263.7413194444525</c:v>
                </c:pt>
                <c:pt idx="61">
                  <c:v>-2389.1625267093955</c:v>
                </c:pt>
                <c:pt idx="62">
                  <c:v>-3149.2891292735067</c:v>
                </c:pt>
                <c:pt idx="63">
                  <c:v>424.61471688032361</c:v>
                </c:pt>
                <c:pt idx="64">
                  <c:v>-2419.9590010683751</c:v>
                </c:pt>
                <c:pt idx="65">
                  <c:v>5511.7429220085542</c:v>
                </c:pt>
                <c:pt idx="66">
                  <c:v>2493.7493322649789</c:v>
                </c:pt>
                <c:pt idx="67">
                  <c:v>2644.5570245726685</c:v>
                </c:pt>
                <c:pt idx="68">
                  <c:v>-808.29874465810371</c:v>
                </c:pt>
                <c:pt idx="69">
                  <c:v>-3735.4573985042607</c:v>
                </c:pt>
                <c:pt idx="70">
                  <c:v>-2160.5150908119667</c:v>
                </c:pt>
                <c:pt idx="71">
                  <c:v>1928.0265758546884</c:v>
                </c:pt>
                <c:pt idx="72">
                  <c:v>2932.1996527777665</c:v>
                </c:pt>
                <c:pt idx="73">
                  <c:v>-4633.2041933760811</c:v>
                </c:pt>
                <c:pt idx="74">
                  <c:v>-1103.5807959401925</c:v>
                </c:pt>
                <c:pt idx="75">
                  <c:v>-2665.1769497863042</c:v>
                </c:pt>
                <c:pt idx="76">
                  <c:v>-1226.8340010683751</c:v>
                </c:pt>
                <c:pt idx="77">
                  <c:v>3744.8679220085251</c:v>
                </c:pt>
                <c:pt idx="78">
                  <c:v>1515.0409989316067</c:v>
                </c:pt>
                <c:pt idx="79">
                  <c:v>3709.0153579059825</c:v>
                </c:pt>
                <c:pt idx="80">
                  <c:v>1616.3679220085533</c:v>
                </c:pt>
                <c:pt idx="81">
                  <c:v>244.79260149573929</c:v>
                </c:pt>
                <c:pt idx="82">
                  <c:v>1968.5682425213472</c:v>
                </c:pt>
                <c:pt idx="83">
                  <c:v>-6242.0150908119685</c:v>
                </c:pt>
                <c:pt idx="84">
                  <c:v>2341.9079861111386</c:v>
                </c:pt>
                <c:pt idx="85">
                  <c:v>-2985.6625267093955</c:v>
                </c:pt>
                <c:pt idx="86">
                  <c:v>-2785.9974626068206</c:v>
                </c:pt>
                <c:pt idx="87">
                  <c:v>-4524.1769497863042</c:v>
                </c:pt>
                <c:pt idx="88">
                  <c:v>1343.207665598311</c:v>
                </c:pt>
                <c:pt idx="89">
                  <c:v>1861.1179220085542</c:v>
                </c:pt>
                <c:pt idx="90">
                  <c:v>127.29099893163584</c:v>
                </c:pt>
                <c:pt idx="91">
                  <c:v>2446.0986912393255</c:v>
                </c:pt>
                <c:pt idx="92">
                  <c:v>249.24292200855325</c:v>
                </c:pt>
                <c:pt idx="93">
                  <c:v>3928.7092681623963</c:v>
                </c:pt>
                <c:pt idx="94">
                  <c:v>-221.18175747862369</c:v>
                </c:pt>
                <c:pt idx="95">
                  <c:v>-3674.7650908119685</c:v>
                </c:pt>
                <c:pt idx="96">
                  <c:v>2789.9496527777665</c:v>
                </c:pt>
                <c:pt idx="97">
                  <c:v>1383.5041399572906</c:v>
                </c:pt>
                <c:pt idx="98">
                  <c:v>-3295.9974626068206</c:v>
                </c:pt>
                <c:pt idx="99">
                  <c:v>477.28138354700968</c:v>
                </c:pt>
                <c:pt idx="100">
                  <c:v>2370.6659989316249</c:v>
                </c:pt>
                <c:pt idx="101">
                  <c:v>-1586.4654113247889</c:v>
                </c:pt>
                <c:pt idx="102">
                  <c:v>1392.1659989316067</c:v>
                </c:pt>
                <c:pt idx="103">
                  <c:v>1716.2653579059825</c:v>
                </c:pt>
                <c:pt idx="104">
                  <c:v>-650.38207799144675</c:v>
                </c:pt>
                <c:pt idx="105">
                  <c:v>1579.8342681623963</c:v>
                </c:pt>
                <c:pt idx="106">
                  <c:v>-5969.8484241452807</c:v>
                </c:pt>
                <c:pt idx="107">
                  <c:v>30.359909188031452</c:v>
                </c:pt>
                <c:pt idx="108">
                  <c:v>1770.7413194444525</c:v>
                </c:pt>
                <c:pt idx="109">
                  <c:v>-900.91252670939548</c:v>
                </c:pt>
                <c:pt idx="110">
                  <c:v>-717.37246260682036</c:v>
                </c:pt>
                <c:pt idx="111">
                  <c:v>745.73971688035272</c:v>
                </c:pt>
                <c:pt idx="112">
                  <c:v>-556.792334401689</c:v>
                </c:pt>
                <c:pt idx="113">
                  <c:v>-390.75707799147494</c:v>
                </c:pt>
                <c:pt idx="114">
                  <c:v>2597.1659989316067</c:v>
                </c:pt>
                <c:pt idx="115">
                  <c:v>-4488.2346420940175</c:v>
                </c:pt>
                <c:pt idx="116">
                  <c:v>-845.71541132478978</c:v>
                </c:pt>
                <c:pt idx="117">
                  <c:v>4374.5426014957393</c:v>
                </c:pt>
                <c:pt idx="118">
                  <c:v>19.859909188033271</c:v>
                </c:pt>
                <c:pt idx="119">
                  <c:v>162.69324252134538</c:v>
                </c:pt>
                <c:pt idx="120">
                  <c:v>3702.5746527777665</c:v>
                </c:pt>
                <c:pt idx="121">
                  <c:v>-3215.8291933760815</c:v>
                </c:pt>
                <c:pt idx="122">
                  <c:v>-2170.9141292735067</c:v>
                </c:pt>
                <c:pt idx="123">
                  <c:v>1285.1980502136958</c:v>
                </c:pt>
                <c:pt idx="124">
                  <c:v>-1449.9590010683751</c:v>
                </c:pt>
                <c:pt idx="125">
                  <c:v>738.78458867521113</c:v>
                </c:pt>
                <c:pt idx="126">
                  <c:v>3678.5409989316358</c:v>
                </c:pt>
                <c:pt idx="127">
                  <c:v>-869.40130876067451</c:v>
                </c:pt>
                <c:pt idx="128">
                  <c:v>191.03458867521022</c:v>
                </c:pt>
                <c:pt idx="129">
                  <c:v>1351.2509348290532</c:v>
                </c:pt>
                <c:pt idx="130">
                  <c:v>1743.2349091880333</c:v>
                </c:pt>
                <c:pt idx="131">
                  <c:v>546.10990918803145</c:v>
                </c:pt>
                <c:pt idx="132">
                  <c:v>-3639.3836805555475</c:v>
                </c:pt>
                <c:pt idx="133">
                  <c:v>-5103.037526709395</c:v>
                </c:pt>
                <c:pt idx="134">
                  <c:v>-2498.9141292735067</c:v>
                </c:pt>
                <c:pt idx="135">
                  <c:v>-21.260283119676387</c:v>
                </c:pt>
                <c:pt idx="136">
                  <c:v>-82.209001068375073</c:v>
                </c:pt>
                <c:pt idx="137">
                  <c:v>3534.2429220085251</c:v>
                </c:pt>
                <c:pt idx="138">
                  <c:v>2149.1243322649498</c:v>
                </c:pt>
                <c:pt idx="139">
                  <c:v>-1789.9429754273606</c:v>
                </c:pt>
                <c:pt idx="140">
                  <c:v>2958.2012553418672</c:v>
                </c:pt>
                <c:pt idx="141">
                  <c:v>-1817.6240651709468</c:v>
                </c:pt>
                <c:pt idx="142">
                  <c:v>-341.55675747862369</c:v>
                </c:pt>
                <c:pt idx="143">
                  <c:v>-1863.6817574786255</c:v>
                </c:pt>
                <c:pt idx="144">
                  <c:v>138.5329861111386</c:v>
                </c:pt>
                <c:pt idx="145">
                  <c:v>3268.2958066239185</c:v>
                </c:pt>
                <c:pt idx="146">
                  <c:v>2943.3358707264933</c:v>
                </c:pt>
                <c:pt idx="147">
                  <c:v>-1932.8436164529903</c:v>
                </c:pt>
                <c:pt idx="148">
                  <c:v>-966.00066773506114</c:v>
                </c:pt>
                <c:pt idx="149">
                  <c:v>1279.8262553418972</c:v>
                </c:pt>
                <c:pt idx="150">
                  <c:v>-1567.5840010683642</c:v>
                </c:pt>
                <c:pt idx="151">
                  <c:v>-895.15130876067451</c:v>
                </c:pt>
                <c:pt idx="152">
                  <c:v>-737.75707799144675</c:v>
                </c:pt>
                <c:pt idx="153">
                  <c:v>561.79260149573929</c:v>
                </c:pt>
                <c:pt idx="154">
                  <c:v>2320.5682425213472</c:v>
                </c:pt>
                <c:pt idx="155">
                  <c:v>-4003.3484241453116</c:v>
                </c:pt>
                <c:pt idx="156">
                  <c:v>2740.7829861111095</c:v>
                </c:pt>
                <c:pt idx="157">
                  <c:v>1680.2541399572615</c:v>
                </c:pt>
                <c:pt idx="158">
                  <c:v>-79.039129273506433</c:v>
                </c:pt>
                <c:pt idx="159">
                  <c:v>860.90638354700968</c:v>
                </c:pt>
                <c:pt idx="160">
                  <c:v>3174.8743322649389</c:v>
                </c:pt>
                <c:pt idx="161">
                  <c:v>-33.590411324788874</c:v>
                </c:pt>
                <c:pt idx="162">
                  <c:v>-1536.1673344017072</c:v>
                </c:pt>
                <c:pt idx="163">
                  <c:v>-4464.9846420940175</c:v>
                </c:pt>
                <c:pt idx="164">
                  <c:v>-6174.3404113247898</c:v>
                </c:pt>
                <c:pt idx="165">
                  <c:v>1664.6676014957393</c:v>
                </c:pt>
                <c:pt idx="166">
                  <c:v>1388.8599091880333</c:v>
                </c:pt>
                <c:pt idx="167">
                  <c:v>3980.5682425213454</c:v>
                </c:pt>
                <c:pt idx="168">
                  <c:v>2558.3663194444525</c:v>
                </c:pt>
                <c:pt idx="169">
                  <c:v>4113.004139957291</c:v>
                </c:pt>
                <c:pt idx="170">
                  <c:v>-1896.4974626068204</c:v>
                </c:pt>
                <c:pt idx="171">
                  <c:v>-408.01028311967639</c:v>
                </c:pt>
                <c:pt idx="172">
                  <c:v>1151.9576655982819</c:v>
                </c:pt>
                <c:pt idx="173">
                  <c:v>-5325.2987446581319</c:v>
                </c:pt>
                <c:pt idx="174">
                  <c:v>-2878.7506677350502</c:v>
                </c:pt>
                <c:pt idx="175">
                  <c:v>-2215.3179754273606</c:v>
                </c:pt>
                <c:pt idx="176">
                  <c:v>-842.21541132478978</c:v>
                </c:pt>
                <c:pt idx="177">
                  <c:v>2530.1676014957393</c:v>
                </c:pt>
                <c:pt idx="178">
                  <c:v>2150.2765758547193</c:v>
                </c:pt>
                <c:pt idx="179">
                  <c:v>2309.5265758547175</c:v>
                </c:pt>
                <c:pt idx="180">
                  <c:v>-1490.0503472222335</c:v>
                </c:pt>
                <c:pt idx="181">
                  <c:v>4428.1291399572619</c:v>
                </c:pt>
                <c:pt idx="182">
                  <c:v>-2393.6641292735067</c:v>
                </c:pt>
                <c:pt idx="183">
                  <c:v>1551.3647168803527</c:v>
                </c:pt>
                <c:pt idx="184">
                  <c:v>1005.7909989316249</c:v>
                </c:pt>
                <c:pt idx="185">
                  <c:v>-2905.7154113247889</c:v>
                </c:pt>
                <c:pt idx="186">
                  <c:v>1768.8743322649789</c:v>
                </c:pt>
                <c:pt idx="187">
                  <c:v>-2946.4013087607036</c:v>
                </c:pt>
                <c:pt idx="188">
                  <c:v>2082.7012553418672</c:v>
                </c:pt>
                <c:pt idx="189">
                  <c:v>2944.1676014957102</c:v>
                </c:pt>
                <c:pt idx="190">
                  <c:v>-4957.9734241453098</c:v>
                </c:pt>
                <c:pt idx="191">
                  <c:v>3184.3182425213454</c:v>
                </c:pt>
                <c:pt idx="192">
                  <c:v>3265.8246527777665</c:v>
                </c:pt>
                <c:pt idx="193">
                  <c:v>758.04580662391845</c:v>
                </c:pt>
                <c:pt idx="194">
                  <c:v>1381.6275373931796</c:v>
                </c:pt>
                <c:pt idx="195">
                  <c:v>509.90638354700968</c:v>
                </c:pt>
                <c:pt idx="196">
                  <c:v>-1801.1673344017181</c:v>
                </c:pt>
                <c:pt idx="197">
                  <c:v>-3440.2154113247889</c:v>
                </c:pt>
                <c:pt idx="198">
                  <c:v>-3355.3340010683642</c:v>
                </c:pt>
                <c:pt idx="199">
                  <c:v>-3766.6096420940175</c:v>
                </c:pt>
                <c:pt idx="200">
                  <c:v>1858.5762553418672</c:v>
                </c:pt>
                <c:pt idx="201">
                  <c:v>-1139.9157318376328</c:v>
                </c:pt>
                <c:pt idx="202">
                  <c:v>1252.6515758547193</c:v>
                </c:pt>
                <c:pt idx="203">
                  <c:v>-172.84842414528248</c:v>
                </c:pt>
                <c:pt idx="204">
                  <c:v>2828.2413194444525</c:v>
                </c:pt>
                <c:pt idx="205">
                  <c:v>618.75413995729059</c:v>
                </c:pt>
                <c:pt idx="206">
                  <c:v>2686.2942040598364</c:v>
                </c:pt>
                <c:pt idx="207">
                  <c:v>-1163.8019497863042</c:v>
                </c:pt>
                <c:pt idx="208">
                  <c:v>354.832665598311</c:v>
                </c:pt>
                <c:pt idx="209">
                  <c:v>714.65958867521113</c:v>
                </c:pt>
                <c:pt idx="210">
                  <c:v>-2358.8756677350502</c:v>
                </c:pt>
                <c:pt idx="211">
                  <c:v>-252.81797542736058</c:v>
                </c:pt>
                <c:pt idx="212">
                  <c:v>-1061.9237446581328</c:v>
                </c:pt>
                <c:pt idx="213">
                  <c:v>164.37593482905322</c:v>
                </c:pt>
                <c:pt idx="214">
                  <c:v>-500.14009081196673</c:v>
                </c:pt>
                <c:pt idx="215">
                  <c:v>-4414.4734241453116</c:v>
                </c:pt>
                <c:pt idx="216">
                  <c:v>-3807.3420138888905</c:v>
                </c:pt>
                <c:pt idx="217">
                  <c:v>5313.1291399572619</c:v>
                </c:pt>
                <c:pt idx="218">
                  <c:v>5105.0858707264933</c:v>
                </c:pt>
                <c:pt idx="219">
                  <c:v>-3045.2186164529903</c:v>
                </c:pt>
                <c:pt idx="220">
                  <c:v>1307.4159989316249</c:v>
                </c:pt>
                <c:pt idx="221">
                  <c:v>364.03458867521113</c:v>
                </c:pt>
                <c:pt idx="222">
                  <c:v>-740.70900106839326</c:v>
                </c:pt>
                <c:pt idx="223">
                  <c:v>361.30702457266852</c:v>
                </c:pt>
                <c:pt idx="224">
                  <c:v>1548.3262553418963</c:v>
                </c:pt>
                <c:pt idx="225">
                  <c:v>1254.2509348290532</c:v>
                </c:pt>
                <c:pt idx="226">
                  <c:v>-313.4317574786528</c:v>
                </c:pt>
                <c:pt idx="227">
                  <c:v>-2091.9317574786546</c:v>
                </c:pt>
                <c:pt idx="228">
                  <c:v>-1073.0503472222335</c:v>
                </c:pt>
                <c:pt idx="229">
                  <c:v>4613.0458066239189</c:v>
                </c:pt>
                <c:pt idx="230">
                  <c:v>1744.6275373931796</c:v>
                </c:pt>
                <c:pt idx="231">
                  <c:v>-4390.2602831196473</c:v>
                </c:pt>
                <c:pt idx="232">
                  <c:v>1096.5409989316249</c:v>
                </c:pt>
                <c:pt idx="233">
                  <c:v>-3403.3820779914749</c:v>
                </c:pt>
                <c:pt idx="234">
                  <c:v>-2791.2506677350211</c:v>
                </c:pt>
                <c:pt idx="235">
                  <c:v>-1250.7763087606745</c:v>
                </c:pt>
                <c:pt idx="236">
                  <c:v>-2279.8404113247898</c:v>
                </c:pt>
                <c:pt idx="237">
                  <c:v>299.87593482905322</c:v>
                </c:pt>
                <c:pt idx="238">
                  <c:v>3232.2765758547193</c:v>
                </c:pt>
                <c:pt idx="239">
                  <c:v>807.10990918803145</c:v>
                </c:pt>
                <c:pt idx="240">
                  <c:v>2306.4496527777665</c:v>
                </c:pt>
                <c:pt idx="241">
                  <c:v>6027.0041399572619</c:v>
                </c:pt>
                <c:pt idx="242">
                  <c:v>-299.99746260684947</c:v>
                </c:pt>
                <c:pt idx="243">
                  <c:v>63.989716880323613</c:v>
                </c:pt>
                <c:pt idx="244">
                  <c:v>1187.4993322649389</c:v>
                </c:pt>
                <c:pt idx="245">
                  <c:v>-4771.2570779914749</c:v>
                </c:pt>
                <c:pt idx="246">
                  <c:v>-1.3340010683932633</c:v>
                </c:pt>
                <c:pt idx="247">
                  <c:v>-4954.3596420940175</c:v>
                </c:pt>
                <c:pt idx="248">
                  <c:v>-981.75707799144675</c:v>
                </c:pt>
                <c:pt idx="249">
                  <c:v>1806.1676014957393</c:v>
                </c:pt>
                <c:pt idx="250">
                  <c:v>-2918.3900908119667</c:v>
                </c:pt>
                <c:pt idx="251">
                  <c:v>2598.9849091880315</c:v>
                </c:pt>
                <c:pt idx="252">
                  <c:v>-330.92534722223354</c:v>
                </c:pt>
                <c:pt idx="253">
                  <c:v>2363.7541399572615</c:v>
                </c:pt>
                <c:pt idx="254">
                  <c:v>1414.6692040598075</c:v>
                </c:pt>
                <c:pt idx="255">
                  <c:v>1683.4063835470097</c:v>
                </c:pt>
                <c:pt idx="256">
                  <c:v>-491.792334401689</c:v>
                </c:pt>
                <c:pt idx="257">
                  <c:v>-2508.0070779914458</c:v>
                </c:pt>
                <c:pt idx="258">
                  <c:v>2423.5409989316358</c:v>
                </c:pt>
                <c:pt idx="259">
                  <c:v>-2712.3596420940175</c:v>
                </c:pt>
                <c:pt idx="260">
                  <c:v>2534.4095886752102</c:v>
                </c:pt>
                <c:pt idx="261">
                  <c:v>-249.37406517094678</c:v>
                </c:pt>
                <c:pt idx="262">
                  <c:v>-2309.6817574786528</c:v>
                </c:pt>
                <c:pt idx="263">
                  <c:v>-2587.9734241452825</c:v>
                </c:pt>
                <c:pt idx="264">
                  <c:v>-4344.7586805555475</c:v>
                </c:pt>
                <c:pt idx="265">
                  <c:v>661.46247329060452</c:v>
                </c:pt>
                <c:pt idx="266">
                  <c:v>3873.6692040598364</c:v>
                </c:pt>
                <c:pt idx="267">
                  <c:v>2179.5730502136958</c:v>
                </c:pt>
                <c:pt idx="268">
                  <c:v>227.04099893162493</c:v>
                </c:pt>
                <c:pt idx="269">
                  <c:v>63.951255341897195</c:v>
                </c:pt>
                <c:pt idx="270">
                  <c:v>-975.50066773502112</c:v>
                </c:pt>
                <c:pt idx="271">
                  <c:v>-2117.7346420940175</c:v>
                </c:pt>
                <c:pt idx="272">
                  <c:v>4139.5345886752102</c:v>
                </c:pt>
                <c:pt idx="273">
                  <c:v>-3776.7490651709468</c:v>
                </c:pt>
                <c:pt idx="274">
                  <c:v>3575.6515758547193</c:v>
                </c:pt>
                <c:pt idx="275">
                  <c:v>-895.30675747862551</c:v>
                </c:pt>
                <c:pt idx="276">
                  <c:v>-6666.9253472222044</c:v>
                </c:pt>
                <c:pt idx="277">
                  <c:v>-541.12086004270941</c:v>
                </c:pt>
                <c:pt idx="278">
                  <c:v>4193.2942040598073</c:v>
                </c:pt>
                <c:pt idx="279">
                  <c:v>898.32305021366665</c:v>
                </c:pt>
                <c:pt idx="280">
                  <c:v>1370.6659989316249</c:v>
                </c:pt>
                <c:pt idx="281">
                  <c:v>2610.9512553418972</c:v>
                </c:pt>
                <c:pt idx="282">
                  <c:v>-3436.8340010683933</c:v>
                </c:pt>
                <c:pt idx="283">
                  <c:v>-765.77630876070361</c:v>
                </c:pt>
                <c:pt idx="284">
                  <c:v>1277.3262553418963</c:v>
                </c:pt>
                <c:pt idx="285">
                  <c:v>-2708.8740651709468</c:v>
                </c:pt>
                <c:pt idx="286">
                  <c:v>4328.1515758546902</c:v>
                </c:pt>
                <c:pt idx="287">
                  <c:v>-1021.9317574786546</c:v>
                </c:pt>
                <c:pt idx="288">
                  <c:v>-7270.8420138888905</c:v>
                </c:pt>
                <c:pt idx="289">
                  <c:v>61.754139957232383</c:v>
                </c:pt>
                <c:pt idx="290">
                  <c:v>4362.0442040598655</c:v>
                </c:pt>
                <c:pt idx="291">
                  <c:v>1250.1147168803818</c:v>
                </c:pt>
                <c:pt idx="292">
                  <c:v>1126.4576655982528</c:v>
                </c:pt>
                <c:pt idx="293">
                  <c:v>2865.7429220085251</c:v>
                </c:pt>
                <c:pt idx="294">
                  <c:v>-2835.7090010683933</c:v>
                </c:pt>
                <c:pt idx="295">
                  <c:v>62.723691239296386</c:v>
                </c:pt>
                <c:pt idx="296">
                  <c:v>2652.2845886752102</c:v>
                </c:pt>
                <c:pt idx="297">
                  <c:v>-1966.6657318375746</c:v>
                </c:pt>
                <c:pt idx="298">
                  <c:v>4280.8599091880333</c:v>
                </c:pt>
                <c:pt idx="299">
                  <c:v>-1203.7234241453407</c:v>
                </c:pt>
                <c:pt idx="300">
                  <c:v>-8106.3836805555475</c:v>
                </c:pt>
                <c:pt idx="301">
                  <c:v>-2112.2875267093955</c:v>
                </c:pt>
                <c:pt idx="302">
                  <c:v>3653.0442040598073</c:v>
                </c:pt>
                <c:pt idx="303">
                  <c:v>3589.4063835470097</c:v>
                </c:pt>
                <c:pt idx="304">
                  <c:v>1333.9993322649971</c:v>
                </c:pt>
                <c:pt idx="305">
                  <c:v>2018.4929220085833</c:v>
                </c:pt>
                <c:pt idx="306">
                  <c:v>-1560.6673344017072</c:v>
                </c:pt>
                <c:pt idx="307">
                  <c:v>-1778.1513087607036</c:v>
                </c:pt>
                <c:pt idx="308">
                  <c:v>3702.8679220085241</c:v>
                </c:pt>
                <c:pt idx="309">
                  <c:v>-1374.4157318376328</c:v>
                </c:pt>
                <c:pt idx="310">
                  <c:v>4363.0265758546611</c:v>
                </c:pt>
                <c:pt idx="311">
                  <c:v>-1579.4317574785964</c:v>
                </c:pt>
                <c:pt idx="312">
                  <c:v>-9796.7586805555475</c:v>
                </c:pt>
                <c:pt idx="313">
                  <c:v>-2254.8708600427676</c:v>
                </c:pt>
                <c:pt idx="314">
                  <c:v>2073.2108707264933</c:v>
                </c:pt>
                <c:pt idx="315">
                  <c:v>4720.3230502136375</c:v>
                </c:pt>
                <c:pt idx="316">
                  <c:v>661.87433226493886</c:v>
                </c:pt>
                <c:pt idx="317">
                  <c:v>106.11792200852506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6DA-4EC0-A87B-33A7BCF6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63200"/>
        <c:axId val="948364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'A2. Decomposition'!$C$1</c15:sqref>
                        </c15:formulaRef>
                      </c:ext>
                    </c:extLst>
                    <c:strCache>
                      <c:ptCount val="1"/>
                      <c:pt idx="0">
                        <c:v>Green Produce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'A2. Decomposition'!$C$2:$C$325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160204</c:v>
                      </c:pt>
                      <c:pt idx="1">
                        <c:v>183778</c:v>
                      </c:pt>
                      <c:pt idx="2">
                        <c:v>186069</c:v>
                      </c:pt>
                      <c:pt idx="3">
                        <c:v>196725</c:v>
                      </c:pt>
                      <c:pt idx="4">
                        <c:v>197232</c:v>
                      </c:pt>
                      <c:pt idx="5">
                        <c:v>206616</c:v>
                      </c:pt>
                      <c:pt idx="6">
                        <c:v>204753</c:v>
                      </c:pt>
                      <c:pt idx="7">
                        <c:v>190908</c:v>
                      </c:pt>
                      <c:pt idx="8">
                        <c:v>194836</c:v>
                      </c:pt>
                      <c:pt idx="9">
                        <c:v>177380</c:v>
                      </c:pt>
                      <c:pt idx="10">
                        <c:v>180999</c:v>
                      </c:pt>
                      <c:pt idx="11">
                        <c:v>171680</c:v>
                      </c:pt>
                      <c:pt idx="12">
                        <c:v>162844</c:v>
                      </c:pt>
                      <c:pt idx="13">
                        <c:v>187869</c:v>
                      </c:pt>
                      <c:pt idx="14">
                        <c:v>188737</c:v>
                      </c:pt>
                      <c:pt idx="15">
                        <c:v>205981</c:v>
                      </c:pt>
                      <c:pt idx="16">
                        <c:v>199414</c:v>
                      </c:pt>
                      <c:pt idx="17">
                        <c:v>209838</c:v>
                      </c:pt>
                      <c:pt idx="18">
                        <c:v>209634</c:v>
                      </c:pt>
                      <c:pt idx="19">
                        <c:v>193765</c:v>
                      </c:pt>
                      <c:pt idx="20">
                        <c:v>197793</c:v>
                      </c:pt>
                      <c:pt idx="21">
                        <c:v>182322</c:v>
                      </c:pt>
                      <c:pt idx="22">
                        <c:v>186828</c:v>
                      </c:pt>
                      <c:pt idx="23">
                        <c:v>169314</c:v>
                      </c:pt>
                      <c:pt idx="24">
                        <c:v>166444</c:v>
                      </c:pt>
                      <c:pt idx="25">
                        <c:v>196190</c:v>
                      </c:pt>
                      <c:pt idx="26">
                        <c:v>195407</c:v>
                      </c:pt>
                      <c:pt idx="27">
                        <c:v>206594</c:v>
                      </c:pt>
                      <c:pt idx="28">
                        <c:v>207280</c:v>
                      </c:pt>
                      <c:pt idx="29">
                        <c:v>214778</c:v>
                      </c:pt>
                      <c:pt idx="30">
                        <c:v>215045</c:v>
                      </c:pt>
                      <c:pt idx="31">
                        <c:v>200511</c:v>
                      </c:pt>
                      <c:pt idx="32">
                        <c:v>202864</c:v>
                      </c:pt>
                      <c:pt idx="33">
                        <c:v>190074</c:v>
                      </c:pt>
                      <c:pt idx="34">
                        <c:v>193087</c:v>
                      </c:pt>
                      <c:pt idx="35">
                        <c:v>193838</c:v>
                      </c:pt>
                      <c:pt idx="36">
                        <c:v>171053</c:v>
                      </c:pt>
                      <c:pt idx="37">
                        <c:v>201227</c:v>
                      </c:pt>
                      <c:pt idx="38">
                        <c:v>198213</c:v>
                      </c:pt>
                      <c:pt idx="39">
                        <c:v>212586</c:v>
                      </c:pt>
                      <c:pt idx="40">
                        <c:v>211370</c:v>
                      </c:pt>
                      <c:pt idx="41">
                        <c:v>217188</c:v>
                      </c:pt>
                      <c:pt idx="42">
                        <c:v>219216</c:v>
                      </c:pt>
                      <c:pt idx="43">
                        <c:v>203866</c:v>
                      </c:pt>
                      <c:pt idx="44">
                        <c:v>206745</c:v>
                      </c:pt>
                      <c:pt idx="45">
                        <c:v>194131</c:v>
                      </c:pt>
                      <c:pt idx="46">
                        <c:v>193341</c:v>
                      </c:pt>
                      <c:pt idx="47">
                        <c:v>183465</c:v>
                      </c:pt>
                      <c:pt idx="48">
                        <c:v>176562</c:v>
                      </c:pt>
                      <c:pt idx="49">
                        <c:v>204172</c:v>
                      </c:pt>
                      <c:pt idx="50">
                        <c:v>205253</c:v>
                      </c:pt>
                      <c:pt idx="51">
                        <c:v>218676</c:v>
                      </c:pt>
                      <c:pt idx="52">
                        <c:v>215551</c:v>
                      </c:pt>
                      <c:pt idx="53">
                        <c:v>225109</c:v>
                      </c:pt>
                      <c:pt idx="54">
                        <c:v>229050</c:v>
                      </c:pt>
                      <c:pt idx="55">
                        <c:v>207604</c:v>
                      </c:pt>
                      <c:pt idx="56">
                        <c:v>215654</c:v>
                      </c:pt>
                      <c:pt idx="57">
                        <c:v>199643</c:v>
                      </c:pt>
                      <c:pt idx="58">
                        <c:v>201462</c:v>
                      </c:pt>
                      <c:pt idx="59">
                        <c:v>190126</c:v>
                      </c:pt>
                      <c:pt idx="60">
                        <c:v>183950</c:v>
                      </c:pt>
                      <c:pt idx="61">
                        <c:v>211952</c:v>
                      </c:pt>
                      <c:pt idx="62">
                        <c:v>211290</c:v>
                      </c:pt>
                      <c:pt idx="63">
                        <c:v>226082</c:v>
                      </c:pt>
                      <c:pt idx="64">
                        <c:v>222254</c:v>
                      </c:pt>
                      <c:pt idx="65">
                        <c:v>236713</c:v>
                      </c:pt>
                      <c:pt idx="66">
                        <c:v>233496</c:v>
                      </c:pt>
                      <c:pt idx="67">
                        <c:v>213547</c:v>
                      </c:pt>
                      <c:pt idx="68">
                        <c:v>221219</c:v>
                      </c:pt>
                      <c:pt idx="69">
                        <c:v>202422</c:v>
                      </c:pt>
                      <c:pt idx="70">
                        <c:v>207322</c:v>
                      </c:pt>
                      <c:pt idx="71">
                        <c:v>196870</c:v>
                      </c:pt>
                      <c:pt idx="72">
                        <c:v>187167</c:v>
                      </c:pt>
                      <c:pt idx="73">
                        <c:v>214222</c:v>
                      </c:pt>
                      <c:pt idx="74">
                        <c:v>217921</c:v>
                      </c:pt>
                      <c:pt idx="75">
                        <c:v>227899</c:v>
                      </c:pt>
                      <c:pt idx="76">
                        <c:v>228733</c:v>
                      </c:pt>
                      <c:pt idx="77">
                        <c:v>239944</c:v>
                      </c:pt>
                      <c:pt idx="78">
                        <c:v>237143</c:v>
                      </c:pt>
                      <c:pt idx="79">
                        <c:v>219461</c:v>
                      </c:pt>
                      <c:pt idx="80">
                        <c:v>228523</c:v>
                      </c:pt>
                      <c:pt idx="81">
                        <c:v>211178</c:v>
                      </c:pt>
                      <c:pt idx="82">
                        <c:v>216303</c:v>
                      </c:pt>
                      <c:pt idx="83">
                        <c:v>193581</c:v>
                      </c:pt>
                      <c:pt idx="84">
                        <c:v>191485</c:v>
                      </c:pt>
                      <c:pt idx="85">
                        <c:v>220763</c:v>
                      </c:pt>
                      <c:pt idx="86">
                        <c:v>220996</c:v>
                      </c:pt>
                      <c:pt idx="87">
                        <c:v>230786</c:v>
                      </c:pt>
                      <c:pt idx="88">
                        <c:v>235970</c:v>
                      </c:pt>
                      <c:pt idx="89">
                        <c:v>243116</c:v>
                      </c:pt>
                      <c:pt idx="90">
                        <c:v>241503</c:v>
                      </c:pt>
                      <c:pt idx="91">
                        <c:v>224306</c:v>
                      </c:pt>
                      <c:pt idx="92">
                        <c:v>233631</c:v>
                      </c:pt>
                      <c:pt idx="93">
                        <c:v>221856</c:v>
                      </c:pt>
                      <c:pt idx="94">
                        <c:v>221465</c:v>
                      </c:pt>
                      <c:pt idx="95">
                        <c:v>203442</c:v>
                      </c:pt>
                      <c:pt idx="96">
                        <c:v>199261</c:v>
                      </c:pt>
                      <c:pt idx="97">
                        <c:v>232490</c:v>
                      </c:pt>
                      <c:pt idx="98">
                        <c:v>227698</c:v>
                      </c:pt>
                      <c:pt idx="99">
                        <c:v>242501</c:v>
                      </c:pt>
                      <c:pt idx="100">
                        <c:v>242963</c:v>
                      </c:pt>
                      <c:pt idx="101">
                        <c:v>245140</c:v>
                      </c:pt>
                      <c:pt idx="102">
                        <c:v>247832</c:v>
                      </c:pt>
                      <c:pt idx="103">
                        <c:v>227899</c:v>
                      </c:pt>
                      <c:pt idx="104">
                        <c:v>236491</c:v>
                      </c:pt>
                      <c:pt idx="105">
                        <c:v>222819</c:v>
                      </c:pt>
                      <c:pt idx="106">
                        <c:v>218390</c:v>
                      </c:pt>
                      <c:pt idx="107">
                        <c:v>209685</c:v>
                      </c:pt>
                      <c:pt idx="108">
                        <c:v>200876</c:v>
                      </c:pt>
                      <c:pt idx="109">
                        <c:v>232587</c:v>
                      </c:pt>
                      <c:pt idx="110">
                        <c:v>232513</c:v>
                      </c:pt>
                      <c:pt idx="111">
                        <c:v>245357</c:v>
                      </c:pt>
                      <c:pt idx="112">
                        <c:v>243498</c:v>
                      </c:pt>
                      <c:pt idx="113">
                        <c:v>250363</c:v>
                      </c:pt>
                      <c:pt idx="114">
                        <c:v>253274</c:v>
                      </c:pt>
                      <c:pt idx="115">
                        <c:v>226312</c:v>
                      </c:pt>
                      <c:pt idx="116">
                        <c:v>241050</c:v>
                      </c:pt>
                      <c:pt idx="117">
                        <c:v>230511</c:v>
                      </c:pt>
                      <c:pt idx="118">
                        <c:v>229584</c:v>
                      </c:pt>
                      <c:pt idx="119">
                        <c:v>215215</c:v>
                      </c:pt>
                      <c:pt idx="120">
                        <c:v>208237</c:v>
                      </c:pt>
                      <c:pt idx="121">
                        <c:v>236070</c:v>
                      </c:pt>
                      <c:pt idx="122">
                        <c:v>237226</c:v>
                      </c:pt>
                      <c:pt idx="123">
                        <c:v>251746</c:v>
                      </c:pt>
                      <c:pt idx="124">
                        <c:v>247868</c:v>
                      </c:pt>
                      <c:pt idx="125">
                        <c:v>256392</c:v>
                      </c:pt>
                      <c:pt idx="126">
                        <c:v>258666</c:v>
                      </c:pt>
                      <c:pt idx="127">
                        <c:v>233625</c:v>
                      </c:pt>
                      <c:pt idx="128">
                        <c:v>245556</c:v>
                      </c:pt>
                      <c:pt idx="129">
                        <c:v>230648</c:v>
                      </c:pt>
                      <c:pt idx="130">
                        <c:v>234260</c:v>
                      </c:pt>
                      <c:pt idx="131">
                        <c:v>218534</c:v>
                      </c:pt>
                      <c:pt idx="132">
                        <c:v>203677</c:v>
                      </c:pt>
                      <c:pt idx="133">
                        <c:v>236679</c:v>
                      </c:pt>
                      <c:pt idx="134">
                        <c:v>239415</c:v>
                      </c:pt>
                      <c:pt idx="135">
                        <c:v>253244</c:v>
                      </c:pt>
                      <c:pt idx="136">
                        <c:v>252145</c:v>
                      </c:pt>
                      <c:pt idx="137">
                        <c:v>262105</c:v>
                      </c:pt>
                      <c:pt idx="138">
                        <c:v>260687</c:v>
                      </c:pt>
                      <c:pt idx="139">
                        <c:v>237451</c:v>
                      </c:pt>
                      <c:pt idx="140">
                        <c:v>254048</c:v>
                      </c:pt>
                      <c:pt idx="141">
                        <c:v>233698</c:v>
                      </c:pt>
                      <c:pt idx="142">
                        <c:v>238538</c:v>
                      </c:pt>
                      <c:pt idx="143">
                        <c:v>222450</c:v>
                      </c:pt>
                      <c:pt idx="144">
                        <c:v>213709</c:v>
                      </c:pt>
                      <c:pt idx="145">
                        <c:v>251403</c:v>
                      </c:pt>
                      <c:pt idx="146">
                        <c:v>250968</c:v>
                      </c:pt>
                      <c:pt idx="147">
                        <c:v>257235</c:v>
                      </c:pt>
                      <c:pt idx="148">
                        <c:v>257383</c:v>
                      </c:pt>
                      <c:pt idx="149">
                        <c:v>265969</c:v>
                      </c:pt>
                      <c:pt idx="150">
                        <c:v>262836</c:v>
                      </c:pt>
                      <c:pt idx="151">
                        <c:v>243515</c:v>
                      </c:pt>
                      <c:pt idx="152">
                        <c:v>254496</c:v>
                      </c:pt>
                      <c:pt idx="153">
                        <c:v>239796</c:v>
                      </c:pt>
                      <c:pt idx="154">
                        <c:v>245029</c:v>
                      </c:pt>
                      <c:pt idx="155">
                        <c:v>224072</c:v>
                      </c:pt>
                      <c:pt idx="156">
                        <c:v>219970</c:v>
                      </c:pt>
                      <c:pt idx="157">
                        <c:v>253182</c:v>
                      </c:pt>
                      <c:pt idx="158">
                        <c:v>250860</c:v>
                      </c:pt>
                      <c:pt idx="159">
                        <c:v>262678</c:v>
                      </c:pt>
                      <c:pt idx="160">
                        <c:v>263816</c:v>
                      </c:pt>
                      <c:pt idx="161">
                        <c:v>267025</c:v>
                      </c:pt>
                      <c:pt idx="162">
                        <c:v>265323</c:v>
                      </c:pt>
                      <c:pt idx="163">
                        <c:v>242240</c:v>
                      </c:pt>
                      <c:pt idx="164">
                        <c:v>251419</c:v>
                      </c:pt>
                      <c:pt idx="165">
                        <c:v>243056</c:v>
                      </c:pt>
                      <c:pt idx="166">
                        <c:v>245787</c:v>
                      </c:pt>
                      <c:pt idx="167">
                        <c:v>233282</c:v>
                      </c:pt>
                      <c:pt idx="168">
                        <c:v>220711</c:v>
                      </c:pt>
                      <c:pt idx="169">
                        <c:v>256623</c:v>
                      </c:pt>
                      <c:pt idx="170">
                        <c:v>250644</c:v>
                      </c:pt>
                      <c:pt idx="171">
                        <c:v>263370</c:v>
                      </c:pt>
                      <c:pt idx="172">
                        <c:v>263782</c:v>
                      </c:pt>
                      <c:pt idx="173">
                        <c:v>263421</c:v>
                      </c:pt>
                      <c:pt idx="174">
                        <c:v>265206</c:v>
                      </c:pt>
                      <c:pt idx="175">
                        <c:v>245605</c:v>
                      </c:pt>
                      <c:pt idx="176">
                        <c:v>257939</c:v>
                      </c:pt>
                      <c:pt idx="177">
                        <c:v>245346</c:v>
                      </c:pt>
                      <c:pt idx="178">
                        <c:v>248187</c:v>
                      </c:pt>
                      <c:pt idx="179">
                        <c:v>233621</c:v>
                      </c:pt>
                      <c:pt idx="180">
                        <c:v>219232</c:v>
                      </c:pt>
                      <c:pt idx="181">
                        <c:v>259638</c:v>
                      </c:pt>
                      <c:pt idx="182">
                        <c:v>252595</c:v>
                      </c:pt>
                      <c:pt idx="183">
                        <c:v>267574</c:v>
                      </c:pt>
                      <c:pt idx="184">
                        <c:v>265374</c:v>
                      </c:pt>
                      <c:pt idx="185">
                        <c:v>267106</c:v>
                      </c:pt>
                      <c:pt idx="186">
                        <c:v>271225</c:v>
                      </c:pt>
                      <c:pt idx="187">
                        <c:v>245965</c:v>
                      </c:pt>
                      <c:pt idx="188">
                        <c:v>261423</c:v>
                      </c:pt>
                      <c:pt idx="189">
                        <c:v>245787</c:v>
                      </c:pt>
                      <c:pt idx="190">
                        <c:v>240281</c:v>
                      </c:pt>
                      <c:pt idx="191">
                        <c:v>232920</c:v>
                      </c:pt>
                      <c:pt idx="192">
                        <c:v>221336</c:v>
                      </c:pt>
                      <c:pt idx="193">
                        <c:v>252343</c:v>
                      </c:pt>
                      <c:pt idx="194">
                        <c:v>252088</c:v>
                      </c:pt>
                      <c:pt idx="195">
                        <c:v>261466</c:v>
                      </c:pt>
                      <c:pt idx="196">
                        <c:v>257484</c:v>
                      </c:pt>
                      <c:pt idx="197">
                        <c:v>261600</c:v>
                      </c:pt>
                      <c:pt idx="198">
                        <c:v>260609</c:v>
                      </c:pt>
                      <c:pt idx="199">
                        <c:v>239607</c:v>
                      </c:pt>
                      <c:pt idx="200">
                        <c:v>255848</c:v>
                      </c:pt>
                      <c:pt idx="201">
                        <c:v>236465</c:v>
                      </c:pt>
                      <c:pt idx="202">
                        <c:v>241742</c:v>
                      </c:pt>
                      <c:pt idx="203">
                        <c:v>225529</c:v>
                      </c:pt>
                      <c:pt idx="204">
                        <c:v>217643</c:v>
                      </c:pt>
                      <c:pt idx="205">
                        <c:v>249741</c:v>
                      </c:pt>
                      <c:pt idx="206">
                        <c:v>251374</c:v>
                      </c:pt>
                      <c:pt idx="207">
                        <c:v>258276</c:v>
                      </c:pt>
                      <c:pt idx="208">
                        <c:v>258395</c:v>
                      </c:pt>
                      <c:pt idx="209">
                        <c:v>264472</c:v>
                      </c:pt>
                      <c:pt idx="210">
                        <c:v>260297</c:v>
                      </c:pt>
                      <c:pt idx="211">
                        <c:v>241970</c:v>
                      </c:pt>
                      <c:pt idx="212">
                        <c:v>252209</c:v>
                      </c:pt>
                      <c:pt idx="213">
                        <c:v>237264</c:v>
                      </c:pt>
                      <c:pt idx="214">
                        <c:v>239593</c:v>
                      </c:pt>
                      <c:pt idx="215">
                        <c:v>220839</c:v>
                      </c:pt>
                      <c:pt idx="216">
                        <c:v>210635</c:v>
                      </c:pt>
                      <c:pt idx="217">
                        <c:v>254238</c:v>
                      </c:pt>
                      <c:pt idx="218">
                        <c:v>253936</c:v>
                      </c:pt>
                      <c:pt idx="219">
                        <c:v>256927</c:v>
                      </c:pt>
                      <c:pt idx="220">
                        <c:v>260083</c:v>
                      </c:pt>
                      <c:pt idx="221">
                        <c:v>265315</c:v>
                      </c:pt>
                      <c:pt idx="222">
                        <c:v>263837</c:v>
                      </c:pt>
                      <c:pt idx="223">
                        <c:v>244682</c:v>
                      </c:pt>
                      <c:pt idx="224">
                        <c:v>256395</c:v>
                      </c:pt>
                      <c:pt idx="225">
                        <c:v>239579</c:v>
                      </c:pt>
                      <c:pt idx="226">
                        <c:v>240800</c:v>
                      </c:pt>
                      <c:pt idx="227">
                        <c:v>223790</c:v>
                      </c:pt>
                      <c:pt idx="228">
                        <c:v>213463</c:v>
                      </c:pt>
                      <c:pt idx="229">
                        <c:v>253124</c:v>
                      </c:pt>
                      <c:pt idx="230">
                        <c:v>249578</c:v>
                      </c:pt>
                      <c:pt idx="231">
                        <c:v>254083</c:v>
                      </c:pt>
                      <c:pt idx="232">
                        <c:v>258350</c:v>
                      </c:pt>
                      <c:pt idx="233">
                        <c:v>260175</c:v>
                      </c:pt>
                      <c:pt idx="234">
                        <c:v>260526</c:v>
                      </c:pt>
                      <c:pt idx="235">
                        <c:v>242062</c:v>
                      </c:pt>
                      <c:pt idx="236">
                        <c:v>251906</c:v>
                      </c:pt>
                      <c:pt idx="237">
                        <c:v>238535</c:v>
                      </c:pt>
                      <c:pt idx="238">
                        <c:v>244810</c:v>
                      </c:pt>
                      <c:pt idx="239">
                        <c:v>227527</c:v>
                      </c:pt>
                      <c:pt idx="240">
                        <c:v>218196</c:v>
                      </c:pt>
                      <c:pt idx="241">
                        <c:v>256166</c:v>
                      </c:pt>
                      <c:pt idx="242">
                        <c:v>249394</c:v>
                      </c:pt>
                      <c:pt idx="243">
                        <c:v>260774</c:v>
                      </c:pt>
                      <c:pt idx="244">
                        <c:v>260376</c:v>
                      </c:pt>
                      <c:pt idx="245">
                        <c:v>260244</c:v>
                      </c:pt>
                      <c:pt idx="246">
                        <c:v>264379</c:v>
                      </c:pt>
                      <c:pt idx="247">
                        <c:v>238867</c:v>
                      </c:pt>
                      <c:pt idx="248">
                        <c:v>253574</c:v>
                      </c:pt>
                      <c:pt idx="249">
                        <c:v>240361</c:v>
                      </c:pt>
                      <c:pt idx="250">
                        <c:v>238709</c:v>
                      </c:pt>
                      <c:pt idx="251">
                        <c:v>229419</c:v>
                      </c:pt>
                      <c:pt idx="252">
                        <c:v>215803</c:v>
                      </c:pt>
                      <c:pt idx="253">
                        <c:v>253026</c:v>
                      </c:pt>
                      <c:pt idx="254">
                        <c:v>252064</c:v>
                      </c:pt>
                      <c:pt idx="255">
                        <c:v>263406</c:v>
                      </c:pt>
                      <c:pt idx="256">
                        <c:v>259980</c:v>
                      </c:pt>
                      <c:pt idx="257">
                        <c:v>263946</c:v>
                      </c:pt>
                      <c:pt idx="258">
                        <c:v>268061</c:v>
                      </c:pt>
                      <c:pt idx="259">
                        <c:v>242536</c:v>
                      </c:pt>
                      <c:pt idx="260">
                        <c:v>258748</c:v>
                      </c:pt>
                      <c:pt idx="261">
                        <c:v>240055</c:v>
                      </c:pt>
                      <c:pt idx="262">
                        <c:v>241237</c:v>
                      </c:pt>
                      <c:pt idx="263">
                        <c:v>226413</c:v>
                      </c:pt>
                      <c:pt idx="264">
                        <c:v>213949</c:v>
                      </c:pt>
                      <c:pt idx="265">
                        <c:v>253424</c:v>
                      </c:pt>
                      <c:pt idx="266">
                        <c:v>256736</c:v>
                      </c:pt>
                      <c:pt idx="267">
                        <c:v>266237</c:v>
                      </c:pt>
                      <c:pt idx="268">
                        <c:v>263459</c:v>
                      </c:pt>
                      <c:pt idx="269">
                        <c:v>270053</c:v>
                      </c:pt>
                      <c:pt idx="270">
                        <c:v>268831</c:v>
                      </c:pt>
                      <c:pt idx="271">
                        <c:v>247688</c:v>
                      </c:pt>
                      <c:pt idx="272">
                        <c:v>265144</c:v>
                      </c:pt>
                      <c:pt idx="273">
                        <c:v>241451</c:v>
                      </c:pt>
                      <c:pt idx="274">
                        <c:v>252271</c:v>
                      </c:pt>
                      <c:pt idx="275">
                        <c:v>233498</c:v>
                      </c:pt>
                      <c:pt idx="276">
                        <c:v>217220</c:v>
                      </c:pt>
                      <c:pt idx="277">
                        <c:v>258017</c:v>
                      </c:pt>
                      <c:pt idx="278">
                        <c:v>262817</c:v>
                      </c:pt>
                      <c:pt idx="279">
                        <c:v>270839</c:v>
                      </c:pt>
                      <c:pt idx="280">
                        <c:v>270574</c:v>
                      </c:pt>
                      <c:pt idx="281">
                        <c:v>278372</c:v>
                      </c:pt>
                      <c:pt idx="282">
                        <c:v>272209</c:v>
                      </c:pt>
                      <c:pt idx="283">
                        <c:v>255090</c:v>
                      </c:pt>
                      <c:pt idx="284">
                        <c:v>268469</c:v>
                      </c:pt>
                      <c:pt idx="285">
                        <c:v>248843</c:v>
                      </c:pt>
                      <c:pt idx="286">
                        <c:v>259424</c:v>
                      </c:pt>
                      <c:pt idx="287">
                        <c:v>239679</c:v>
                      </c:pt>
                      <c:pt idx="288">
                        <c:v>223011</c:v>
                      </c:pt>
                      <c:pt idx="289">
                        <c:v>265147</c:v>
                      </c:pt>
                      <c:pt idx="290">
                        <c:v>269653</c:v>
                      </c:pt>
                      <c:pt idx="291">
                        <c:v>277972</c:v>
                      </c:pt>
                      <c:pt idx="292">
                        <c:v>276991</c:v>
                      </c:pt>
                      <c:pt idx="293">
                        <c:v>285160</c:v>
                      </c:pt>
                      <c:pt idx="294">
                        <c:v>279213</c:v>
                      </c:pt>
                      <c:pt idx="295">
                        <c:v>262039</c:v>
                      </c:pt>
                      <c:pt idx="296">
                        <c:v>275610</c:v>
                      </c:pt>
                      <c:pt idx="297">
                        <c:v>255154</c:v>
                      </c:pt>
                      <c:pt idx="298">
                        <c:v>264778</c:v>
                      </c:pt>
                      <c:pt idx="299">
                        <c:v>244587</c:v>
                      </c:pt>
                      <c:pt idx="300">
                        <c:v>226947</c:v>
                      </c:pt>
                      <c:pt idx="301">
                        <c:v>267355</c:v>
                      </c:pt>
                      <c:pt idx="302">
                        <c:v>272904</c:v>
                      </c:pt>
                      <c:pt idx="303">
                        <c:v>283956</c:v>
                      </c:pt>
                      <c:pt idx="304">
                        <c:v>280537</c:v>
                      </c:pt>
                      <c:pt idx="305">
                        <c:v>287343</c:v>
                      </c:pt>
                      <c:pt idx="306">
                        <c:v>283184</c:v>
                      </c:pt>
                      <c:pt idx="307">
                        <c:v>262673</c:v>
                      </c:pt>
                      <c:pt idx="308">
                        <c:v>278937</c:v>
                      </c:pt>
                      <c:pt idx="309">
                        <c:v>257712</c:v>
                      </c:pt>
                      <c:pt idx="310">
                        <c:v>266535</c:v>
                      </c:pt>
                      <c:pt idx="311">
                        <c:v>245695</c:v>
                      </c:pt>
                      <c:pt idx="312">
                        <c:v>226660</c:v>
                      </c:pt>
                      <c:pt idx="313">
                        <c:v>268480</c:v>
                      </c:pt>
                      <c:pt idx="314">
                        <c:v>272475</c:v>
                      </c:pt>
                      <c:pt idx="315">
                        <c:v>286164</c:v>
                      </c:pt>
                      <c:pt idx="316">
                        <c:v>280877</c:v>
                      </c:pt>
                      <c:pt idx="317">
                        <c:v>288145</c:v>
                      </c:pt>
                      <c:pt idx="318">
                        <c:v>286608</c:v>
                      </c:pt>
                      <c:pt idx="319">
                        <c:v>260595</c:v>
                      </c:pt>
                      <c:pt idx="320">
                        <c:v>282174</c:v>
                      </c:pt>
                      <c:pt idx="321">
                        <c:v>258590</c:v>
                      </c:pt>
                      <c:pt idx="322">
                        <c:v>268413</c:v>
                      </c:pt>
                      <c:pt idx="323">
                        <c:v>287536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DA-4EC0-A87B-33A7BCF67E98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Decomposition'!$G$1</c15:sqref>
                        </c15:formulaRef>
                      </c:ext>
                    </c:extLst>
                    <c:strCache>
                      <c:ptCount val="1"/>
                      <c:pt idx="0">
                        <c:v> 12-month CMA (Trend)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Decomposition'!$G$2:$G$325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187708.33333333334</c:v>
                      </c:pt>
                      <c:pt idx="7">
                        <c:v>187988.79166666669</c:v>
                      </c:pt>
                      <c:pt idx="8">
                        <c:v>188270.41666666669</c:v>
                      </c:pt>
                      <c:pt idx="9">
                        <c:v>188767.25</c:v>
                      </c:pt>
                      <c:pt idx="10">
                        <c:v>189243.83333333331</c:v>
                      </c:pt>
                      <c:pt idx="11">
                        <c:v>189469</c:v>
                      </c:pt>
                      <c:pt idx="12">
                        <c:v>189806.625</c:v>
                      </c:pt>
                      <c:pt idx="13">
                        <c:v>190129.04166666669</c:v>
                      </c:pt>
                      <c:pt idx="14">
                        <c:v>190371.29166666669</c:v>
                      </c:pt>
                      <c:pt idx="15">
                        <c:v>190700.41666666669</c:v>
                      </c:pt>
                      <c:pt idx="16">
                        <c:v>191149.20833333334</c:v>
                      </c:pt>
                      <c:pt idx="17">
                        <c:v>191293.5</c:v>
                      </c:pt>
                      <c:pt idx="18">
                        <c:v>191344.91666666666</c:v>
                      </c:pt>
                      <c:pt idx="19">
                        <c:v>191841.625</c:v>
                      </c:pt>
                      <c:pt idx="20">
                        <c:v>192466.25</c:v>
                      </c:pt>
                      <c:pt idx="21">
                        <c:v>192769.70833333331</c:v>
                      </c:pt>
                      <c:pt idx="22">
                        <c:v>193123</c:v>
                      </c:pt>
                      <c:pt idx="23">
                        <c:v>193656.58333333331</c:v>
                      </c:pt>
                      <c:pt idx="24">
                        <c:v>194087.875</c:v>
                      </c:pt>
                      <c:pt idx="25">
                        <c:v>194594.41666666669</c:v>
                      </c:pt>
                      <c:pt idx="26">
                        <c:v>195086.79166666669</c:v>
                      </c:pt>
                      <c:pt idx="27">
                        <c:v>195621.08333333334</c:v>
                      </c:pt>
                      <c:pt idx="28">
                        <c:v>196204.875</c:v>
                      </c:pt>
                      <c:pt idx="29">
                        <c:v>197487.5</c:v>
                      </c:pt>
                      <c:pt idx="30">
                        <c:v>198701.375</c:v>
                      </c:pt>
                      <c:pt idx="31">
                        <c:v>199103.29166666666</c:v>
                      </c:pt>
                      <c:pt idx="32">
                        <c:v>199430.08333333331</c:v>
                      </c:pt>
                      <c:pt idx="33">
                        <c:v>199796.66666666669</c:v>
                      </c:pt>
                      <c:pt idx="34">
                        <c:v>200216.75</c:v>
                      </c:pt>
                      <c:pt idx="35">
                        <c:v>200487.58333333331</c:v>
                      </c:pt>
                      <c:pt idx="36">
                        <c:v>200761.79166666669</c:v>
                      </c:pt>
                      <c:pt idx="37">
                        <c:v>201075.375</c:v>
                      </c:pt>
                      <c:pt idx="38">
                        <c:v>201376.875</c:v>
                      </c:pt>
                      <c:pt idx="39">
                        <c:v>201707.625</c:v>
                      </c:pt>
                      <c:pt idx="40">
                        <c:v>201887.25</c:v>
                      </c:pt>
                      <c:pt idx="41">
                        <c:v>201465.625</c:v>
                      </c:pt>
                      <c:pt idx="42">
                        <c:v>201262.95833333331</c:v>
                      </c:pt>
                      <c:pt idx="43">
                        <c:v>201615.20833333331</c:v>
                      </c:pt>
                      <c:pt idx="44">
                        <c:v>202031.25</c:v>
                      </c:pt>
                      <c:pt idx="45">
                        <c:v>202578.33333333334</c:v>
                      </c:pt>
                      <c:pt idx="46">
                        <c:v>203006.29166666669</c:v>
                      </c:pt>
                      <c:pt idx="47">
                        <c:v>203510.54166666669</c:v>
                      </c:pt>
                      <c:pt idx="48">
                        <c:v>204250.33333333334</c:v>
                      </c:pt>
                      <c:pt idx="49">
                        <c:v>204815.83333333334</c:v>
                      </c:pt>
                      <c:pt idx="50">
                        <c:v>205342.79166666669</c:v>
                      </c:pt>
                      <c:pt idx="51">
                        <c:v>205943.66666666669</c:v>
                      </c:pt>
                      <c:pt idx="52">
                        <c:v>206511.70833333334</c:v>
                      </c:pt>
                      <c:pt idx="53">
                        <c:v>207127.625</c:v>
                      </c:pt>
                      <c:pt idx="54">
                        <c:v>207713</c:v>
                      </c:pt>
                      <c:pt idx="55">
                        <c:v>208345</c:v>
                      </c:pt>
                      <c:pt idx="56">
                        <c:v>208920.70833333331</c:v>
                      </c:pt>
                      <c:pt idx="57">
                        <c:v>209480.83333333331</c:v>
                      </c:pt>
                      <c:pt idx="58">
                        <c:v>210068.70833333331</c:v>
                      </c:pt>
                      <c:pt idx="59">
                        <c:v>210831.5</c:v>
                      </c:pt>
                      <c:pt idx="60">
                        <c:v>211500.25</c:v>
                      </c:pt>
                      <c:pt idx="61">
                        <c:v>211933.125</c:v>
                      </c:pt>
                      <c:pt idx="62">
                        <c:v>212412.625</c:v>
                      </c:pt>
                      <c:pt idx="63">
                        <c:v>212760.29166666669</c:v>
                      </c:pt>
                      <c:pt idx="64">
                        <c:v>213120.25</c:v>
                      </c:pt>
                      <c:pt idx="65">
                        <c:v>213645.41666666666</c:v>
                      </c:pt>
                      <c:pt idx="66">
                        <c:v>214060.45833333331</c:v>
                      </c:pt>
                      <c:pt idx="67">
                        <c:v>214289.08333333331</c:v>
                      </c:pt>
                      <c:pt idx="68">
                        <c:v>214659.95833333331</c:v>
                      </c:pt>
                      <c:pt idx="69">
                        <c:v>215011.95833333331</c:v>
                      </c:pt>
                      <c:pt idx="70">
                        <c:v>215357.625</c:v>
                      </c:pt>
                      <c:pt idx="71">
                        <c:v>215762.20833333334</c:v>
                      </c:pt>
                      <c:pt idx="72">
                        <c:v>216048.79166666669</c:v>
                      </c:pt>
                      <c:pt idx="73">
                        <c:v>216447.16666666669</c:v>
                      </c:pt>
                      <c:pt idx="74">
                        <c:v>216997.91666666669</c:v>
                      </c:pt>
                      <c:pt idx="75">
                        <c:v>217667.08333333331</c:v>
                      </c:pt>
                      <c:pt idx="76">
                        <c:v>218406.125</c:v>
                      </c:pt>
                      <c:pt idx="77">
                        <c:v>218643.29166666669</c:v>
                      </c:pt>
                      <c:pt idx="78">
                        <c:v>218686.16666666669</c:v>
                      </c:pt>
                      <c:pt idx="79">
                        <c:v>219138.625</c:v>
                      </c:pt>
                      <c:pt idx="80">
                        <c:v>219539.29166666666</c:v>
                      </c:pt>
                      <c:pt idx="81">
                        <c:v>219787.70833333331</c:v>
                      </c:pt>
                      <c:pt idx="82">
                        <c:v>220209.54166666669</c:v>
                      </c:pt>
                      <c:pt idx="83">
                        <c:v>220643.25</c:v>
                      </c:pt>
                      <c:pt idx="84">
                        <c:v>220957.08333333331</c:v>
                      </c:pt>
                      <c:pt idx="85">
                        <c:v>221340.625</c:v>
                      </c:pt>
                      <c:pt idx="86">
                        <c:v>221755.33333333331</c:v>
                      </c:pt>
                      <c:pt idx="87">
                        <c:v>222413.08333333331</c:v>
                      </c:pt>
                      <c:pt idx="88">
                        <c:v>223073.08333333331</c:v>
                      </c:pt>
                      <c:pt idx="89">
                        <c:v>223699.04166666666</c:v>
                      </c:pt>
                      <c:pt idx="90">
                        <c:v>224433.91666666666</c:v>
                      </c:pt>
                      <c:pt idx="91">
                        <c:v>225246.54166666666</c:v>
                      </c:pt>
                      <c:pt idx="92">
                        <c:v>226014.41666666666</c:v>
                      </c:pt>
                      <c:pt idx="93">
                        <c:v>226781.79166666666</c:v>
                      </c:pt>
                      <c:pt idx="94">
                        <c:v>227561.29166666666</c:v>
                      </c:pt>
                      <c:pt idx="95">
                        <c:v>227937</c:v>
                      </c:pt>
                      <c:pt idx="96">
                        <c:v>228285.04166666669</c:v>
                      </c:pt>
                      <c:pt idx="97">
                        <c:v>228698.45833333331</c:v>
                      </c:pt>
                      <c:pt idx="98">
                        <c:v>228967.33333333331</c:v>
                      </c:pt>
                      <c:pt idx="99">
                        <c:v>229126.625</c:v>
                      </c:pt>
                      <c:pt idx="100">
                        <c:v>229038.625</c:v>
                      </c:pt>
                      <c:pt idx="101">
                        <c:v>229170.625</c:v>
                      </c:pt>
                      <c:pt idx="102">
                        <c:v>229498.04166666669</c:v>
                      </c:pt>
                      <c:pt idx="103">
                        <c:v>229569.375</c:v>
                      </c:pt>
                      <c:pt idx="104">
                        <c:v>229774.04166666666</c:v>
                      </c:pt>
                      <c:pt idx="105">
                        <c:v>230093.66666666666</c:v>
                      </c:pt>
                      <c:pt idx="106">
                        <c:v>230234.95833333331</c:v>
                      </c:pt>
                      <c:pt idx="107">
                        <c:v>230474.875</c:v>
                      </c:pt>
                      <c:pt idx="108">
                        <c:v>230919.25</c:v>
                      </c:pt>
                      <c:pt idx="109">
                        <c:v>231079.875</c:v>
                      </c:pt>
                      <c:pt idx="110">
                        <c:v>231203.70833333331</c:v>
                      </c:pt>
                      <c:pt idx="111">
                        <c:v>231714.16666666666</c:v>
                      </c:pt>
                      <c:pt idx="112">
                        <c:v>232501.08333333331</c:v>
                      </c:pt>
                      <c:pt idx="113">
                        <c:v>233197.91666666669</c:v>
                      </c:pt>
                      <c:pt idx="114">
                        <c:v>233735.04166666669</c:v>
                      </c:pt>
                      <c:pt idx="115">
                        <c:v>234186.875</c:v>
                      </c:pt>
                      <c:pt idx="116">
                        <c:v>234528.375</c:v>
                      </c:pt>
                      <c:pt idx="117">
                        <c:v>234990.95833333331</c:v>
                      </c:pt>
                      <c:pt idx="118">
                        <c:v>235439.25</c:v>
                      </c:pt>
                      <c:pt idx="119">
                        <c:v>235872.54166666669</c:v>
                      </c:pt>
                      <c:pt idx="120">
                        <c:v>236348.41666666669</c:v>
                      </c:pt>
                      <c:pt idx="121">
                        <c:v>236877.79166666669</c:v>
                      </c:pt>
                      <c:pt idx="122">
                        <c:v>237370.25</c:v>
                      </c:pt>
                      <c:pt idx="123">
                        <c:v>237563.70833333331</c:v>
                      </c:pt>
                      <c:pt idx="124">
                        <c:v>237764.25</c:v>
                      </c:pt>
                      <c:pt idx="125">
                        <c:v>238097.375</c:v>
                      </c:pt>
                      <c:pt idx="126">
                        <c:v>238045.66666666666</c:v>
                      </c:pt>
                      <c:pt idx="127">
                        <c:v>237881.04166666666</c:v>
                      </c:pt>
                      <c:pt idx="128">
                        <c:v>237997.625</c:v>
                      </c:pt>
                      <c:pt idx="129">
                        <c:v>238151.25</c:v>
                      </c:pt>
                      <c:pt idx="130">
                        <c:v>238391.875</c:v>
                      </c:pt>
                      <c:pt idx="131">
                        <c:v>238808.125</c:v>
                      </c:pt>
                      <c:pt idx="132">
                        <c:v>239130.375</c:v>
                      </c:pt>
                      <c:pt idx="133">
                        <c:v>239374</c:v>
                      </c:pt>
                      <c:pt idx="134">
                        <c:v>239887.25</c:v>
                      </c:pt>
                      <c:pt idx="135">
                        <c:v>240368.16666666669</c:v>
                      </c:pt>
                      <c:pt idx="136">
                        <c:v>240673.5</c:v>
                      </c:pt>
                      <c:pt idx="137">
                        <c:v>241014.91666666669</c:v>
                      </c:pt>
                      <c:pt idx="138">
                        <c:v>241596.08333333334</c:v>
                      </c:pt>
                      <c:pt idx="139">
                        <c:v>242627.58333333334</c:v>
                      </c:pt>
                      <c:pt idx="140">
                        <c:v>243722.45833333334</c:v>
                      </c:pt>
                      <c:pt idx="141">
                        <c:v>244370.125</c:v>
                      </c:pt>
                      <c:pt idx="142">
                        <c:v>244754.66666666666</c:v>
                      </c:pt>
                      <c:pt idx="143">
                        <c:v>245133.91666666666</c:v>
                      </c:pt>
                      <c:pt idx="144">
                        <c:v>245384.45833333331</c:v>
                      </c:pt>
                      <c:pt idx="145">
                        <c:v>245726.66666666669</c:v>
                      </c:pt>
                      <c:pt idx="146">
                        <c:v>245998</c:v>
                      </c:pt>
                      <c:pt idx="147">
                        <c:v>246270.75</c:v>
                      </c:pt>
                      <c:pt idx="148">
                        <c:v>246795.29166666669</c:v>
                      </c:pt>
                      <c:pt idx="149">
                        <c:v>247133.33333333331</c:v>
                      </c:pt>
                      <c:pt idx="150">
                        <c:v>247461.79166666666</c:v>
                      </c:pt>
                      <c:pt idx="151">
                        <c:v>247796.79166666666</c:v>
                      </c:pt>
                      <c:pt idx="152">
                        <c:v>247866.41666666666</c:v>
                      </c:pt>
                      <c:pt idx="153">
                        <c:v>248088.70833333331</c:v>
                      </c:pt>
                      <c:pt idx="154">
                        <c:v>248583.54166666669</c:v>
                      </c:pt>
                      <c:pt idx="155">
                        <c:v>248895.58333333334</c:v>
                      </c:pt>
                      <c:pt idx="156">
                        <c:v>249043.20833333334</c:v>
                      </c:pt>
                      <c:pt idx="157">
                        <c:v>249093.70833333334</c:v>
                      </c:pt>
                      <c:pt idx="158">
                        <c:v>248912.375</c:v>
                      </c:pt>
                      <c:pt idx="159">
                        <c:v>248920</c:v>
                      </c:pt>
                      <c:pt idx="160">
                        <c:v>249087.41666666669</c:v>
                      </c:pt>
                      <c:pt idx="161">
                        <c:v>249502.75</c:v>
                      </c:pt>
                      <c:pt idx="162">
                        <c:v>249917.375</c:v>
                      </c:pt>
                      <c:pt idx="163">
                        <c:v>250091.625</c:v>
                      </c:pt>
                      <c:pt idx="164">
                        <c:v>250226</c:v>
                      </c:pt>
                      <c:pt idx="165">
                        <c:v>250245.83333333331</c:v>
                      </c:pt>
                      <c:pt idx="166">
                        <c:v>250273.25</c:v>
                      </c:pt>
                      <c:pt idx="167">
                        <c:v>250121.66666666669</c:v>
                      </c:pt>
                      <c:pt idx="168">
                        <c:v>249966.625</c:v>
                      </c:pt>
                      <c:pt idx="169">
                        <c:v>250101.95833333331</c:v>
                      </c:pt>
                      <c:pt idx="170">
                        <c:v>250513.83333333331</c:v>
                      </c:pt>
                      <c:pt idx="171">
                        <c:v>250880.91666666669</c:v>
                      </c:pt>
                      <c:pt idx="172">
                        <c:v>251076.33333333334</c:v>
                      </c:pt>
                      <c:pt idx="173">
                        <c:v>251190.45833333334</c:v>
                      </c:pt>
                      <c:pt idx="174">
                        <c:v>251142.95833333334</c:v>
                      </c:pt>
                      <c:pt idx="175">
                        <c:v>251206.95833333334</c:v>
                      </c:pt>
                      <c:pt idx="176">
                        <c:v>251413.875</c:v>
                      </c:pt>
                      <c:pt idx="177">
                        <c:v>251670.33333333331</c:v>
                      </c:pt>
                      <c:pt idx="178">
                        <c:v>251911.83333333331</c:v>
                      </c:pt>
                      <c:pt idx="179">
                        <c:v>252131.70833333331</c:v>
                      </c:pt>
                      <c:pt idx="180">
                        <c:v>252536.04166666669</c:v>
                      </c:pt>
                      <c:pt idx="181">
                        <c:v>252801.83333333334</c:v>
                      </c:pt>
                      <c:pt idx="182">
                        <c:v>252962</c:v>
                      </c:pt>
                      <c:pt idx="183">
                        <c:v>253125.54166666666</c:v>
                      </c:pt>
                      <c:pt idx="184">
                        <c:v>252814.5</c:v>
                      </c:pt>
                      <c:pt idx="185">
                        <c:v>252455.875</c:v>
                      </c:pt>
                      <c:pt idx="186">
                        <c:v>252514.33333333331</c:v>
                      </c:pt>
                      <c:pt idx="187">
                        <c:v>252298.04166666669</c:v>
                      </c:pt>
                      <c:pt idx="188">
                        <c:v>251972.95833333334</c:v>
                      </c:pt>
                      <c:pt idx="189">
                        <c:v>251697.33333333334</c:v>
                      </c:pt>
                      <c:pt idx="190">
                        <c:v>251114.08333333334</c:v>
                      </c:pt>
                      <c:pt idx="191">
                        <c:v>250555.91666666669</c:v>
                      </c:pt>
                      <c:pt idx="192">
                        <c:v>249884.16666666669</c:v>
                      </c:pt>
                      <c:pt idx="193">
                        <c:v>249176.91666666669</c:v>
                      </c:pt>
                      <c:pt idx="194">
                        <c:v>248679.70833333331</c:v>
                      </c:pt>
                      <c:pt idx="195">
                        <c:v>248059</c:v>
                      </c:pt>
                      <c:pt idx="196">
                        <c:v>247731.45833333334</c:v>
                      </c:pt>
                      <c:pt idx="197">
                        <c:v>247484.375</c:v>
                      </c:pt>
                      <c:pt idx="198">
                        <c:v>247022.54166666666</c:v>
                      </c:pt>
                      <c:pt idx="199">
                        <c:v>246760.25</c:v>
                      </c:pt>
                      <c:pt idx="200">
                        <c:v>246622.08333333334</c:v>
                      </c:pt>
                      <c:pt idx="201">
                        <c:v>246459.41666666669</c:v>
                      </c:pt>
                      <c:pt idx="202">
                        <c:v>246364.45833333331</c:v>
                      </c:pt>
                      <c:pt idx="203">
                        <c:v>246522.08333333331</c:v>
                      </c:pt>
                      <c:pt idx="204">
                        <c:v>246628.75</c:v>
                      </c:pt>
                      <c:pt idx="205">
                        <c:v>246714.20833333331</c:v>
                      </c:pt>
                      <c:pt idx="206">
                        <c:v>246661.04166666666</c:v>
                      </c:pt>
                      <c:pt idx="207">
                        <c:v>246542.70833333331</c:v>
                      </c:pt>
                      <c:pt idx="208">
                        <c:v>246486.45833333331</c:v>
                      </c:pt>
                      <c:pt idx="209">
                        <c:v>246201.5</c:v>
                      </c:pt>
                      <c:pt idx="210">
                        <c:v>245714.08333333334</c:v>
                      </c:pt>
                      <c:pt idx="211">
                        <c:v>245609.45833333334</c:v>
                      </c:pt>
                      <c:pt idx="212">
                        <c:v>245903.58333333334</c:v>
                      </c:pt>
                      <c:pt idx="213">
                        <c:v>245954.125</c:v>
                      </c:pt>
                      <c:pt idx="214">
                        <c:v>245968.25</c:v>
                      </c:pt>
                      <c:pt idx="215">
                        <c:v>246073.70833333334</c:v>
                      </c:pt>
                      <c:pt idx="216">
                        <c:v>246256.33333333334</c:v>
                      </c:pt>
                      <c:pt idx="217">
                        <c:v>246516.83333333334</c:v>
                      </c:pt>
                      <c:pt idx="218">
                        <c:v>246804.25</c:v>
                      </c:pt>
                      <c:pt idx="219">
                        <c:v>247075.125</c:v>
                      </c:pt>
                      <c:pt idx="220">
                        <c:v>247221.875</c:v>
                      </c:pt>
                      <c:pt idx="221">
                        <c:v>247395.125</c:v>
                      </c:pt>
                      <c:pt idx="222">
                        <c:v>247635.91666666669</c:v>
                      </c:pt>
                      <c:pt idx="223">
                        <c:v>247707.33333333331</c:v>
                      </c:pt>
                      <c:pt idx="224">
                        <c:v>247479.33333333331</c:v>
                      </c:pt>
                      <c:pt idx="225">
                        <c:v>247179.25</c:v>
                      </c:pt>
                      <c:pt idx="226">
                        <c:v>246988.54166666669</c:v>
                      </c:pt>
                      <c:pt idx="227">
                        <c:v>246702.16666666669</c:v>
                      </c:pt>
                      <c:pt idx="228">
                        <c:v>246350.04166666669</c:v>
                      </c:pt>
                      <c:pt idx="229">
                        <c:v>246102.91666666669</c:v>
                      </c:pt>
                      <c:pt idx="230">
                        <c:v>245806.70833333331</c:v>
                      </c:pt>
                      <c:pt idx="231">
                        <c:v>245576.16666666666</c:v>
                      </c:pt>
                      <c:pt idx="232">
                        <c:v>245699.75</c:v>
                      </c:pt>
                      <c:pt idx="233">
                        <c:v>246022.54166666669</c:v>
                      </c:pt>
                      <c:pt idx="234">
                        <c:v>246375.45833333331</c:v>
                      </c:pt>
                      <c:pt idx="235">
                        <c:v>246699.41666666666</c:v>
                      </c:pt>
                      <c:pt idx="236">
                        <c:v>246818.5</c:v>
                      </c:pt>
                      <c:pt idx="237">
                        <c:v>247089.625</c:v>
                      </c:pt>
                      <c:pt idx="238">
                        <c:v>247452.83333333331</c:v>
                      </c:pt>
                      <c:pt idx="239">
                        <c:v>247540.125</c:v>
                      </c:pt>
                      <c:pt idx="240">
                        <c:v>247703.54166666669</c:v>
                      </c:pt>
                      <c:pt idx="241">
                        <c:v>247730.95833333334</c:v>
                      </c:pt>
                      <c:pt idx="242">
                        <c:v>247667.33333333334</c:v>
                      </c:pt>
                      <c:pt idx="243">
                        <c:v>247812.91666666669</c:v>
                      </c:pt>
                      <c:pt idx="244">
                        <c:v>247634.79166666669</c:v>
                      </c:pt>
                      <c:pt idx="245">
                        <c:v>247459.41666666669</c:v>
                      </c:pt>
                      <c:pt idx="246">
                        <c:v>247438.54166666669</c:v>
                      </c:pt>
                      <c:pt idx="247">
                        <c:v>247208</c:v>
                      </c:pt>
                      <c:pt idx="248">
                        <c:v>247188.41666666666</c:v>
                      </c:pt>
                      <c:pt idx="249">
                        <c:v>247409.33333333331</c:v>
                      </c:pt>
                      <c:pt idx="250">
                        <c:v>247502.5</c:v>
                      </c:pt>
                      <c:pt idx="251">
                        <c:v>247640.25</c:v>
                      </c:pt>
                      <c:pt idx="252">
                        <c:v>247947.91666666669</c:v>
                      </c:pt>
                      <c:pt idx="253">
                        <c:v>248254.20833333334</c:v>
                      </c:pt>
                      <c:pt idx="254">
                        <c:v>248622.66666666669</c:v>
                      </c:pt>
                      <c:pt idx="255">
                        <c:v>248825.5</c:v>
                      </c:pt>
                      <c:pt idx="256">
                        <c:v>248918.08333333331</c:v>
                      </c:pt>
                      <c:pt idx="257">
                        <c:v>248898.16666666666</c:v>
                      </c:pt>
                      <c:pt idx="258">
                        <c:v>248695.66666666666</c:v>
                      </c:pt>
                      <c:pt idx="259">
                        <c:v>248635</c:v>
                      </c:pt>
                      <c:pt idx="260">
                        <c:v>248846.25</c:v>
                      </c:pt>
                      <c:pt idx="261">
                        <c:v>249158.875</c:v>
                      </c:pt>
                      <c:pt idx="262">
                        <c:v>249421.79166666669</c:v>
                      </c:pt>
                      <c:pt idx="263">
                        <c:v>249821.20833333331</c:v>
                      </c:pt>
                      <c:pt idx="264">
                        <c:v>250107.75</c:v>
                      </c:pt>
                      <c:pt idx="265">
                        <c:v>250354.5</c:v>
                      </c:pt>
                      <c:pt idx="266">
                        <c:v>250835.66666666666</c:v>
                      </c:pt>
                      <c:pt idx="267">
                        <c:v>251160.33333333331</c:v>
                      </c:pt>
                      <c:pt idx="268">
                        <c:v>251678.25</c:v>
                      </c:pt>
                      <c:pt idx="269">
                        <c:v>252433.20833333331</c:v>
                      </c:pt>
                      <c:pt idx="270">
                        <c:v>252864.70833333331</c:v>
                      </c:pt>
                      <c:pt idx="271">
                        <c:v>253192.375</c:v>
                      </c:pt>
                      <c:pt idx="272">
                        <c:v>253637.125</c:v>
                      </c:pt>
                      <c:pt idx="273">
                        <c:v>254082.25</c:v>
                      </c:pt>
                      <c:pt idx="274">
                        <c:v>254570.45833333331</c:v>
                      </c:pt>
                      <c:pt idx="275">
                        <c:v>255213.54166666666</c:v>
                      </c:pt>
                      <c:pt idx="276">
                        <c:v>255700.91666666666</c:v>
                      </c:pt>
                      <c:pt idx="277">
                        <c:v>256150.08333333331</c:v>
                      </c:pt>
                      <c:pt idx="278">
                        <c:v>256597.04166666669</c:v>
                      </c:pt>
                      <c:pt idx="279">
                        <c:v>257043.58333333334</c:v>
                      </c:pt>
                      <c:pt idx="280">
                        <c:v>257649.625</c:v>
                      </c:pt>
                      <c:pt idx="281">
                        <c:v>258205.20833333331</c:v>
                      </c:pt>
                      <c:pt idx="282">
                        <c:v>258704.04166666669</c:v>
                      </c:pt>
                      <c:pt idx="283">
                        <c:v>259242.41666666669</c:v>
                      </c:pt>
                      <c:pt idx="284">
                        <c:v>259824.33333333331</c:v>
                      </c:pt>
                      <c:pt idx="285">
                        <c:v>260406.375</c:v>
                      </c:pt>
                      <c:pt idx="286">
                        <c:v>260970.95833333334</c:v>
                      </c:pt>
                      <c:pt idx="287">
                        <c:v>261521.16666666669</c:v>
                      </c:pt>
                      <c:pt idx="288">
                        <c:v>262095.83333333334</c:v>
                      </c:pt>
                      <c:pt idx="289">
                        <c:v>262677.20833333337</c:v>
                      </c:pt>
                      <c:pt idx="290">
                        <c:v>263264.29166666663</c:v>
                      </c:pt>
                      <c:pt idx="291">
                        <c:v>263824.79166666663</c:v>
                      </c:pt>
                      <c:pt idx="292">
                        <c:v>264310.83333333337</c:v>
                      </c:pt>
                      <c:pt idx="293">
                        <c:v>264738.41666666669</c:v>
                      </c:pt>
                      <c:pt idx="294">
                        <c:v>265106.91666666669</c:v>
                      </c:pt>
                      <c:pt idx="295">
                        <c:v>265362.91666666669</c:v>
                      </c:pt>
                      <c:pt idx="296">
                        <c:v>265590.375</c:v>
                      </c:pt>
                      <c:pt idx="297">
                        <c:v>265975.16666666663</c:v>
                      </c:pt>
                      <c:pt idx="298">
                        <c:v>266372.25</c:v>
                      </c:pt>
                      <c:pt idx="299">
                        <c:v>266610.95833333337</c:v>
                      </c:pt>
                      <c:pt idx="300">
                        <c:v>266867.375</c:v>
                      </c:pt>
                      <c:pt idx="301">
                        <c:v>267059.25</c:v>
                      </c:pt>
                      <c:pt idx="302">
                        <c:v>267224.29166666669</c:v>
                      </c:pt>
                      <c:pt idx="303">
                        <c:v>267469.5</c:v>
                      </c:pt>
                      <c:pt idx="304">
                        <c:v>267649.29166666663</c:v>
                      </c:pt>
                      <c:pt idx="305">
                        <c:v>267768.66666666663</c:v>
                      </c:pt>
                      <c:pt idx="306">
                        <c:v>267802.875</c:v>
                      </c:pt>
                      <c:pt idx="307">
                        <c:v>267837.79166666669</c:v>
                      </c:pt>
                      <c:pt idx="308">
                        <c:v>267866.79166666669</c:v>
                      </c:pt>
                      <c:pt idx="309">
                        <c:v>267940.91666666669</c:v>
                      </c:pt>
                      <c:pt idx="310">
                        <c:v>268047.08333333337</c:v>
                      </c:pt>
                      <c:pt idx="311">
                        <c:v>268094.66666666663</c:v>
                      </c:pt>
                      <c:pt idx="312">
                        <c:v>268270.75</c:v>
                      </c:pt>
                      <c:pt idx="313">
                        <c:v>268326.83333333337</c:v>
                      </c:pt>
                      <c:pt idx="314">
                        <c:v>268375.125</c:v>
                      </c:pt>
                      <c:pt idx="315">
                        <c:v>268546.58333333337</c:v>
                      </c:pt>
                      <c:pt idx="316">
                        <c:v>268661.41666666669</c:v>
                      </c:pt>
                      <c:pt idx="317">
                        <c:v>270483.04166666669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DA-4EC0-A87B-33A7BCF67E98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Decomposition'!$I$1</c15:sqref>
                        </c15:formulaRef>
                      </c:ext>
                    </c:extLst>
                    <c:strCache>
                      <c:ptCount val="1"/>
                      <c:pt idx="0">
                        <c:v> Adjusted Seasonality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Decomposition'!$I$2:$I$325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24"/>
                      <c:pt idx="6">
                        <c:v>16941.792334401707</c:v>
                      </c:pt>
                      <c:pt idx="7">
                        <c:v>-3386.6403579059825</c:v>
                      </c:pt>
                      <c:pt idx="8">
                        <c:v>7367.3404113247898</c:v>
                      </c:pt>
                      <c:pt idx="9">
                        <c:v>-8854.5009348290532</c:v>
                      </c:pt>
                      <c:pt idx="10">
                        <c:v>-5875.1099091880333</c:v>
                      </c:pt>
                      <c:pt idx="11">
                        <c:v>-20820.234909188031</c:v>
                      </c:pt>
                      <c:pt idx="12">
                        <c:v>-31813.991319444453</c:v>
                      </c:pt>
                      <c:pt idx="13">
                        <c:v>2408.0375267093955</c:v>
                      </c:pt>
                      <c:pt idx="14">
                        <c:v>2026.6641292735064</c:v>
                      </c:pt>
                      <c:pt idx="15">
                        <c:v>12897.09361645299</c:v>
                      </c:pt>
                      <c:pt idx="16">
                        <c:v>11553.709001068375</c:v>
                      </c:pt>
                      <c:pt idx="17">
                        <c:v>17555.840411324789</c:v>
                      </c:pt>
                      <c:pt idx="18">
                        <c:v>16941.792334401707</c:v>
                      </c:pt>
                      <c:pt idx="19">
                        <c:v>-3386.6403579059825</c:v>
                      </c:pt>
                      <c:pt idx="20">
                        <c:v>7367.3404113247898</c:v>
                      </c:pt>
                      <c:pt idx="21">
                        <c:v>-8854.5009348290532</c:v>
                      </c:pt>
                      <c:pt idx="22">
                        <c:v>-5875.1099091880333</c:v>
                      </c:pt>
                      <c:pt idx="23">
                        <c:v>-20820.234909188031</c:v>
                      </c:pt>
                      <c:pt idx="24">
                        <c:v>-31813.991319444453</c:v>
                      </c:pt>
                      <c:pt idx="25">
                        <c:v>2408.0375267093955</c:v>
                      </c:pt>
                      <c:pt idx="26">
                        <c:v>2026.6641292735064</c:v>
                      </c:pt>
                      <c:pt idx="27">
                        <c:v>12897.09361645299</c:v>
                      </c:pt>
                      <c:pt idx="28">
                        <c:v>11553.709001068375</c:v>
                      </c:pt>
                      <c:pt idx="29">
                        <c:v>17555.840411324789</c:v>
                      </c:pt>
                      <c:pt idx="30">
                        <c:v>16941.792334401707</c:v>
                      </c:pt>
                      <c:pt idx="31">
                        <c:v>-3386.6403579059825</c:v>
                      </c:pt>
                      <c:pt idx="32">
                        <c:v>7367.3404113247898</c:v>
                      </c:pt>
                      <c:pt idx="33">
                        <c:v>-8854.5009348290532</c:v>
                      </c:pt>
                      <c:pt idx="34">
                        <c:v>-5875.1099091880333</c:v>
                      </c:pt>
                      <c:pt idx="35">
                        <c:v>-20820.234909188031</c:v>
                      </c:pt>
                      <c:pt idx="36">
                        <c:v>-31813.991319444453</c:v>
                      </c:pt>
                      <c:pt idx="37">
                        <c:v>2408.0375267093955</c:v>
                      </c:pt>
                      <c:pt idx="38">
                        <c:v>2026.6641292735064</c:v>
                      </c:pt>
                      <c:pt idx="39">
                        <c:v>12897.09361645299</c:v>
                      </c:pt>
                      <c:pt idx="40">
                        <c:v>11553.709001068375</c:v>
                      </c:pt>
                      <c:pt idx="41">
                        <c:v>17555.840411324789</c:v>
                      </c:pt>
                      <c:pt idx="42">
                        <c:v>16941.792334401707</c:v>
                      </c:pt>
                      <c:pt idx="43">
                        <c:v>-3386.6403579059825</c:v>
                      </c:pt>
                      <c:pt idx="44">
                        <c:v>7367.3404113247898</c:v>
                      </c:pt>
                      <c:pt idx="45">
                        <c:v>-8854.5009348290532</c:v>
                      </c:pt>
                      <c:pt idx="46">
                        <c:v>-5875.1099091880333</c:v>
                      </c:pt>
                      <c:pt idx="47">
                        <c:v>-20820.234909188031</c:v>
                      </c:pt>
                      <c:pt idx="48">
                        <c:v>-31813.991319444453</c:v>
                      </c:pt>
                      <c:pt idx="49">
                        <c:v>2408.0375267093955</c:v>
                      </c:pt>
                      <c:pt idx="50">
                        <c:v>2026.6641292735064</c:v>
                      </c:pt>
                      <c:pt idx="51">
                        <c:v>12897.09361645299</c:v>
                      </c:pt>
                      <c:pt idx="52">
                        <c:v>11553.709001068375</c:v>
                      </c:pt>
                      <c:pt idx="53">
                        <c:v>17555.840411324789</c:v>
                      </c:pt>
                      <c:pt idx="54">
                        <c:v>16941.792334401707</c:v>
                      </c:pt>
                      <c:pt idx="55">
                        <c:v>-3386.6403579059825</c:v>
                      </c:pt>
                      <c:pt idx="56">
                        <c:v>7367.3404113247898</c:v>
                      </c:pt>
                      <c:pt idx="57">
                        <c:v>-8854.5009348290532</c:v>
                      </c:pt>
                      <c:pt idx="58">
                        <c:v>-5875.1099091880333</c:v>
                      </c:pt>
                      <c:pt idx="59">
                        <c:v>-20820.234909188031</c:v>
                      </c:pt>
                      <c:pt idx="60">
                        <c:v>-31813.991319444453</c:v>
                      </c:pt>
                      <c:pt idx="61">
                        <c:v>2408.0375267093955</c:v>
                      </c:pt>
                      <c:pt idx="62">
                        <c:v>2026.6641292735064</c:v>
                      </c:pt>
                      <c:pt idx="63">
                        <c:v>12897.09361645299</c:v>
                      </c:pt>
                      <c:pt idx="64">
                        <c:v>11553.709001068375</c:v>
                      </c:pt>
                      <c:pt idx="65">
                        <c:v>17555.840411324789</c:v>
                      </c:pt>
                      <c:pt idx="66">
                        <c:v>16941.792334401707</c:v>
                      </c:pt>
                      <c:pt idx="67">
                        <c:v>-3386.6403579059825</c:v>
                      </c:pt>
                      <c:pt idx="68">
                        <c:v>7367.3404113247898</c:v>
                      </c:pt>
                      <c:pt idx="69">
                        <c:v>-8854.5009348290532</c:v>
                      </c:pt>
                      <c:pt idx="70">
                        <c:v>-5875.1099091880333</c:v>
                      </c:pt>
                      <c:pt idx="71">
                        <c:v>-20820.234909188031</c:v>
                      </c:pt>
                      <c:pt idx="72">
                        <c:v>-31813.991319444453</c:v>
                      </c:pt>
                      <c:pt idx="73">
                        <c:v>2408.0375267093955</c:v>
                      </c:pt>
                      <c:pt idx="74">
                        <c:v>2026.6641292735064</c:v>
                      </c:pt>
                      <c:pt idx="75">
                        <c:v>12897.09361645299</c:v>
                      </c:pt>
                      <c:pt idx="76">
                        <c:v>11553.709001068375</c:v>
                      </c:pt>
                      <c:pt idx="77">
                        <c:v>17555.840411324789</c:v>
                      </c:pt>
                      <c:pt idx="78">
                        <c:v>16941.792334401707</c:v>
                      </c:pt>
                      <c:pt idx="79">
                        <c:v>-3386.6403579059825</c:v>
                      </c:pt>
                      <c:pt idx="80">
                        <c:v>7367.3404113247898</c:v>
                      </c:pt>
                      <c:pt idx="81">
                        <c:v>-8854.5009348290532</c:v>
                      </c:pt>
                      <c:pt idx="82">
                        <c:v>-5875.1099091880333</c:v>
                      </c:pt>
                      <c:pt idx="83">
                        <c:v>-20820.234909188031</c:v>
                      </c:pt>
                      <c:pt idx="84">
                        <c:v>-31813.991319444453</c:v>
                      </c:pt>
                      <c:pt idx="85">
                        <c:v>2408.0375267093955</c:v>
                      </c:pt>
                      <c:pt idx="86">
                        <c:v>2026.6641292735064</c:v>
                      </c:pt>
                      <c:pt idx="87">
                        <c:v>12897.09361645299</c:v>
                      </c:pt>
                      <c:pt idx="88">
                        <c:v>11553.709001068375</c:v>
                      </c:pt>
                      <c:pt idx="89">
                        <c:v>17555.840411324789</c:v>
                      </c:pt>
                      <c:pt idx="90">
                        <c:v>16941.792334401707</c:v>
                      </c:pt>
                      <c:pt idx="91">
                        <c:v>-3386.6403579059825</c:v>
                      </c:pt>
                      <c:pt idx="92">
                        <c:v>7367.3404113247898</c:v>
                      </c:pt>
                      <c:pt idx="93">
                        <c:v>-8854.5009348290532</c:v>
                      </c:pt>
                      <c:pt idx="94">
                        <c:v>-5875.1099091880333</c:v>
                      </c:pt>
                      <c:pt idx="95">
                        <c:v>-20820.234909188031</c:v>
                      </c:pt>
                      <c:pt idx="96">
                        <c:v>-31813.991319444453</c:v>
                      </c:pt>
                      <c:pt idx="97">
                        <c:v>2408.0375267093955</c:v>
                      </c:pt>
                      <c:pt idx="98">
                        <c:v>2026.6641292735064</c:v>
                      </c:pt>
                      <c:pt idx="99">
                        <c:v>12897.09361645299</c:v>
                      </c:pt>
                      <c:pt idx="100">
                        <c:v>11553.709001068375</c:v>
                      </c:pt>
                      <c:pt idx="101">
                        <c:v>17555.840411324789</c:v>
                      </c:pt>
                      <c:pt idx="102">
                        <c:v>16941.792334401707</c:v>
                      </c:pt>
                      <c:pt idx="103">
                        <c:v>-3386.6403579059825</c:v>
                      </c:pt>
                      <c:pt idx="104">
                        <c:v>7367.3404113247898</c:v>
                      </c:pt>
                      <c:pt idx="105">
                        <c:v>-8854.5009348290532</c:v>
                      </c:pt>
                      <c:pt idx="106">
                        <c:v>-5875.1099091880333</c:v>
                      </c:pt>
                      <c:pt idx="107">
                        <c:v>-20820.234909188031</c:v>
                      </c:pt>
                      <c:pt idx="108">
                        <c:v>-31813.991319444453</c:v>
                      </c:pt>
                      <c:pt idx="109">
                        <c:v>2408.0375267093955</c:v>
                      </c:pt>
                      <c:pt idx="110">
                        <c:v>2026.6641292735064</c:v>
                      </c:pt>
                      <c:pt idx="111">
                        <c:v>12897.09361645299</c:v>
                      </c:pt>
                      <c:pt idx="112">
                        <c:v>11553.709001068375</c:v>
                      </c:pt>
                      <c:pt idx="113">
                        <c:v>17555.840411324789</c:v>
                      </c:pt>
                      <c:pt idx="114">
                        <c:v>16941.792334401707</c:v>
                      </c:pt>
                      <c:pt idx="115">
                        <c:v>-3386.6403579059825</c:v>
                      </c:pt>
                      <c:pt idx="116">
                        <c:v>7367.3404113247898</c:v>
                      </c:pt>
                      <c:pt idx="117">
                        <c:v>-8854.5009348290532</c:v>
                      </c:pt>
                      <c:pt idx="118">
                        <c:v>-5875.1099091880333</c:v>
                      </c:pt>
                      <c:pt idx="119">
                        <c:v>-20820.234909188031</c:v>
                      </c:pt>
                      <c:pt idx="120">
                        <c:v>-31813.991319444453</c:v>
                      </c:pt>
                      <c:pt idx="121">
                        <c:v>2408.0375267093955</c:v>
                      </c:pt>
                      <c:pt idx="122">
                        <c:v>2026.6641292735064</c:v>
                      </c:pt>
                      <c:pt idx="123">
                        <c:v>12897.09361645299</c:v>
                      </c:pt>
                      <c:pt idx="124">
                        <c:v>11553.709001068375</c:v>
                      </c:pt>
                      <c:pt idx="125">
                        <c:v>17555.840411324789</c:v>
                      </c:pt>
                      <c:pt idx="126">
                        <c:v>16941.792334401707</c:v>
                      </c:pt>
                      <c:pt idx="127">
                        <c:v>-3386.6403579059825</c:v>
                      </c:pt>
                      <c:pt idx="128">
                        <c:v>7367.3404113247898</c:v>
                      </c:pt>
                      <c:pt idx="129">
                        <c:v>-8854.5009348290532</c:v>
                      </c:pt>
                      <c:pt idx="130">
                        <c:v>-5875.1099091880333</c:v>
                      </c:pt>
                      <c:pt idx="131">
                        <c:v>-20820.234909188031</c:v>
                      </c:pt>
                      <c:pt idx="132">
                        <c:v>-31813.991319444453</c:v>
                      </c:pt>
                      <c:pt idx="133">
                        <c:v>2408.0375267093955</c:v>
                      </c:pt>
                      <c:pt idx="134">
                        <c:v>2026.6641292735064</c:v>
                      </c:pt>
                      <c:pt idx="135">
                        <c:v>12897.09361645299</c:v>
                      </c:pt>
                      <c:pt idx="136">
                        <c:v>11553.709001068375</c:v>
                      </c:pt>
                      <c:pt idx="137">
                        <c:v>17555.840411324789</c:v>
                      </c:pt>
                      <c:pt idx="138">
                        <c:v>16941.792334401707</c:v>
                      </c:pt>
                      <c:pt idx="139">
                        <c:v>-3386.6403579059825</c:v>
                      </c:pt>
                      <c:pt idx="140">
                        <c:v>7367.3404113247898</c:v>
                      </c:pt>
                      <c:pt idx="141">
                        <c:v>-8854.5009348290532</c:v>
                      </c:pt>
                      <c:pt idx="142">
                        <c:v>-5875.1099091880333</c:v>
                      </c:pt>
                      <c:pt idx="143">
                        <c:v>-20820.234909188031</c:v>
                      </c:pt>
                      <c:pt idx="144">
                        <c:v>-31813.991319444453</c:v>
                      </c:pt>
                      <c:pt idx="145">
                        <c:v>2408.0375267093955</c:v>
                      </c:pt>
                      <c:pt idx="146">
                        <c:v>2026.6641292735064</c:v>
                      </c:pt>
                      <c:pt idx="147">
                        <c:v>12897.09361645299</c:v>
                      </c:pt>
                      <c:pt idx="148">
                        <c:v>11553.709001068375</c:v>
                      </c:pt>
                      <c:pt idx="149">
                        <c:v>17555.840411324789</c:v>
                      </c:pt>
                      <c:pt idx="150">
                        <c:v>16941.792334401707</c:v>
                      </c:pt>
                      <c:pt idx="151">
                        <c:v>-3386.6403579059825</c:v>
                      </c:pt>
                      <c:pt idx="152">
                        <c:v>7367.3404113247898</c:v>
                      </c:pt>
                      <c:pt idx="153">
                        <c:v>-8854.5009348290532</c:v>
                      </c:pt>
                      <c:pt idx="154">
                        <c:v>-5875.1099091880333</c:v>
                      </c:pt>
                      <c:pt idx="155">
                        <c:v>-20820.234909188031</c:v>
                      </c:pt>
                      <c:pt idx="156">
                        <c:v>-31813.991319444453</c:v>
                      </c:pt>
                      <c:pt idx="157">
                        <c:v>2408.0375267093955</c:v>
                      </c:pt>
                      <c:pt idx="158">
                        <c:v>2026.6641292735064</c:v>
                      </c:pt>
                      <c:pt idx="159">
                        <c:v>12897.09361645299</c:v>
                      </c:pt>
                      <c:pt idx="160">
                        <c:v>11553.709001068375</c:v>
                      </c:pt>
                      <c:pt idx="161">
                        <c:v>17555.840411324789</c:v>
                      </c:pt>
                      <c:pt idx="162">
                        <c:v>16941.792334401707</c:v>
                      </c:pt>
                      <c:pt idx="163">
                        <c:v>-3386.6403579059825</c:v>
                      </c:pt>
                      <c:pt idx="164">
                        <c:v>7367.3404113247898</c:v>
                      </c:pt>
                      <c:pt idx="165">
                        <c:v>-8854.5009348290532</c:v>
                      </c:pt>
                      <c:pt idx="166">
                        <c:v>-5875.1099091880333</c:v>
                      </c:pt>
                      <c:pt idx="167">
                        <c:v>-20820.234909188031</c:v>
                      </c:pt>
                      <c:pt idx="168">
                        <c:v>-31813.991319444453</c:v>
                      </c:pt>
                      <c:pt idx="169">
                        <c:v>2408.0375267093955</c:v>
                      </c:pt>
                      <c:pt idx="170">
                        <c:v>2026.6641292735064</c:v>
                      </c:pt>
                      <c:pt idx="171">
                        <c:v>12897.09361645299</c:v>
                      </c:pt>
                      <c:pt idx="172">
                        <c:v>11553.709001068375</c:v>
                      </c:pt>
                      <c:pt idx="173">
                        <c:v>17555.840411324789</c:v>
                      </c:pt>
                      <c:pt idx="174">
                        <c:v>16941.792334401707</c:v>
                      </c:pt>
                      <c:pt idx="175">
                        <c:v>-3386.6403579059825</c:v>
                      </c:pt>
                      <c:pt idx="176">
                        <c:v>7367.3404113247898</c:v>
                      </c:pt>
                      <c:pt idx="177">
                        <c:v>-8854.5009348290532</c:v>
                      </c:pt>
                      <c:pt idx="178">
                        <c:v>-5875.1099091880333</c:v>
                      </c:pt>
                      <c:pt idx="179">
                        <c:v>-20820.234909188031</c:v>
                      </c:pt>
                      <c:pt idx="180">
                        <c:v>-31813.991319444453</c:v>
                      </c:pt>
                      <c:pt idx="181">
                        <c:v>2408.0375267093955</c:v>
                      </c:pt>
                      <c:pt idx="182">
                        <c:v>2026.6641292735064</c:v>
                      </c:pt>
                      <c:pt idx="183">
                        <c:v>12897.09361645299</c:v>
                      </c:pt>
                      <c:pt idx="184">
                        <c:v>11553.709001068375</c:v>
                      </c:pt>
                      <c:pt idx="185">
                        <c:v>17555.840411324789</c:v>
                      </c:pt>
                      <c:pt idx="186">
                        <c:v>16941.792334401707</c:v>
                      </c:pt>
                      <c:pt idx="187">
                        <c:v>-3386.6403579059825</c:v>
                      </c:pt>
                      <c:pt idx="188">
                        <c:v>7367.3404113247898</c:v>
                      </c:pt>
                      <c:pt idx="189">
                        <c:v>-8854.5009348290532</c:v>
                      </c:pt>
                      <c:pt idx="190">
                        <c:v>-5875.1099091880333</c:v>
                      </c:pt>
                      <c:pt idx="191">
                        <c:v>-20820.234909188031</c:v>
                      </c:pt>
                      <c:pt idx="192">
                        <c:v>-31813.991319444453</c:v>
                      </c:pt>
                      <c:pt idx="193">
                        <c:v>2408.0375267093955</c:v>
                      </c:pt>
                      <c:pt idx="194">
                        <c:v>2026.6641292735064</c:v>
                      </c:pt>
                      <c:pt idx="195">
                        <c:v>12897.09361645299</c:v>
                      </c:pt>
                      <c:pt idx="196">
                        <c:v>11553.709001068375</c:v>
                      </c:pt>
                      <c:pt idx="197">
                        <c:v>17555.840411324789</c:v>
                      </c:pt>
                      <c:pt idx="198">
                        <c:v>16941.792334401707</c:v>
                      </c:pt>
                      <c:pt idx="199">
                        <c:v>-3386.6403579059825</c:v>
                      </c:pt>
                      <c:pt idx="200">
                        <c:v>7367.3404113247898</c:v>
                      </c:pt>
                      <c:pt idx="201">
                        <c:v>-8854.5009348290532</c:v>
                      </c:pt>
                      <c:pt idx="202">
                        <c:v>-5875.1099091880333</c:v>
                      </c:pt>
                      <c:pt idx="203">
                        <c:v>-20820.234909188031</c:v>
                      </c:pt>
                      <c:pt idx="204">
                        <c:v>-31813.991319444453</c:v>
                      </c:pt>
                      <c:pt idx="205">
                        <c:v>2408.0375267093955</c:v>
                      </c:pt>
                      <c:pt idx="206">
                        <c:v>2026.6641292735064</c:v>
                      </c:pt>
                      <c:pt idx="207">
                        <c:v>12897.09361645299</c:v>
                      </c:pt>
                      <c:pt idx="208">
                        <c:v>11553.709001068375</c:v>
                      </c:pt>
                      <c:pt idx="209">
                        <c:v>17555.840411324789</c:v>
                      </c:pt>
                      <c:pt idx="210">
                        <c:v>16941.792334401707</c:v>
                      </c:pt>
                      <c:pt idx="211">
                        <c:v>-3386.6403579059825</c:v>
                      </c:pt>
                      <c:pt idx="212">
                        <c:v>7367.3404113247898</c:v>
                      </c:pt>
                      <c:pt idx="213">
                        <c:v>-8854.5009348290532</c:v>
                      </c:pt>
                      <c:pt idx="214">
                        <c:v>-5875.1099091880333</c:v>
                      </c:pt>
                      <c:pt idx="215">
                        <c:v>-20820.234909188031</c:v>
                      </c:pt>
                      <c:pt idx="216">
                        <c:v>-31813.991319444453</c:v>
                      </c:pt>
                      <c:pt idx="217">
                        <c:v>2408.0375267093955</c:v>
                      </c:pt>
                      <c:pt idx="218">
                        <c:v>2026.6641292735064</c:v>
                      </c:pt>
                      <c:pt idx="219">
                        <c:v>12897.09361645299</c:v>
                      </c:pt>
                      <c:pt idx="220">
                        <c:v>11553.709001068375</c:v>
                      </c:pt>
                      <c:pt idx="221">
                        <c:v>17555.840411324789</c:v>
                      </c:pt>
                      <c:pt idx="222">
                        <c:v>16941.792334401707</c:v>
                      </c:pt>
                      <c:pt idx="223">
                        <c:v>-3386.6403579059825</c:v>
                      </c:pt>
                      <c:pt idx="224">
                        <c:v>7367.3404113247898</c:v>
                      </c:pt>
                      <c:pt idx="225">
                        <c:v>-8854.5009348290532</c:v>
                      </c:pt>
                      <c:pt idx="226">
                        <c:v>-5875.1099091880333</c:v>
                      </c:pt>
                      <c:pt idx="227">
                        <c:v>-20820.234909188031</c:v>
                      </c:pt>
                      <c:pt idx="228">
                        <c:v>-31813.991319444453</c:v>
                      </c:pt>
                      <c:pt idx="229">
                        <c:v>2408.0375267093955</c:v>
                      </c:pt>
                      <c:pt idx="230">
                        <c:v>2026.6641292735064</c:v>
                      </c:pt>
                      <c:pt idx="231">
                        <c:v>12897.09361645299</c:v>
                      </c:pt>
                      <c:pt idx="232">
                        <c:v>11553.709001068375</c:v>
                      </c:pt>
                      <c:pt idx="233">
                        <c:v>17555.840411324789</c:v>
                      </c:pt>
                      <c:pt idx="234">
                        <c:v>16941.792334401707</c:v>
                      </c:pt>
                      <c:pt idx="235">
                        <c:v>-3386.6403579059825</c:v>
                      </c:pt>
                      <c:pt idx="236">
                        <c:v>7367.3404113247898</c:v>
                      </c:pt>
                      <c:pt idx="237">
                        <c:v>-8854.5009348290532</c:v>
                      </c:pt>
                      <c:pt idx="238">
                        <c:v>-5875.1099091880333</c:v>
                      </c:pt>
                      <c:pt idx="239">
                        <c:v>-20820.234909188031</c:v>
                      </c:pt>
                      <c:pt idx="240">
                        <c:v>-31813.991319444453</c:v>
                      </c:pt>
                      <c:pt idx="241">
                        <c:v>2408.0375267093955</c:v>
                      </c:pt>
                      <c:pt idx="242">
                        <c:v>2026.6641292735064</c:v>
                      </c:pt>
                      <c:pt idx="243">
                        <c:v>12897.09361645299</c:v>
                      </c:pt>
                      <c:pt idx="244">
                        <c:v>11553.709001068375</c:v>
                      </c:pt>
                      <c:pt idx="245">
                        <c:v>17555.840411324789</c:v>
                      </c:pt>
                      <c:pt idx="246">
                        <c:v>16941.792334401707</c:v>
                      </c:pt>
                      <c:pt idx="247">
                        <c:v>-3386.6403579059825</c:v>
                      </c:pt>
                      <c:pt idx="248">
                        <c:v>7367.3404113247898</c:v>
                      </c:pt>
                      <c:pt idx="249">
                        <c:v>-8854.5009348290532</c:v>
                      </c:pt>
                      <c:pt idx="250">
                        <c:v>-5875.1099091880333</c:v>
                      </c:pt>
                      <c:pt idx="251">
                        <c:v>-20820.234909188031</c:v>
                      </c:pt>
                      <c:pt idx="252">
                        <c:v>-31813.991319444453</c:v>
                      </c:pt>
                      <c:pt idx="253">
                        <c:v>2408.0375267093955</c:v>
                      </c:pt>
                      <c:pt idx="254">
                        <c:v>2026.6641292735064</c:v>
                      </c:pt>
                      <c:pt idx="255">
                        <c:v>12897.09361645299</c:v>
                      </c:pt>
                      <c:pt idx="256">
                        <c:v>11553.709001068375</c:v>
                      </c:pt>
                      <c:pt idx="257">
                        <c:v>17555.840411324789</c:v>
                      </c:pt>
                      <c:pt idx="258">
                        <c:v>16941.792334401707</c:v>
                      </c:pt>
                      <c:pt idx="259">
                        <c:v>-3386.6403579059825</c:v>
                      </c:pt>
                      <c:pt idx="260">
                        <c:v>7367.3404113247898</c:v>
                      </c:pt>
                      <c:pt idx="261">
                        <c:v>-8854.5009348290532</c:v>
                      </c:pt>
                      <c:pt idx="262">
                        <c:v>-5875.1099091880333</c:v>
                      </c:pt>
                      <c:pt idx="263">
                        <c:v>-20820.234909188031</c:v>
                      </c:pt>
                      <c:pt idx="264">
                        <c:v>-31813.991319444453</c:v>
                      </c:pt>
                      <c:pt idx="265">
                        <c:v>2408.0375267093955</c:v>
                      </c:pt>
                      <c:pt idx="266">
                        <c:v>2026.6641292735064</c:v>
                      </c:pt>
                      <c:pt idx="267">
                        <c:v>12897.09361645299</c:v>
                      </c:pt>
                      <c:pt idx="268">
                        <c:v>11553.709001068375</c:v>
                      </c:pt>
                      <c:pt idx="269">
                        <c:v>17555.840411324789</c:v>
                      </c:pt>
                      <c:pt idx="270">
                        <c:v>16941.792334401707</c:v>
                      </c:pt>
                      <c:pt idx="271">
                        <c:v>-3386.6403579059825</c:v>
                      </c:pt>
                      <c:pt idx="272">
                        <c:v>7367.3404113247898</c:v>
                      </c:pt>
                      <c:pt idx="273">
                        <c:v>-8854.5009348290532</c:v>
                      </c:pt>
                      <c:pt idx="274">
                        <c:v>-5875.1099091880333</c:v>
                      </c:pt>
                      <c:pt idx="275">
                        <c:v>-20820.234909188031</c:v>
                      </c:pt>
                      <c:pt idx="276">
                        <c:v>-31813.991319444453</c:v>
                      </c:pt>
                      <c:pt idx="277">
                        <c:v>2408.0375267093955</c:v>
                      </c:pt>
                      <c:pt idx="278">
                        <c:v>2026.6641292735064</c:v>
                      </c:pt>
                      <c:pt idx="279">
                        <c:v>12897.09361645299</c:v>
                      </c:pt>
                      <c:pt idx="280">
                        <c:v>11553.709001068375</c:v>
                      </c:pt>
                      <c:pt idx="281">
                        <c:v>17555.840411324789</c:v>
                      </c:pt>
                      <c:pt idx="282">
                        <c:v>16941.792334401707</c:v>
                      </c:pt>
                      <c:pt idx="283">
                        <c:v>-3386.6403579059825</c:v>
                      </c:pt>
                      <c:pt idx="284">
                        <c:v>7367.3404113247898</c:v>
                      </c:pt>
                      <c:pt idx="285">
                        <c:v>-8854.5009348290532</c:v>
                      </c:pt>
                      <c:pt idx="286">
                        <c:v>-5875.1099091880333</c:v>
                      </c:pt>
                      <c:pt idx="287">
                        <c:v>-20820.234909188031</c:v>
                      </c:pt>
                      <c:pt idx="288">
                        <c:v>-31813.991319444453</c:v>
                      </c:pt>
                      <c:pt idx="289">
                        <c:v>2408.0375267093955</c:v>
                      </c:pt>
                      <c:pt idx="290">
                        <c:v>2026.6641292735064</c:v>
                      </c:pt>
                      <c:pt idx="291">
                        <c:v>12897.09361645299</c:v>
                      </c:pt>
                      <c:pt idx="292">
                        <c:v>11553.709001068375</c:v>
                      </c:pt>
                      <c:pt idx="293">
                        <c:v>17555.840411324789</c:v>
                      </c:pt>
                      <c:pt idx="294">
                        <c:v>16941.792334401707</c:v>
                      </c:pt>
                      <c:pt idx="295">
                        <c:v>-3386.6403579059825</c:v>
                      </c:pt>
                      <c:pt idx="296">
                        <c:v>7367.3404113247898</c:v>
                      </c:pt>
                      <c:pt idx="297">
                        <c:v>-8854.5009348290532</c:v>
                      </c:pt>
                      <c:pt idx="298">
                        <c:v>-5875.1099091880333</c:v>
                      </c:pt>
                      <c:pt idx="299">
                        <c:v>-20820.234909188031</c:v>
                      </c:pt>
                      <c:pt idx="300">
                        <c:v>-31813.991319444453</c:v>
                      </c:pt>
                      <c:pt idx="301">
                        <c:v>2408.0375267093955</c:v>
                      </c:pt>
                      <c:pt idx="302">
                        <c:v>2026.6641292735064</c:v>
                      </c:pt>
                      <c:pt idx="303">
                        <c:v>12897.09361645299</c:v>
                      </c:pt>
                      <c:pt idx="304">
                        <c:v>11553.709001068375</c:v>
                      </c:pt>
                      <c:pt idx="305">
                        <c:v>17555.840411324789</c:v>
                      </c:pt>
                      <c:pt idx="306">
                        <c:v>16941.792334401707</c:v>
                      </c:pt>
                      <c:pt idx="307">
                        <c:v>-3386.6403579059825</c:v>
                      </c:pt>
                      <c:pt idx="308">
                        <c:v>7367.3404113247898</c:v>
                      </c:pt>
                      <c:pt idx="309">
                        <c:v>-8854.5009348290532</c:v>
                      </c:pt>
                      <c:pt idx="310">
                        <c:v>-5875.1099091880333</c:v>
                      </c:pt>
                      <c:pt idx="311">
                        <c:v>-20820.234909188031</c:v>
                      </c:pt>
                      <c:pt idx="312">
                        <c:v>-31813.991319444453</c:v>
                      </c:pt>
                      <c:pt idx="313">
                        <c:v>2408.0375267093955</c:v>
                      </c:pt>
                      <c:pt idx="314">
                        <c:v>2026.6641292735064</c:v>
                      </c:pt>
                      <c:pt idx="315">
                        <c:v>12897.09361645299</c:v>
                      </c:pt>
                      <c:pt idx="316">
                        <c:v>11553.709001068375</c:v>
                      </c:pt>
                      <c:pt idx="317">
                        <c:v>17555.840411324789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6DA-4EC0-A87B-33A7BCF67E98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Decomposition'!$K$1</c15:sqref>
                        </c15:formulaRef>
                      </c:ext>
                    </c:extLst>
                    <c:strCache>
                      <c:ptCount val="1"/>
                      <c:pt idx="0">
                        <c:v> Reconstructed Time Series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Decomposition'!$B$2:$B$325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'A2. Decomposition'!$K$2:$K$325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6">
                        <c:v>204753</c:v>
                      </c:pt>
                      <c:pt idx="7">
                        <c:v>190908</c:v>
                      </c:pt>
                      <c:pt idx="8">
                        <c:v>194836</c:v>
                      </c:pt>
                      <c:pt idx="9">
                        <c:v>177380</c:v>
                      </c:pt>
                      <c:pt idx="10">
                        <c:v>180999</c:v>
                      </c:pt>
                      <c:pt idx="11">
                        <c:v>171680</c:v>
                      </c:pt>
                      <c:pt idx="12">
                        <c:v>162844</c:v>
                      </c:pt>
                      <c:pt idx="13">
                        <c:v>187869</c:v>
                      </c:pt>
                      <c:pt idx="14">
                        <c:v>188737</c:v>
                      </c:pt>
                      <c:pt idx="15">
                        <c:v>205981</c:v>
                      </c:pt>
                      <c:pt idx="16">
                        <c:v>199414</c:v>
                      </c:pt>
                      <c:pt idx="17">
                        <c:v>209838</c:v>
                      </c:pt>
                      <c:pt idx="18">
                        <c:v>209634</c:v>
                      </c:pt>
                      <c:pt idx="19">
                        <c:v>193765</c:v>
                      </c:pt>
                      <c:pt idx="20">
                        <c:v>197793</c:v>
                      </c:pt>
                      <c:pt idx="21">
                        <c:v>182322</c:v>
                      </c:pt>
                      <c:pt idx="22">
                        <c:v>186828</c:v>
                      </c:pt>
                      <c:pt idx="23">
                        <c:v>169314</c:v>
                      </c:pt>
                      <c:pt idx="24">
                        <c:v>166444</c:v>
                      </c:pt>
                      <c:pt idx="25">
                        <c:v>196190</c:v>
                      </c:pt>
                      <c:pt idx="26">
                        <c:v>195407</c:v>
                      </c:pt>
                      <c:pt idx="27">
                        <c:v>206594</c:v>
                      </c:pt>
                      <c:pt idx="28">
                        <c:v>207280</c:v>
                      </c:pt>
                      <c:pt idx="29">
                        <c:v>214778</c:v>
                      </c:pt>
                      <c:pt idx="30">
                        <c:v>215045</c:v>
                      </c:pt>
                      <c:pt idx="31">
                        <c:v>200511</c:v>
                      </c:pt>
                      <c:pt idx="32">
                        <c:v>202864</c:v>
                      </c:pt>
                      <c:pt idx="33">
                        <c:v>190074</c:v>
                      </c:pt>
                      <c:pt idx="34">
                        <c:v>193087</c:v>
                      </c:pt>
                      <c:pt idx="35">
                        <c:v>193838</c:v>
                      </c:pt>
                      <c:pt idx="36">
                        <c:v>171053</c:v>
                      </c:pt>
                      <c:pt idx="37">
                        <c:v>201227</c:v>
                      </c:pt>
                      <c:pt idx="38">
                        <c:v>198213</c:v>
                      </c:pt>
                      <c:pt idx="39">
                        <c:v>212586</c:v>
                      </c:pt>
                      <c:pt idx="40">
                        <c:v>211370</c:v>
                      </c:pt>
                      <c:pt idx="41">
                        <c:v>217188</c:v>
                      </c:pt>
                      <c:pt idx="42">
                        <c:v>219216</c:v>
                      </c:pt>
                      <c:pt idx="43">
                        <c:v>203866</c:v>
                      </c:pt>
                      <c:pt idx="44">
                        <c:v>206745</c:v>
                      </c:pt>
                      <c:pt idx="45">
                        <c:v>194131</c:v>
                      </c:pt>
                      <c:pt idx="46">
                        <c:v>193341</c:v>
                      </c:pt>
                      <c:pt idx="47">
                        <c:v>183465</c:v>
                      </c:pt>
                      <c:pt idx="48">
                        <c:v>176562</c:v>
                      </c:pt>
                      <c:pt idx="49">
                        <c:v>204172</c:v>
                      </c:pt>
                      <c:pt idx="50">
                        <c:v>205253</c:v>
                      </c:pt>
                      <c:pt idx="51">
                        <c:v>218676</c:v>
                      </c:pt>
                      <c:pt idx="52">
                        <c:v>215551</c:v>
                      </c:pt>
                      <c:pt idx="53">
                        <c:v>225109</c:v>
                      </c:pt>
                      <c:pt idx="54">
                        <c:v>229050</c:v>
                      </c:pt>
                      <c:pt idx="55">
                        <c:v>207604</c:v>
                      </c:pt>
                      <c:pt idx="56">
                        <c:v>215654</c:v>
                      </c:pt>
                      <c:pt idx="57">
                        <c:v>199643</c:v>
                      </c:pt>
                      <c:pt idx="58">
                        <c:v>201462</c:v>
                      </c:pt>
                      <c:pt idx="59">
                        <c:v>190126</c:v>
                      </c:pt>
                      <c:pt idx="60">
                        <c:v>183950</c:v>
                      </c:pt>
                      <c:pt idx="61">
                        <c:v>211952</c:v>
                      </c:pt>
                      <c:pt idx="62">
                        <c:v>211290</c:v>
                      </c:pt>
                      <c:pt idx="63">
                        <c:v>226082</c:v>
                      </c:pt>
                      <c:pt idx="64">
                        <c:v>222254</c:v>
                      </c:pt>
                      <c:pt idx="65">
                        <c:v>236713</c:v>
                      </c:pt>
                      <c:pt idx="66">
                        <c:v>233496</c:v>
                      </c:pt>
                      <c:pt idx="67">
                        <c:v>213547</c:v>
                      </c:pt>
                      <c:pt idx="68">
                        <c:v>221219</c:v>
                      </c:pt>
                      <c:pt idx="69">
                        <c:v>202422</c:v>
                      </c:pt>
                      <c:pt idx="70">
                        <c:v>207322</c:v>
                      </c:pt>
                      <c:pt idx="71">
                        <c:v>196870</c:v>
                      </c:pt>
                      <c:pt idx="72">
                        <c:v>187167</c:v>
                      </c:pt>
                      <c:pt idx="73">
                        <c:v>214222</c:v>
                      </c:pt>
                      <c:pt idx="74">
                        <c:v>217921</c:v>
                      </c:pt>
                      <c:pt idx="75">
                        <c:v>227899</c:v>
                      </c:pt>
                      <c:pt idx="76">
                        <c:v>228733</c:v>
                      </c:pt>
                      <c:pt idx="77">
                        <c:v>239944</c:v>
                      </c:pt>
                      <c:pt idx="78">
                        <c:v>237143</c:v>
                      </c:pt>
                      <c:pt idx="79">
                        <c:v>219461</c:v>
                      </c:pt>
                      <c:pt idx="80">
                        <c:v>228523</c:v>
                      </c:pt>
                      <c:pt idx="81">
                        <c:v>211178</c:v>
                      </c:pt>
                      <c:pt idx="82">
                        <c:v>216303</c:v>
                      </c:pt>
                      <c:pt idx="83">
                        <c:v>193581</c:v>
                      </c:pt>
                      <c:pt idx="84">
                        <c:v>191485</c:v>
                      </c:pt>
                      <c:pt idx="85">
                        <c:v>220763</c:v>
                      </c:pt>
                      <c:pt idx="86">
                        <c:v>220996</c:v>
                      </c:pt>
                      <c:pt idx="87">
                        <c:v>230786</c:v>
                      </c:pt>
                      <c:pt idx="88">
                        <c:v>235970</c:v>
                      </c:pt>
                      <c:pt idx="89">
                        <c:v>243116</c:v>
                      </c:pt>
                      <c:pt idx="90">
                        <c:v>241503</c:v>
                      </c:pt>
                      <c:pt idx="91">
                        <c:v>224306</c:v>
                      </c:pt>
                      <c:pt idx="92">
                        <c:v>233631</c:v>
                      </c:pt>
                      <c:pt idx="93">
                        <c:v>221856</c:v>
                      </c:pt>
                      <c:pt idx="94">
                        <c:v>221465</c:v>
                      </c:pt>
                      <c:pt idx="95">
                        <c:v>203442</c:v>
                      </c:pt>
                      <c:pt idx="96">
                        <c:v>199261</c:v>
                      </c:pt>
                      <c:pt idx="97">
                        <c:v>232490</c:v>
                      </c:pt>
                      <c:pt idx="98">
                        <c:v>227698</c:v>
                      </c:pt>
                      <c:pt idx="99">
                        <c:v>242501</c:v>
                      </c:pt>
                      <c:pt idx="100">
                        <c:v>242963</c:v>
                      </c:pt>
                      <c:pt idx="101">
                        <c:v>245140</c:v>
                      </c:pt>
                      <c:pt idx="102">
                        <c:v>247832</c:v>
                      </c:pt>
                      <c:pt idx="103">
                        <c:v>227899</c:v>
                      </c:pt>
                      <c:pt idx="104">
                        <c:v>236491</c:v>
                      </c:pt>
                      <c:pt idx="105">
                        <c:v>222819</c:v>
                      </c:pt>
                      <c:pt idx="106">
                        <c:v>218390</c:v>
                      </c:pt>
                      <c:pt idx="107">
                        <c:v>209685</c:v>
                      </c:pt>
                      <c:pt idx="108">
                        <c:v>200876</c:v>
                      </c:pt>
                      <c:pt idx="109">
                        <c:v>232587</c:v>
                      </c:pt>
                      <c:pt idx="110">
                        <c:v>232513</c:v>
                      </c:pt>
                      <c:pt idx="111">
                        <c:v>245357</c:v>
                      </c:pt>
                      <c:pt idx="112">
                        <c:v>243498</c:v>
                      </c:pt>
                      <c:pt idx="113">
                        <c:v>250363</c:v>
                      </c:pt>
                      <c:pt idx="114">
                        <c:v>253274</c:v>
                      </c:pt>
                      <c:pt idx="115">
                        <c:v>226312</c:v>
                      </c:pt>
                      <c:pt idx="116">
                        <c:v>241050</c:v>
                      </c:pt>
                      <c:pt idx="117">
                        <c:v>230511</c:v>
                      </c:pt>
                      <c:pt idx="118">
                        <c:v>229584</c:v>
                      </c:pt>
                      <c:pt idx="119">
                        <c:v>215215</c:v>
                      </c:pt>
                      <c:pt idx="120">
                        <c:v>208237</c:v>
                      </c:pt>
                      <c:pt idx="121">
                        <c:v>236070</c:v>
                      </c:pt>
                      <c:pt idx="122">
                        <c:v>237226</c:v>
                      </c:pt>
                      <c:pt idx="123">
                        <c:v>251746</c:v>
                      </c:pt>
                      <c:pt idx="124">
                        <c:v>247868</c:v>
                      </c:pt>
                      <c:pt idx="125">
                        <c:v>256392</c:v>
                      </c:pt>
                      <c:pt idx="126">
                        <c:v>258666</c:v>
                      </c:pt>
                      <c:pt idx="127">
                        <c:v>233625</c:v>
                      </c:pt>
                      <c:pt idx="128">
                        <c:v>245556</c:v>
                      </c:pt>
                      <c:pt idx="129">
                        <c:v>230648</c:v>
                      </c:pt>
                      <c:pt idx="130">
                        <c:v>234260</c:v>
                      </c:pt>
                      <c:pt idx="131">
                        <c:v>218534</c:v>
                      </c:pt>
                      <c:pt idx="132">
                        <c:v>203677</c:v>
                      </c:pt>
                      <c:pt idx="133">
                        <c:v>236679</c:v>
                      </c:pt>
                      <c:pt idx="134">
                        <c:v>239415</c:v>
                      </c:pt>
                      <c:pt idx="135">
                        <c:v>253244</c:v>
                      </c:pt>
                      <c:pt idx="136">
                        <c:v>252145</c:v>
                      </c:pt>
                      <c:pt idx="137">
                        <c:v>262105</c:v>
                      </c:pt>
                      <c:pt idx="138">
                        <c:v>260687</c:v>
                      </c:pt>
                      <c:pt idx="139">
                        <c:v>237451</c:v>
                      </c:pt>
                      <c:pt idx="140">
                        <c:v>254048</c:v>
                      </c:pt>
                      <c:pt idx="141">
                        <c:v>233698</c:v>
                      </c:pt>
                      <c:pt idx="142">
                        <c:v>238538</c:v>
                      </c:pt>
                      <c:pt idx="143">
                        <c:v>222450</c:v>
                      </c:pt>
                      <c:pt idx="144">
                        <c:v>213709</c:v>
                      </c:pt>
                      <c:pt idx="145">
                        <c:v>251403</c:v>
                      </c:pt>
                      <c:pt idx="146">
                        <c:v>250968</c:v>
                      </c:pt>
                      <c:pt idx="147">
                        <c:v>257235</c:v>
                      </c:pt>
                      <c:pt idx="148">
                        <c:v>257383</c:v>
                      </c:pt>
                      <c:pt idx="149">
                        <c:v>265969</c:v>
                      </c:pt>
                      <c:pt idx="150">
                        <c:v>262836</c:v>
                      </c:pt>
                      <c:pt idx="151">
                        <c:v>243515</c:v>
                      </c:pt>
                      <c:pt idx="152">
                        <c:v>254496</c:v>
                      </c:pt>
                      <c:pt idx="153">
                        <c:v>239796</c:v>
                      </c:pt>
                      <c:pt idx="154">
                        <c:v>245029</c:v>
                      </c:pt>
                      <c:pt idx="155">
                        <c:v>224072</c:v>
                      </c:pt>
                      <c:pt idx="156">
                        <c:v>219970</c:v>
                      </c:pt>
                      <c:pt idx="157">
                        <c:v>253182</c:v>
                      </c:pt>
                      <c:pt idx="158">
                        <c:v>250860</c:v>
                      </c:pt>
                      <c:pt idx="159">
                        <c:v>262678</c:v>
                      </c:pt>
                      <c:pt idx="160">
                        <c:v>263816</c:v>
                      </c:pt>
                      <c:pt idx="161">
                        <c:v>267025</c:v>
                      </c:pt>
                      <c:pt idx="162">
                        <c:v>265323</c:v>
                      </c:pt>
                      <c:pt idx="163">
                        <c:v>242240</c:v>
                      </c:pt>
                      <c:pt idx="164">
                        <c:v>251419</c:v>
                      </c:pt>
                      <c:pt idx="165">
                        <c:v>243056</c:v>
                      </c:pt>
                      <c:pt idx="166">
                        <c:v>245787</c:v>
                      </c:pt>
                      <c:pt idx="167">
                        <c:v>233282</c:v>
                      </c:pt>
                      <c:pt idx="168">
                        <c:v>220711</c:v>
                      </c:pt>
                      <c:pt idx="169">
                        <c:v>256623</c:v>
                      </c:pt>
                      <c:pt idx="170">
                        <c:v>250644</c:v>
                      </c:pt>
                      <c:pt idx="171">
                        <c:v>263370</c:v>
                      </c:pt>
                      <c:pt idx="172">
                        <c:v>263782</c:v>
                      </c:pt>
                      <c:pt idx="173">
                        <c:v>263421</c:v>
                      </c:pt>
                      <c:pt idx="174">
                        <c:v>265206</c:v>
                      </c:pt>
                      <c:pt idx="175">
                        <c:v>245605</c:v>
                      </c:pt>
                      <c:pt idx="176">
                        <c:v>257939</c:v>
                      </c:pt>
                      <c:pt idx="177">
                        <c:v>245346</c:v>
                      </c:pt>
                      <c:pt idx="178">
                        <c:v>248187</c:v>
                      </c:pt>
                      <c:pt idx="179">
                        <c:v>233621</c:v>
                      </c:pt>
                      <c:pt idx="180">
                        <c:v>219232</c:v>
                      </c:pt>
                      <c:pt idx="181">
                        <c:v>259638</c:v>
                      </c:pt>
                      <c:pt idx="182">
                        <c:v>252595</c:v>
                      </c:pt>
                      <c:pt idx="183">
                        <c:v>267574</c:v>
                      </c:pt>
                      <c:pt idx="184">
                        <c:v>265374</c:v>
                      </c:pt>
                      <c:pt idx="185">
                        <c:v>267106</c:v>
                      </c:pt>
                      <c:pt idx="186">
                        <c:v>271225</c:v>
                      </c:pt>
                      <c:pt idx="187">
                        <c:v>245965</c:v>
                      </c:pt>
                      <c:pt idx="188">
                        <c:v>261423</c:v>
                      </c:pt>
                      <c:pt idx="189">
                        <c:v>245787</c:v>
                      </c:pt>
                      <c:pt idx="190">
                        <c:v>240281</c:v>
                      </c:pt>
                      <c:pt idx="191">
                        <c:v>232920</c:v>
                      </c:pt>
                      <c:pt idx="192">
                        <c:v>221336</c:v>
                      </c:pt>
                      <c:pt idx="193">
                        <c:v>252343</c:v>
                      </c:pt>
                      <c:pt idx="194">
                        <c:v>252088</c:v>
                      </c:pt>
                      <c:pt idx="195">
                        <c:v>261466</c:v>
                      </c:pt>
                      <c:pt idx="196">
                        <c:v>257484</c:v>
                      </c:pt>
                      <c:pt idx="197">
                        <c:v>261600.00000000003</c:v>
                      </c:pt>
                      <c:pt idx="198">
                        <c:v>260609</c:v>
                      </c:pt>
                      <c:pt idx="199">
                        <c:v>239607</c:v>
                      </c:pt>
                      <c:pt idx="200">
                        <c:v>255848</c:v>
                      </c:pt>
                      <c:pt idx="201">
                        <c:v>236465</c:v>
                      </c:pt>
                      <c:pt idx="202">
                        <c:v>241742</c:v>
                      </c:pt>
                      <c:pt idx="203">
                        <c:v>225529</c:v>
                      </c:pt>
                      <c:pt idx="204">
                        <c:v>217643</c:v>
                      </c:pt>
                      <c:pt idx="205">
                        <c:v>249741</c:v>
                      </c:pt>
                      <c:pt idx="206">
                        <c:v>251374</c:v>
                      </c:pt>
                      <c:pt idx="207">
                        <c:v>258276</c:v>
                      </c:pt>
                      <c:pt idx="208">
                        <c:v>258395</c:v>
                      </c:pt>
                      <c:pt idx="209">
                        <c:v>264472</c:v>
                      </c:pt>
                      <c:pt idx="210">
                        <c:v>260297</c:v>
                      </c:pt>
                      <c:pt idx="211">
                        <c:v>241970</c:v>
                      </c:pt>
                      <c:pt idx="212">
                        <c:v>252209</c:v>
                      </c:pt>
                      <c:pt idx="213">
                        <c:v>237264</c:v>
                      </c:pt>
                      <c:pt idx="214">
                        <c:v>239593</c:v>
                      </c:pt>
                      <c:pt idx="215">
                        <c:v>220839</c:v>
                      </c:pt>
                      <c:pt idx="216">
                        <c:v>210635</c:v>
                      </c:pt>
                      <c:pt idx="217">
                        <c:v>254238</c:v>
                      </c:pt>
                      <c:pt idx="218">
                        <c:v>253936</c:v>
                      </c:pt>
                      <c:pt idx="219">
                        <c:v>256927</c:v>
                      </c:pt>
                      <c:pt idx="220">
                        <c:v>260083</c:v>
                      </c:pt>
                      <c:pt idx="221">
                        <c:v>265315</c:v>
                      </c:pt>
                      <c:pt idx="222">
                        <c:v>263837</c:v>
                      </c:pt>
                      <c:pt idx="223">
                        <c:v>244682</c:v>
                      </c:pt>
                      <c:pt idx="224">
                        <c:v>256395</c:v>
                      </c:pt>
                      <c:pt idx="225">
                        <c:v>239579</c:v>
                      </c:pt>
                      <c:pt idx="226">
                        <c:v>240800</c:v>
                      </c:pt>
                      <c:pt idx="227">
                        <c:v>223790</c:v>
                      </c:pt>
                      <c:pt idx="228">
                        <c:v>213463</c:v>
                      </c:pt>
                      <c:pt idx="229">
                        <c:v>253124</c:v>
                      </c:pt>
                      <c:pt idx="230">
                        <c:v>249578</c:v>
                      </c:pt>
                      <c:pt idx="231">
                        <c:v>254083</c:v>
                      </c:pt>
                      <c:pt idx="232">
                        <c:v>258350</c:v>
                      </c:pt>
                      <c:pt idx="233">
                        <c:v>260175.00000000003</c:v>
                      </c:pt>
                      <c:pt idx="234">
                        <c:v>260525.99999999997</c:v>
                      </c:pt>
                      <c:pt idx="235">
                        <c:v>242062</c:v>
                      </c:pt>
                      <c:pt idx="236">
                        <c:v>251906</c:v>
                      </c:pt>
                      <c:pt idx="237">
                        <c:v>238535</c:v>
                      </c:pt>
                      <c:pt idx="238">
                        <c:v>244810</c:v>
                      </c:pt>
                      <c:pt idx="239">
                        <c:v>227527</c:v>
                      </c:pt>
                      <c:pt idx="240">
                        <c:v>218196</c:v>
                      </c:pt>
                      <c:pt idx="241">
                        <c:v>256166</c:v>
                      </c:pt>
                      <c:pt idx="242">
                        <c:v>249394</c:v>
                      </c:pt>
                      <c:pt idx="243">
                        <c:v>260774</c:v>
                      </c:pt>
                      <c:pt idx="244">
                        <c:v>260376</c:v>
                      </c:pt>
                      <c:pt idx="245">
                        <c:v>260244.00000000003</c:v>
                      </c:pt>
                      <c:pt idx="246">
                        <c:v>264379</c:v>
                      </c:pt>
                      <c:pt idx="247">
                        <c:v>238867</c:v>
                      </c:pt>
                      <c:pt idx="248">
                        <c:v>253574</c:v>
                      </c:pt>
                      <c:pt idx="249">
                        <c:v>240361</c:v>
                      </c:pt>
                      <c:pt idx="250">
                        <c:v>238709</c:v>
                      </c:pt>
                      <c:pt idx="251">
                        <c:v>229419</c:v>
                      </c:pt>
                      <c:pt idx="252">
                        <c:v>215803</c:v>
                      </c:pt>
                      <c:pt idx="253">
                        <c:v>253026</c:v>
                      </c:pt>
                      <c:pt idx="254">
                        <c:v>252064</c:v>
                      </c:pt>
                      <c:pt idx="255">
                        <c:v>263406</c:v>
                      </c:pt>
                      <c:pt idx="256">
                        <c:v>259980</c:v>
                      </c:pt>
                      <c:pt idx="257">
                        <c:v>263946</c:v>
                      </c:pt>
                      <c:pt idx="258">
                        <c:v>268061</c:v>
                      </c:pt>
                      <c:pt idx="259">
                        <c:v>242536</c:v>
                      </c:pt>
                      <c:pt idx="260">
                        <c:v>258748</c:v>
                      </c:pt>
                      <c:pt idx="261">
                        <c:v>240055</c:v>
                      </c:pt>
                      <c:pt idx="262">
                        <c:v>241237</c:v>
                      </c:pt>
                      <c:pt idx="263">
                        <c:v>226413</c:v>
                      </c:pt>
                      <c:pt idx="264">
                        <c:v>213949</c:v>
                      </c:pt>
                      <c:pt idx="265">
                        <c:v>253424</c:v>
                      </c:pt>
                      <c:pt idx="266">
                        <c:v>256736</c:v>
                      </c:pt>
                      <c:pt idx="267">
                        <c:v>266237</c:v>
                      </c:pt>
                      <c:pt idx="268">
                        <c:v>263459</c:v>
                      </c:pt>
                      <c:pt idx="269">
                        <c:v>270053</c:v>
                      </c:pt>
                      <c:pt idx="270">
                        <c:v>268831</c:v>
                      </c:pt>
                      <c:pt idx="271">
                        <c:v>247688</c:v>
                      </c:pt>
                      <c:pt idx="272">
                        <c:v>265144</c:v>
                      </c:pt>
                      <c:pt idx="273">
                        <c:v>241451</c:v>
                      </c:pt>
                      <c:pt idx="274">
                        <c:v>252271</c:v>
                      </c:pt>
                      <c:pt idx="275">
                        <c:v>233498</c:v>
                      </c:pt>
                      <c:pt idx="276">
                        <c:v>217220</c:v>
                      </c:pt>
                      <c:pt idx="277">
                        <c:v>258017</c:v>
                      </c:pt>
                      <c:pt idx="278">
                        <c:v>262817</c:v>
                      </c:pt>
                      <c:pt idx="279">
                        <c:v>270839</c:v>
                      </c:pt>
                      <c:pt idx="280">
                        <c:v>270574</c:v>
                      </c:pt>
                      <c:pt idx="281">
                        <c:v>278372</c:v>
                      </c:pt>
                      <c:pt idx="282">
                        <c:v>272209</c:v>
                      </c:pt>
                      <c:pt idx="283">
                        <c:v>255090</c:v>
                      </c:pt>
                      <c:pt idx="284">
                        <c:v>268469</c:v>
                      </c:pt>
                      <c:pt idx="285">
                        <c:v>248843</c:v>
                      </c:pt>
                      <c:pt idx="286">
                        <c:v>259424</c:v>
                      </c:pt>
                      <c:pt idx="287">
                        <c:v>239679</c:v>
                      </c:pt>
                      <c:pt idx="288">
                        <c:v>223011</c:v>
                      </c:pt>
                      <c:pt idx="289">
                        <c:v>265147</c:v>
                      </c:pt>
                      <c:pt idx="290">
                        <c:v>269653</c:v>
                      </c:pt>
                      <c:pt idx="291">
                        <c:v>277972</c:v>
                      </c:pt>
                      <c:pt idx="292">
                        <c:v>276991</c:v>
                      </c:pt>
                      <c:pt idx="293">
                        <c:v>285160</c:v>
                      </c:pt>
                      <c:pt idx="294">
                        <c:v>279213</c:v>
                      </c:pt>
                      <c:pt idx="295">
                        <c:v>262039</c:v>
                      </c:pt>
                      <c:pt idx="296">
                        <c:v>275610</c:v>
                      </c:pt>
                      <c:pt idx="297">
                        <c:v>255154</c:v>
                      </c:pt>
                      <c:pt idx="298">
                        <c:v>264778</c:v>
                      </c:pt>
                      <c:pt idx="299">
                        <c:v>244587</c:v>
                      </c:pt>
                      <c:pt idx="300">
                        <c:v>226947</c:v>
                      </c:pt>
                      <c:pt idx="301">
                        <c:v>267355</c:v>
                      </c:pt>
                      <c:pt idx="302">
                        <c:v>272904</c:v>
                      </c:pt>
                      <c:pt idx="303">
                        <c:v>283956</c:v>
                      </c:pt>
                      <c:pt idx="304">
                        <c:v>280537</c:v>
                      </c:pt>
                      <c:pt idx="305">
                        <c:v>287343</c:v>
                      </c:pt>
                      <c:pt idx="306">
                        <c:v>283184</c:v>
                      </c:pt>
                      <c:pt idx="307">
                        <c:v>262673</c:v>
                      </c:pt>
                      <c:pt idx="308">
                        <c:v>278937</c:v>
                      </c:pt>
                      <c:pt idx="309">
                        <c:v>257712</c:v>
                      </c:pt>
                      <c:pt idx="310">
                        <c:v>266535</c:v>
                      </c:pt>
                      <c:pt idx="311">
                        <c:v>245695</c:v>
                      </c:pt>
                      <c:pt idx="312">
                        <c:v>226660</c:v>
                      </c:pt>
                      <c:pt idx="313">
                        <c:v>268480</c:v>
                      </c:pt>
                      <c:pt idx="314">
                        <c:v>272475</c:v>
                      </c:pt>
                      <c:pt idx="315">
                        <c:v>286164</c:v>
                      </c:pt>
                      <c:pt idx="316">
                        <c:v>280877</c:v>
                      </c:pt>
                      <c:pt idx="317">
                        <c:v>288145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DA-4EC0-A87B-33A7BCF67E98}"/>
                  </c:ext>
                </c:extLst>
              </c15:ser>
            </c15:filteredLineSeries>
          </c:ext>
        </c:extLst>
      </c:lineChart>
      <c:dateAx>
        <c:axId val="9483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4640"/>
        <c:crosses val="autoZero"/>
        <c:auto val="1"/>
        <c:lblOffset val="100"/>
        <c:baseTimeUnit val="months"/>
      </c:dateAx>
      <c:valAx>
        <c:axId val="948364640"/>
        <c:scaling>
          <c:orientation val="minMax"/>
          <c:max val="16000"/>
          <c:min val="-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 b="0"/>
              <a:t>Seasonal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'A2.1 Seasonality Index'!$B$2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Index'!$B$3:$B$14</c:f>
              <c:numCache>
                <c:formatCode>_-* #,##0.0_-;\-* #,##0.0_-;_-* "-"??_-;_-@_-</c:formatCode>
                <c:ptCount val="12"/>
                <c:pt idx="6">
                  <c:v>17044.666666666657</c:v>
                </c:pt>
                <c:pt idx="7">
                  <c:v>2919.2083333333139</c:v>
                </c:pt>
                <c:pt idx="8">
                  <c:v>6565.5833333333139</c:v>
                </c:pt>
                <c:pt idx="9">
                  <c:v>-11387.25</c:v>
                </c:pt>
                <c:pt idx="10">
                  <c:v>-8244.8333333333139</c:v>
                </c:pt>
                <c:pt idx="11">
                  <c:v>-17789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74-4AA7-B15E-75F86BD82B0B}"/>
            </c:ext>
          </c:extLst>
        </c:ser>
        <c:ser>
          <c:idx val="1"/>
          <c:order val="1"/>
          <c:tx>
            <c:strRef>
              <c:f>'A2.1 Seasonality Index'!$C$2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Index'!$C$3:$C$14</c:f>
              <c:numCache>
                <c:formatCode>_-* #,##0.0_-;\-* #,##0.0_-;_-* "-"??_-;_-@_-</c:formatCode>
                <c:ptCount val="12"/>
                <c:pt idx="0">
                  <c:v>-26962.625</c:v>
                </c:pt>
                <c:pt idx="1">
                  <c:v>-2260.0416666666861</c:v>
                </c:pt>
                <c:pt idx="2">
                  <c:v>-1634.2916666666861</c:v>
                </c:pt>
                <c:pt idx="3">
                  <c:v>15280.583333333314</c:v>
                </c:pt>
                <c:pt idx="4">
                  <c:v>8264.791666666657</c:v>
                </c:pt>
                <c:pt idx="5">
                  <c:v>18544.5</c:v>
                </c:pt>
                <c:pt idx="6">
                  <c:v>18289.083333333343</c:v>
                </c:pt>
                <c:pt idx="7">
                  <c:v>1923.375</c:v>
                </c:pt>
                <c:pt idx="8">
                  <c:v>5326.75</c:v>
                </c:pt>
                <c:pt idx="9">
                  <c:v>-10447.708333333314</c:v>
                </c:pt>
                <c:pt idx="10">
                  <c:v>-6295</c:v>
                </c:pt>
                <c:pt idx="11">
                  <c:v>-24342.583333333314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74-4AA7-B15E-75F86BD82B0B}"/>
            </c:ext>
          </c:extLst>
        </c:ser>
        <c:ser>
          <c:idx val="2"/>
          <c:order val="2"/>
          <c:tx>
            <c:strRef>
              <c:f>'A2.1 Seasonality Index'!$D$2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Index'!$D$3:$D$14</c:f>
              <c:numCache>
                <c:formatCode>_-* #,##0.0_-;\-* #,##0.0_-;_-* "-"??_-;_-@_-</c:formatCode>
                <c:ptCount val="12"/>
                <c:pt idx="0">
                  <c:v>-27643.875</c:v>
                </c:pt>
                <c:pt idx="1">
                  <c:v>1595.5833333333139</c:v>
                </c:pt>
                <c:pt idx="2">
                  <c:v>320.20833333331393</c:v>
                </c:pt>
                <c:pt idx="3">
                  <c:v>10972.916666666657</c:v>
                </c:pt>
                <c:pt idx="4">
                  <c:v>11075.125</c:v>
                </c:pt>
                <c:pt idx="5">
                  <c:v>17290.5</c:v>
                </c:pt>
                <c:pt idx="6">
                  <c:v>16343.625</c:v>
                </c:pt>
                <c:pt idx="7">
                  <c:v>1407.708333333343</c:v>
                </c:pt>
                <c:pt idx="8">
                  <c:v>3433.9166666666861</c:v>
                </c:pt>
                <c:pt idx="9">
                  <c:v>-9722.6666666666861</c:v>
                </c:pt>
                <c:pt idx="10">
                  <c:v>-7129.75</c:v>
                </c:pt>
                <c:pt idx="11">
                  <c:v>-6649.5833333333139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74-4AA7-B15E-75F86BD82B0B}"/>
            </c:ext>
          </c:extLst>
        </c:ser>
        <c:ser>
          <c:idx val="3"/>
          <c:order val="3"/>
          <c:tx>
            <c:strRef>
              <c:f>'A2.1 Seasonality Index'!$E$2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Index'!$E$3:$E$14</c:f>
              <c:numCache>
                <c:formatCode>_-* #,##0.0_-;\-* #,##0.0_-;_-* "-"??_-;_-@_-</c:formatCode>
                <c:ptCount val="12"/>
                <c:pt idx="0">
                  <c:v>-29708.791666666686</c:v>
                </c:pt>
                <c:pt idx="1">
                  <c:v>151.625</c:v>
                </c:pt>
                <c:pt idx="2">
                  <c:v>-3163.875</c:v>
                </c:pt>
                <c:pt idx="3">
                  <c:v>10878.375</c:v>
                </c:pt>
                <c:pt idx="4">
                  <c:v>9482.75</c:v>
                </c:pt>
                <c:pt idx="5">
                  <c:v>15722.375</c:v>
                </c:pt>
                <c:pt idx="6">
                  <c:v>17953.041666666686</c:v>
                </c:pt>
                <c:pt idx="7">
                  <c:v>2250.7916666666861</c:v>
                </c:pt>
                <c:pt idx="8">
                  <c:v>4713.75</c:v>
                </c:pt>
                <c:pt idx="9">
                  <c:v>-8447.333333333343</c:v>
                </c:pt>
                <c:pt idx="10">
                  <c:v>-9665.2916666666861</c:v>
                </c:pt>
                <c:pt idx="11">
                  <c:v>-20045.541666666686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74-4AA7-B15E-75F86BD82B0B}"/>
            </c:ext>
          </c:extLst>
        </c:ser>
        <c:ser>
          <c:idx val="4"/>
          <c:order val="4"/>
          <c:tx>
            <c:strRef>
              <c:f>'A2.1 Seasonality Index'!$F$2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Index'!$F$3:$F$14</c:f>
              <c:numCache>
                <c:formatCode>_-* #,##0.0_-;\-* #,##0.0_-;_-* "-"??_-;_-@_-</c:formatCode>
                <c:ptCount val="12"/>
                <c:pt idx="0">
                  <c:v>-27688.333333333343</c:v>
                </c:pt>
                <c:pt idx="1">
                  <c:v>-643.83333333334303</c:v>
                </c:pt>
                <c:pt idx="2">
                  <c:v>-89.791666666686069</c:v>
                </c:pt>
                <c:pt idx="3">
                  <c:v>12732.333333333314</c:v>
                </c:pt>
                <c:pt idx="4">
                  <c:v>9039.291666666657</c:v>
                </c:pt>
                <c:pt idx="5">
                  <c:v>17981.375</c:v>
                </c:pt>
                <c:pt idx="6">
                  <c:v>21337</c:v>
                </c:pt>
                <c:pt idx="7">
                  <c:v>-741</c:v>
                </c:pt>
                <c:pt idx="8">
                  <c:v>6733.2916666666861</c:v>
                </c:pt>
                <c:pt idx="9">
                  <c:v>-9837.8333333333139</c:v>
                </c:pt>
                <c:pt idx="10">
                  <c:v>-8606.7083333333139</c:v>
                </c:pt>
                <c:pt idx="11">
                  <c:v>-20705.5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74-4AA7-B15E-75F86BD82B0B}"/>
            </c:ext>
          </c:extLst>
        </c:ser>
        <c:ser>
          <c:idx val="5"/>
          <c:order val="5"/>
          <c:tx>
            <c:strRef>
              <c:f>'A2.1 Seasonality Index'!$G$2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Index'!$G$3:$G$14</c:f>
              <c:numCache>
                <c:formatCode>_-* #,##0.0_-;\-* #,##0.0_-;_-* "-"??_-;_-@_-</c:formatCode>
                <c:ptCount val="12"/>
                <c:pt idx="0">
                  <c:v>-27550.25</c:v>
                </c:pt>
                <c:pt idx="1">
                  <c:v>18.875</c:v>
                </c:pt>
                <c:pt idx="2">
                  <c:v>-1122.625</c:v>
                </c:pt>
                <c:pt idx="3">
                  <c:v>13321.708333333314</c:v>
                </c:pt>
                <c:pt idx="4">
                  <c:v>9133.75</c:v>
                </c:pt>
                <c:pt idx="5">
                  <c:v>23067.583333333343</c:v>
                </c:pt>
                <c:pt idx="6">
                  <c:v>19435.541666666686</c:v>
                </c:pt>
                <c:pt idx="7">
                  <c:v>-742.08333333331393</c:v>
                </c:pt>
                <c:pt idx="8">
                  <c:v>6559.0416666666861</c:v>
                </c:pt>
                <c:pt idx="9">
                  <c:v>-12589.958333333314</c:v>
                </c:pt>
                <c:pt idx="10">
                  <c:v>-8035.625</c:v>
                </c:pt>
                <c:pt idx="11">
                  <c:v>-18892.208333333343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74-4AA7-B15E-75F86BD82B0B}"/>
            </c:ext>
          </c:extLst>
        </c:ser>
        <c:ser>
          <c:idx val="6"/>
          <c:order val="6"/>
          <c:tx>
            <c:strRef>
              <c:f>'A2.1 Seasonality Index'!$H$2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Index'!$H$3:$H$14</c:f>
              <c:numCache>
                <c:formatCode>_-* #,##0.0_-;\-* #,##0.0_-;_-* "-"??_-;_-@_-</c:formatCode>
                <c:ptCount val="12"/>
                <c:pt idx="0">
                  <c:v>-28881.791666666686</c:v>
                </c:pt>
                <c:pt idx="1">
                  <c:v>-2225.1666666666861</c:v>
                </c:pt>
                <c:pt idx="2">
                  <c:v>923.08333333331393</c:v>
                </c:pt>
                <c:pt idx="3">
                  <c:v>10231.916666666686</c:v>
                </c:pt>
                <c:pt idx="4">
                  <c:v>10326.875</c:v>
                </c:pt>
                <c:pt idx="5">
                  <c:v>21300.708333333314</c:v>
                </c:pt>
                <c:pt idx="6">
                  <c:v>18456.833333333314</c:v>
                </c:pt>
                <c:pt idx="7">
                  <c:v>322.375</c:v>
                </c:pt>
                <c:pt idx="8">
                  <c:v>8983.708333333343</c:v>
                </c:pt>
                <c:pt idx="9">
                  <c:v>-8609.7083333333139</c:v>
                </c:pt>
                <c:pt idx="10">
                  <c:v>-3906.5416666666861</c:v>
                </c:pt>
                <c:pt idx="11">
                  <c:v>-27062.25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74-4AA7-B15E-75F86BD82B0B}"/>
            </c:ext>
          </c:extLst>
        </c:ser>
        <c:ser>
          <c:idx val="7"/>
          <c:order val="7"/>
          <c:tx>
            <c:strRef>
              <c:f>'A2.1 Seasonality Index'!$I$2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Index'!$I$3:$I$14</c:f>
              <c:numCache>
                <c:formatCode>_-* #,##0.0_-;\-* #,##0.0_-;_-* "-"??_-;_-@_-</c:formatCode>
                <c:ptCount val="12"/>
                <c:pt idx="0">
                  <c:v>-29472.083333333314</c:v>
                </c:pt>
                <c:pt idx="1">
                  <c:v>-577.625</c:v>
                </c:pt>
                <c:pt idx="2">
                  <c:v>-759.33333333331393</c:v>
                </c:pt>
                <c:pt idx="3">
                  <c:v>8372.9166666666861</c:v>
                </c:pt>
                <c:pt idx="4">
                  <c:v>12896.916666666686</c:v>
                </c:pt>
                <c:pt idx="5">
                  <c:v>19416.958333333343</c:v>
                </c:pt>
                <c:pt idx="6">
                  <c:v>17069.083333333343</c:v>
                </c:pt>
                <c:pt idx="7">
                  <c:v>-940.54166666665697</c:v>
                </c:pt>
                <c:pt idx="8">
                  <c:v>7616.583333333343</c:v>
                </c:pt>
                <c:pt idx="9">
                  <c:v>-4925.791666666657</c:v>
                </c:pt>
                <c:pt idx="10">
                  <c:v>-6096.291666666657</c:v>
                </c:pt>
                <c:pt idx="11">
                  <c:v>-24495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B74-4AA7-B15E-75F86BD82B0B}"/>
            </c:ext>
          </c:extLst>
        </c:ser>
        <c:ser>
          <c:idx val="8"/>
          <c:order val="8"/>
          <c:tx>
            <c:strRef>
              <c:f>'A2.1 Seasonality Index'!$J$2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Index'!$J$3:$J$14</c:f>
              <c:numCache>
                <c:formatCode>_-* #,##0.0_-;\-* #,##0.0_-;_-* "-"??_-;_-@_-</c:formatCode>
                <c:ptCount val="12"/>
                <c:pt idx="0">
                  <c:v>-29024.041666666686</c:v>
                </c:pt>
                <c:pt idx="1">
                  <c:v>3791.5416666666861</c:v>
                </c:pt>
                <c:pt idx="2">
                  <c:v>-1269.3333333333139</c:v>
                </c:pt>
                <c:pt idx="3">
                  <c:v>13374.375</c:v>
                </c:pt>
                <c:pt idx="4">
                  <c:v>13924.375</c:v>
                </c:pt>
                <c:pt idx="5">
                  <c:v>15969.375</c:v>
                </c:pt>
                <c:pt idx="6">
                  <c:v>18333.958333333314</c:v>
                </c:pt>
                <c:pt idx="7">
                  <c:v>-1670.375</c:v>
                </c:pt>
                <c:pt idx="8">
                  <c:v>6716.958333333343</c:v>
                </c:pt>
                <c:pt idx="9">
                  <c:v>-7274.666666666657</c:v>
                </c:pt>
                <c:pt idx="10">
                  <c:v>-11844.958333333314</c:v>
                </c:pt>
                <c:pt idx="11">
                  <c:v>-20789.875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B74-4AA7-B15E-75F86BD82B0B}"/>
            </c:ext>
          </c:extLst>
        </c:ser>
        <c:ser>
          <c:idx val="9"/>
          <c:order val="9"/>
          <c:tx>
            <c:strRef>
              <c:f>'A2.1 Seasonality Index'!$K$2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Index'!$K$3:$K$14</c:f>
              <c:numCache>
                <c:formatCode>_-* #,##0.0_-;\-* #,##0.0_-;_-* "-"??_-;_-@_-</c:formatCode>
                <c:ptCount val="12"/>
                <c:pt idx="0">
                  <c:v>-30043.25</c:v>
                </c:pt>
                <c:pt idx="1">
                  <c:v>1507.125</c:v>
                </c:pt>
                <c:pt idx="2">
                  <c:v>1309.2916666666861</c:v>
                </c:pt>
                <c:pt idx="3">
                  <c:v>13642.833333333343</c:v>
                </c:pt>
                <c:pt idx="4">
                  <c:v>10996.916666666686</c:v>
                </c:pt>
                <c:pt idx="5">
                  <c:v>17165.083333333314</c:v>
                </c:pt>
                <c:pt idx="6">
                  <c:v>19538.958333333314</c:v>
                </c:pt>
                <c:pt idx="7">
                  <c:v>-7874.875</c:v>
                </c:pt>
                <c:pt idx="8">
                  <c:v>6521.625</c:v>
                </c:pt>
                <c:pt idx="9">
                  <c:v>-4479.9583333333139</c:v>
                </c:pt>
                <c:pt idx="10">
                  <c:v>-5855.25</c:v>
                </c:pt>
                <c:pt idx="11">
                  <c:v>-20657.541666666686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B74-4AA7-B15E-75F86BD82B0B}"/>
            </c:ext>
          </c:extLst>
        </c:ser>
        <c:ser>
          <c:idx val="10"/>
          <c:order val="10"/>
          <c:tx>
            <c:strRef>
              <c:f>'A2.1 Seasonality Index'!$L$2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Index'!$L$3:$L$14</c:f>
              <c:numCache>
                <c:formatCode>_-* #,##0.0_-;\-* #,##0.0_-;_-* "-"??_-;_-@_-</c:formatCode>
                <c:ptCount val="12"/>
                <c:pt idx="0">
                  <c:v>-28111.416666666686</c:v>
                </c:pt>
                <c:pt idx="1">
                  <c:v>-807.79166666668607</c:v>
                </c:pt>
                <c:pt idx="2">
                  <c:v>-144.25</c:v>
                </c:pt>
                <c:pt idx="3">
                  <c:v>14182.291666666686</c:v>
                </c:pt>
                <c:pt idx="4">
                  <c:v>10103.75</c:v>
                </c:pt>
                <c:pt idx="5">
                  <c:v>18294.625</c:v>
                </c:pt>
                <c:pt idx="6">
                  <c:v>20620.333333333343</c:v>
                </c:pt>
                <c:pt idx="7">
                  <c:v>-4256.041666666657</c:v>
                </c:pt>
                <c:pt idx="8">
                  <c:v>7558.375</c:v>
                </c:pt>
                <c:pt idx="9">
                  <c:v>-7503.25</c:v>
                </c:pt>
                <c:pt idx="10">
                  <c:v>-4131.875</c:v>
                </c:pt>
                <c:pt idx="11">
                  <c:v>-20274.125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B74-4AA7-B15E-75F86BD82B0B}"/>
            </c:ext>
          </c:extLst>
        </c:ser>
        <c:ser>
          <c:idx val="11"/>
          <c:order val="11"/>
          <c:tx>
            <c:strRef>
              <c:f>'A2.1 Seasonality Index'!$M$2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Index'!$M$3:$M$14</c:f>
              <c:numCache>
                <c:formatCode>_-* #,##0.0_-;\-* #,##0.0_-;_-* "-"??_-;_-@_-</c:formatCode>
                <c:ptCount val="12"/>
                <c:pt idx="0">
                  <c:v>-35453.375</c:v>
                </c:pt>
                <c:pt idx="1">
                  <c:v>-2695</c:v>
                </c:pt>
                <c:pt idx="2">
                  <c:v>-472.25</c:v>
                </c:pt>
                <c:pt idx="3">
                  <c:v>12875.833333333314</c:v>
                </c:pt>
                <c:pt idx="4">
                  <c:v>11471.5</c:v>
                </c:pt>
                <c:pt idx="5">
                  <c:v>21090.083333333314</c:v>
                </c:pt>
                <c:pt idx="6">
                  <c:v>19090.916666666657</c:v>
                </c:pt>
                <c:pt idx="7">
                  <c:v>-5176.583333333343</c:v>
                </c:pt>
                <c:pt idx="8">
                  <c:v>10325.541666666657</c:v>
                </c:pt>
                <c:pt idx="9">
                  <c:v>-10672.125</c:v>
                </c:pt>
                <c:pt idx="10">
                  <c:v>-6216.666666666657</c:v>
                </c:pt>
                <c:pt idx="11">
                  <c:v>-22683.916666666657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B74-4AA7-B15E-75F86BD82B0B}"/>
            </c:ext>
          </c:extLst>
        </c:ser>
        <c:ser>
          <c:idx val="12"/>
          <c:order val="12"/>
          <c:tx>
            <c:strRef>
              <c:f>'A2.1 Seasonality Index'!$N$2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Index'!$N$3:$N$14</c:f>
              <c:numCache>
                <c:formatCode>_-* #,##0.0_-;\-* #,##0.0_-;_-* "-"??_-;_-@_-</c:formatCode>
                <c:ptCount val="12"/>
                <c:pt idx="0">
                  <c:v>-31675.458333333314</c:v>
                </c:pt>
                <c:pt idx="1">
                  <c:v>5676.3333333333139</c:v>
                </c:pt>
                <c:pt idx="2">
                  <c:v>4970</c:v>
                </c:pt>
                <c:pt idx="3">
                  <c:v>10964.25</c:v>
                </c:pt>
                <c:pt idx="4">
                  <c:v>10587.708333333314</c:v>
                </c:pt>
                <c:pt idx="5">
                  <c:v>18835.666666666686</c:v>
                </c:pt>
                <c:pt idx="6">
                  <c:v>15374.208333333343</c:v>
                </c:pt>
                <c:pt idx="7">
                  <c:v>-4281.791666666657</c:v>
                </c:pt>
                <c:pt idx="8">
                  <c:v>6629.583333333343</c:v>
                </c:pt>
                <c:pt idx="9">
                  <c:v>-8292.7083333333139</c:v>
                </c:pt>
                <c:pt idx="10">
                  <c:v>-3554.5416666666861</c:v>
                </c:pt>
                <c:pt idx="11">
                  <c:v>-24823.583333333343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B74-4AA7-B15E-75F86BD82B0B}"/>
            </c:ext>
          </c:extLst>
        </c:ser>
        <c:ser>
          <c:idx val="13"/>
          <c:order val="13"/>
          <c:tx>
            <c:strRef>
              <c:f>'A2.1 Seasonality Index'!$O$2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Index'!$O$3:$O$14</c:f>
              <c:numCache>
                <c:formatCode>_-* #,##0.0_-;\-* #,##0.0_-;_-* "-"??_-;_-@_-</c:formatCode>
                <c:ptCount val="12"/>
                <c:pt idx="0">
                  <c:v>-29073.208333333343</c:v>
                </c:pt>
                <c:pt idx="1">
                  <c:v>4088.291666666657</c:v>
                </c:pt>
                <c:pt idx="2">
                  <c:v>1947.625</c:v>
                </c:pt>
                <c:pt idx="3">
                  <c:v>13758</c:v>
                </c:pt>
                <c:pt idx="4">
                  <c:v>14728.583333333314</c:v>
                </c:pt>
                <c:pt idx="5">
                  <c:v>17522.25</c:v>
                </c:pt>
                <c:pt idx="6">
                  <c:v>15405.625</c:v>
                </c:pt>
                <c:pt idx="7">
                  <c:v>-7851.625</c:v>
                </c:pt>
                <c:pt idx="8">
                  <c:v>1193</c:v>
                </c:pt>
                <c:pt idx="9">
                  <c:v>-7189.8333333333139</c:v>
                </c:pt>
                <c:pt idx="10">
                  <c:v>-4486.25</c:v>
                </c:pt>
                <c:pt idx="11">
                  <c:v>-16839.666666666686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B74-4AA7-B15E-75F86BD82B0B}"/>
            </c:ext>
          </c:extLst>
        </c:ser>
        <c:ser>
          <c:idx val="14"/>
          <c:order val="14"/>
          <c:tx>
            <c:strRef>
              <c:f>'A2.1 Seasonality Index'!$P$2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Index'!$P$3:$P$14</c:f>
              <c:numCache>
                <c:formatCode>_-* #,##0.0_-;\-* #,##0.0_-;_-* "-"??_-;_-@_-</c:formatCode>
                <c:ptCount val="12"/>
                <c:pt idx="0">
                  <c:v>-29255.625</c:v>
                </c:pt>
                <c:pt idx="1">
                  <c:v>6521.0416666666861</c:v>
                </c:pt>
                <c:pt idx="2">
                  <c:v>130.16666666668607</c:v>
                </c:pt>
                <c:pt idx="3">
                  <c:v>12489.083333333314</c:v>
                </c:pt>
                <c:pt idx="4">
                  <c:v>12705.666666666657</c:v>
                </c:pt>
                <c:pt idx="5">
                  <c:v>12230.541666666657</c:v>
                </c:pt>
                <c:pt idx="6">
                  <c:v>14063.041666666657</c:v>
                </c:pt>
                <c:pt idx="7">
                  <c:v>-5601.958333333343</c:v>
                </c:pt>
                <c:pt idx="8">
                  <c:v>6525.125</c:v>
                </c:pt>
                <c:pt idx="9">
                  <c:v>-6324.3333333333139</c:v>
                </c:pt>
                <c:pt idx="10">
                  <c:v>-3724.8333333333139</c:v>
                </c:pt>
                <c:pt idx="11">
                  <c:v>-18510.708333333314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B74-4AA7-B15E-75F86BD82B0B}"/>
            </c:ext>
          </c:extLst>
        </c:ser>
        <c:ser>
          <c:idx val="15"/>
          <c:order val="15"/>
          <c:tx>
            <c:strRef>
              <c:f>'A2.1 Seasonality Index'!$Q$2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Index'!$Q$3:$Q$14</c:f>
              <c:numCache>
                <c:formatCode>_-* #,##0.0_-;\-* #,##0.0_-;_-* "-"??_-;_-@_-</c:formatCode>
                <c:ptCount val="12"/>
                <c:pt idx="0">
                  <c:v>-33304.041666666686</c:v>
                </c:pt>
                <c:pt idx="1">
                  <c:v>6836.166666666657</c:v>
                </c:pt>
                <c:pt idx="2">
                  <c:v>-367</c:v>
                </c:pt>
                <c:pt idx="3">
                  <c:v>14448.458333333343</c:v>
                </c:pt>
                <c:pt idx="4">
                  <c:v>12559.5</c:v>
                </c:pt>
                <c:pt idx="5">
                  <c:v>14650.125</c:v>
                </c:pt>
                <c:pt idx="6">
                  <c:v>18710.666666666686</c:v>
                </c:pt>
                <c:pt idx="7">
                  <c:v>-6333.0416666666861</c:v>
                </c:pt>
                <c:pt idx="8">
                  <c:v>9450.041666666657</c:v>
                </c:pt>
                <c:pt idx="9">
                  <c:v>-5910.333333333343</c:v>
                </c:pt>
                <c:pt idx="10">
                  <c:v>-10833.083333333343</c:v>
                </c:pt>
                <c:pt idx="11">
                  <c:v>-17635.916666666686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B74-4AA7-B15E-75F86BD82B0B}"/>
            </c:ext>
          </c:extLst>
        </c:ser>
        <c:ser>
          <c:idx val="16"/>
          <c:order val="16"/>
          <c:tx>
            <c:strRef>
              <c:f>'A2.1 Seasonality Index'!$R$2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Index'!$R$3:$R$14</c:f>
              <c:numCache>
                <c:formatCode>_-* #,##0.0_-;\-* #,##0.0_-;_-* "-"??_-;_-@_-</c:formatCode>
                <c:ptCount val="12"/>
                <c:pt idx="0">
                  <c:v>-28548.166666666686</c:v>
                </c:pt>
                <c:pt idx="1">
                  <c:v>3166.0833333333139</c:v>
                </c:pt>
                <c:pt idx="2">
                  <c:v>3408.2916666666861</c:v>
                </c:pt>
                <c:pt idx="3">
                  <c:v>13407</c:v>
                </c:pt>
                <c:pt idx="4">
                  <c:v>9752.541666666657</c:v>
                </c:pt>
                <c:pt idx="5">
                  <c:v>14115.625</c:v>
                </c:pt>
                <c:pt idx="6">
                  <c:v>13586.458333333343</c:v>
                </c:pt>
                <c:pt idx="7">
                  <c:v>-7153.25</c:v>
                </c:pt>
                <c:pt idx="8">
                  <c:v>9225.916666666657</c:v>
                </c:pt>
                <c:pt idx="9">
                  <c:v>-9994.4166666666861</c:v>
                </c:pt>
                <c:pt idx="10">
                  <c:v>-4622.4583333333139</c:v>
                </c:pt>
                <c:pt idx="11">
                  <c:v>-20993.083333333314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B74-4AA7-B15E-75F86BD82B0B}"/>
            </c:ext>
          </c:extLst>
        </c:ser>
        <c:ser>
          <c:idx val="17"/>
          <c:order val="17"/>
          <c:tx>
            <c:strRef>
              <c:f>'A2.1 Seasonality Index'!$S$2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Index'!$S$3:$S$14</c:f>
              <c:numCache>
                <c:formatCode>_-* #,##0.0_-;\-* #,##0.0_-;_-* "-"??_-;_-@_-</c:formatCode>
                <c:ptCount val="12"/>
                <c:pt idx="0">
                  <c:v>-28985.75</c:v>
                </c:pt>
                <c:pt idx="1">
                  <c:v>3026.7916666666861</c:v>
                </c:pt>
                <c:pt idx="2">
                  <c:v>4712.958333333343</c:v>
                </c:pt>
                <c:pt idx="3">
                  <c:v>11733.291666666686</c:v>
                </c:pt>
                <c:pt idx="4">
                  <c:v>11908.541666666686</c:v>
                </c:pt>
                <c:pt idx="5">
                  <c:v>18270.5</c:v>
                </c:pt>
                <c:pt idx="6">
                  <c:v>14582.916666666657</c:v>
                </c:pt>
                <c:pt idx="7">
                  <c:v>-3639.458333333343</c:v>
                </c:pt>
                <c:pt idx="8">
                  <c:v>6305.416666666657</c:v>
                </c:pt>
                <c:pt idx="9">
                  <c:v>-8690.125</c:v>
                </c:pt>
                <c:pt idx="10">
                  <c:v>-6375.25</c:v>
                </c:pt>
                <c:pt idx="11">
                  <c:v>-25234.708333333343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B74-4AA7-B15E-75F86BD82B0B}"/>
            </c:ext>
          </c:extLst>
        </c:ser>
        <c:ser>
          <c:idx val="18"/>
          <c:order val="18"/>
          <c:tx>
            <c:strRef>
              <c:f>'A2.1 Seasonality Index'!$T$2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Index'!$T$3:$T$14</c:f>
              <c:numCache>
                <c:formatCode>_-* #,##0.0_-;\-* #,##0.0_-;_-* "-"??_-;_-@_-</c:formatCode>
                <c:ptCount val="12"/>
                <c:pt idx="0">
                  <c:v>-35621.333333333343</c:v>
                </c:pt>
                <c:pt idx="1">
                  <c:v>7721.166666666657</c:v>
                </c:pt>
                <c:pt idx="2">
                  <c:v>7131.75</c:v>
                </c:pt>
                <c:pt idx="3">
                  <c:v>9851.875</c:v>
                </c:pt>
                <c:pt idx="4">
                  <c:v>12861.125</c:v>
                </c:pt>
                <c:pt idx="5">
                  <c:v>17919.875</c:v>
                </c:pt>
                <c:pt idx="6">
                  <c:v>16201.083333333314</c:v>
                </c:pt>
                <c:pt idx="7">
                  <c:v>-3025.3333333333139</c:v>
                </c:pt>
                <c:pt idx="8">
                  <c:v>8915.6666666666861</c:v>
                </c:pt>
                <c:pt idx="9">
                  <c:v>-7600.25</c:v>
                </c:pt>
                <c:pt idx="10">
                  <c:v>-6188.5416666666861</c:v>
                </c:pt>
                <c:pt idx="11">
                  <c:v>-22912.166666666686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B74-4AA7-B15E-75F86BD82B0B}"/>
            </c:ext>
          </c:extLst>
        </c:ser>
        <c:ser>
          <c:idx val="19"/>
          <c:order val="19"/>
          <c:tx>
            <c:strRef>
              <c:f>'A2.1 Seasonality Index'!$U$2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Index'!$U$3:$U$14</c:f>
              <c:numCache>
                <c:formatCode>_-* #,##0.0_-;\-* #,##0.0_-;_-* "-"??_-;_-@_-</c:formatCode>
                <c:ptCount val="12"/>
                <c:pt idx="0">
                  <c:v>-32887.041666666686</c:v>
                </c:pt>
                <c:pt idx="1">
                  <c:v>7021.0833333333139</c:v>
                </c:pt>
                <c:pt idx="2">
                  <c:v>3771.2916666666861</c:v>
                </c:pt>
                <c:pt idx="3">
                  <c:v>8506.833333333343</c:v>
                </c:pt>
                <c:pt idx="4">
                  <c:v>12650.25</c:v>
                </c:pt>
                <c:pt idx="5">
                  <c:v>14152.458333333314</c:v>
                </c:pt>
                <c:pt idx="6">
                  <c:v>14150.541666666686</c:v>
                </c:pt>
                <c:pt idx="7">
                  <c:v>-4637.416666666657</c:v>
                </c:pt>
                <c:pt idx="8">
                  <c:v>5087.5</c:v>
                </c:pt>
                <c:pt idx="9">
                  <c:v>-8554.625</c:v>
                </c:pt>
                <c:pt idx="10">
                  <c:v>-2642.8333333333139</c:v>
                </c:pt>
                <c:pt idx="11">
                  <c:v>-20013.125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B74-4AA7-B15E-75F86BD82B0B}"/>
            </c:ext>
          </c:extLst>
        </c:ser>
        <c:ser>
          <c:idx val="20"/>
          <c:order val="20"/>
          <c:tx>
            <c:strRef>
              <c:f>'A2.1 Seasonality Index'!$V$2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Index'!$V$3:$V$14</c:f>
              <c:numCache>
                <c:formatCode>_-* #,##0.0_-;\-* #,##0.0_-;_-* "-"??_-;_-@_-</c:formatCode>
                <c:ptCount val="12"/>
                <c:pt idx="0">
                  <c:v>-29507.541666666686</c:v>
                </c:pt>
                <c:pt idx="1">
                  <c:v>8435.041666666657</c:v>
                </c:pt>
                <c:pt idx="2">
                  <c:v>1726.666666666657</c:v>
                </c:pt>
                <c:pt idx="3">
                  <c:v>12961.083333333314</c:v>
                </c:pt>
                <c:pt idx="4">
                  <c:v>12741.208333333314</c:v>
                </c:pt>
                <c:pt idx="5">
                  <c:v>12784.583333333314</c:v>
                </c:pt>
                <c:pt idx="6">
                  <c:v>16940.458333333314</c:v>
                </c:pt>
                <c:pt idx="7">
                  <c:v>-8341</c:v>
                </c:pt>
                <c:pt idx="8">
                  <c:v>6385.583333333343</c:v>
                </c:pt>
                <c:pt idx="9">
                  <c:v>-7048.3333333333139</c:v>
                </c:pt>
                <c:pt idx="10">
                  <c:v>-8793.5</c:v>
                </c:pt>
                <c:pt idx="11">
                  <c:v>-18221.25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B74-4AA7-B15E-75F86BD82B0B}"/>
            </c:ext>
          </c:extLst>
        </c:ser>
        <c:ser>
          <c:idx val="21"/>
          <c:order val="21"/>
          <c:tx>
            <c:strRef>
              <c:f>'A2.1 Seasonality Index'!$W$2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Index'!$W$3:$W$14</c:f>
              <c:numCache>
                <c:formatCode>_-* #,##0.0_-;\-* #,##0.0_-;_-* "-"??_-;_-@_-</c:formatCode>
                <c:ptCount val="12"/>
                <c:pt idx="0">
                  <c:v>-32144.916666666686</c:v>
                </c:pt>
                <c:pt idx="1">
                  <c:v>4771.791666666657</c:v>
                </c:pt>
                <c:pt idx="2">
                  <c:v>3441.3333333333139</c:v>
                </c:pt>
                <c:pt idx="3">
                  <c:v>14580.5</c:v>
                </c:pt>
                <c:pt idx="4">
                  <c:v>11061.916666666686</c:v>
                </c:pt>
                <c:pt idx="5">
                  <c:v>15047.833333333343</c:v>
                </c:pt>
                <c:pt idx="6">
                  <c:v>19365.333333333343</c:v>
                </c:pt>
                <c:pt idx="7">
                  <c:v>-6099</c:v>
                </c:pt>
                <c:pt idx="8">
                  <c:v>9901.75</c:v>
                </c:pt>
                <c:pt idx="9">
                  <c:v>-9103.875</c:v>
                </c:pt>
                <c:pt idx="10">
                  <c:v>-8184.7916666666861</c:v>
                </c:pt>
                <c:pt idx="11">
                  <c:v>-23408.208333333314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B74-4AA7-B15E-75F86BD82B0B}"/>
            </c:ext>
          </c:extLst>
        </c:ser>
        <c:ser>
          <c:idx val="22"/>
          <c:order val="22"/>
          <c:tx>
            <c:strRef>
              <c:f>'A2.1 Seasonality Index'!$X$2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Index'!$X$3:$X$14</c:f>
              <c:numCache>
                <c:formatCode>_-* #,##0.0_-;\-* #,##0.0_-;_-* "-"??_-;_-@_-</c:formatCode>
                <c:ptCount val="12"/>
                <c:pt idx="0">
                  <c:v>-36158.75</c:v>
                </c:pt>
                <c:pt idx="1">
                  <c:v>3069.5</c:v>
                </c:pt>
                <c:pt idx="2">
                  <c:v>5900.333333333343</c:v>
                </c:pt>
                <c:pt idx="3">
                  <c:v>15076.666666666686</c:v>
                </c:pt>
                <c:pt idx="4">
                  <c:v>11780.75</c:v>
                </c:pt>
                <c:pt idx="5">
                  <c:v>17619.791666666686</c:v>
                </c:pt>
                <c:pt idx="6">
                  <c:v>15966.291666666686</c:v>
                </c:pt>
                <c:pt idx="7">
                  <c:v>-5504.375</c:v>
                </c:pt>
                <c:pt idx="8">
                  <c:v>11506.875</c:v>
                </c:pt>
                <c:pt idx="9">
                  <c:v>-12631.25</c:v>
                </c:pt>
                <c:pt idx="10">
                  <c:v>-2299.4583333333139</c:v>
                </c:pt>
                <c:pt idx="11">
                  <c:v>-21715.541666666657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B74-4AA7-B15E-75F86BD82B0B}"/>
            </c:ext>
          </c:extLst>
        </c:ser>
        <c:ser>
          <c:idx val="23"/>
          <c:order val="23"/>
          <c:tx>
            <c:strRef>
              <c:f>'A2.1 Seasonality Index'!$Y$2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Index'!$Y$3:$Y$14</c:f>
              <c:numCache>
                <c:formatCode>_-* #,##0.0_-;\-* #,##0.0_-;_-* "-"??_-;_-@_-</c:formatCode>
                <c:ptCount val="12"/>
                <c:pt idx="0">
                  <c:v>-38480.916666666657</c:v>
                </c:pt>
                <c:pt idx="1">
                  <c:v>1866.9166666666861</c:v>
                </c:pt>
                <c:pt idx="2">
                  <c:v>6219.9583333333139</c:v>
                </c:pt>
                <c:pt idx="3">
                  <c:v>13795.416666666657</c:v>
                </c:pt>
                <c:pt idx="4">
                  <c:v>12924.375</c:v>
                </c:pt>
                <c:pt idx="5">
                  <c:v>20166.791666666686</c:v>
                </c:pt>
                <c:pt idx="6">
                  <c:v>13504.958333333314</c:v>
                </c:pt>
                <c:pt idx="7">
                  <c:v>-4152.4166666666861</c:v>
                </c:pt>
                <c:pt idx="8">
                  <c:v>8644.6666666666861</c:v>
                </c:pt>
                <c:pt idx="9">
                  <c:v>-11563.375</c:v>
                </c:pt>
                <c:pt idx="10">
                  <c:v>-1546.958333333343</c:v>
                </c:pt>
                <c:pt idx="11">
                  <c:v>-21842.166666666686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B74-4AA7-B15E-75F86BD82B0B}"/>
            </c:ext>
          </c:extLst>
        </c:ser>
        <c:ser>
          <c:idx val="24"/>
          <c:order val="24"/>
          <c:tx>
            <c:strRef>
              <c:f>'A2.1 Seasonality Index'!$Z$2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Index'!$Z$4</c:f>
              <c:numCache>
                <c:formatCode>_-* #,##0.0_-;\-* #,##0.0_-;_-* "-"??_-;_-@_-</c:formatCode>
                <c:ptCount val="1"/>
                <c:pt idx="0">
                  <c:v>2469.7916666666279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B74-4AA7-B15E-75F86BD82B0B}"/>
            </c:ext>
          </c:extLst>
        </c:ser>
        <c:ser>
          <c:idx val="26"/>
          <c:order val="25"/>
          <c:tx>
            <c:strRef>
              <c:f>'A2.1 Seasonality Index'!$AB$2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Index'!$AB$3</c:f>
              <c:numCache>
                <c:formatCode>_-* #,##0.0_-;\-* #,##0.0_-;_-* "-"??_-;_-@_-</c:formatCode>
                <c:ptCount val="1"/>
                <c:pt idx="0">
                  <c:v>-41610.75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B74-4AA7-B15E-75F86BD82B0B}"/>
            </c:ext>
          </c:extLst>
        </c:ser>
        <c:ser>
          <c:idx val="25"/>
          <c:order val="26"/>
          <c:tx>
            <c:strRef>
              <c:f>'A2.1 Seasonality Index'!$AA$2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'A2.1 Seasonality Index'!$AA$3</c:f>
              <c:numCache>
                <c:formatCode>_-* #,##0.0_-;\-* #,##0.0_-;_-* "-"??_-;_-@_-</c:formatCode>
                <c:ptCount val="1"/>
                <c:pt idx="0">
                  <c:v>-39920.375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B74-4AA7-B15E-75F86BD8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42040"/>
        <c:axId val="1133642760"/>
      </c:lineChart>
      <c:catAx>
        <c:axId val="113364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3642760"/>
        <c:crosses val="autoZero"/>
        <c:auto val="1"/>
        <c:lblAlgn val="ctr"/>
        <c:lblOffset val="100"/>
        <c:noMultiLvlLbl val="0"/>
      </c:catAx>
      <c:valAx>
        <c:axId val="1133642760"/>
        <c:scaling>
          <c:orientation val="minMax"/>
          <c:min val="-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Monthly detrended time 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364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'TES Forecast results'!$B$1</c:f>
              <c:strCache>
                <c:ptCount val="1"/>
                <c:pt idx="0">
                  <c:v>Green Produce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 Forecast results'!$B$2:$B$325</c:f>
              <c:numCache>
                <c:formatCode>_-* #,##0_-;\-* #,##0_-;_-* "-"??_-;_-@_-</c:formatCode>
                <c:ptCount val="324"/>
                <c:pt idx="0">
                  <c:v>160204</c:v>
                </c:pt>
                <c:pt idx="1">
                  <c:v>183778</c:v>
                </c:pt>
                <c:pt idx="2">
                  <c:v>186069</c:v>
                </c:pt>
                <c:pt idx="3">
                  <c:v>196725</c:v>
                </c:pt>
                <c:pt idx="4">
                  <c:v>197232</c:v>
                </c:pt>
                <c:pt idx="5">
                  <c:v>206616</c:v>
                </c:pt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</c:v>
                </c:pt>
                <c:pt idx="234">
                  <c:v>260526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  <c:pt idx="318">
                  <c:v>286608</c:v>
                </c:pt>
                <c:pt idx="319">
                  <c:v>260595</c:v>
                </c:pt>
                <c:pt idx="320">
                  <c:v>282174</c:v>
                </c:pt>
                <c:pt idx="321">
                  <c:v>258590</c:v>
                </c:pt>
                <c:pt idx="322">
                  <c:v>268413</c:v>
                </c:pt>
                <c:pt idx="323">
                  <c:v>287536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6-417D-99A7-B0BDBC3503ED}"/>
            </c:ext>
          </c:extLst>
        </c:ser>
        <c:ser>
          <c:idx val="1"/>
          <c:order val="1"/>
          <c:tx>
            <c:strRef>
              <c:f>'TES Forecast results'!$C$1</c:f>
              <c:strCache>
                <c:ptCount val="1"/>
                <c:pt idx="0">
                  <c:v>Forecast(Green Produce Demand)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 Forecast results'!$A$2:$A$325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'TES Forecast results'!$C$2:$C$325</c:f>
              <c:numCache>
                <c:formatCode>General</c:formatCode>
                <c:ptCount val="324"/>
                <c:pt idx="311" formatCode="_-* #,##0_-;\-* #,##0_-;_-* &quot;-&quot;??_-;_-@_-">
                  <c:v>245695</c:v>
                </c:pt>
                <c:pt idx="312" formatCode="_-* #,##0_-;\-* #,##0_-;_-* &quot;-&quot;??_-;_-@_-">
                  <c:v>232929.62432409654</c:v>
                </c:pt>
                <c:pt idx="313" formatCode="_-* #,##0_-;\-* #,##0_-;_-* &quot;-&quot;??_-;_-@_-">
                  <c:v>273561.57725032535</c:v>
                </c:pt>
                <c:pt idx="314" formatCode="_-* #,##0_-;\-* #,##0_-;_-* &quot;-&quot;??_-;_-@_-">
                  <c:v>276326.49875523412</c:v>
                </c:pt>
                <c:pt idx="315" formatCode="_-* #,##0_-;\-* #,##0_-;_-* &quot;-&quot;??_-;_-@_-">
                  <c:v>285143.44298509217</c:v>
                </c:pt>
                <c:pt idx="316" formatCode="_-* #,##0_-;\-* #,##0_-;_-* &quot;-&quot;??_-;_-@_-">
                  <c:v>283110.35047876753</c:v>
                </c:pt>
                <c:pt idx="317" formatCode="_-* #,##0_-;\-* #,##0_-;_-* &quot;-&quot;??_-;_-@_-">
                  <c:v>288960.21670143405</c:v>
                </c:pt>
                <c:pt idx="318" formatCode="_-* #,##0_-;\-* #,##0_-;_-* &quot;-&quot;??_-;_-@_-">
                  <c:v>285783.0327876095</c:v>
                </c:pt>
                <c:pt idx="319" formatCode="_-* #,##0_-;\-* #,##0_-;_-* &quot;-&quot;??_-;_-@_-">
                  <c:v>265886.02429250011</c:v>
                </c:pt>
                <c:pt idx="320" formatCode="_-* #,##0_-;\-* #,##0_-;_-* &quot;-&quot;??_-;_-@_-">
                  <c:v>280422.13013832265</c:v>
                </c:pt>
                <c:pt idx="321" formatCode="_-* #,##0_-;\-* #,##0_-;_-* &quot;-&quot;??_-;_-@_-">
                  <c:v>260802.94743678262</c:v>
                </c:pt>
                <c:pt idx="322" formatCode="_-* #,##0_-;\-* #,##0_-;_-* &quot;-&quot;??_-;_-@_-">
                  <c:v>268344.15021660458</c:v>
                </c:pt>
                <c:pt idx="323" formatCode="_-* #,##0_-;\-* #,##0_-;_-* &quot;-&quot;??_-;_-@_-">
                  <c:v>249619.95441754436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6-417D-99A7-B0BDBC3503ED}"/>
            </c:ext>
          </c:extLst>
        </c:ser>
        <c:ser>
          <c:idx val="2"/>
          <c:order val="2"/>
          <c:tx>
            <c:strRef>
              <c:f>'TES Forecast results'!$D$1</c:f>
              <c:strCache>
                <c:ptCount val="1"/>
                <c:pt idx="0">
                  <c:v>Lower Confidence Bound(Green Produce 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 Forecast results'!$A$2:$A$325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'TES Forecast results'!$D$2:$D$325</c:f>
              <c:numCache>
                <c:formatCode>General</c:formatCode>
                <c:ptCount val="324"/>
                <c:pt idx="311" formatCode="_-* #,##0_-;\-* #,##0_-;_-* &quot;-&quot;??_-;_-@_-">
                  <c:v>245695</c:v>
                </c:pt>
                <c:pt idx="312" formatCode="_-* #,##0_-;\-* #,##0_-;_-* &quot;-&quot;??_-;_-@_-">
                  <c:v>226949.74680382313</c:v>
                </c:pt>
                <c:pt idx="313" formatCode="_-* #,##0_-;\-* #,##0_-;_-* &quot;-&quot;??_-;_-@_-">
                  <c:v>267394.74900756462</c:v>
                </c:pt>
                <c:pt idx="314" formatCode="_-* #,##0_-;\-* #,##0_-;_-* &quot;-&quot;??_-;_-@_-">
                  <c:v>269976.80078948755</c:v>
                </c:pt>
                <c:pt idx="315" formatCode="_-* #,##0_-;\-* #,##0_-;_-* &quot;-&quot;??_-;_-@_-">
                  <c:v>278614.6078886278</c:v>
                </c:pt>
                <c:pt idx="316" formatCode="_-* #,##0_-;\-* #,##0_-;_-* &quot;-&quot;??_-;_-@_-">
                  <c:v>276405.80631264858</c:v>
                </c:pt>
                <c:pt idx="317" formatCode="_-* #,##0_-;\-* #,##0_-;_-* &quot;-&quot;??_-;_-@_-">
                  <c:v>282083.12356189318</c:v>
                </c:pt>
                <c:pt idx="318" formatCode="_-* #,##0_-;\-* #,##0_-;_-* &quot;-&quot;??_-;_-@_-">
                  <c:v>278736.31355394225</c:v>
                </c:pt>
                <c:pt idx="319" formatCode="_-* #,##0_-;\-* #,##0_-;_-* &quot;-&quot;??_-;_-@_-">
                  <c:v>258672.3906922985</c:v>
                </c:pt>
                <c:pt idx="320" formatCode="_-* #,##0_-;\-* #,##0_-;_-* &quot;-&quot;??_-;_-@_-">
                  <c:v>273044.10500640178</c:v>
                </c:pt>
                <c:pt idx="321" formatCode="_-* #,##0_-;\-* #,##0_-;_-* &quot;-&quot;??_-;_-@_-">
                  <c:v>253262.88385191141</c:v>
                </c:pt>
                <c:pt idx="322" formatCode="_-* #,##0_-;\-* #,##0_-;_-* &quot;-&quot;??_-;_-@_-">
                  <c:v>260644.24805581299</c:v>
                </c:pt>
                <c:pt idx="323" formatCode="_-* #,##0_-;\-* #,##0_-;_-* &quot;-&quot;??_-;_-@_-">
                  <c:v>241762.27475808302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6-417D-99A7-B0BDBC3503ED}"/>
            </c:ext>
          </c:extLst>
        </c:ser>
        <c:ser>
          <c:idx val="3"/>
          <c:order val="3"/>
          <c:tx>
            <c:strRef>
              <c:f>'TES Forecast results'!$E$1</c:f>
              <c:strCache>
                <c:ptCount val="1"/>
                <c:pt idx="0">
                  <c:v>Upper Confidence Bound(Green Produce Demand)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 Forecast results'!$A$2:$A$325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'TES Forecast results'!$E$2:$E$325</c:f>
              <c:numCache>
                <c:formatCode>General</c:formatCode>
                <c:ptCount val="324"/>
                <c:pt idx="311" formatCode="_-* #,##0_-;\-* #,##0_-;_-* &quot;-&quot;??_-;_-@_-">
                  <c:v>245695</c:v>
                </c:pt>
                <c:pt idx="312" formatCode="_-* #,##0_-;\-* #,##0_-;_-* &quot;-&quot;??_-;_-@_-">
                  <c:v>238909.50184436995</c:v>
                </c:pt>
                <c:pt idx="313" formatCode="_-* #,##0_-;\-* #,##0_-;_-* &quot;-&quot;??_-;_-@_-">
                  <c:v>279728.40549308609</c:v>
                </c:pt>
                <c:pt idx="314" formatCode="_-* #,##0_-;\-* #,##0_-;_-* &quot;-&quot;??_-;_-@_-">
                  <c:v>282676.19672098069</c:v>
                </c:pt>
                <c:pt idx="315" formatCode="_-* #,##0_-;\-* #,##0_-;_-* &quot;-&quot;??_-;_-@_-">
                  <c:v>291672.27808155655</c:v>
                </c:pt>
                <c:pt idx="316" formatCode="_-* #,##0_-;\-* #,##0_-;_-* &quot;-&quot;??_-;_-@_-">
                  <c:v>289814.89464488649</c:v>
                </c:pt>
                <c:pt idx="317" formatCode="_-* #,##0_-;\-* #,##0_-;_-* &quot;-&quot;??_-;_-@_-">
                  <c:v>295837.30984097492</c:v>
                </c:pt>
                <c:pt idx="318" formatCode="_-* #,##0_-;\-* #,##0_-;_-* &quot;-&quot;??_-;_-@_-">
                  <c:v>292829.75202127674</c:v>
                </c:pt>
                <c:pt idx="319" formatCode="_-* #,##0_-;\-* #,##0_-;_-* &quot;-&quot;??_-;_-@_-">
                  <c:v>273099.65789270174</c:v>
                </c:pt>
                <c:pt idx="320" formatCode="_-* #,##0_-;\-* #,##0_-;_-* &quot;-&quot;??_-;_-@_-">
                  <c:v>287800.15527024353</c:v>
                </c:pt>
                <c:pt idx="321" formatCode="_-* #,##0_-;\-* #,##0_-;_-* &quot;-&quot;??_-;_-@_-">
                  <c:v>268343.01102165383</c:v>
                </c:pt>
                <c:pt idx="322" formatCode="_-* #,##0_-;\-* #,##0_-;_-* &quot;-&quot;??_-;_-@_-">
                  <c:v>276044.0523773962</c:v>
                </c:pt>
                <c:pt idx="323" formatCode="_-* #,##0_-;\-* #,##0_-;_-* &quot;-&quot;??_-;_-@_-">
                  <c:v>257477.6340770057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6-417D-99A7-B0BDBC35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665896"/>
        <c:axId val="855666256"/>
      </c:lineChart>
      <c:catAx>
        <c:axId val="8556658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66256"/>
        <c:crosses val="autoZero"/>
        <c:auto val="1"/>
        <c:lblAlgn val="ctr"/>
        <c:lblOffset val="100"/>
        <c:noMultiLvlLbl val="0"/>
      </c:catAx>
      <c:valAx>
        <c:axId val="855666256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MODEL 1 - 12-MONTH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'A4. Model Forecasting'!$J$10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'A4. Model Forecasting'!$J$11:$J$334</c:f>
              <c:numCache>
                <c:formatCode>General</c:formatCode>
                <c:ptCount val="324"/>
                <c:pt idx="13" formatCode="_-* #,##0.0_-;\-* #,##0.0_-;_-* &quot;-&quot;??_-;_-@_-">
                  <c:v>50.666666666656965</c:v>
                </c:pt>
                <c:pt idx="14" formatCode="_-* #,##0.0_-;\-* #,##0.0_-;_-* &quot;-&quot;??_-;_-@_-">
                  <c:v>1209.4102564102795</c:v>
                </c:pt>
                <c:pt idx="15" formatCode="_-* #,##0.0_-;\-* #,##0.0_-;_-* &quot;-&quot;??_-;_-@_-">
                  <c:v>15783.67857142858</c:v>
                </c:pt>
                <c:pt idx="16" formatCode="_-* #,##0.0_-;\-* #,##0.0_-;_-* &quot;-&quot;??_-;_-@_-">
                  <c:v>7980.6166666666686</c:v>
                </c:pt>
                <c:pt idx="17" formatCode="_-* #,##0.0_-;\-* #,##0.0_-;_-* &quot;-&quot;??_-;_-@_-">
                  <c:v>18234.458333333343</c:v>
                </c:pt>
                <c:pt idx="18" formatCode="_-* #,##0.0_-;\-* #,##0.0_-;_-* &quot;-&quot;??_-;_-@_-">
                  <c:v>17379.602941176476</c:v>
                </c:pt>
                <c:pt idx="19" formatCode="_-* #,##0.0_-;\-* #,##0.0_-;_-* &quot;-&quot;??_-;_-@_-">
                  <c:v>1415.638888888876</c:v>
                </c:pt>
                <c:pt idx="20" formatCode="_-* #,##0.0_-;\-* #,##0.0_-;_-* &quot;-&quot;??_-;_-@_-">
                  <c:v>6016.6315789473592</c:v>
                </c:pt>
                <c:pt idx="21" formatCode="_-* #,##0.0_-;\-* #,##0.0_-;_-* &quot;-&quot;??_-;_-@_-">
                  <c:v>9805.5333333333547</c:v>
                </c:pt>
                <c:pt idx="22" formatCode="_-* #,##0.0_-;\-* #,##0.0_-;_-* &quot;-&quot;??_-;_-@_-">
                  <c:v>4719.7380952381063</c:v>
                </c:pt>
                <c:pt idx="23" formatCode="_-* #,##0.0_-;\-* #,##0.0_-;_-* &quot;-&quot;??_-;_-@_-">
                  <c:v>22802.515151515167</c:v>
                </c:pt>
                <c:pt idx="24" formatCode="_-* #,##0.0_-;\-* #,##0.0_-;_-* &quot;-&quot;??_-;_-@_-">
                  <c:v>25344.170289855072</c:v>
                </c:pt>
                <c:pt idx="25" formatCode="_-* #,##0.0_-;\-* #,##0.0_-;_-* &quot;-&quot;??_-;_-@_-">
                  <c:v>4735.083333333343</c:v>
                </c:pt>
                <c:pt idx="26" formatCode="_-* #,##0.0_-;\-* #,##0.0_-;_-* &quot;-&quot;??_-;_-@_-">
                  <c:v>2472.6433333333407</c:v>
                </c:pt>
                <c:pt idx="27" formatCode="_-* #,##0.0_-;\-* #,##0.0_-;_-* &quot;-&quot;??_-;_-@_-">
                  <c:v>13051.705128205125</c:v>
                </c:pt>
                <c:pt idx="28" formatCode="_-* #,##0.0_-;\-* #,##0.0_-;_-* &quot;-&quot;??_-;_-@_-">
                  <c:v>12817.685185185197</c:v>
                </c:pt>
                <c:pt idx="29" formatCode="_-* #,##0.0_-;\-* #,##0.0_-;_-* &quot;-&quot;??_-;_-@_-">
                  <c:v>20301.46428571429</c:v>
                </c:pt>
                <c:pt idx="30" formatCode="_-* #,##0.0_-;\-* #,##0.0_-;_-* &quot;-&quot;??_-;_-@_-">
                  <c:v>19712.387931034493</c:v>
                </c:pt>
                <c:pt idx="31" formatCode="_-* #,##0.0_-;\-* #,##0.0_-;_-* &quot;-&quot;??_-;_-@_-">
                  <c:v>4820.5500000000175</c:v>
                </c:pt>
                <c:pt idx="32" formatCode="_-* #,##0.0_-;\-* #,##0.0_-;_-* &quot;-&quot;??_-;_-@_-">
                  <c:v>7250.4408602150506</c:v>
                </c:pt>
                <c:pt idx="33" formatCode="_-* #,##0.0_-;\-* #,##0.0_-;_-* &quot;-&quot;??_-;_-@_-">
                  <c:v>6134.625</c:v>
                </c:pt>
                <c:pt idx="34" formatCode="_-* #,##0.0_-;\-* #,##0.0_-;_-* &quot;-&quot;??_-;_-@_-">
                  <c:v>3116.2348484848626</c:v>
                </c:pt>
                <c:pt idx="35" formatCode="_-* #,##0.0_-;\-* #,##0.0_-;_-* &quot;-&quot;??_-;_-@_-">
                  <c:v>3073.2303921568673</c:v>
                </c:pt>
                <c:pt idx="36" formatCode="_-* #,##0.0_-;\-* #,##0.0_-;_-* &quot;-&quot;??_-;_-@_-">
                  <c:v>26373.638095238071</c:v>
                </c:pt>
                <c:pt idx="37" formatCode="_-* #,##0.0_-;\-* #,##0.0_-;_-* &quot;-&quot;??_-;_-@_-">
                  <c:v>2416.3055555555329</c:v>
                </c:pt>
                <c:pt idx="38" formatCode="_-* #,##0.0_-;\-* #,##0.0_-;_-* &quot;-&quot;??_-;_-@_-">
                  <c:v>1789.1463963963906</c:v>
                </c:pt>
                <c:pt idx="39" formatCode="_-* #,##0.0_-;\-* #,##0.0_-;_-* &quot;-&quot;??_-;_-@_-">
                  <c:v>12272.596491228091</c:v>
                </c:pt>
                <c:pt idx="40" formatCode="_-* #,##0.0_-;\-* #,##0.0_-;_-* &quot;-&quot;??_-;_-@_-">
                  <c:v>10479.871794871782</c:v>
                </c:pt>
                <c:pt idx="41" formatCode="_-* #,##0.0_-;\-* #,##0.0_-;_-* &quot;-&quot;??_-;_-@_-">
                  <c:v>15862.516666666663</c:v>
                </c:pt>
                <c:pt idx="42" formatCode="_-* #,##0.0_-;\-* #,##0.0_-;_-* &quot;-&quot;??_-;_-@_-">
                  <c:v>17438.979674796748</c:v>
                </c:pt>
                <c:pt idx="43" formatCode="_-* #,##0.0_-;\-* #,##0.0_-;_-* &quot;-&quot;??_-;_-@_-">
                  <c:v>1872.9523809523671</c:v>
                </c:pt>
                <c:pt idx="44" formatCode="_-* #,##0.0_-;\-* #,##0.0_-;_-* &quot;-&quot;??_-;_-@_-">
                  <c:v>4794.0213178294362</c:v>
                </c:pt>
                <c:pt idx="45" formatCode="_-* #,##0.0_-;\-* #,##0.0_-;_-* &quot;-&quot;??_-;_-@_-">
                  <c:v>8141.916666666657</c:v>
                </c:pt>
                <c:pt idx="46" formatCode="_-* #,##0.0_-;\-* #,##0.0_-;_-* &quot;-&quot;??_-;_-@_-">
                  <c:v>8951.5166666666628</c:v>
                </c:pt>
                <c:pt idx="47" formatCode="_-* #,##0.0_-;\-* #,##0.0_-;_-* &quot;-&quot;??_-;_-@_-">
                  <c:v>19132.036231884034</c:v>
                </c:pt>
                <c:pt idx="48" formatCode="_-* #,##0.0_-;\-* #,##0.0_-;_-* &quot;-&quot;??_-;_-@_-">
                  <c:v>25830.748226950353</c:v>
                </c:pt>
                <c:pt idx="49" formatCode="_-* #,##0.0_-;\-* #,##0.0_-;_-* &quot;-&quot;??_-;_-@_-">
                  <c:v>2797.7916666666861</c:v>
                </c:pt>
                <c:pt idx="50" formatCode="_-* #,##0.0_-;\-* #,##0.0_-;_-* &quot;-&quot;??_-;_-@_-">
                  <c:v>2863.1938775510062</c:v>
                </c:pt>
                <c:pt idx="51" formatCode="_-* #,##0.0_-;\-* #,##0.0_-;_-* &quot;-&quot;??_-;_-@_-">
                  <c:v>16037.103333333333</c:v>
                </c:pt>
                <c:pt idx="52" formatCode="_-* #,##0.0_-;\-* #,##0.0_-;_-* &quot;-&quot;??_-;_-@_-">
                  <c:v>12079.906862745091</c:v>
                </c:pt>
                <c:pt idx="53" formatCode="_-* #,##0.0_-;\-* #,##0.0_-;_-* &quot;-&quot;??_-;_-@_-">
                  <c:v>21212.551282051281</c:v>
                </c:pt>
                <c:pt idx="54" formatCode="_-* #,##0.0_-;\-* #,##0.0_-;_-* &quot;-&quot;??_-;_-@_-">
                  <c:v>24644.877358490572</c:v>
                </c:pt>
                <c:pt idx="55" formatCode="_-* #,##0.0_-;\-* #,##0.0_-;_-* &quot;-&quot;??_-;_-@_-">
                  <c:v>2488.49074074073</c:v>
                </c:pt>
                <c:pt idx="56" formatCode="_-* #,##0.0_-;\-* #,##0.0_-;_-* &quot;-&quot;??_-;_-@_-">
                  <c:v>10132.09848484848</c:v>
                </c:pt>
                <c:pt idx="57" formatCode="_-* #,##0.0_-;\-* #,##0.0_-;_-* &quot;-&quot;??_-;_-@_-">
                  <c:v>6318.7619047619228</c:v>
                </c:pt>
                <c:pt idx="58" formatCode="_-* #,##0.0_-;\-* #,##0.0_-;_-* &quot;-&quot;??_-;_-@_-">
                  <c:v>4943.9122807017411</c:v>
                </c:pt>
                <c:pt idx="59" formatCode="_-* #,##0.0_-;\-* #,##0.0_-;_-* &quot;-&quot;??_-;_-@_-">
                  <c:v>16758.678160919546</c:v>
                </c:pt>
                <c:pt idx="60" formatCode="_-* #,##0.0_-;\-* #,##0.0_-;_-* &quot;-&quot;??_-;_-@_-">
                  <c:v>23407.235875706217</c:v>
                </c:pt>
                <c:pt idx="61" formatCode="_-* #,##0.0_-;\-* #,##0.0_-;_-* &quot;-&quot;??_-;_-@_-">
                  <c:v>4151.0666666666802</c:v>
                </c:pt>
                <c:pt idx="62" formatCode="_-* #,##0.0_-;\-* #,##0.0_-;_-* &quot;-&quot;??_-;_-@_-">
                  <c:v>2420.8387978141836</c:v>
                </c:pt>
                <c:pt idx="63" formatCode="_-* #,##0.0_-;\-* #,##0.0_-;_-* &quot;-&quot;??_-;_-@_-">
                  <c:v>16588.865591397858</c:v>
                </c:pt>
                <c:pt idx="64" formatCode="_-* #,##0.0_-;\-* #,##0.0_-;_-* &quot;-&quot;??_-;_-@_-">
                  <c:v>12036.067460317456</c:v>
                </c:pt>
                <c:pt idx="65" formatCode="_-* #,##0.0_-;\-* #,##0.0_-;_-* &quot;-&quot;??_-;_-@_-">
                  <c:v>25954.052083333343</c:v>
                </c:pt>
                <c:pt idx="66" formatCode="_-* #,##0.0_-;\-* #,##0.0_-;_-* &quot;-&quot;??_-;_-@_-">
                  <c:v>21970.938461538462</c:v>
                </c:pt>
                <c:pt idx="67" formatCode="_-* #,##0.0_-;\-* #,##0.0_-;_-* &quot;-&quot;??_-;_-@_-">
                  <c:v>1121.5151515151374</c:v>
                </c:pt>
                <c:pt idx="68" formatCode="_-* #,##0.0_-;\-* #,##0.0_-;_-* &quot;-&quot;??_-;_-@_-">
                  <c:v>8737.3358208955324</c:v>
                </c:pt>
                <c:pt idx="69" formatCode="_-* #,##0.0_-;\-* #,##0.0_-;_-* &quot;-&quot;??_-;_-@_-">
                  <c:v>10656.029411764699</c:v>
                </c:pt>
                <c:pt idx="70" formatCode="_-* #,##0.0_-;\-* #,##0.0_-;_-* &quot;-&quot;??_-;_-@_-">
                  <c:v>5934.3550724637753</c:v>
                </c:pt>
                <c:pt idx="71" formatCode="_-* #,##0.0_-;\-* #,##0.0_-;_-* &quot;-&quot;??_-;_-@_-">
                  <c:v>16679.197619047627</c:v>
                </c:pt>
                <c:pt idx="72" formatCode="_-* #,##0.0_-;\-* #,##0.0_-;_-* &quot;-&quot;??_-;_-@_-">
                  <c:v>26713.839201877912</c:v>
                </c:pt>
                <c:pt idx="73" formatCode="_-* #,##0.0_-;\-* #,##0.0_-;_-* &quot;-&quot;??_-;_-@_-">
                  <c:v>78.902777777781012</c:v>
                </c:pt>
                <c:pt idx="74" formatCode="_-* #,##0.0_-;\-* #,##0.0_-;_-* &quot;-&quot;??_-;_-@_-">
                  <c:v>2986.5273972602736</c:v>
                </c:pt>
                <c:pt idx="75" formatCode="_-* #,##0.0_-;\-* #,##0.0_-;_-* &quot;-&quot;??_-;_-@_-">
                  <c:v>12735.373873873876</c:v>
                </c:pt>
                <c:pt idx="76" formatCode="_-* #,##0.0_-;\-* #,##0.0_-;_-* &quot;-&quot;??_-;_-@_-">
                  <c:v>12894.149999999994</c:v>
                </c:pt>
                <c:pt idx="77" formatCode="_-* #,##0.0_-;\-* #,##0.0_-;_-* &quot;-&quot;??_-;_-@_-">
                  <c:v>23954.635964912304</c:v>
                </c:pt>
                <c:pt idx="78" formatCode="_-* #,##0.0_-;\-* #,##0.0_-;_-* &quot;-&quot;??_-;_-@_-">
                  <c:v>20479.832251082233</c:v>
                </c:pt>
                <c:pt idx="79" formatCode="_-* #,##0.0_-;\-* #,##0.0_-;_-* &quot;-&quot;??_-;_-@_-">
                  <c:v>2577.7692307692196</c:v>
                </c:pt>
                <c:pt idx="80" formatCode="_-* #,##0.0_-;\-* #,##0.0_-;_-* &quot;-&quot;??_-;_-@_-">
                  <c:v>11572.161392405076</c:v>
                </c:pt>
                <c:pt idx="81" formatCode="_-* #,##0.0_-;\-* #,##0.0_-;_-* &quot;-&quot;??_-;_-@_-">
                  <c:v>6369.5708333333314</c:v>
                </c:pt>
                <c:pt idx="82" formatCode="_-* #,##0.0_-;\-* #,##0.0_-;_-* &quot;-&quot;??_-;_-@_-">
                  <c:v>1628.558641975309</c:v>
                </c:pt>
                <c:pt idx="83" formatCode="_-* #,##0.0_-;\-* #,##0.0_-;_-* &quot;-&quot;??_-;_-@_-">
                  <c:v>25135.050813008129</c:v>
                </c:pt>
                <c:pt idx="84" formatCode="_-* #,##0.0_-;\-* #,##0.0_-;_-* &quot;-&quot;??_-;_-@_-">
                  <c:v>27697.465863453835</c:v>
                </c:pt>
                <c:pt idx="85" formatCode="_-* #,##0.0_-;\-* #,##0.0_-;_-* &quot;-&quot;??_-;_-@_-">
                  <c:v>1884.3571428571304</c:v>
                </c:pt>
                <c:pt idx="86" formatCode="_-* #,##0.0_-;\-* #,##0.0_-;_-* &quot;-&quot;??_-;_-@_-">
                  <c:v>1417.4578431372356</c:v>
                </c:pt>
                <c:pt idx="87" formatCode="_-* #,##0.0_-;\-* #,##0.0_-;_-* &quot;-&quot;??_-;_-@_-">
                  <c:v>10667.949612403114</c:v>
                </c:pt>
                <c:pt idx="88" formatCode="_-* #,##0.0_-;\-* #,##0.0_-;_-* &quot;-&quot;??_-;_-@_-">
                  <c:v>15491.295977011498</c:v>
                </c:pt>
                <c:pt idx="89" formatCode="_-* #,##0.0_-;\-* #,##0.0_-;_-* &quot;-&quot;??_-;_-@_-">
                  <c:v>22347.022727272735</c:v>
                </c:pt>
                <c:pt idx="90" formatCode="_-* #,##0.0_-;\-* #,##0.0_-;_-* &quot;-&quot;??_-;_-@_-">
                  <c:v>20060.321161048691</c:v>
                </c:pt>
                <c:pt idx="91" formatCode="_-* #,##0.0_-;\-* #,##0.0_-;_-* &quot;-&quot;??_-;_-@_-">
                  <c:v>2627.2611111111182</c:v>
                </c:pt>
                <c:pt idx="92" formatCode="_-* #,##0.0_-;\-* #,##0.0_-;_-* &quot;-&quot;??_-;_-@_-">
                  <c:v>11787.832417582424</c:v>
                </c:pt>
                <c:pt idx="93" formatCode="_-* #,##0.0_-;\-* #,##0.0_-;_-* &quot;-&quot;??_-;_-@_-">
                  <c:v>484.61956521737739</c:v>
                </c:pt>
                <c:pt idx="94" formatCode="_-* #,##0.0_-;\-* #,##0.0_-;_-* &quot;-&quot;??_-;_-@_-">
                  <c:v>1166.0913978494646</c:v>
                </c:pt>
                <c:pt idx="95" formatCode="_-* #,##0.0_-;\-* #,##0.0_-;_-* &quot;-&quot;??_-;_-@_-">
                  <c:v>20067.712765957433</c:v>
                </c:pt>
                <c:pt idx="96" formatCode="_-* #,##0.0_-;\-* #,##0.0_-;_-* &quot;-&quot;??_-;_-@_-">
                  <c:v>24482.303508771933</c:v>
                </c:pt>
                <c:pt idx="97" formatCode="_-* #,##0.0_-;\-* #,##0.0_-;_-* &quot;-&quot;??_-;_-@_-">
                  <c:v>7973.239583333343</c:v>
                </c:pt>
                <c:pt idx="98" formatCode="_-* #,##0.0_-;\-* #,##0.0_-;_-* &quot;-&quot;??_-;_-@_-">
                  <c:v>2194.8668384879711</c:v>
                </c:pt>
                <c:pt idx="99" formatCode="_-* #,##0.0_-;\-* #,##0.0_-;_-* &quot;-&quot;??_-;_-@_-">
                  <c:v>16077.119047619053</c:v>
                </c:pt>
                <c:pt idx="100" formatCode="_-* #,##0.0_-;\-* #,##0.0_-;_-* &quot;-&quot;??_-;_-@_-">
                  <c:v>15838.050505050516</c:v>
                </c:pt>
                <c:pt idx="101" formatCode="_-* #,##0.0_-;\-* #,##0.0_-;_-* &quot;-&quot;??_-;_-@_-">
                  <c:v>17042.493333333347</c:v>
                </c:pt>
                <c:pt idx="102" formatCode="_-* #,##0.0_-;\-* #,##0.0_-;_-* &quot;-&quot;??_-;_-@_-">
                  <c:v>19138.38283828384</c:v>
                </c:pt>
                <c:pt idx="103" formatCode="_-* #,##0.0_-;\-* #,##0.0_-;_-* &quot;-&quot;??_-;_-@_-">
                  <c:v>981.43137254903559</c:v>
                </c:pt>
                <c:pt idx="104" formatCode="_-* #,##0.0_-;\-* #,##0.0_-;_-* &quot;-&quot;??_-;_-@_-">
                  <c:v>7285.0169902912749</c:v>
                </c:pt>
                <c:pt idx="105" formatCode="_-* #,##0.0_-;\-* #,##0.0_-;_-* &quot;-&quot;??_-;_-@_-">
                  <c:v>6762.6955128205009</c:v>
                </c:pt>
                <c:pt idx="106" formatCode="_-* #,##0.0_-;\-* #,##0.0_-;_-* &quot;-&quot;??_-;_-@_-">
                  <c:v>11292.833333333343</c:v>
                </c:pt>
                <c:pt idx="107" formatCode="_-* #,##0.0_-;\-* #,##0.0_-;_-* &quot;-&quot;??_-;_-@_-">
                  <c:v>20030.674528301897</c:v>
                </c:pt>
                <c:pt idx="108" formatCode="_-* #,##0.0_-;\-* #,##0.0_-;_-* &quot;-&quot;??_-;_-@_-">
                  <c:v>28496.939252336451</c:v>
                </c:pt>
                <c:pt idx="109" formatCode="_-* #,##0.0_-;\-* #,##0.0_-;_-* &quot;-&quot;??_-;_-@_-">
                  <c:v>2779.657407407416</c:v>
                </c:pt>
                <c:pt idx="110" formatCode="_-* #,##0.0_-;\-* #,##0.0_-;_-* &quot;-&quot;??_-;_-@_-">
                  <c:v>2283.6024464831571</c:v>
                </c:pt>
                <c:pt idx="111" formatCode="_-* #,##0.0_-;\-* #,##0.0_-;_-* &quot;-&quot;??_-;_-@_-">
                  <c:v>15126.22878787879</c:v>
                </c:pt>
                <c:pt idx="112" formatCode="_-* #,##0.0_-;\-* #,##0.0_-;_-* &quot;-&quot;??_-;_-@_-">
                  <c:v>12756.189189189201</c:v>
                </c:pt>
                <c:pt idx="113" formatCode="_-* #,##0.0_-;\-* #,##0.0_-;_-* &quot;-&quot;??_-;_-@_-">
                  <c:v>19406.636904761923</c:v>
                </c:pt>
                <c:pt idx="114" formatCode="_-* #,##0.0_-;\-* #,##0.0_-;_-* &quot;-&quot;??_-;_-@_-">
                  <c:v>22218.882743362832</c:v>
                </c:pt>
                <c:pt idx="115" formatCode="_-* #,##0.0_-;\-* #,##0.0_-;_-* &quot;-&quot;??_-;_-@_-">
                  <c:v>5196.9035087719385</c:v>
                </c:pt>
                <c:pt idx="116" formatCode="_-* #,##0.0_-;\-* #,##0.0_-;_-* &quot;-&quot;??_-;_-@_-">
                  <c:v>9329.1478260869626</c:v>
                </c:pt>
                <c:pt idx="117" formatCode="_-* #,##0.0_-;\-* #,##0.0_-;_-* &quot;-&quot;??_-;_-@_-">
                  <c:v>1199.6982758620579</c:v>
                </c:pt>
                <c:pt idx="118" formatCode="_-* #,##0.0_-;\-* #,##0.0_-;_-* &quot;-&quot;??_-;_-@_-">
                  <c:v>2410.5811965811881</c:v>
                </c:pt>
                <c:pt idx="119" formatCode="_-* #,##0.0_-;\-* #,##0.0_-;_-* &quot;-&quot;??_-;_-@_-">
                  <c:v>17407.632768361567</c:v>
                </c:pt>
                <c:pt idx="120" formatCode="_-* #,##0.0_-;\-* #,##0.0_-;_-* &quot;-&quot;??_-;_-@_-">
                  <c:v>25192.777310924372</c:v>
                </c:pt>
                <c:pt idx="121" formatCode="_-* #,##0.0_-;\-* #,##0.0_-;_-* &quot;-&quot;??_-;_-@_-">
                  <c:v>2241.3916666666628</c:v>
                </c:pt>
                <c:pt idx="122" formatCode="_-* #,##0.0_-;\-* #,##0.0_-;_-* &quot;-&quot;??_-;_-@_-">
                  <c:v>2557.2582644628128</c:v>
                </c:pt>
                <c:pt idx="123" formatCode="_-* #,##0.0_-;\-* #,##0.0_-;_-* &quot;-&quot;??_-;_-@_-">
                  <c:v>16782.672131147527</c:v>
                </c:pt>
                <c:pt idx="124" formatCode="_-* #,##0.0_-;\-* #,##0.0_-;_-* &quot;-&quot;??_-;_-@_-">
                  <c:v>12399.006097560981</c:v>
                </c:pt>
                <c:pt idx="125" formatCode="_-* #,##0.0_-;\-* #,##0.0_-;_-* &quot;-&quot;??_-;_-@_-">
                  <c:v>20427.865591397858</c:v>
                </c:pt>
                <c:pt idx="126" formatCode="_-* #,##0.0_-;\-* #,##0.0_-;_-* &quot;-&quot;??_-;_-@_-">
                  <c:v>22275.162666666671</c:v>
                </c:pt>
                <c:pt idx="127" formatCode="_-* #,##0.0_-;\-* #,##0.0_-;_-* &quot;-&quot;??_-;_-@_-">
                  <c:v>3280.194444444438</c:v>
                </c:pt>
                <c:pt idx="128" formatCode="_-* #,##0.0_-;\-* #,##0.0_-;_-* &quot;-&quot;??_-;_-@_-">
                  <c:v>8404.7985564304399</c:v>
                </c:pt>
                <c:pt idx="129" formatCode="_-* #,##0.0_-;\-* #,##0.0_-;_-* &quot;-&quot;??_-;_-@_-">
                  <c:v>7201.3125</c:v>
                </c:pt>
                <c:pt idx="130" formatCode="_-* #,##0.0_-;\-* #,##0.0_-;_-* &quot;-&quot;??_-;_-@_-">
                  <c:v>3844.0775193798472</c:v>
                </c:pt>
                <c:pt idx="131" formatCode="_-* #,##0.0_-;\-* #,##0.0_-;_-* &quot;-&quot;??_-;_-@_-">
                  <c:v>19605.0782051282</c:v>
                </c:pt>
                <c:pt idx="132" formatCode="_-* #,##0.0_-;\-* #,##0.0_-;_-* &quot;-&quot;??_-;_-@_-">
                  <c:v>34727.35050890586</c:v>
                </c:pt>
                <c:pt idx="133" formatCode="_-* #,##0.0_-;\-* #,##0.0_-;_-* &quot;-&quot;??_-;_-@_-">
                  <c:v>1886.0075757575687</c:v>
                </c:pt>
                <c:pt idx="134" formatCode="_-* #,##0.0_-;\-* #,##0.0_-;_-* &quot;-&quot;??_-;_-@_-">
                  <c:v>984.33333333334303</c:v>
                </c:pt>
                <c:pt idx="135" formatCode="_-* #,##0.0_-;\-* #,##0.0_-;_-* &quot;-&quot;??_-;_-@_-">
                  <c:v>14746.456467661716</c:v>
                </c:pt>
                <c:pt idx="136" formatCode="_-* #,##0.0_-;\-* #,##0.0_-;_-* &quot;-&quot;??_-;_-@_-">
                  <c:v>13366.98148148146</c:v>
                </c:pt>
                <c:pt idx="137" formatCode="_-* #,##0.0_-;\-* #,##0.0_-;_-* &quot;-&quot;??_-;_-@_-">
                  <c:v>23215.296568627469</c:v>
                </c:pt>
                <c:pt idx="138" formatCode="_-* #,##0.0_-;\-* #,##0.0_-;_-* &quot;-&quot;??_-;_-@_-">
                  <c:v>21373.113746958639</c:v>
                </c:pt>
                <c:pt idx="139" formatCode="_-* #,##0.0_-;\-* #,##0.0_-;_-* &quot;-&quot;??_-;_-@_-">
                  <c:v>2323.3043478260806</c:v>
                </c:pt>
                <c:pt idx="140" formatCode="_-* #,##0.0_-;\-* #,##0.0_-;_-* &quot;-&quot;??_-;_-@_-">
                  <c:v>14277.682853717008</c:v>
                </c:pt>
                <c:pt idx="141" formatCode="_-* #,##0.0_-;\-* #,##0.0_-;_-* &quot;-&quot;??_-;_-@_-">
                  <c:v>6505.7309523809527</c:v>
                </c:pt>
                <c:pt idx="142" formatCode="_-* #,##0.0_-;\-* #,##0.0_-;_-* &quot;-&quot;??_-;_-@_-">
                  <c:v>2224.3173758865451</c:v>
                </c:pt>
                <c:pt idx="143" formatCode="_-* #,##0.0_-;\-* #,##0.0_-;_-* &quot;-&quot;??_-;_-@_-">
                  <c:v>18596.897887323954</c:v>
                </c:pt>
                <c:pt idx="144" formatCode="_-* #,##0.0_-;\-* #,##0.0_-;_-* &quot;-&quot;??_-;_-@_-">
                  <c:v>27578.03671328671</c:v>
                </c:pt>
                <c:pt idx="145" formatCode="_-* #,##0.0_-;\-* #,##0.0_-;_-* &quot;-&quot;??_-;_-@_-">
                  <c:v>9853.354166666657</c:v>
                </c:pt>
                <c:pt idx="146" formatCode="_-* #,##0.0_-;\-* #,##0.0_-;_-* &quot;-&quot;??_-;_-@_-">
                  <c:v>8324.9580459769932</c:v>
                </c:pt>
                <c:pt idx="147" formatCode="_-* #,##0.0_-;\-* #,##0.0_-;_-* &quot;-&quot;??_-;_-@_-">
                  <c:v>13372.24543378994</c:v>
                </c:pt>
                <c:pt idx="148" formatCode="_-* #,##0.0_-;\-* #,##0.0_-;_-* &quot;-&quot;??_-;_-@_-">
                  <c:v>12519.091836734675</c:v>
                </c:pt>
                <c:pt idx="149" formatCode="_-* #,##0.0_-;\-* #,##0.0_-;_-* &quot;-&quot;??_-;_-@_-">
                  <c:v>20775.968468468491</c:v>
                </c:pt>
                <c:pt idx="150" formatCode="_-* #,##0.0_-;\-* #,##0.0_-;_-* &quot;-&quot;??_-;_-@_-">
                  <c:v>17153.251118568238</c:v>
                </c:pt>
                <c:pt idx="151" formatCode="_-* #,##0.0_-;\-* #,##0.0_-;_-* &quot;-&quot;??_-;_-@_-">
                  <c:v>2464.1300000000047</c:v>
                </c:pt>
                <c:pt idx="152" formatCode="_-* #,##0.0_-;\-* #,##0.0_-;_-* &quot;-&quot;??_-;_-@_-">
                  <c:v>8470.271523178817</c:v>
                </c:pt>
                <c:pt idx="153" formatCode="_-* #,##0.0_-;\-* #,##0.0_-;_-* &quot;-&quot;??_-;_-@_-">
                  <c:v>6803.6754385964887</c:v>
                </c:pt>
                <c:pt idx="154" formatCode="_-* #,##0.0_-;\-* #,##0.0_-;_-* &quot;-&quot;??_-;_-@_-">
                  <c:v>1507.8758169934445</c:v>
                </c:pt>
                <c:pt idx="155" formatCode="_-* #,##0.0_-;\-* #,##0.0_-;_-* &quot;-&quot;??_-;_-@_-">
                  <c:v>23003.645021645032</c:v>
                </c:pt>
                <c:pt idx="156" formatCode="_-* #,##0.0_-;\-* #,##0.0_-;_-* &quot;-&quot;??_-;_-@_-">
                  <c:v>27507.801612903218</c:v>
                </c:pt>
                <c:pt idx="157" formatCode="_-* #,##0.0_-;\-* #,##0.0_-;_-* &quot;-&quot;??_-;_-@_-">
                  <c:v>5597.9679487179674</c:v>
                </c:pt>
                <c:pt idx="158" formatCode="_-* #,##0.0_-;\-* #,##0.0_-;_-* &quot;-&quot;??_-;_-@_-">
                  <c:v>2545.1167728237924</c:v>
                </c:pt>
                <c:pt idx="159" formatCode="_-* #,##0.0_-;\-* #,##0.0_-;_-* &quot;-&quot;??_-;_-@_-">
                  <c:v>14233.311181434605</c:v>
                </c:pt>
                <c:pt idx="160" formatCode="_-* #,##0.0_-;\-* #,##0.0_-;_-* &quot;-&quot;??_-;_-@_-">
                  <c:v>15309.592767295602</c:v>
                </c:pt>
                <c:pt idx="161" formatCode="_-* #,##0.0_-;\-* #,##0.0_-;_-* &quot;-&quot;??_-;_-@_-">
                  <c:v>18061.924999999988</c:v>
                </c:pt>
                <c:pt idx="162" formatCode="_-* #,##0.0_-;\-* #,##0.0_-;_-* &quot;-&quot;??_-;_-@_-">
                  <c:v>15807.932194616966</c:v>
                </c:pt>
                <c:pt idx="163" formatCode="_-* #,##0.0_-;\-* #,##0.0_-;_-* &quot;-&quot;??_-;_-@_-">
                  <c:v>7348.466049382725</c:v>
                </c:pt>
                <c:pt idx="164" formatCode="_-* #,##0.0_-;\-* #,##0.0_-;_-* &quot;-&quot;??_-;_-@_-">
                  <c:v>1768.8783231083653</c:v>
                </c:pt>
                <c:pt idx="165" formatCode="_-* #,##0.0_-;\-* #,##0.0_-;_-* &quot;-&quot;??_-;_-@_-">
                  <c:v>6540.7723577235884</c:v>
                </c:pt>
                <c:pt idx="166" formatCode="_-* #,##0.0_-;\-* #,##0.0_-;_-* &quot;-&quot;??_-;_-@_-">
                  <c:v>3499.2999999999884</c:v>
                </c:pt>
                <c:pt idx="167" formatCode="_-* #,##0.0_-;\-* #,##0.0_-;_-* &quot;-&quot;??_-;_-@_-">
                  <c:v>16289.393574297195</c:v>
                </c:pt>
                <c:pt idx="168" formatCode="_-* #,##0.0_-;\-* #,##0.0_-;_-* &quot;-&quot;??_-;_-@_-">
                  <c:v>28845.592814371252</c:v>
                </c:pt>
                <c:pt idx="169" formatCode="_-* #,##0.0_-;\-* #,##0.0_-;_-* &quot;-&quot;??_-;_-@_-">
                  <c:v>6376.3392857142899</c:v>
                </c:pt>
                <c:pt idx="170" formatCode="_-* #,##0.0_-;\-* #,##0.0_-;_-* &quot;-&quot;??_-;_-@_-">
                  <c:v>125.22337278106716</c:v>
                </c:pt>
                <c:pt idx="171" formatCode="_-* #,##0.0_-;\-* #,##0.0_-;_-* &quot;-&quot;??_-;_-@_-">
                  <c:v>12603</c:v>
                </c:pt>
                <c:pt idx="172" formatCode="_-* #,##0.0_-;\-* #,##0.0_-;_-* &quot;-&quot;??_-;_-@_-">
                  <c:v>12961.690058479522</c:v>
                </c:pt>
                <c:pt idx="173" formatCode="_-* #,##0.0_-;\-* #,##0.0_-;_-* &quot;-&quot;??_-;_-@_-">
                  <c:v>12544.135658914747</c:v>
                </c:pt>
                <c:pt idx="174" formatCode="_-* #,##0.0_-;\-* #,##0.0_-;_-* &quot;-&quot;??_-;_-@_-">
                  <c:v>14337.536608863185</c:v>
                </c:pt>
                <c:pt idx="175" formatCode="_-* #,##0.0_-;\-* #,##0.0_-;_-* &quot;-&quot;??_-;_-@_-">
                  <c:v>4969.9597701149469</c:v>
                </c:pt>
                <c:pt idx="176" formatCode="_-* #,##0.0_-;\-* #,##0.0_-;_-* &quot;-&quot;??_-;_-@_-">
                  <c:v>7489.2442857142887</c:v>
                </c:pt>
                <c:pt idx="177" formatCode="_-* #,##0.0_-;\-* #,##0.0_-;_-* &quot;-&quot;??_-;_-@_-">
                  <c:v>5451.479166666657</c:v>
                </c:pt>
                <c:pt idx="178" formatCode="_-* #,##0.0_-;\-* #,##0.0_-;_-* &quot;-&quot;??_-;_-@_-">
                  <c:v>3079.528248587565</c:v>
                </c:pt>
                <c:pt idx="179" formatCode="_-* #,##0.0_-;\-* #,##0.0_-;_-* &quot;-&quot;??_-;_-@_-">
                  <c:v>17849.619850187271</c:v>
                </c:pt>
                <c:pt idx="180" formatCode="_-* #,##0.0_-;\-* #,##0.0_-;_-* &quot;-&quot;??_-;_-@_-">
                  <c:v>32354.484171322169</c:v>
                </c:pt>
                <c:pt idx="181" formatCode="_-* #,##0.0_-;\-* #,##0.0_-;_-* &quot;-&quot;??_-;_-@_-">
                  <c:v>8105.4833333333372</c:v>
                </c:pt>
                <c:pt idx="182" formatCode="_-* #,##0.0_-;\-* #,##0.0_-;_-* &quot;-&quot;??_-;_-@_-">
                  <c:v>964.30755064456025</c:v>
                </c:pt>
                <c:pt idx="183" formatCode="_-* #,##0.0_-;\-* #,##0.0_-;_-* &quot;-&quot;??_-;_-@_-">
                  <c:v>15733.773809523787</c:v>
                </c:pt>
                <c:pt idx="184" formatCode="_-* #,##0.0_-;\-* #,##0.0_-;_-* &quot;-&quot;??_-;_-@_-">
                  <c:v>13292.112021857931</c:v>
                </c:pt>
                <c:pt idx="185" formatCode="_-* #,##0.0_-;\-* #,##0.0_-;_-* &quot;-&quot;??_-;_-@_-">
                  <c:v>14688.923913043487</c:v>
                </c:pt>
                <c:pt idx="186" formatCode="_-* #,##0.0_-;\-* #,##0.0_-;_-* &quot;-&quot;??_-;_-@_-">
                  <c:v>18668.984684684692</c:v>
                </c:pt>
                <c:pt idx="187" formatCode="_-* #,##0.0_-;\-* #,##0.0_-;_-* &quot;-&quot;??_-;_-@_-">
                  <c:v>6917.1370967741823</c:v>
                </c:pt>
                <c:pt idx="188" formatCode="_-* #,##0.0_-;\-* #,##0.0_-;_-* &quot;-&quot;??_-;_-@_-">
                  <c:v>8177.5516934046173</c:v>
                </c:pt>
                <c:pt idx="189" formatCode="_-* #,##0.0_-;\-* #,##0.0_-;_-* &quot;-&quot;??_-;_-@_-">
                  <c:v>7568.2322695035546</c:v>
                </c:pt>
                <c:pt idx="190" formatCode="_-* #,##0.0_-;\-* #,##0.0_-;_-* &quot;-&quot;??_-;_-@_-">
                  <c:v>13278.986772486765</c:v>
                </c:pt>
                <c:pt idx="191" formatCode="_-* #,##0.0_-;\-* #,##0.0_-;_-* &quot;-&quot;??_-;_-@_-">
                  <c:v>20645.3745614035</c:v>
                </c:pt>
                <c:pt idx="192" formatCode="_-* #,##0.0_-;\-* #,##0.0_-;_-* &quot;-&quot;??_-;_-@_-">
                  <c:v>31529.795375218149</c:v>
                </c:pt>
                <c:pt idx="193" formatCode="_-* #,##0.0_-;\-* #,##0.0_-;_-* &quot;-&quot;??_-;_-@_-">
                  <c:v>402.0625</c:v>
                </c:pt>
                <c:pt idx="194" formatCode="_-* #,##0.0_-;\-* #,##0.0_-;_-* &quot;-&quot;??_-;_-@_-">
                  <c:v>991.40414507771493</c:v>
                </c:pt>
                <c:pt idx="195" formatCode="_-* #,##0.0_-;\-* #,##0.0_-;_-* &quot;-&quot;??_-;_-@_-">
                  <c:v>8998.2878006872779</c:v>
                </c:pt>
                <c:pt idx="196" formatCode="_-* #,##0.0_-;\-* #,##0.0_-;_-* &quot;-&quot;??_-;_-@_-">
                  <c:v>5012.874358974339</c:v>
                </c:pt>
                <c:pt idx="197" formatCode="_-* #,##0.0_-;\-* #,##0.0_-;_-* &quot;-&quot;??_-;_-@_-">
                  <c:v>9660.8401360544085</c:v>
                </c:pt>
                <c:pt idx="198" formatCode="_-* #,##0.0_-;\-* #,##0.0_-;_-* &quot;-&quot;??_-;_-@_-">
                  <c:v>9308.9661590524483</c:v>
                </c:pt>
                <c:pt idx="199" formatCode="_-* #,##0.0_-;\-* #,##0.0_-;_-* &quot;-&quot;??_-;_-@_-">
                  <c:v>11226.595959595958</c:v>
                </c:pt>
                <c:pt idx="200" formatCode="_-* #,##0.0_-;\-* #,##0.0_-;_-* &quot;-&quot;??_-;_-@_-">
                  <c:v>6007.1566164153919</c:v>
                </c:pt>
                <c:pt idx="201" formatCode="_-* #,##0.0_-;\-* #,##0.0_-;_-* &quot;-&quot;??_-;_-@_-">
                  <c:v>12925.220000000001</c:v>
                </c:pt>
                <c:pt idx="202" formatCode="_-* #,##0.0_-;\-* #,##0.0_-;_-* &quot;-&quot;??_-;_-@_-">
                  <c:v>7084.8246268656512</c:v>
                </c:pt>
                <c:pt idx="203" formatCode="_-* #,##0.0_-;\-* #,##0.0_-;_-* &quot;-&quot;??_-;_-@_-">
                  <c:v>22545.236798679864</c:v>
                </c:pt>
                <c:pt idx="204" formatCode="_-* #,##0.0_-;\-* #,##0.0_-;_-* &quot;-&quot;??_-;_-@_-">
                  <c:v>30471.131362889981</c:v>
                </c:pt>
                <c:pt idx="205" formatCode="_-* #,##0.0_-;\-* #,##0.0_-;_-* &quot;-&quot;??_-;_-@_-">
                  <c:v>2283.0196078431327</c:v>
                </c:pt>
                <c:pt idx="206" formatCode="_-* #,##0.0_-;\-* #,##0.0_-;_-* &quot;-&quot;??_-;_-@_-">
                  <c:v>4068.5674796748208</c:v>
                </c:pt>
                <c:pt idx="207" formatCode="_-* #,##0.0_-;\-* #,##0.0_-;_-* &quot;-&quot;??_-;_-@_-">
                  <c:v>11181.593851132668</c:v>
                </c:pt>
                <c:pt idx="208" formatCode="_-* #,##0.0_-;\-* #,##0.0_-;_-* &quot;-&quot;??_-;_-@_-">
                  <c:v>11328.888888888876</c:v>
                </c:pt>
                <c:pt idx="209" formatCode="_-* #,##0.0_-;\-* #,##0.0_-;_-* &quot;-&quot;??_-;_-@_-">
                  <c:v>17673.427884615376</c:v>
                </c:pt>
                <c:pt idx="210" formatCode="_-* #,##0.0_-;\-* #,##0.0_-;_-* &quot;-&quot;??_-;_-@_-">
                  <c:v>13395.69338118023</c:v>
                </c:pt>
                <c:pt idx="211" formatCode="_-* #,##0.0_-;\-* #,##0.0_-;_-* &quot;-&quot;??_-;_-@_-">
                  <c:v>5148.3833333333314</c:v>
                </c:pt>
                <c:pt idx="212" formatCode="_-* #,##0.0_-;\-* #,##0.0_-;_-* &quot;-&quot;??_-;_-@_-">
                  <c:v>5205.7334123222681</c:v>
                </c:pt>
                <c:pt idx="213" formatCode="_-* #,##0.0_-;\-* #,##0.0_-;_-* &quot;-&quot;??_-;_-@_-">
                  <c:v>9982.6525157232536</c:v>
                </c:pt>
                <c:pt idx="214" formatCode="_-* #,##0.0_-;\-* #,##0.0_-;_-* &quot;-&quot;??_-;_-@_-">
                  <c:v>7278.200704225339</c:v>
                </c:pt>
                <c:pt idx="215" formatCode="_-* #,##0.0_-;\-* #,##0.0_-;_-* &quot;-&quot;??_-;_-@_-">
                  <c:v>26107.976635514031</c:v>
                </c:pt>
                <c:pt idx="216" formatCode="_-* #,##0.0_-;\-* #,##0.0_-;_-* &quot;-&quot;??_-;_-@_-">
                  <c:v>36043.939922480611</c:v>
                </c:pt>
                <c:pt idx="217" formatCode="_-* #,##0.0_-;\-* #,##0.0_-;_-* &quot;-&quot;??_-;_-@_-">
                  <c:v>7998.439814814803</c:v>
                </c:pt>
                <c:pt idx="218" formatCode="_-* #,##0.0_-;\-* #,##0.0_-;_-* &quot;-&quot;??_-;_-@_-">
                  <c:v>8080.5802611366962</c:v>
                </c:pt>
                <c:pt idx="219" formatCode="_-* #,##0.0_-;\-* #,##0.0_-;_-* &quot;-&quot;??_-;_-@_-">
                  <c:v>10700.203363914363</c:v>
                </c:pt>
                <c:pt idx="220" formatCode="_-* #,##0.0_-;\-* #,##0.0_-;_-* &quot;-&quot;??_-;_-@_-">
                  <c:v>13631.009132420091</c:v>
                </c:pt>
                <c:pt idx="221" formatCode="_-* #,##0.0_-;\-* #,##0.0_-;_-* &quot;-&quot;??_-;_-@_-">
                  <c:v>18963.08787878789</c:v>
                </c:pt>
                <c:pt idx="222" formatCode="_-* #,##0.0_-;\-* #,##0.0_-;_-* &quot;-&quot;??_-;_-@_-">
                  <c:v>17322.801282051281</c:v>
                </c:pt>
                <c:pt idx="223" formatCode="_-* #,##0.0_-;\-* #,##0.0_-;_-* &quot;-&quot;??_-;_-@_-">
                  <c:v>1893.6486486486683</c:v>
                </c:pt>
                <c:pt idx="224" formatCode="_-* #,##0.0_-;\-* #,##0.0_-;_-* &quot;-&quot;??_-;_-@_-">
                  <c:v>9612.3415545590397</c:v>
                </c:pt>
                <c:pt idx="225" formatCode="_-* #,##0.0_-;\-* #,##0.0_-;_-* &quot;-&quot;??_-;_-@_-">
                  <c:v>7480.2574404762127</c:v>
                </c:pt>
                <c:pt idx="226" formatCode="_-* #,##0.0_-;\-* #,##0.0_-;_-* &quot;-&quot;??_-;_-@_-">
                  <c:v>6531.444444444438</c:v>
                </c:pt>
                <c:pt idx="227" formatCode="_-* #,##0.0_-;\-* #,##0.0_-;_-* &quot;-&quot;??_-;_-@_-">
                  <c:v>23738.202802359883</c:v>
                </c:pt>
                <c:pt idx="228" formatCode="_-* #,##0.0_-;\-* #,##0.0_-;_-* &quot;-&quot;??_-;_-@_-">
                  <c:v>34089.281204111583</c:v>
                </c:pt>
                <c:pt idx="229" formatCode="_-* #,##0.0_-;\-* #,##0.0_-;_-* &quot;-&quot;??_-;_-@_-">
                  <c:v>5372.3245614035113</c:v>
                </c:pt>
                <c:pt idx="230" formatCode="_-* #,##0.0_-;\-* #,##0.0_-;_-* &quot;-&quot;??_-;_-@_-">
                  <c:v>1418.4858078602701</c:v>
                </c:pt>
                <c:pt idx="231" formatCode="_-* #,##0.0_-;\-* #,##0.0_-;_-* &quot;-&quot;??_-;_-@_-">
                  <c:v>6033.5007246376772</c:v>
                </c:pt>
                <c:pt idx="232" formatCode="_-* #,##0.0_-;\-* #,##0.0_-;_-* &quot;-&quot;??_-;_-@_-">
                  <c:v>10645.847402597399</c:v>
                </c:pt>
                <c:pt idx="233" formatCode="_-* #,##0.0_-;\-* #,##0.0_-;_-* &quot;-&quot;??_-;_-@_-">
                  <c:v>12691.20689655171</c:v>
                </c:pt>
                <c:pt idx="234" formatCode="_-* #,##0.0_-;\-* #,##0.0_-;_-* &quot;-&quot;??_-;_-@_-">
                  <c:v>13180.606580829743</c:v>
                </c:pt>
                <c:pt idx="235" formatCode="_-* #,##0.0_-;\-* #,##0.0_-;_-* &quot;-&quot;??_-;_-@_-">
                  <c:v>4854.7264957264997</c:v>
                </c:pt>
                <c:pt idx="236" formatCode="_-* #,##0.0_-;\-* #,##0.0_-;_-* &quot;-&quot;??_-;_-@_-">
                  <c:v>5345.5847517730435</c:v>
                </c:pt>
                <c:pt idx="237" formatCode="_-* #,##0.0_-;\-* #,##0.0_-;_-* &quot;-&quot;??_-;_-@_-">
                  <c:v>7847.3177966101794</c:v>
                </c:pt>
                <c:pt idx="238" formatCode="_-* #,##0.0_-;\-* #,##0.0_-;_-* &quot;-&quot;??_-;_-@_-">
                  <c:v>1140.1772151898767</c:v>
                </c:pt>
                <c:pt idx="239" formatCode="_-* #,##0.0_-;\-* #,##0.0_-;_-* &quot;-&quot;??_-;_-@_-">
                  <c:v>18361.154061624635</c:v>
                </c:pt>
                <c:pt idx="240" formatCode="_-* #,##0.0_-;\-* #,##0.0_-;_-* &quot;-&quot;??_-;_-@_-">
                  <c:v>27952.519525801967</c:v>
                </c:pt>
                <c:pt idx="241" formatCode="_-* #,##0.0_-;\-* #,##0.0_-;_-* &quot;-&quot;??_-;_-@_-">
                  <c:v>9746.1166666666686</c:v>
                </c:pt>
                <c:pt idx="242" formatCode="_-* #,##0.0_-;\-* #,##0.0_-;_-* &quot;-&quot;??_-;_-@_-">
                  <c:v>2423.1507607192325</c:v>
                </c:pt>
                <c:pt idx="243" formatCode="_-* #,##0.0_-;\-* #,##0.0_-;_-* &quot;-&quot;??_-;_-@_-">
                  <c:v>13579.279614325089</c:v>
                </c:pt>
                <c:pt idx="244" formatCode="_-* #,##0.0_-;\-* #,##0.0_-;_-* &quot;-&quot;??_-;_-@_-">
                  <c:v>13151.298353909457</c:v>
                </c:pt>
                <c:pt idx="245" formatCode="_-* #,##0.0_-;\-* #,##0.0_-;_-* &quot;-&quot;??_-;_-@_-">
                  <c:v>12465.042349726777</c:v>
                </c:pt>
                <c:pt idx="246" formatCode="_-* #,##0.0_-;\-* #,##0.0_-;_-* &quot;-&quot;??_-;_-@_-">
                  <c:v>16433.423469387752</c:v>
                </c:pt>
                <c:pt idx="247" formatCode="_-* #,##0.0_-;\-* #,##0.0_-;_-* &quot;-&quot;??_-;_-@_-">
                  <c:v>9099.4756097561039</c:v>
                </c:pt>
                <c:pt idx="248" formatCode="_-* #,##0.0_-;\-* #,##0.0_-;_-* &quot;-&quot;??_-;_-@_-">
                  <c:v>5391.442982456123</c:v>
                </c:pt>
                <c:pt idx="249" formatCode="_-* #,##0.0_-;\-* #,##0.0_-;_-* &quot;-&quot;??_-;_-@_-">
                  <c:v>7613.3252688172215</c:v>
                </c:pt>
                <c:pt idx="250" formatCode="_-* #,##0.0_-;\-* #,##0.0_-;_-* &quot;-&quot;??_-;_-@_-">
                  <c:v>9349.748995983944</c:v>
                </c:pt>
                <c:pt idx="251" formatCode="_-* #,##0.0_-;\-* #,##0.0_-;_-* &quot;-&quot;??_-;_-@_-">
                  <c:v>18784.01999999999</c:v>
                </c:pt>
                <c:pt idx="252" formatCode="_-* #,##0.0_-;\-* #,##0.0_-;_-* &quot;-&quot;??_-;_-@_-">
                  <c:v>31853.340305444901</c:v>
                </c:pt>
                <c:pt idx="253" formatCode="_-* #,##0.0_-;\-* #,##0.0_-;_-* &quot;-&quot;??_-;_-@_-">
                  <c:v>5267.1190476190532</c:v>
                </c:pt>
                <c:pt idx="254" formatCode="_-* #,##0.0_-;\-* #,##0.0_-;_-* &quot;-&quot;??_-;_-@_-">
                  <c:v>4358.2812911725778</c:v>
                </c:pt>
                <c:pt idx="255" formatCode="_-* #,##0.0_-;\-* #,##0.0_-;_-* &quot;-&quot;??_-;_-@_-">
                  <c:v>15967.179790026246</c:v>
                </c:pt>
                <c:pt idx="256" formatCode="_-* #,##0.0_-;\-* #,##0.0_-;_-* &quot;-&quot;??_-;_-@_-">
                  <c:v>12275.619607843139</c:v>
                </c:pt>
                <c:pt idx="257" formatCode="_-* #,##0.0_-;\-* #,##0.0_-;_-* &quot;-&quot;??_-;_-@_-">
                  <c:v>16037.25</c:v>
                </c:pt>
                <c:pt idx="258" formatCode="_-* #,##0.0_-;\-* #,##0.0_-;_-* &quot;-&quot;??_-;_-@_-">
                  <c:v>20171.334630350204</c:v>
                </c:pt>
                <c:pt idx="259" formatCode="_-* #,##0.0_-;\-* #,##0.0_-;_-* &quot;-&quot;??_-;_-@_-">
                  <c:v>5676.5503875968861</c:v>
                </c:pt>
                <c:pt idx="260" formatCode="_-* #,##0.0_-;\-* #,##0.0_-;_-* &quot;-&quot;??_-;_-@_-">
                  <c:v>10328.782496782485</c:v>
                </c:pt>
                <c:pt idx="261" formatCode="_-* #,##0.0_-;\-* #,##0.0_-;_-* &quot;-&quot;??_-;_-@_-">
                  <c:v>8731.098717948742</c:v>
                </c:pt>
                <c:pt idx="262" formatCode="_-* #,##0.0_-;\-* #,##0.0_-;_-* &quot;-&quot;??_-;_-@_-">
                  <c:v>7907.1925287356426</c:v>
                </c:pt>
                <c:pt idx="263" formatCode="_-* #,##0.0_-;\-* #,##0.0_-;_-* &quot;-&quot;??_-;_-@_-">
                  <c:v>22709.036259541987</c:v>
                </c:pt>
                <c:pt idx="264" formatCode="_-* #,##0.0_-;\-* #,##0.0_-;_-* &quot;-&quot;??_-;_-@_-">
                  <c:v>35326.161913814954</c:v>
                </c:pt>
                <c:pt idx="265" formatCode="_-* #,##0.0_-;\-* #,##0.0_-;_-* &quot;-&quot;??_-;_-@_-">
                  <c:v>4447.5037878787844</c:v>
                </c:pt>
                <c:pt idx="266" formatCode="_-* #,##0.0_-;\-* #,##0.0_-;_-* &quot;-&quot;??_-;_-@_-">
                  <c:v>7765.8097484276805</c:v>
                </c:pt>
                <c:pt idx="267" formatCode="_-* #,##0.0_-;\-* #,##0.0_-;_-* &quot;-&quot;??_-;_-@_-">
                  <c:v>17222.514411027572</c:v>
                </c:pt>
                <c:pt idx="268" formatCode="_-* #,##0.0_-;\-* #,##0.0_-;_-* &quot;-&quot;??_-;_-@_-">
                  <c:v>14020.955992509378</c:v>
                </c:pt>
                <c:pt idx="269" formatCode="_-* #,##0.0_-;\-* #,##0.0_-;_-* &quot;-&quot;??_-;_-@_-">
                  <c:v>20390.886815920385</c:v>
                </c:pt>
                <c:pt idx="270" formatCode="_-* #,##0.0_-;\-* #,##0.0_-;_-* &quot;-&quot;??_-;_-@_-">
                  <c:v>18855.889405204449</c:v>
                </c:pt>
                <c:pt idx="271" formatCode="_-* #,##0.0_-;\-* #,##0.0_-;_-* &quot;-&quot;??_-;_-@_-">
                  <c:v>2789.9888888888818</c:v>
                </c:pt>
                <c:pt idx="272" formatCode="_-* #,##0.0_-;\-* #,##0.0_-;_-* &quot;-&quot;??_-;_-@_-">
                  <c:v>14681.347478474781</c:v>
                </c:pt>
                <c:pt idx="273" formatCode="_-* #,##0.0_-;\-* #,##0.0_-;_-* &quot;-&quot;??_-;_-@_-">
                  <c:v>9503.975490196055</c:v>
                </c:pt>
                <c:pt idx="274" formatCode="_-* #,##0.0_-;\-* #,##0.0_-;_-* &quot;-&quot;??_-;_-@_-">
                  <c:v>871.22527472529327</c:v>
                </c:pt>
                <c:pt idx="275" formatCode="_-* #,##0.0_-;\-* #,##0.0_-;_-* &quot;-&quot;??_-;_-@_-">
                  <c:v>18056.51094890511</c:v>
                </c:pt>
                <c:pt idx="276" formatCode="_-* #,##0.0_-;\-* #,##0.0_-;_-* &quot;-&quot;??_-;_-@_-">
                  <c:v>35184.52363636365</c:v>
                </c:pt>
                <c:pt idx="277" formatCode="_-* #,##0.0_-;\-* #,##0.0_-;_-* &quot;-&quot;??_-;_-@_-">
                  <c:v>5082.0036231884151</c:v>
                </c:pt>
                <c:pt idx="278" formatCode="_-* #,##0.0_-;\-* #,##0.0_-;_-* &quot;-&quot;??_-;_-@_-">
                  <c:v>9462.8844765342947</c:v>
                </c:pt>
                <c:pt idx="279" formatCode="_-* #,##0.0_-;\-* #,##0.0_-;_-* &quot;-&quot;??_-;_-@_-">
                  <c:v>17086.138489208621</c:v>
                </c:pt>
                <c:pt idx="280" formatCode="_-* #,##0.0_-;\-* #,##0.0_-;_-* &quot;-&quot;??_-;_-@_-">
                  <c:v>16286.958781362016</c:v>
                </c:pt>
                <c:pt idx="281" formatCode="_-* #,##0.0_-;\-* #,##0.0_-;_-* &quot;-&quot;??_-;_-@_-">
                  <c:v>23703.82142857142</c:v>
                </c:pt>
                <c:pt idx="282" formatCode="_-* #,##0.0_-;\-* #,##0.0_-;_-* &quot;-&quot;??_-;_-@_-">
                  <c:v>16921.556642941898</c:v>
                </c:pt>
                <c:pt idx="283" formatCode="_-* #,##0.0_-;\-* #,##0.0_-;_-* &quot;-&quot;??_-;_-@_-">
                  <c:v>867.34751773049356</c:v>
                </c:pt>
                <c:pt idx="284" formatCode="_-* #,##0.0_-;\-* #,##0.0_-;_-* &quot;-&quot;??_-;_-@_-">
                  <c:v>12292.047114252084</c:v>
                </c:pt>
                <c:pt idx="285" formatCode="_-* #,##0.0_-;\-* #,##0.0_-;_-* &quot;-&quot;??_-;_-@_-">
                  <c:v>7996.7147887323808</c:v>
                </c:pt>
                <c:pt idx="286" formatCode="_-* #,##0.0_-;\-* #,##0.0_-;_-* &quot;-&quot;??_-;_-@_-">
                  <c:v>2377.4026315789379</c:v>
                </c:pt>
                <c:pt idx="287" formatCode="_-* #,##0.0_-;\-* #,##0.0_-;_-* &quot;-&quot;??_-;_-@_-">
                  <c:v>18019.506410256407</c:v>
                </c:pt>
                <c:pt idx="288" formatCode="_-* #,##0.0_-;\-* #,##0.0_-;_-* &quot;-&quot;??_-;_-@_-">
                  <c:v>35213.583042973274</c:v>
                </c:pt>
                <c:pt idx="289" formatCode="_-* #,##0.0_-;\-* #,##0.0_-;_-* &quot;-&quot;??_-;_-@_-">
                  <c:v>6466.170138888876</c:v>
                </c:pt>
                <c:pt idx="290" formatCode="_-* #,##0.0_-;\-* #,##0.0_-;_-* &quot;-&quot;??_-;_-@_-">
                  <c:v>10344.542099192622</c:v>
                </c:pt>
                <c:pt idx="291" formatCode="_-* #,##0.0_-;\-* #,##0.0_-;_-* &quot;-&quot;??_-;_-@_-">
                  <c:v>18055.0896551724</c:v>
                </c:pt>
                <c:pt idx="292" formatCode="_-* #,##0.0_-;\-* #,##0.0_-;_-* &quot;-&quot;??_-;_-@_-">
                  <c:v>16477.132302405516</c:v>
                </c:pt>
                <c:pt idx="293" formatCode="_-* #,##0.0_-;\-* #,##0.0_-;_-* &quot;-&quot;??_-;_-@_-">
                  <c:v>24056.461187214591</c:v>
                </c:pt>
                <c:pt idx="294" formatCode="_-* #,##0.0_-;\-* #,##0.0_-;_-* &quot;-&quot;??_-;_-@_-">
                  <c:v>17548.195676905569</c:v>
                </c:pt>
                <c:pt idx="295" formatCode="_-* #,##0.0_-;\-* #,##0.0_-;_-* &quot;-&quot;??_-;_-@_-">
                  <c:v>169.7925170068047</c:v>
                </c:pt>
                <c:pt idx="296" formatCode="_-* #,##0.0_-;\-* #,##0.0_-;_-* &quot;-&quot;??_-;_-@_-">
                  <c:v>12877.129943502834</c:v>
                </c:pt>
                <c:pt idx="297" formatCode="_-* #,##0.0_-;\-* #,##0.0_-;_-* &quot;-&quot;??_-;_-@_-">
                  <c:v>8202.6351351351477</c:v>
                </c:pt>
                <c:pt idx="298" formatCode="_-* #,##0.0_-;\-* #,##0.0_-;_-* &quot;-&quot;??_-;_-@_-">
                  <c:v>896.46969696972519</c:v>
                </c:pt>
                <c:pt idx="299" formatCode="_-* #,##0.0_-;\-* #,##0.0_-;_-* &quot;-&quot;??_-;_-@_-">
                  <c:v>19851.669463087223</c:v>
                </c:pt>
                <c:pt idx="300" formatCode="_-* #,##0.0_-;\-* #,##0.0_-;_-* &quot;-&quot;??_-;_-@_-">
                  <c:v>37869.134057971009</c:v>
                </c:pt>
                <c:pt idx="301" formatCode="_-* #,##0.0_-;\-* #,##0.0_-;_-* &quot;-&quot;??_-;_-@_-">
                  <c:v>2189.6066666666302</c:v>
                </c:pt>
                <c:pt idx="302" formatCode="_-* #,##0.0_-;\-* #,##0.0_-;_-* &quot;-&quot;??_-;_-@_-">
                  <c:v>7277.099944629008</c:v>
                </c:pt>
                <c:pt idx="303" formatCode="_-* #,##0.0_-;\-* #,##0.0_-;_-* &quot;-&quot;??_-;_-@_-">
                  <c:v>18127.904525386286</c:v>
                </c:pt>
                <c:pt idx="304" formatCode="_-* #,##0.0_-;\-* #,##0.0_-;_-* &quot;-&quot;??_-;_-@_-">
                  <c:v>14402.744224422437</c:v>
                </c:pt>
                <c:pt idx="305" formatCode="_-* #,##0.0_-;\-* #,##0.0_-;_-* &quot;-&quot;??_-;_-@_-">
                  <c:v>20722.667763157922</c:v>
                </c:pt>
                <c:pt idx="306" formatCode="_-* #,##0.0_-;\-* #,##0.0_-;_-* &quot;-&quot;??_-;_-@_-">
                  <c:v>16247.150819672155</c:v>
                </c:pt>
                <c:pt idx="307" formatCode="_-* #,##0.0_-;\-* #,##0.0_-;_-* &quot;-&quot;??_-;_-@_-">
                  <c:v>4430.8120915032923</c:v>
                </c:pt>
                <c:pt idx="308" formatCode="_-* #,##0.0_-;\-* #,##0.0_-;_-* &quot;-&quot;??_-;_-@_-">
                  <c:v>11570.391422367014</c:v>
                </c:pt>
                <c:pt idx="309" formatCode="_-* #,##0.0_-;\-* #,##0.0_-;_-* &quot;-&quot;??_-;_-@_-">
                  <c:v>9759.1634199134423</c:v>
                </c:pt>
                <c:pt idx="310" formatCode="_-* #,##0.0_-;\-* #,##0.0_-;_-* &quot;-&quot;??_-;_-@_-">
                  <c:v>1143.4765372168622</c:v>
                </c:pt>
                <c:pt idx="311" formatCode="_-* #,##0.0_-;\-* #,##0.0_-;_-* &quot;-&quot;??_-;_-@_-">
                  <c:v>22224.086559139774</c:v>
                </c:pt>
                <c:pt idx="312" formatCode="_-* #,##0.0_-;\-* #,##0.0_-;_-* &quot;-&quot;??_-;_-@_-">
                  <c:v>41337.390675241186</c:v>
                </c:pt>
                <c:pt idx="313" formatCode="_-* #,##0.0_-;\-* #,##0.0_-;_-* &quot;-&quot;??_-;_-@_-">
                  <c:v>207.71864951762836</c:v>
                </c:pt>
                <c:pt idx="314" formatCode="_-* #,##0.0_-;\-* #,##0.0_-;_-* &quot;-&quot;??_-;_-@_-">
                  <c:v>3927.8279742764425</c:v>
                </c:pt>
                <c:pt idx="315" formatCode="_-* #,##0.0_-;\-* #,##0.0_-;_-* &quot;-&quot;??_-;_-@_-">
                  <c:v>17341.937299035257</c:v>
                </c:pt>
                <c:pt idx="316" formatCode="_-* #,##0.0_-;\-* #,##0.0_-;_-* &quot;-&quot;??_-;_-@_-">
                  <c:v>11780.046623794071</c:v>
                </c:pt>
                <c:pt idx="317" formatCode="_-* #,##0.0_-;\-* #,##0.0_-;_-* &quot;-&quot;??_-;_-@_-">
                  <c:v>18773.155948552885</c:v>
                </c:pt>
                <c:pt idx="318" formatCode="_-* #,##0.0_-;\-* #,##0.0_-;_-* &quot;-&quot;??_-;_-@_-">
                  <c:v>16961.265273311699</c:v>
                </c:pt>
                <c:pt idx="319" formatCode="_-* #,##0.0_-;\-* #,##0.0_-;_-* &quot;-&quot;??_-;_-@_-">
                  <c:v>9326.6254019294865</c:v>
                </c:pt>
                <c:pt idx="320" formatCode="_-* #,##0.0_-;\-* #,##0.0_-;_-* &quot;-&quot;??_-;_-@_-">
                  <c:v>11977.483922829328</c:v>
                </c:pt>
                <c:pt idx="321" formatCode="_-* #,##0.0_-;\-* #,##0.0_-;_-* &quot;-&quot;??_-;_-@_-">
                  <c:v>11881.406752411858</c:v>
                </c:pt>
                <c:pt idx="322" formatCode="_-* #,##0.0_-;\-* #,##0.0_-;_-* &quot;-&quot;??_-;_-@_-">
                  <c:v>2333.297427653044</c:v>
                </c:pt>
                <c:pt idx="323" formatCode="_-* #,##0.0_-;\-* #,##0.0_-;_-* &quot;-&quot;??_-;_-@_-">
                  <c:v>16514.81189710577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F-4BF4-8FC6-3846B07F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754608"/>
        <c:axId val="827754968"/>
      </c:barChart>
      <c:lineChart>
        <c:grouping val="standard"/>
        <c:varyColors val="0"/>
        <c:ser>
          <c:idx val="5"/>
          <c:order val="0"/>
          <c:tx>
            <c:strRef>
              <c:f>'A4. Model Forecasting'!$D$10</c:f>
              <c:strCache>
                <c:ptCount val="1"/>
                <c:pt idx="0">
                  <c:v>Green Produce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'A4. Model Forecasting'!$D$11:$D$334</c:f>
              <c:numCache>
                <c:formatCode>_-* #,##0_-;\-* #,##0_-;_-* "-"??_-;_-@_-</c:formatCode>
                <c:ptCount val="324"/>
                <c:pt idx="0">
                  <c:v>160204</c:v>
                </c:pt>
                <c:pt idx="1">
                  <c:v>183778</c:v>
                </c:pt>
                <c:pt idx="2">
                  <c:v>186069</c:v>
                </c:pt>
                <c:pt idx="3">
                  <c:v>196725</c:v>
                </c:pt>
                <c:pt idx="4">
                  <c:v>197232</c:v>
                </c:pt>
                <c:pt idx="5">
                  <c:v>206616</c:v>
                </c:pt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</c:v>
                </c:pt>
                <c:pt idx="234">
                  <c:v>260526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  <c:pt idx="318">
                  <c:v>286608</c:v>
                </c:pt>
                <c:pt idx="319">
                  <c:v>260595</c:v>
                </c:pt>
                <c:pt idx="320">
                  <c:v>282174</c:v>
                </c:pt>
                <c:pt idx="321">
                  <c:v>258590</c:v>
                </c:pt>
                <c:pt idx="322">
                  <c:v>268413</c:v>
                </c:pt>
                <c:pt idx="323">
                  <c:v>287536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9F-4BF4-8FC6-3846B07FA78B}"/>
            </c:ext>
          </c:extLst>
        </c:ser>
        <c:ser>
          <c:idx val="6"/>
          <c:order val="1"/>
          <c:tx>
            <c:strRef>
              <c:f>'A4. Model Forecasting'!$H$10</c:f>
              <c:strCache>
                <c:ptCount val="1"/>
                <c:pt idx="0">
                  <c:v>12-M MA + Avg.Trend 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'A4. Model Forecasting'!$H$11:$H$334</c:f>
              <c:numCache>
                <c:formatCode>General</c:formatCode>
                <c:ptCount val="324"/>
                <c:pt idx="13" formatCode="_-* #,##0_-;\-* #,##0_-;_-* &quot;-&quot;??_-;_-@_-">
                  <c:v>187818.33333333334</c:v>
                </c:pt>
                <c:pt idx="14" formatCode="_-* #,##0_-;\-* #,##0_-;_-* &quot;-&quot;??_-;_-@_-">
                  <c:v>189946.41025641028</c:v>
                </c:pt>
                <c:pt idx="15" formatCode="_-* #,##0_-;\-* #,##0_-;_-* &quot;-&quot;??_-;_-@_-">
                  <c:v>190197.32142857142</c:v>
                </c:pt>
                <c:pt idx="16" formatCode="_-* #,##0_-;\-* #,##0_-;_-* &quot;-&quot;??_-;_-@_-">
                  <c:v>191433.38333333333</c:v>
                </c:pt>
                <c:pt idx="17" formatCode="_-* #,##0_-;\-* #,##0_-;_-* &quot;-&quot;??_-;_-@_-">
                  <c:v>191603.54166666666</c:v>
                </c:pt>
                <c:pt idx="18" formatCode="_-* #,##0_-;\-* #,##0_-;_-* &quot;-&quot;??_-;_-@_-">
                  <c:v>192254.39705882352</c:v>
                </c:pt>
                <c:pt idx="19" formatCode="_-* #,##0_-;\-* #,##0_-;_-* &quot;-&quot;??_-;_-@_-">
                  <c:v>192349.36111111112</c:v>
                </c:pt>
                <c:pt idx="20" formatCode="_-* #,##0_-;\-* #,##0_-;_-* &quot;-&quot;??_-;_-@_-">
                  <c:v>191776.36842105264</c:v>
                </c:pt>
                <c:pt idx="21" formatCode="_-* #,##0_-;\-* #,##0_-;_-* &quot;-&quot;??_-;_-@_-">
                  <c:v>192127.53333333335</c:v>
                </c:pt>
                <c:pt idx="22" formatCode="_-* #,##0_-;\-* #,##0_-;_-* &quot;-&quot;??_-;_-@_-">
                  <c:v>191547.73809523811</c:v>
                </c:pt>
                <c:pt idx="23" formatCode="_-* #,##0_-;\-* #,##0_-;_-* &quot;-&quot;??_-;_-@_-">
                  <c:v>192116.51515151517</c:v>
                </c:pt>
                <c:pt idx="24" formatCode="_-* #,##0_-;\-* #,##0_-;_-* &quot;-&quot;??_-;_-@_-">
                  <c:v>191788.17028985507</c:v>
                </c:pt>
                <c:pt idx="25" formatCode="_-* #,##0_-;\-* #,##0_-;_-* &quot;-&quot;??_-;_-@_-">
                  <c:v>191454.91666666666</c:v>
                </c:pt>
                <c:pt idx="26" formatCode="_-* #,##0_-;\-* #,##0_-;_-* &quot;-&quot;??_-;_-@_-">
                  <c:v>192934.35666666666</c:v>
                </c:pt>
                <c:pt idx="27" formatCode="_-* #,##0_-;\-* #,##0_-;_-* &quot;-&quot;??_-;_-@_-">
                  <c:v>193542.29487179487</c:v>
                </c:pt>
                <c:pt idx="28" formatCode="_-* #,##0_-;\-* #,##0_-;_-* &quot;-&quot;??_-;_-@_-">
                  <c:v>194462.3148148148</c:v>
                </c:pt>
                <c:pt idx="29" formatCode="_-* #,##0_-;\-* #,##0_-;_-* &quot;-&quot;??_-;_-@_-">
                  <c:v>194476.53571428571</c:v>
                </c:pt>
                <c:pt idx="30" formatCode="_-* #,##0_-;\-* #,##0_-;_-* &quot;-&quot;??_-;_-@_-">
                  <c:v>195332.61206896551</c:v>
                </c:pt>
                <c:pt idx="31" formatCode="_-* #,##0_-;\-* #,##0_-;_-* &quot;-&quot;??_-;_-@_-">
                  <c:v>195690.44999999998</c:v>
                </c:pt>
                <c:pt idx="32" formatCode="_-* #,##0_-;\-* #,##0_-;_-* &quot;-&quot;??_-;_-@_-">
                  <c:v>195613.55913978495</c:v>
                </c:pt>
                <c:pt idx="33" formatCode="_-* #,##0_-;\-* #,##0_-;_-* &quot;-&quot;??_-;_-@_-">
                  <c:v>196208.625</c:v>
                </c:pt>
                <c:pt idx="34" formatCode="_-* #,##0_-;\-* #,##0_-;_-* &quot;-&quot;??_-;_-@_-">
                  <c:v>196203.23484848486</c:v>
                </c:pt>
                <c:pt idx="35" formatCode="_-* #,##0_-;\-* #,##0_-;_-* &quot;-&quot;??_-;_-@_-">
                  <c:v>196911.23039215687</c:v>
                </c:pt>
                <c:pt idx="36" formatCode="_-* #,##0_-;\-* #,##0_-;_-* &quot;-&quot;??_-;_-@_-">
                  <c:v>197426.63809523807</c:v>
                </c:pt>
                <c:pt idx="37" formatCode="_-* #,##0_-;\-* #,##0_-;_-* &quot;-&quot;??_-;_-@_-">
                  <c:v>198810.69444444447</c:v>
                </c:pt>
                <c:pt idx="38" formatCode="_-* #,##0_-;\-* #,##0_-;_-* &quot;-&quot;??_-;_-@_-">
                  <c:v>200002.14639639639</c:v>
                </c:pt>
                <c:pt idx="39" formatCode="_-* #,##0_-;\-* #,##0_-;_-* &quot;-&quot;??_-;_-@_-">
                  <c:v>200313.40350877191</c:v>
                </c:pt>
                <c:pt idx="40" formatCode="_-* #,##0_-;\-* #,##0_-;_-* &quot;-&quot;??_-;_-@_-">
                  <c:v>200890.12820512822</c:v>
                </c:pt>
                <c:pt idx="41" formatCode="_-* #,##0_-;\-* #,##0_-;_-* &quot;-&quot;??_-;_-@_-">
                  <c:v>201325.48333333334</c:v>
                </c:pt>
                <c:pt idx="42" formatCode="_-* #,##0_-;\-* #,##0_-;_-* &quot;-&quot;??_-;_-@_-">
                  <c:v>201777.02032520325</c:v>
                </c:pt>
                <c:pt idx="43" formatCode="_-* #,##0_-;\-* #,##0_-;_-* &quot;-&quot;??_-;_-@_-">
                  <c:v>201993.04761904763</c:v>
                </c:pt>
                <c:pt idx="44" formatCode="_-* #,##0_-;\-* #,##0_-;_-* &quot;-&quot;??_-;_-@_-">
                  <c:v>201950.97868217056</c:v>
                </c:pt>
                <c:pt idx="45" formatCode="_-* #,##0_-;\-* #,##0_-;_-* &quot;-&quot;??_-;_-@_-">
                  <c:v>202272.91666666666</c:v>
                </c:pt>
                <c:pt idx="46" formatCode="_-* #,##0_-;\-* #,##0_-;_-* &quot;-&quot;??_-;_-@_-">
                  <c:v>202292.51666666666</c:v>
                </c:pt>
                <c:pt idx="47" formatCode="_-* #,##0_-;\-* #,##0_-;_-* &quot;-&quot;??_-;_-@_-">
                  <c:v>202597.03623188403</c:v>
                </c:pt>
                <c:pt idx="48" formatCode="_-* #,##0_-;\-* #,##0_-;_-* &quot;-&quot;??_-;_-@_-">
                  <c:v>202392.74822695035</c:v>
                </c:pt>
                <c:pt idx="49" formatCode="_-* #,##0_-;\-* #,##0_-;_-* &quot;-&quot;??_-;_-@_-">
                  <c:v>201374.20833333331</c:v>
                </c:pt>
                <c:pt idx="50" formatCode="_-* #,##0_-;\-* #,##0_-;_-* &quot;-&quot;??_-;_-@_-">
                  <c:v>202389.80612244899</c:v>
                </c:pt>
                <c:pt idx="51" formatCode="_-* #,##0_-;\-* #,##0_-;_-* &quot;-&quot;??_-;_-@_-">
                  <c:v>202638.89666666667</c:v>
                </c:pt>
                <c:pt idx="52" formatCode="_-* #,##0_-;\-* #,##0_-;_-* &quot;-&quot;??_-;_-@_-">
                  <c:v>203471.09313725491</c:v>
                </c:pt>
                <c:pt idx="53" formatCode="_-* #,##0_-;\-* #,##0_-;_-* &quot;-&quot;??_-;_-@_-">
                  <c:v>203896.44871794872</c:v>
                </c:pt>
                <c:pt idx="54" formatCode="_-* #,##0_-;\-* #,##0_-;_-* &quot;-&quot;??_-;_-@_-">
                  <c:v>204405.12264150943</c:v>
                </c:pt>
                <c:pt idx="55" formatCode="_-* #,##0_-;\-* #,##0_-;_-* &quot;-&quot;??_-;_-@_-">
                  <c:v>205115.50925925927</c:v>
                </c:pt>
                <c:pt idx="56" formatCode="_-* #,##0_-;\-* #,##0_-;_-* &quot;-&quot;??_-;_-@_-">
                  <c:v>205521.90151515152</c:v>
                </c:pt>
                <c:pt idx="57" formatCode="_-* #,##0_-;\-* #,##0_-;_-* &quot;-&quot;??_-;_-@_-">
                  <c:v>205961.76190476192</c:v>
                </c:pt>
                <c:pt idx="58" formatCode="_-* #,##0_-;\-* #,##0_-;_-* &quot;-&quot;??_-;_-@_-">
                  <c:v>206405.91228070174</c:v>
                </c:pt>
                <c:pt idx="59" formatCode="_-* #,##0_-;\-* #,##0_-;_-* &quot;-&quot;??_-;_-@_-">
                  <c:v>206884.67816091955</c:v>
                </c:pt>
                <c:pt idx="60" formatCode="_-* #,##0_-;\-* #,##0_-;_-* &quot;-&quot;??_-;_-@_-">
                  <c:v>207357.23587570622</c:v>
                </c:pt>
                <c:pt idx="61" formatCode="_-* #,##0_-;\-* #,##0_-;_-* &quot;-&quot;??_-;_-@_-">
                  <c:v>207800.93333333332</c:v>
                </c:pt>
                <c:pt idx="62" formatCode="_-* #,##0_-;\-* #,##0_-;_-* &quot;-&quot;??_-;_-@_-">
                  <c:v>208869.16120218582</c:v>
                </c:pt>
                <c:pt idx="63" formatCode="_-* #,##0_-;\-* #,##0_-;_-* &quot;-&quot;??_-;_-@_-">
                  <c:v>209493.13440860214</c:v>
                </c:pt>
                <c:pt idx="64" formatCode="_-* #,##0_-;\-* #,##0_-;_-* &quot;-&quot;??_-;_-@_-">
                  <c:v>210217.93253968254</c:v>
                </c:pt>
                <c:pt idx="65" formatCode="_-* #,##0_-;\-* #,##0_-;_-* &quot;-&quot;??_-;_-@_-">
                  <c:v>210758.94791666666</c:v>
                </c:pt>
                <c:pt idx="66" formatCode="_-* #,##0_-;\-* #,##0_-;_-* &quot;-&quot;??_-;_-@_-">
                  <c:v>211525.06153846154</c:v>
                </c:pt>
                <c:pt idx="67" formatCode="_-* #,##0_-;\-* #,##0_-;_-* &quot;-&quot;??_-;_-@_-">
                  <c:v>212425.48484848486</c:v>
                </c:pt>
                <c:pt idx="68" formatCode="_-* #,##0_-;\-* #,##0_-;_-* &quot;-&quot;??_-;_-@_-">
                  <c:v>212481.66417910447</c:v>
                </c:pt>
                <c:pt idx="69" formatCode="_-* #,##0_-;\-* #,##0_-;_-* &quot;-&quot;??_-;_-@_-">
                  <c:v>213078.0294117647</c:v>
                </c:pt>
                <c:pt idx="70" formatCode="_-* #,##0_-;\-* #,##0_-;_-* &quot;-&quot;??_-;_-@_-">
                  <c:v>213256.35507246378</c:v>
                </c:pt>
                <c:pt idx="71" formatCode="_-* #,##0_-;\-* #,##0_-;_-* &quot;-&quot;??_-;_-@_-">
                  <c:v>213549.19761904763</c:v>
                </c:pt>
                <c:pt idx="72" formatCode="_-* #,##0_-;\-* #,##0_-;_-* &quot;-&quot;??_-;_-@_-">
                  <c:v>213880.83920187791</c:v>
                </c:pt>
                <c:pt idx="73" formatCode="_-* #,##0_-;\-* #,##0_-;_-* &quot;-&quot;??_-;_-@_-">
                  <c:v>214300.90277777778</c:v>
                </c:pt>
                <c:pt idx="74" formatCode="_-* #,##0_-;\-* #,##0_-;_-* &quot;-&quot;??_-;_-@_-">
                  <c:v>214934.47260273973</c:v>
                </c:pt>
                <c:pt idx="75" formatCode="_-* #,##0_-;\-* #,##0_-;_-* &quot;-&quot;??_-;_-@_-">
                  <c:v>215163.62612612612</c:v>
                </c:pt>
                <c:pt idx="76" formatCode="_-* #,##0_-;\-* #,##0_-;_-* &quot;-&quot;??_-;_-@_-">
                  <c:v>215838.85</c:v>
                </c:pt>
                <c:pt idx="77" formatCode="_-* #,##0_-;\-* #,##0_-;_-* &quot;-&quot;??_-;_-@_-">
                  <c:v>215989.3640350877</c:v>
                </c:pt>
                <c:pt idx="78" formatCode="_-* #,##0_-;\-* #,##0_-;_-* &quot;-&quot;??_-;_-@_-">
                  <c:v>216663.16774891777</c:v>
                </c:pt>
                <c:pt idx="79" formatCode="_-* #,##0_-;\-* #,##0_-;_-* &quot;-&quot;??_-;_-@_-">
                  <c:v>216883.23076923078</c:v>
                </c:pt>
                <c:pt idx="80" formatCode="_-* #,##0_-;\-* #,##0_-;_-* &quot;-&quot;??_-;_-@_-">
                  <c:v>216950.83860759492</c:v>
                </c:pt>
                <c:pt idx="81" formatCode="_-* #,##0_-;\-* #,##0_-;_-* &quot;-&quot;??_-;_-@_-">
                  <c:v>217547.57083333333</c:v>
                </c:pt>
                <c:pt idx="82" formatCode="_-* #,##0_-;\-* #,##0_-;_-* &quot;-&quot;??_-;_-@_-">
                  <c:v>217931.55864197531</c:v>
                </c:pt>
                <c:pt idx="83" formatCode="_-* #,##0_-;\-* #,##0_-;_-* &quot;-&quot;??_-;_-@_-">
                  <c:v>218716.05081300813</c:v>
                </c:pt>
                <c:pt idx="84" formatCode="_-* #,##0_-;\-* #,##0_-;_-* &quot;-&quot;??_-;_-@_-">
                  <c:v>219182.46586345384</c:v>
                </c:pt>
                <c:pt idx="85" formatCode="_-* #,##0_-;\-* #,##0_-;_-* &quot;-&quot;??_-;_-@_-">
                  <c:v>218878.64285714287</c:v>
                </c:pt>
                <c:pt idx="86" formatCode="_-* #,##0_-;\-* #,##0_-;_-* &quot;-&quot;??_-;_-@_-">
                  <c:v>219578.54215686276</c:v>
                </c:pt>
                <c:pt idx="87" formatCode="_-* #,##0_-;\-* #,##0_-;_-* &quot;-&quot;??_-;_-@_-">
                  <c:v>220118.05038759689</c:v>
                </c:pt>
                <c:pt idx="88" formatCode="_-* #,##0_-;\-* #,##0_-;_-* &quot;-&quot;??_-;_-@_-">
                  <c:v>220478.7040229885</c:v>
                </c:pt>
                <c:pt idx="89" formatCode="_-* #,##0_-;\-* #,##0_-;_-* &quot;-&quot;??_-;_-@_-">
                  <c:v>220768.97727272726</c:v>
                </c:pt>
                <c:pt idx="90" formatCode="_-* #,##0_-;\-* #,##0_-;_-* &quot;-&quot;??_-;_-@_-">
                  <c:v>221442.67883895131</c:v>
                </c:pt>
                <c:pt idx="91" formatCode="_-* #,##0_-;\-* #,##0_-;_-* &quot;-&quot;??_-;_-@_-">
                  <c:v>221678.73888888888</c:v>
                </c:pt>
                <c:pt idx="92" formatCode="_-* #,##0_-;\-* #,##0_-;_-* &quot;-&quot;??_-;_-@_-">
                  <c:v>221843.16758241758</c:v>
                </c:pt>
                <c:pt idx="93" formatCode="_-* #,##0_-;\-* #,##0_-;_-* &quot;-&quot;??_-;_-@_-">
                  <c:v>222340.61956521738</c:v>
                </c:pt>
                <c:pt idx="94" formatCode="_-* #,##0_-;\-* #,##0_-;_-* &quot;-&quot;??_-;_-@_-">
                  <c:v>222631.09139784946</c:v>
                </c:pt>
                <c:pt idx="95" formatCode="_-* #,##0_-;\-* #,##0_-;_-* &quot;-&quot;??_-;_-@_-">
                  <c:v>223509.71276595743</c:v>
                </c:pt>
                <c:pt idx="96" formatCode="_-* #,##0_-;\-* #,##0_-;_-* &quot;-&quot;??_-;_-@_-">
                  <c:v>223743.30350877193</c:v>
                </c:pt>
                <c:pt idx="97" formatCode="_-* #,##0_-;\-* #,##0_-;_-* &quot;-&quot;??_-;_-@_-">
                  <c:v>224516.76041666666</c:v>
                </c:pt>
                <c:pt idx="98" formatCode="_-* #,##0_-;\-* #,##0_-;_-* &quot;-&quot;??_-;_-@_-">
                  <c:v>225503.13316151203</c:v>
                </c:pt>
                <c:pt idx="99" formatCode="_-* #,##0_-;\-* #,##0_-;_-* &quot;-&quot;??_-;_-@_-">
                  <c:v>226423.88095238095</c:v>
                </c:pt>
                <c:pt idx="100" formatCode="_-* #,##0_-;\-* #,##0_-;_-* &quot;-&quot;??_-;_-@_-">
                  <c:v>227124.94949494948</c:v>
                </c:pt>
                <c:pt idx="101" formatCode="_-* #,##0_-;\-* #,##0_-;_-* &quot;-&quot;??_-;_-@_-">
                  <c:v>228097.50666666665</c:v>
                </c:pt>
                <c:pt idx="102" formatCode="_-* #,##0_-;\-* #,##0_-;_-* &quot;-&quot;??_-;_-@_-">
                  <c:v>228693.61716171616</c:v>
                </c:pt>
                <c:pt idx="103" formatCode="_-* #,##0_-;\-* #,##0_-;_-* &quot;-&quot;??_-;_-@_-">
                  <c:v>228880.43137254904</c:v>
                </c:pt>
                <c:pt idx="104" formatCode="_-* #,##0_-;\-* #,##0_-;_-* &quot;-&quot;??_-;_-@_-">
                  <c:v>229205.98300970873</c:v>
                </c:pt>
                <c:pt idx="105" formatCode="_-* #,##0_-;\-* #,##0_-;_-* &quot;-&quot;??_-;_-@_-">
                  <c:v>229581.6955128205</c:v>
                </c:pt>
                <c:pt idx="106" formatCode="_-* #,##0_-;\-* #,##0_-;_-* &quot;-&quot;??_-;_-@_-">
                  <c:v>229682.83333333334</c:v>
                </c:pt>
                <c:pt idx="107" formatCode="_-* #,##0_-;\-* #,##0_-;_-* &quot;-&quot;??_-;_-@_-">
                  <c:v>229715.6745283019</c:v>
                </c:pt>
                <c:pt idx="108" formatCode="_-* #,##0_-;\-* #,##0_-;_-* &quot;-&quot;??_-;_-@_-">
                  <c:v>229372.93925233645</c:v>
                </c:pt>
                <c:pt idx="109" formatCode="_-* #,##0_-;\-* #,##0_-;_-* &quot;-&quot;??_-;_-@_-">
                  <c:v>229807.34259259258</c:v>
                </c:pt>
                <c:pt idx="110" formatCode="_-* #,##0_-;\-* #,##0_-;_-* &quot;-&quot;??_-;_-@_-">
                  <c:v>230229.39755351684</c:v>
                </c:pt>
                <c:pt idx="111" formatCode="_-* #,##0_-;\-* #,##0_-;_-* &quot;-&quot;??_-;_-@_-">
                  <c:v>230230.77121212121</c:v>
                </c:pt>
                <c:pt idx="112" formatCode="_-* #,##0_-;\-* #,##0_-;_-* &quot;-&quot;??_-;_-@_-">
                  <c:v>230741.8108108108</c:v>
                </c:pt>
                <c:pt idx="113" formatCode="_-* #,##0_-;\-* #,##0_-;_-* &quot;-&quot;??_-;_-@_-">
                  <c:v>230956.36309523808</c:v>
                </c:pt>
                <c:pt idx="114" formatCode="_-* #,##0_-;\-* #,##0_-;_-* &quot;-&quot;??_-;_-@_-">
                  <c:v>231055.11725663717</c:v>
                </c:pt>
                <c:pt idx="115" formatCode="_-* #,##0_-;\-* #,##0_-;_-* &quot;-&quot;??_-;_-@_-">
                  <c:v>231508.90350877194</c:v>
                </c:pt>
                <c:pt idx="116" formatCode="_-* #,##0_-;\-* #,##0_-;_-* &quot;-&quot;??_-;_-@_-">
                  <c:v>231720.85217391304</c:v>
                </c:pt>
                <c:pt idx="117" formatCode="_-* #,##0_-;\-* #,##0_-;_-* &quot;-&quot;??_-;_-@_-">
                  <c:v>231710.69827586206</c:v>
                </c:pt>
                <c:pt idx="118" formatCode="_-* #,##0_-;\-* #,##0_-;_-* &quot;-&quot;??_-;_-@_-">
                  <c:v>231994.58119658119</c:v>
                </c:pt>
                <c:pt idx="119" formatCode="_-* #,##0_-;\-* #,##0_-;_-* &quot;-&quot;??_-;_-@_-">
                  <c:v>232622.63276836157</c:v>
                </c:pt>
                <c:pt idx="120" formatCode="_-* #,##0_-;\-* #,##0_-;_-* &quot;-&quot;??_-;_-@_-">
                  <c:v>233429.77731092437</c:v>
                </c:pt>
                <c:pt idx="121" formatCode="_-* #,##0_-;\-* #,##0_-;_-* &quot;-&quot;??_-;_-@_-">
                  <c:v>233828.60833333334</c:v>
                </c:pt>
                <c:pt idx="122" formatCode="_-* #,##0_-;\-* #,##0_-;_-* &quot;-&quot;??_-;_-@_-">
                  <c:v>234668.74173553719</c:v>
                </c:pt>
                <c:pt idx="123" formatCode="_-* #,##0_-;\-* #,##0_-;_-* &quot;-&quot;??_-;_-@_-">
                  <c:v>234963.32786885247</c:v>
                </c:pt>
                <c:pt idx="124" formatCode="_-* #,##0_-;\-* #,##0_-;_-* &quot;-&quot;??_-;_-@_-">
                  <c:v>235468.99390243902</c:v>
                </c:pt>
                <c:pt idx="125" formatCode="_-* #,##0_-;\-* #,##0_-;_-* &quot;-&quot;??_-;_-@_-">
                  <c:v>235964.13440860214</c:v>
                </c:pt>
                <c:pt idx="126" formatCode="_-* #,##0_-;\-* #,##0_-;_-* &quot;-&quot;??_-;_-@_-">
                  <c:v>236390.83733333333</c:v>
                </c:pt>
                <c:pt idx="127" formatCode="_-* #,##0_-;\-* #,##0_-;_-* &quot;-&quot;??_-;_-@_-">
                  <c:v>236905.19444444444</c:v>
                </c:pt>
                <c:pt idx="128" formatCode="_-* #,##0_-;\-* #,##0_-;_-* &quot;-&quot;??_-;_-@_-">
                  <c:v>237151.20144356956</c:v>
                </c:pt>
                <c:pt idx="129" formatCode="_-* #,##0_-;\-* #,##0_-;_-* &quot;-&quot;??_-;_-@_-">
                  <c:v>237849.3125</c:v>
                </c:pt>
                <c:pt idx="130" formatCode="_-* #,##0_-;\-* #,##0_-;_-* &quot;-&quot;??_-;_-@_-">
                  <c:v>238104.07751937985</c:v>
                </c:pt>
                <c:pt idx="131" formatCode="_-* #,##0_-;\-* #,##0_-;_-* &quot;-&quot;??_-;_-@_-">
                  <c:v>238139.0782051282</c:v>
                </c:pt>
                <c:pt idx="132" formatCode="_-* #,##0_-;\-* #,##0_-;_-* &quot;-&quot;??_-;_-@_-">
                  <c:v>238404.35050890586</c:v>
                </c:pt>
                <c:pt idx="133" formatCode="_-* #,##0_-;\-* #,##0_-;_-* &quot;-&quot;??_-;_-@_-">
                  <c:v>238565.00757575757</c:v>
                </c:pt>
                <c:pt idx="134" formatCode="_-* #,##0_-;\-* #,##0_-;_-* &quot;-&quot;??_-;_-@_-">
                  <c:v>238430.66666666666</c:v>
                </c:pt>
                <c:pt idx="135" formatCode="_-* #,##0_-;\-* #,##0_-;_-* &quot;-&quot;??_-;_-@_-">
                  <c:v>238497.54353233828</c:v>
                </c:pt>
                <c:pt idx="136" formatCode="_-* #,##0_-;\-* #,##0_-;_-* &quot;-&quot;??_-;_-@_-">
                  <c:v>238778.01851851854</c:v>
                </c:pt>
                <c:pt idx="137" formatCode="_-* #,##0_-;\-* #,##0_-;_-* &quot;-&quot;??_-;_-@_-">
                  <c:v>238889.70343137253</c:v>
                </c:pt>
                <c:pt idx="138" formatCode="_-* #,##0_-;\-* #,##0_-;_-* &quot;-&quot;??_-;_-@_-">
                  <c:v>239313.88625304136</c:v>
                </c:pt>
                <c:pt idx="139" formatCode="_-* #,##0_-;\-* #,##0_-;_-* &quot;-&quot;??_-;_-@_-">
                  <c:v>239774.30434782608</c:v>
                </c:pt>
                <c:pt idx="140" formatCode="_-* #,##0_-;\-* #,##0_-;_-* &quot;-&quot;??_-;_-@_-">
                  <c:v>239770.31714628299</c:v>
                </c:pt>
                <c:pt idx="141" formatCode="_-* #,##0_-;\-* #,##0_-;_-* &quot;-&quot;??_-;_-@_-">
                  <c:v>240203.73095238095</c:v>
                </c:pt>
                <c:pt idx="142" formatCode="_-* #,##0_-;\-* #,##0_-;_-* &quot;-&quot;??_-;_-@_-">
                  <c:v>240762.31737588655</c:v>
                </c:pt>
                <c:pt idx="143" formatCode="_-* #,##0_-;\-* #,##0_-;_-* &quot;-&quot;??_-;_-@_-">
                  <c:v>241046.89788732395</c:v>
                </c:pt>
                <c:pt idx="144" formatCode="_-* #,##0_-;\-* #,##0_-;_-* &quot;-&quot;??_-;_-@_-">
                  <c:v>241287.03671328671</c:v>
                </c:pt>
                <c:pt idx="145" formatCode="_-* #,##0_-;\-* #,##0_-;_-* &quot;-&quot;??_-;_-@_-">
                  <c:v>241549.64583333334</c:v>
                </c:pt>
                <c:pt idx="146" formatCode="_-* #,##0_-;\-* #,##0_-;_-* &quot;-&quot;??_-;_-@_-">
                  <c:v>242643.04195402301</c:v>
                </c:pt>
                <c:pt idx="147" formatCode="_-* #,##0_-;\-* #,##0_-;_-* &quot;-&quot;??_-;_-@_-">
                  <c:v>243862.75456621006</c:v>
                </c:pt>
                <c:pt idx="148" formatCode="_-* #,##0_-;\-* #,##0_-;_-* &quot;-&quot;??_-;_-@_-">
                  <c:v>244863.90816326533</c:v>
                </c:pt>
                <c:pt idx="149" formatCode="_-* #,##0_-;\-* #,##0_-;_-* &quot;-&quot;??_-;_-@_-">
                  <c:v>245193.03153153151</c:v>
                </c:pt>
                <c:pt idx="150" formatCode="_-* #,##0_-;\-* #,##0_-;_-* &quot;-&quot;??_-;_-@_-">
                  <c:v>245682.74888143176</c:v>
                </c:pt>
                <c:pt idx="151" formatCode="_-* #,##0_-;\-* #,##0_-;_-* &quot;-&quot;??_-;_-@_-">
                  <c:v>245979.13</c:v>
                </c:pt>
                <c:pt idx="152" formatCode="_-* #,##0_-;\-* #,##0_-;_-* &quot;-&quot;??_-;_-@_-">
                  <c:v>246025.72847682118</c:v>
                </c:pt>
                <c:pt idx="153" formatCode="_-* #,##0_-;\-* #,##0_-;_-* &quot;-&quot;??_-;_-@_-">
                  <c:v>246599.67543859649</c:v>
                </c:pt>
                <c:pt idx="154" formatCode="_-* #,##0_-;\-* #,##0_-;_-* &quot;-&quot;??_-;_-@_-">
                  <c:v>246536.87581699344</c:v>
                </c:pt>
                <c:pt idx="155" formatCode="_-* #,##0_-;\-* #,##0_-;_-* &quot;-&quot;??_-;_-@_-">
                  <c:v>247075.64502164503</c:v>
                </c:pt>
                <c:pt idx="156" formatCode="_-* #,##0_-;\-* #,##0_-;_-* &quot;-&quot;??_-;_-@_-">
                  <c:v>247477.80161290322</c:v>
                </c:pt>
                <c:pt idx="157" formatCode="_-* #,##0_-;\-* #,##0_-;_-* &quot;-&quot;??_-;_-@_-">
                  <c:v>247584.03205128203</c:v>
                </c:pt>
                <c:pt idx="158" formatCode="_-* #,##0_-;\-* #,##0_-;_-* &quot;-&quot;??_-;_-@_-">
                  <c:v>248314.88322717621</c:v>
                </c:pt>
                <c:pt idx="159" formatCode="_-* #,##0_-;\-* #,##0_-;_-* &quot;-&quot;??_-;_-@_-">
                  <c:v>248444.6888185654</c:v>
                </c:pt>
                <c:pt idx="160" formatCode="_-* #,##0_-;\-* #,##0_-;_-* &quot;-&quot;??_-;_-@_-">
                  <c:v>248506.4072327044</c:v>
                </c:pt>
                <c:pt idx="161" formatCode="_-* #,##0_-;\-* #,##0_-;_-* &quot;-&quot;??_-;_-@_-">
                  <c:v>248963.07500000001</c:v>
                </c:pt>
                <c:pt idx="162" formatCode="_-* #,##0_-;\-* #,##0_-;_-* &quot;-&quot;??_-;_-@_-">
                  <c:v>249515.06780538303</c:v>
                </c:pt>
                <c:pt idx="163" formatCode="_-* #,##0_-;\-* #,##0_-;_-* &quot;-&quot;??_-;_-@_-">
                  <c:v>249588.46604938273</c:v>
                </c:pt>
                <c:pt idx="164" formatCode="_-* #,##0_-;\-* #,##0_-;_-* &quot;-&quot;??_-;_-@_-">
                  <c:v>249650.12167689163</c:v>
                </c:pt>
                <c:pt idx="165" formatCode="_-* #,##0_-;\-* #,##0_-;_-* &quot;-&quot;??_-;_-@_-">
                  <c:v>249596.77235772359</c:v>
                </c:pt>
                <c:pt idx="166" formatCode="_-* #,##0_-;\-* #,##0_-;_-* &quot;-&quot;??_-;_-@_-">
                  <c:v>249286.3</c:v>
                </c:pt>
                <c:pt idx="167" formatCode="_-* #,##0_-;\-* #,##0_-;_-* &quot;-&quot;??_-;_-@_-">
                  <c:v>249571.3935742972</c:v>
                </c:pt>
                <c:pt idx="168" formatCode="_-* #,##0_-;\-* #,##0_-;_-* &quot;-&quot;??_-;_-@_-">
                  <c:v>249556.59281437125</c:v>
                </c:pt>
                <c:pt idx="169" formatCode="_-* #,##0_-;\-* #,##0_-;_-* &quot;-&quot;??_-;_-@_-">
                  <c:v>250246.66071428571</c:v>
                </c:pt>
                <c:pt idx="170" formatCode="_-* #,##0_-;\-* #,##0_-;_-* &quot;-&quot;??_-;_-@_-">
                  <c:v>250518.77662721893</c:v>
                </c:pt>
                <c:pt idx="171" formatCode="_-* #,##0_-;\-* #,##0_-;_-* &quot;-&quot;??_-;_-@_-">
                  <c:v>250767</c:v>
                </c:pt>
                <c:pt idx="172" formatCode="_-* #,##0_-;\-* #,##0_-;_-* &quot;-&quot;??_-;_-@_-">
                  <c:v>250820.30994152048</c:v>
                </c:pt>
                <c:pt idx="173" formatCode="_-* #,##0_-;\-* #,##0_-;_-* &quot;-&quot;??_-;_-@_-">
                  <c:v>250876.86434108525</c:v>
                </c:pt>
                <c:pt idx="174" formatCode="_-* #,##0_-;\-* #,##0_-;_-* &quot;-&quot;??_-;_-@_-">
                  <c:v>250868.46339113681</c:v>
                </c:pt>
                <c:pt idx="175" formatCode="_-* #,##0_-;\-* #,##0_-;_-* &quot;-&quot;??_-;_-@_-">
                  <c:v>250574.95977011495</c:v>
                </c:pt>
                <c:pt idx="176" formatCode="_-* #,##0_-;\-* #,##0_-;_-* &quot;-&quot;??_-;_-@_-">
                  <c:v>250449.75571428571</c:v>
                </c:pt>
                <c:pt idx="177" formatCode="_-* #,##0_-;\-* #,##0_-;_-* &quot;-&quot;??_-;_-@_-">
                  <c:v>250797.47916666666</c:v>
                </c:pt>
                <c:pt idx="178" formatCode="_-* #,##0_-;\-* #,##0_-;_-* &quot;-&quot;??_-;_-@_-">
                  <c:v>251266.52824858757</c:v>
                </c:pt>
                <c:pt idx="179" formatCode="_-* #,##0_-;\-* #,##0_-;_-* &quot;-&quot;??_-;_-@_-">
                  <c:v>251470.61985018727</c:v>
                </c:pt>
                <c:pt idx="180" formatCode="_-* #,##0_-;\-* #,##0_-;_-* &quot;-&quot;??_-;_-@_-">
                  <c:v>251586.48417132217</c:v>
                </c:pt>
                <c:pt idx="181" formatCode="_-* #,##0_-;\-* #,##0_-;_-* &quot;-&quot;??_-;_-@_-">
                  <c:v>251532.51666666666</c:v>
                </c:pt>
                <c:pt idx="182" formatCode="_-* #,##0_-;\-* #,##0_-;_-* &quot;-&quot;??_-;_-@_-">
                  <c:v>251630.69244935544</c:v>
                </c:pt>
                <c:pt idx="183" formatCode="_-* #,##0_-;\-* #,##0_-;_-* &quot;-&quot;??_-;_-@_-">
                  <c:v>251840.22619047621</c:v>
                </c:pt>
                <c:pt idx="184" formatCode="_-* #,##0_-;\-* #,##0_-;_-* &quot;-&quot;??_-;_-@_-">
                  <c:v>252081.88797814207</c:v>
                </c:pt>
                <c:pt idx="185" formatCode="_-* #,##0_-;\-* #,##0_-;_-* &quot;-&quot;??_-;_-@_-">
                  <c:v>252417.07608695651</c:v>
                </c:pt>
                <c:pt idx="186" formatCode="_-* #,##0_-;\-* #,##0_-;_-* &quot;-&quot;??_-;_-@_-">
                  <c:v>252556.01531531531</c:v>
                </c:pt>
                <c:pt idx="187" formatCode="_-* #,##0_-;\-* #,##0_-;_-* &quot;-&quot;??_-;_-@_-">
                  <c:v>252882.13709677418</c:v>
                </c:pt>
                <c:pt idx="188" formatCode="_-* #,##0_-;\-* #,##0_-;_-* &quot;-&quot;??_-;_-@_-">
                  <c:v>253245.44830659538</c:v>
                </c:pt>
                <c:pt idx="189" formatCode="_-* #,##0_-;\-* #,##0_-;_-* &quot;-&quot;??_-;_-@_-">
                  <c:v>253355.23226950355</c:v>
                </c:pt>
                <c:pt idx="190" formatCode="_-* #,##0_-;\-* #,##0_-;_-* &quot;-&quot;??_-;_-@_-">
                  <c:v>253559.98677248677</c:v>
                </c:pt>
                <c:pt idx="191" formatCode="_-* #,##0_-;\-* #,##0_-;_-* &quot;-&quot;??_-;_-@_-">
                  <c:v>253565.3745614035</c:v>
                </c:pt>
                <c:pt idx="192" formatCode="_-* #,##0_-;\-* #,##0_-;_-* &quot;-&quot;??_-;_-@_-">
                  <c:v>252865.79537521815</c:v>
                </c:pt>
                <c:pt idx="193" formatCode="_-* #,##0_-;\-* #,##0_-;_-* &quot;-&quot;??_-;_-@_-">
                  <c:v>252745.0625</c:v>
                </c:pt>
                <c:pt idx="194" formatCode="_-* #,##0_-;\-* #,##0_-;_-* &quot;-&quot;??_-;_-@_-">
                  <c:v>253079.40414507771</c:v>
                </c:pt>
                <c:pt idx="195" formatCode="_-* #,##0_-;\-* #,##0_-;_-* &quot;-&quot;??_-;_-@_-">
                  <c:v>252467.71219931272</c:v>
                </c:pt>
                <c:pt idx="196" formatCode="_-* #,##0_-;\-* #,##0_-;_-* &quot;-&quot;??_-;_-@_-">
                  <c:v>252471.12564102566</c:v>
                </c:pt>
                <c:pt idx="197" formatCode="_-* #,##0_-;\-* #,##0_-;_-* &quot;-&quot;??_-;_-@_-">
                  <c:v>251939.15986394559</c:v>
                </c:pt>
                <c:pt idx="198" formatCode="_-* #,##0_-;\-* #,##0_-;_-* &quot;-&quot;??_-;_-@_-">
                  <c:v>251300.03384094755</c:v>
                </c:pt>
                <c:pt idx="199" formatCode="_-* #,##0_-;\-* #,##0_-;_-* &quot;-&quot;??_-;_-@_-">
                  <c:v>250833.59595959596</c:v>
                </c:pt>
                <c:pt idx="200" formatCode="_-* #,##0_-;\-* #,##0_-;_-* &quot;-&quot;??_-;_-@_-">
                  <c:v>249840.84338358461</c:v>
                </c:pt>
                <c:pt idx="201" formatCode="_-* #,##0_-;\-* #,##0_-;_-* &quot;-&quot;??_-;_-@_-">
                  <c:v>249390.22</c:v>
                </c:pt>
                <c:pt idx="202" formatCode="_-* #,##0_-;\-* #,##0_-;_-* &quot;-&quot;??_-;_-@_-">
                  <c:v>248826.82462686565</c:v>
                </c:pt>
                <c:pt idx="203" formatCode="_-* #,##0_-;\-* #,##0_-;_-* &quot;-&quot;??_-;_-@_-">
                  <c:v>248074.23679867986</c:v>
                </c:pt>
                <c:pt idx="204" formatCode="_-* #,##0_-;\-* #,##0_-;_-* &quot;-&quot;??_-;_-@_-">
                  <c:v>248114.13136288998</c:v>
                </c:pt>
                <c:pt idx="205" formatCode="_-* #,##0_-;\-* #,##0_-;_-* &quot;-&quot;??_-;_-@_-">
                  <c:v>247457.98039215687</c:v>
                </c:pt>
                <c:pt idx="206" formatCode="_-* #,##0_-;\-* #,##0_-;_-* &quot;-&quot;??_-;_-@_-">
                  <c:v>247305.43252032518</c:v>
                </c:pt>
                <c:pt idx="207" formatCode="_-* #,##0_-;\-* #,##0_-;_-* &quot;-&quot;??_-;_-@_-">
                  <c:v>247094.40614886733</c:v>
                </c:pt>
                <c:pt idx="208" formatCode="_-* #,##0_-;\-* #,##0_-;_-* &quot;-&quot;??_-;_-@_-">
                  <c:v>247066.11111111112</c:v>
                </c:pt>
                <c:pt idx="209" formatCode="_-* #,##0_-;\-* #,##0_-;_-* &quot;-&quot;??_-;_-@_-">
                  <c:v>246798.57211538462</c:v>
                </c:pt>
                <c:pt idx="210" formatCode="_-* #,##0_-;\-* #,##0_-;_-* &quot;-&quot;??_-;_-@_-">
                  <c:v>246901.30661881977</c:v>
                </c:pt>
                <c:pt idx="211" formatCode="_-* #,##0_-;\-* #,##0_-;_-* &quot;-&quot;??_-;_-@_-">
                  <c:v>247118.38333333333</c:v>
                </c:pt>
                <c:pt idx="212" formatCode="_-* #,##0_-;\-* #,##0_-;_-* &quot;-&quot;??_-;_-@_-">
                  <c:v>247003.26658767773</c:v>
                </c:pt>
                <c:pt idx="213" formatCode="_-* #,##0_-;\-* #,##0_-;_-* &quot;-&quot;??_-;_-@_-">
                  <c:v>247246.65251572325</c:v>
                </c:pt>
                <c:pt idx="214" formatCode="_-* #,##0_-;\-* #,##0_-;_-* &quot;-&quot;??_-;_-@_-">
                  <c:v>246871.20070422534</c:v>
                </c:pt>
                <c:pt idx="215" formatCode="_-* #,##0_-;\-* #,##0_-;_-* &quot;-&quot;??_-;_-@_-">
                  <c:v>246946.97663551403</c:v>
                </c:pt>
                <c:pt idx="216" formatCode="_-* #,##0_-;\-* #,##0_-;_-* &quot;-&quot;??_-;_-@_-">
                  <c:v>246678.93992248061</c:v>
                </c:pt>
                <c:pt idx="217" formatCode="_-* #,##0_-;\-* #,##0_-;_-* &quot;-&quot;??_-;_-@_-">
                  <c:v>246239.5601851852</c:v>
                </c:pt>
                <c:pt idx="218" formatCode="_-* #,##0_-;\-* #,##0_-;_-* &quot;-&quot;??_-;_-@_-">
                  <c:v>245855.4197388633</c:v>
                </c:pt>
                <c:pt idx="219" formatCode="_-* #,##0_-;\-* #,##0_-;_-* &quot;-&quot;??_-;_-@_-">
                  <c:v>246226.79663608564</c:v>
                </c:pt>
                <c:pt idx="220" formatCode="_-* #,##0_-;\-* #,##0_-;_-* &quot;-&quot;??_-;_-@_-">
                  <c:v>246451.99086757991</c:v>
                </c:pt>
                <c:pt idx="221" formatCode="_-* #,##0_-;\-* #,##0_-;_-* &quot;-&quot;??_-;_-@_-">
                  <c:v>246351.91212121211</c:v>
                </c:pt>
                <c:pt idx="222" formatCode="_-* #,##0_-;\-* #,##0_-;_-* &quot;-&quot;??_-;_-@_-">
                  <c:v>246514.19871794872</c:v>
                </c:pt>
                <c:pt idx="223" formatCode="_-* #,##0_-;\-* #,##0_-;_-* &quot;-&quot;??_-;_-@_-">
                  <c:v>246575.64864864867</c:v>
                </c:pt>
                <c:pt idx="224" formatCode="_-* #,##0_-;\-* #,##0_-;_-* &quot;-&quot;??_-;_-@_-">
                  <c:v>246782.65844544096</c:v>
                </c:pt>
                <c:pt idx="225" formatCode="_-* #,##0_-;\-* #,##0_-;_-* &quot;-&quot;??_-;_-@_-">
                  <c:v>247059.25744047621</c:v>
                </c:pt>
                <c:pt idx="226" formatCode="_-* #,##0_-;\-* #,##0_-;_-* &quot;-&quot;??_-;_-@_-">
                  <c:v>247331.44444444444</c:v>
                </c:pt>
                <c:pt idx="227" formatCode="_-* #,##0_-;\-* #,##0_-;_-* &quot;-&quot;??_-;_-@_-">
                  <c:v>247528.20280235988</c:v>
                </c:pt>
                <c:pt idx="228" formatCode="_-* #,##0_-;\-* #,##0_-;_-* &quot;-&quot;??_-;_-@_-">
                  <c:v>247552.28120411158</c:v>
                </c:pt>
                <c:pt idx="229" formatCode="_-* #,##0_-;\-* #,##0_-;_-* &quot;-&quot;??_-;_-@_-">
                  <c:v>247751.67543859649</c:v>
                </c:pt>
                <c:pt idx="230" formatCode="_-* #,##0_-;\-* #,##0_-;_-* &quot;-&quot;??_-;_-@_-">
                  <c:v>248159.51419213973</c:v>
                </c:pt>
                <c:pt idx="231" formatCode="_-* #,##0_-;\-* #,##0_-;_-* &quot;-&quot;??_-;_-@_-">
                  <c:v>248049.49927536232</c:v>
                </c:pt>
                <c:pt idx="232" formatCode="_-* #,##0_-;\-* #,##0_-;_-* &quot;-&quot;??_-;_-@_-">
                  <c:v>247704.1525974026</c:v>
                </c:pt>
                <c:pt idx="233" formatCode="_-* #,##0_-;\-* #,##0_-;_-* &quot;-&quot;??_-;_-@_-">
                  <c:v>247483.79310344829</c:v>
                </c:pt>
                <c:pt idx="234" formatCode="_-* #,##0_-;\-* #,##0_-;_-* &quot;-&quot;??_-;_-@_-">
                  <c:v>247345.39341917026</c:v>
                </c:pt>
                <c:pt idx="235" formatCode="_-* #,##0_-;\-* #,##0_-;_-* &quot;-&quot;??_-;_-@_-">
                  <c:v>246916.7264957265</c:v>
                </c:pt>
                <c:pt idx="236" formatCode="_-* #,##0_-;\-* #,##0_-;_-* &quot;-&quot;??_-;_-@_-">
                  <c:v>246560.41524822696</c:v>
                </c:pt>
                <c:pt idx="237" formatCode="_-* #,##0_-;\-* #,##0_-;_-* &quot;-&quot;??_-;_-@_-">
                  <c:v>246382.31779661018</c:v>
                </c:pt>
                <c:pt idx="238" formatCode="_-* #,##0_-;\-* #,##0_-;_-* &quot;-&quot;??_-;_-@_-">
                  <c:v>245950.17721518988</c:v>
                </c:pt>
                <c:pt idx="239" formatCode="_-* #,##0_-;\-* #,##0_-;_-* &quot;-&quot;??_-;_-@_-">
                  <c:v>245888.15406162463</c:v>
                </c:pt>
                <c:pt idx="240" formatCode="_-* #,##0_-;\-* #,##0_-;_-* &quot;-&quot;??_-;_-@_-">
                  <c:v>246148.51952580197</c:v>
                </c:pt>
                <c:pt idx="241" formatCode="_-* #,##0_-;\-* #,##0_-;_-* &quot;-&quot;??_-;_-@_-">
                  <c:v>246419.88333333333</c:v>
                </c:pt>
                <c:pt idx="242" formatCode="_-* #,##0_-;\-* #,##0_-;_-* &quot;-&quot;??_-;_-@_-">
                  <c:v>246970.84923928077</c:v>
                </c:pt>
                <c:pt idx="243" formatCode="_-* #,##0_-;\-* #,##0_-;_-* &quot;-&quot;??_-;_-@_-">
                  <c:v>247194.72038567491</c:v>
                </c:pt>
                <c:pt idx="244" formatCode="_-* #,##0_-;\-* #,##0_-;_-* &quot;-&quot;??_-;_-@_-">
                  <c:v>247224.70164609054</c:v>
                </c:pt>
                <c:pt idx="245" formatCode="_-* #,##0_-;\-* #,##0_-;_-* &quot;-&quot;??_-;_-@_-">
                  <c:v>247778.95765027322</c:v>
                </c:pt>
                <c:pt idx="246" formatCode="_-* #,##0_-;\-* #,##0_-;_-* &quot;-&quot;??_-;_-@_-">
                  <c:v>247945.57653061225</c:v>
                </c:pt>
                <c:pt idx="247" formatCode="_-* #,##0_-;\-* #,##0_-;_-* &quot;-&quot;??_-;_-@_-">
                  <c:v>247966.4756097561</c:v>
                </c:pt>
                <c:pt idx="248" formatCode="_-* #,##0_-;\-* #,##0_-;_-* &quot;-&quot;??_-;_-@_-">
                  <c:v>248182.55701754388</c:v>
                </c:pt>
                <c:pt idx="249" formatCode="_-* #,##0_-;\-* #,##0_-;_-* &quot;-&quot;??_-;_-@_-">
                  <c:v>247974.32526881722</c:v>
                </c:pt>
                <c:pt idx="250" formatCode="_-* #,##0_-;\-* #,##0_-;_-* &quot;-&quot;??_-;_-@_-">
                  <c:v>248058.74899598394</c:v>
                </c:pt>
                <c:pt idx="251" formatCode="_-* #,##0_-;\-* #,##0_-;_-* &quot;-&quot;??_-;_-@_-">
                  <c:v>248203.02</c:v>
                </c:pt>
                <c:pt idx="252" formatCode="_-* #,##0_-;\-* #,##0_-;_-* &quot;-&quot;??_-;_-@_-">
                  <c:v>247656.3403054449</c:v>
                </c:pt>
                <c:pt idx="253" formatCode="_-* #,##0_-;\-* #,##0_-;_-* &quot;-&quot;??_-;_-@_-">
                  <c:v>247758.88095238095</c:v>
                </c:pt>
                <c:pt idx="254" formatCode="_-* #,##0_-;\-* #,##0_-;_-* &quot;-&quot;??_-;_-@_-">
                  <c:v>247705.71870882742</c:v>
                </c:pt>
                <c:pt idx="255" formatCode="_-* #,##0_-;\-* #,##0_-;_-* &quot;-&quot;??_-;_-@_-">
                  <c:v>247438.82020997375</c:v>
                </c:pt>
                <c:pt idx="256" formatCode="_-* #,##0_-;\-* #,##0_-;_-* &quot;-&quot;??_-;_-@_-">
                  <c:v>247704.38039215686</c:v>
                </c:pt>
                <c:pt idx="257" formatCode="_-* #,##0_-;\-* #,##0_-;_-* &quot;-&quot;??_-;_-@_-">
                  <c:v>247908.75</c:v>
                </c:pt>
                <c:pt idx="258" formatCode="_-* #,##0_-;\-* #,##0_-;_-* &quot;-&quot;??_-;_-@_-">
                  <c:v>247889.6653696498</c:v>
                </c:pt>
                <c:pt idx="259" formatCode="_-* #,##0_-;\-* #,##0_-;_-* &quot;-&quot;??_-;_-@_-">
                  <c:v>248212.55038759689</c:v>
                </c:pt>
                <c:pt idx="260" formatCode="_-* #,##0_-;\-* #,##0_-;_-* &quot;-&quot;??_-;_-@_-">
                  <c:v>248419.21750321751</c:v>
                </c:pt>
                <c:pt idx="261" formatCode="_-* #,##0_-;\-* #,##0_-;_-* &quot;-&quot;??_-;_-@_-">
                  <c:v>248786.09871794874</c:v>
                </c:pt>
                <c:pt idx="262" formatCode="_-* #,##0_-;\-* #,##0_-;_-* &quot;-&quot;??_-;_-@_-">
                  <c:v>249144.19252873564</c:v>
                </c:pt>
                <c:pt idx="263" formatCode="_-* #,##0_-;\-* #,##0_-;_-* &quot;-&quot;??_-;_-@_-">
                  <c:v>249122.03625954199</c:v>
                </c:pt>
                <c:pt idx="264" formatCode="_-* #,##0_-;\-* #,##0_-;_-* &quot;-&quot;??_-;_-@_-">
                  <c:v>249275.16191381495</c:v>
                </c:pt>
                <c:pt idx="265" formatCode="_-* #,##0_-;\-* #,##0_-;_-* &quot;-&quot;??_-;_-@_-">
                  <c:v>248976.49621212122</c:v>
                </c:pt>
                <c:pt idx="266" formatCode="_-* #,##0_-;\-* #,##0_-;_-* &quot;-&quot;??_-;_-@_-">
                  <c:v>248970.19025157232</c:v>
                </c:pt>
                <c:pt idx="267" formatCode="_-* #,##0_-;\-* #,##0_-;_-* &quot;-&quot;??_-;_-@_-">
                  <c:v>249014.48558897243</c:v>
                </c:pt>
                <c:pt idx="268" formatCode="_-* #,##0_-;\-* #,##0_-;_-* &quot;-&quot;??_-;_-@_-">
                  <c:v>249438.04400749062</c:v>
                </c:pt>
                <c:pt idx="269" formatCode="_-* #,##0_-;\-* #,##0_-;_-* &quot;-&quot;??_-;_-@_-">
                  <c:v>249662.11318407962</c:v>
                </c:pt>
                <c:pt idx="270" formatCode="_-* #,##0_-;\-* #,##0_-;_-* &quot;-&quot;??_-;_-@_-">
                  <c:v>249975.11059479555</c:v>
                </c:pt>
                <c:pt idx="271" formatCode="_-* #,##0_-;\-* #,##0_-;_-* &quot;-&quot;??_-;_-@_-">
                  <c:v>250477.98888888888</c:v>
                </c:pt>
                <c:pt idx="272" formatCode="_-* #,##0_-;\-* #,##0_-;_-* &quot;-&quot;??_-;_-@_-">
                  <c:v>250462.65252152522</c:v>
                </c:pt>
                <c:pt idx="273" formatCode="_-* #,##0_-;\-* #,##0_-;_-* &quot;-&quot;??_-;_-@_-">
                  <c:v>250954.97549019606</c:v>
                </c:pt>
                <c:pt idx="274" formatCode="_-* #,##0_-;\-* #,##0_-;_-* &quot;-&quot;??_-;_-@_-">
                  <c:v>251399.77472527471</c:v>
                </c:pt>
                <c:pt idx="275" formatCode="_-* #,##0_-;\-* #,##0_-;_-* &quot;-&quot;??_-;_-@_-">
                  <c:v>251554.51094890511</c:v>
                </c:pt>
                <c:pt idx="276" formatCode="_-* #,##0_-;\-* #,##0_-;_-* &quot;-&quot;??_-;_-@_-">
                  <c:v>252404.52363636365</c:v>
                </c:pt>
                <c:pt idx="277" formatCode="_-* #,##0_-;\-* #,##0_-;_-* &quot;-&quot;??_-;_-@_-">
                  <c:v>252934.99637681158</c:v>
                </c:pt>
                <c:pt idx="278" formatCode="_-* #,##0_-;\-* #,##0_-;_-* &quot;-&quot;??_-;_-@_-">
                  <c:v>253354.11552346571</c:v>
                </c:pt>
                <c:pt idx="279" formatCode="_-* #,##0_-;\-* #,##0_-;_-* &quot;-&quot;??_-;_-@_-">
                  <c:v>253752.86151079138</c:v>
                </c:pt>
                <c:pt idx="280" formatCode="_-* #,##0_-;\-* #,##0_-;_-* &quot;-&quot;??_-;_-@_-">
                  <c:v>254287.04121863798</c:v>
                </c:pt>
                <c:pt idx="281" formatCode="_-* #,##0_-;\-* #,##0_-;_-* &quot;-&quot;??_-;_-@_-">
                  <c:v>254668.17857142858</c:v>
                </c:pt>
                <c:pt idx="282" formatCode="_-* #,##0_-;\-* #,##0_-;_-* &quot;-&quot;??_-;_-@_-">
                  <c:v>255287.4433570581</c:v>
                </c:pt>
                <c:pt idx="283" formatCode="_-* #,##0_-;\-* #,##0_-;_-* &quot;-&quot;??_-;_-@_-">
                  <c:v>255957.34751773049</c:v>
                </c:pt>
                <c:pt idx="284" formatCode="_-* #,##0_-;\-* #,##0_-;_-* &quot;-&quot;??_-;_-@_-">
                  <c:v>256176.95288574792</c:v>
                </c:pt>
                <c:pt idx="285" formatCode="_-* #,##0_-;\-* #,##0_-;_-* &quot;-&quot;??_-;_-@_-">
                  <c:v>256839.71478873238</c:v>
                </c:pt>
                <c:pt idx="286" formatCode="_-* #,##0_-;\-* #,##0_-;_-* &quot;-&quot;??_-;_-@_-">
                  <c:v>257046.59736842106</c:v>
                </c:pt>
                <c:pt idx="287" formatCode="_-* #,##0_-;\-* #,##0_-;_-* &quot;-&quot;??_-;_-@_-">
                  <c:v>257698.50641025641</c:v>
                </c:pt>
                <c:pt idx="288" formatCode="_-* #,##0_-;\-* #,##0_-;_-* &quot;-&quot;??_-;_-@_-">
                  <c:v>258224.58304297327</c:v>
                </c:pt>
                <c:pt idx="289" formatCode="_-* #,##0_-;\-* #,##0_-;_-* &quot;-&quot;??_-;_-@_-">
                  <c:v>258680.82986111112</c:v>
                </c:pt>
                <c:pt idx="290" formatCode="_-* #,##0_-;\-* #,##0_-;_-* &quot;-&quot;??_-;_-@_-">
                  <c:v>259308.45790080738</c:v>
                </c:pt>
                <c:pt idx="291" formatCode="_-* #,##0_-;\-* #,##0_-;_-* &quot;-&quot;??_-;_-@_-">
                  <c:v>259916.9103448276</c:v>
                </c:pt>
                <c:pt idx="292" formatCode="_-* #,##0_-;\-* #,##0_-;_-* &quot;-&quot;??_-;_-@_-">
                  <c:v>260513.86769759448</c:v>
                </c:pt>
                <c:pt idx="293" formatCode="_-* #,##0_-;\-* #,##0_-;_-* &quot;-&quot;??_-;_-@_-">
                  <c:v>261103.53881278541</c:v>
                </c:pt>
                <c:pt idx="294" formatCode="_-* #,##0_-;\-* #,##0_-;_-* &quot;-&quot;??_-;_-@_-">
                  <c:v>261664.80432309443</c:v>
                </c:pt>
                <c:pt idx="295" formatCode="_-* #,##0_-;\-* #,##0_-;_-* &quot;-&quot;??_-;_-@_-">
                  <c:v>262208.7925170068</c:v>
                </c:pt>
                <c:pt idx="296" formatCode="_-* #,##0_-;\-* #,##0_-;_-* &quot;-&quot;??_-;_-@_-">
                  <c:v>262732.87005649717</c:v>
                </c:pt>
                <c:pt idx="297" formatCode="_-* #,##0_-;\-* #,##0_-;_-* &quot;-&quot;??_-;_-@_-">
                  <c:v>263356.63513513515</c:v>
                </c:pt>
                <c:pt idx="298" formatCode="_-* #,##0_-;\-* #,##0_-;_-* &quot;-&quot;??_-;_-@_-">
                  <c:v>263881.53030303027</c:v>
                </c:pt>
                <c:pt idx="299" formatCode="_-* #,##0_-;\-* #,##0_-;_-* &quot;-&quot;??_-;_-@_-">
                  <c:v>264438.66946308722</c:v>
                </c:pt>
                <c:pt idx="300" formatCode="_-* #,##0_-;\-* #,##0_-;_-* &quot;-&quot;??_-;_-@_-">
                  <c:v>264816.13405797101</c:v>
                </c:pt>
                <c:pt idx="301" formatCode="_-* #,##0_-;\-* #,##0_-;_-* &quot;-&quot;??_-;_-@_-">
                  <c:v>265165.39333333337</c:v>
                </c:pt>
                <c:pt idx="302" formatCode="_-* #,##0_-;\-* #,##0_-;_-* &quot;-&quot;??_-;_-@_-">
                  <c:v>265626.90005537099</c:v>
                </c:pt>
                <c:pt idx="303" formatCode="_-* #,##0_-;\-* #,##0_-;_-* &quot;-&quot;??_-;_-@_-">
                  <c:v>265828.09547461371</c:v>
                </c:pt>
                <c:pt idx="304" formatCode="_-* #,##0_-;\-* #,##0_-;_-* &quot;-&quot;??_-;_-@_-">
                  <c:v>266134.25577557756</c:v>
                </c:pt>
                <c:pt idx="305" formatCode="_-* #,##0_-;\-* #,##0_-;_-* &quot;-&quot;??_-;_-@_-">
                  <c:v>266620.33223684208</c:v>
                </c:pt>
                <c:pt idx="306" formatCode="_-* #,##0_-;\-* #,##0_-;_-* &quot;-&quot;??_-;_-@_-">
                  <c:v>266936.84918032784</c:v>
                </c:pt>
                <c:pt idx="307" formatCode="_-* #,##0_-;\-* #,##0_-;_-* &quot;-&quot;??_-;_-@_-">
                  <c:v>267103.81209150329</c:v>
                </c:pt>
                <c:pt idx="308" formatCode="_-* #,##0_-;\-* #,##0_-;_-* &quot;-&quot;??_-;_-@_-">
                  <c:v>267366.60857763299</c:v>
                </c:pt>
                <c:pt idx="309" formatCode="_-* #,##0_-;\-* #,##0_-;_-* &quot;-&quot;??_-;_-@_-">
                  <c:v>267471.16341991344</c:v>
                </c:pt>
                <c:pt idx="310" formatCode="_-* #,##0_-;\-* #,##0_-;_-* &quot;-&quot;??_-;_-@_-">
                  <c:v>267678.47653721686</c:v>
                </c:pt>
                <c:pt idx="311" formatCode="_-* #,##0_-;\-* #,##0_-;_-* &quot;-&quot;??_-;_-@_-">
                  <c:v>267919.08655913977</c:v>
                </c:pt>
                <c:pt idx="312" formatCode="_-* #,##0_-;\-* #,##0_-;_-* &quot;-&quot;??_-;_-@_-">
                  <c:v>267997.39067524119</c:v>
                </c:pt>
                <c:pt idx="313" formatCode="_-* #,##0_-;\-* #,##0_-;_-* &quot;-&quot;??_-;_-@_-">
                  <c:v>268272.28135048237</c:v>
                </c:pt>
                <c:pt idx="314" formatCode="_-* #,##0_-;\-* #,##0_-;_-* &quot;-&quot;??_-;_-@_-">
                  <c:v>268547.17202572356</c:v>
                </c:pt>
                <c:pt idx="315" formatCode="_-* #,##0_-;\-* #,##0_-;_-* &quot;-&quot;??_-;_-@_-">
                  <c:v>268822.06270096474</c:v>
                </c:pt>
                <c:pt idx="316" formatCode="_-* #,##0_-;\-* #,##0_-;_-* &quot;-&quot;??_-;_-@_-">
                  <c:v>269096.95337620593</c:v>
                </c:pt>
                <c:pt idx="317" formatCode="_-* #,##0_-;\-* #,##0_-;_-* &quot;-&quot;??_-;_-@_-">
                  <c:v>269371.84405144711</c:v>
                </c:pt>
                <c:pt idx="318" formatCode="_-* #,##0_-;\-* #,##0_-;_-* &quot;-&quot;??_-;_-@_-">
                  <c:v>269646.7347266883</c:v>
                </c:pt>
                <c:pt idx="319" formatCode="_-* #,##0_-;\-* #,##0_-;_-* &quot;-&quot;??_-;_-@_-">
                  <c:v>269921.62540192949</c:v>
                </c:pt>
                <c:pt idx="320" formatCode="_-* #,##0_-;\-* #,##0_-;_-* &quot;-&quot;??_-;_-@_-">
                  <c:v>270196.51607717067</c:v>
                </c:pt>
                <c:pt idx="321" formatCode="_-* #,##0_-;\-* #,##0_-;_-* &quot;-&quot;??_-;_-@_-">
                  <c:v>270471.40675241186</c:v>
                </c:pt>
                <c:pt idx="322" formatCode="_-* #,##0_-;\-* #,##0_-;_-* &quot;-&quot;??_-;_-@_-">
                  <c:v>270746.29742765304</c:v>
                </c:pt>
                <c:pt idx="323" formatCode="_-* #,##0_-;\-* #,##0_-;_-* &quot;-&quot;??_-;_-@_-">
                  <c:v>271021.18810289423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9F-4BF4-8FC6-3846B07F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4608"/>
        <c:axId val="827754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'A4. Model Forecasting'!$N$10</c15:sqref>
                        </c15:formulaRef>
                      </c:ext>
                    </c:extLst>
                    <c:strCache>
                      <c:ptCount val="1"/>
                      <c:pt idx="0">
                        <c:v>SES 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'A4. Model Forecasting'!$N$11:$N$334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187598.33333333334</c:v>
                      </c:pt>
                      <c:pt idx="1">
                        <c:v>182119.46666666667</c:v>
                      </c:pt>
                      <c:pt idx="2">
                        <c:v>182451.17333333334</c:v>
                      </c:pt>
                      <c:pt idx="3">
                        <c:v>183174.73866666667</c:v>
                      </c:pt>
                      <c:pt idx="4">
                        <c:v>185884.79093333334</c:v>
                      </c:pt>
                      <c:pt idx="5">
                        <c:v>188154.23274666668</c:v>
                      </c:pt>
                      <c:pt idx="6">
                        <c:v>191846.58619733335</c:v>
                      </c:pt>
                      <c:pt idx="7">
                        <c:v>194427.86895786668</c:v>
                      </c:pt>
                      <c:pt idx="8">
                        <c:v>193723.89516629337</c:v>
                      </c:pt>
                      <c:pt idx="9">
                        <c:v>193946.31613303471</c:v>
                      </c:pt>
                      <c:pt idx="10">
                        <c:v>190633.05290642777</c:v>
                      </c:pt>
                      <c:pt idx="11">
                        <c:v>188706.2423251422</c:v>
                      </c:pt>
                      <c:pt idx="12">
                        <c:v>185300.99386011375</c:v>
                      </c:pt>
                      <c:pt idx="13">
                        <c:v>180809.59508809104</c:v>
                      </c:pt>
                      <c:pt idx="14">
                        <c:v>182221.47607047285</c:v>
                      </c:pt>
                      <c:pt idx="15">
                        <c:v>183524.58085637828</c:v>
                      </c:pt>
                      <c:pt idx="16">
                        <c:v>188015.86468510263</c:v>
                      </c:pt>
                      <c:pt idx="17">
                        <c:v>190295.4917480821</c:v>
                      </c:pt>
                      <c:pt idx="18">
                        <c:v>194203.99339846568</c:v>
                      </c:pt>
                      <c:pt idx="19">
                        <c:v>197289.99471877253</c:v>
                      </c:pt>
                      <c:pt idx="20">
                        <c:v>196584.99577501803</c:v>
                      </c:pt>
                      <c:pt idx="21">
                        <c:v>196826.59662001443</c:v>
                      </c:pt>
                      <c:pt idx="22">
                        <c:v>193925.67729601156</c:v>
                      </c:pt>
                      <c:pt idx="23">
                        <c:v>192506.14183680926</c:v>
                      </c:pt>
                      <c:pt idx="24">
                        <c:v>187867.71346944739</c:v>
                      </c:pt>
                      <c:pt idx="25">
                        <c:v>183582.97077555791</c:v>
                      </c:pt>
                      <c:pt idx="26">
                        <c:v>186104.37662044633</c:v>
                      </c:pt>
                      <c:pt idx="27">
                        <c:v>187964.90129635707</c:v>
                      </c:pt>
                      <c:pt idx="28">
                        <c:v>191690.72103708569</c:v>
                      </c:pt>
                      <c:pt idx="29">
                        <c:v>194808.57682966857</c:v>
                      </c:pt>
                      <c:pt idx="30">
                        <c:v>198802.46146373486</c:v>
                      </c:pt>
                      <c:pt idx="31">
                        <c:v>202050.9691709879</c:v>
                      </c:pt>
                      <c:pt idx="32">
                        <c:v>201742.97533679035</c:v>
                      </c:pt>
                      <c:pt idx="33">
                        <c:v>201967.18026943231</c:v>
                      </c:pt>
                      <c:pt idx="34">
                        <c:v>199588.54421554587</c:v>
                      </c:pt>
                      <c:pt idx="35">
                        <c:v>198288.2353724367</c:v>
                      </c:pt>
                      <c:pt idx="36">
                        <c:v>197398.18829794938</c:v>
                      </c:pt>
                      <c:pt idx="37">
                        <c:v>192129.15063835951</c:v>
                      </c:pt>
                      <c:pt idx="38">
                        <c:v>193948.72051068762</c:v>
                      </c:pt>
                      <c:pt idx="39">
                        <c:v>194801.57640855011</c:v>
                      </c:pt>
                      <c:pt idx="40">
                        <c:v>198358.46112684012</c:v>
                      </c:pt>
                      <c:pt idx="41">
                        <c:v>200960.7689014721</c:v>
                      </c:pt>
                      <c:pt idx="42">
                        <c:v>204206.21512117769</c:v>
                      </c:pt>
                      <c:pt idx="43">
                        <c:v>207208.17209694217</c:v>
                      </c:pt>
                      <c:pt idx="44">
                        <c:v>206539.73767755376</c:v>
                      </c:pt>
                      <c:pt idx="45">
                        <c:v>206580.79014204303</c:v>
                      </c:pt>
                      <c:pt idx="46">
                        <c:v>204090.83211363445</c:v>
                      </c:pt>
                      <c:pt idx="47">
                        <c:v>201940.86569090758</c:v>
                      </c:pt>
                      <c:pt idx="48">
                        <c:v>198245.69255272608</c:v>
                      </c:pt>
                      <c:pt idx="49">
                        <c:v>193908.95404218088</c:v>
                      </c:pt>
                      <c:pt idx="50">
                        <c:v>195961.5632337447</c:v>
                      </c:pt>
                      <c:pt idx="51">
                        <c:v>197819.85058699577</c:v>
                      </c:pt>
                      <c:pt idx="52">
                        <c:v>201991.08046959664</c:v>
                      </c:pt>
                      <c:pt idx="53">
                        <c:v>204703.06437567732</c:v>
                      </c:pt>
                      <c:pt idx="54">
                        <c:v>208784.25150054187</c:v>
                      </c:pt>
                      <c:pt idx="55">
                        <c:v>212837.40120043349</c:v>
                      </c:pt>
                      <c:pt idx="56">
                        <c:v>211790.72096034681</c:v>
                      </c:pt>
                      <c:pt idx="57">
                        <c:v>212563.37676827743</c:v>
                      </c:pt>
                      <c:pt idx="58">
                        <c:v>209979.30141462196</c:v>
                      </c:pt>
                      <c:pt idx="59">
                        <c:v>208275.84113169758</c:v>
                      </c:pt>
                      <c:pt idx="60">
                        <c:v>204645.87290535809</c:v>
                      </c:pt>
                      <c:pt idx="61">
                        <c:v>200506.6983242865</c:v>
                      </c:pt>
                      <c:pt idx="62">
                        <c:v>202795.75865942921</c:v>
                      </c:pt>
                      <c:pt idx="63">
                        <c:v>204494.60692754338</c:v>
                      </c:pt>
                      <c:pt idx="64">
                        <c:v>208812.08554203471</c:v>
                      </c:pt>
                      <c:pt idx="65">
                        <c:v>211500.4684336278</c:v>
                      </c:pt>
                      <c:pt idx="66">
                        <c:v>216542.97474690227</c:v>
                      </c:pt>
                      <c:pt idx="67">
                        <c:v>219933.57979752184</c:v>
                      </c:pt>
                      <c:pt idx="68">
                        <c:v>218656.26383801748</c:v>
                      </c:pt>
                      <c:pt idx="69">
                        <c:v>219168.81107041397</c:v>
                      </c:pt>
                      <c:pt idx="70">
                        <c:v>215819.44885633118</c:v>
                      </c:pt>
                      <c:pt idx="71">
                        <c:v>214119.95908506494</c:v>
                      </c:pt>
                      <c:pt idx="72">
                        <c:v>210669.96726805196</c:v>
                      </c:pt>
                      <c:pt idx="73">
                        <c:v>205969.37381444158</c:v>
                      </c:pt>
                      <c:pt idx="74">
                        <c:v>207619.89905155328</c:v>
                      </c:pt>
                      <c:pt idx="75">
                        <c:v>209680.11924124265</c:v>
                      </c:pt>
                      <c:pt idx="76">
                        <c:v>213323.89539299411</c:v>
                      </c:pt>
                      <c:pt idx="77">
                        <c:v>216405.71631439531</c:v>
                      </c:pt>
                      <c:pt idx="78">
                        <c:v>221113.37305151625</c:v>
                      </c:pt>
                      <c:pt idx="79">
                        <c:v>224319.298441213</c:v>
                      </c:pt>
                      <c:pt idx="80">
                        <c:v>223347.63875297044</c:v>
                      </c:pt>
                      <c:pt idx="81">
                        <c:v>224382.71100237637</c:v>
                      </c:pt>
                      <c:pt idx="82">
                        <c:v>221741.76880190111</c:v>
                      </c:pt>
                      <c:pt idx="83">
                        <c:v>220654.01504152091</c:v>
                      </c:pt>
                      <c:pt idx="84">
                        <c:v>215239.41203321674</c:v>
                      </c:pt>
                      <c:pt idx="85">
                        <c:v>210488.52962657341</c:v>
                      </c:pt>
                      <c:pt idx="86">
                        <c:v>212543.42370125875</c:v>
                      </c:pt>
                      <c:pt idx="87">
                        <c:v>214233.93896100702</c:v>
                      </c:pt>
                      <c:pt idx="88">
                        <c:v>217544.35116880565</c:v>
                      </c:pt>
                      <c:pt idx="89">
                        <c:v>221229.48093504453</c:v>
                      </c:pt>
                      <c:pt idx="90">
                        <c:v>225606.78474803566</c:v>
                      </c:pt>
                      <c:pt idx="91">
                        <c:v>228786.02779842855</c:v>
                      </c:pt>
                      <c:pt idx="92">
                        <c:v>227890.02223874285</c:v>
                      </c:pt>
                      <c:pt idx="93">
                        <c:v>229038.2177909943</c:v>
                      </c:pt>
                      <c:pt idx="94">
                        <c:v>227601.77423279546</c:v>
                      </c:pt>
                      <c:pt idx="95">
                        <c:v>226374.41938623638</c:v>
                      </c:pt>
                      <c:pt idx="96">
                        <c:v>221787.93550898912</c:v>
                      </c:pt>
                      <c:pt idx="97">
                        <c:v>217282.54840719132</c:v>
                      </c:pt>
                      <c:pt idx="98">
                        <c:v>220324.03872575308</c:v>
                      </c:pt>
                      <c:pt idx="99">
                        <c:v>221798.83098060248</c:v>
                      </c:pt>
                      <c:pt idx="100">
                        <c:v>225939.26478448202</c:v>
                      </c:pt>
                      <c:pt idx="101">
                        <c:v>229344.01182758564</c:v>
                      </c:pt>
                      <c:pt idx="102">
                        <c:v>232503.20946206851</c:v>
                      </c:pt>
                      <c:pt idx="103">
                        <c:v>235568.96756965481</c:v>
                      </c:pt>
                      <c:pt idx="104">
                        <c:v>234034.97405572387</c:v>
                      </c:pt>
                      <c:pt idx="105">
                        <c:v>234526.17924457911</c:v>
                      </c:pt>
                      <c:pt idx="106">
                        <c:v>232184.74339566327</c:v>
                      </c:pt>
                      <c:pt idx="107">
                        <c:v>229425.79471653063</c:v>
                      </c:pt>
                      <c:pt idx="108">
                        <c:v>225477.63577322452</c:v>
                      </c:pt>
                      <c:pt idx="109">
                        <c:v>220557.30861857964</c:v>
                      </c:pt>
                      <c:pt idx="110">
                        <c:v>222963.24689486373</c:v>
                      </c:pt>
                      <c:pt idx="111">
                        <c:v>224873.19751589099</c:v>
                      </c:pt>
                      <c:pt idx="112">
                        <c:v>228969.9580127128</c:v>
                      </c:pt>
                      <c:pt idx="113">
                        <c:v>231875.56641017026</c:v>
                      </c:pt>
                      <c:pt idx="114">
                        <c:v>235573.05312813623</c:v>
                      </c:pt>
                      <c:pt idx="115">
                        <c:v>239113.24250250898</c:v>
                      </c:pt>
                      <c:pt idx="116">
                        <c:v>236552.99400200718</c:v>
                      </c:pt>
                      <c:pt idx="117">
                        <c:v>237452.39520160574</c:v>
                      </c:pt>
                      <c:pt idx="118">
                        <c:v>236064.11616128462</c:v>
                      </c:pt>
                      <c:pt idx="119">
                        <c:v>234768.09292902768</c:v>
                      </c:pt>
                      <c:pt idx="120">
                        <c:v>230857.47434322216</c:v>
                      </c:pt>
                      <c:pt idx="121">
                        <c:v>226333.37947457773</c:v>
                      </c:pt>
                      <c:pt idx="122">
                        <c:v>228280.70357966219</c:v>
                      </c:pt>
                      <c:pt idx="123">
                        <c:v>230069.76286372979</c:v>
                      </c:pt>
                      <c:pt idx="124">
                        <c:v>234405.01029098386</c:v>
                      </c:pt>
                      <c:pt idx="125">
                        <c:v>237097.60823278711</c:v>
                      </c:pt>
                      <c:pt idx="126">
                        <c:v>240956.4865862297</c:v>
                      </c:pt>
                      <c:pt idx="127">
                        <c:v>244498.3892689838</c:v>
                      </c:pt>
                      <c:pt idx="128">
                        <c:v>242323.71141518705</c:v>
                      </c:pt>
                      <c:pt idx="129">
                        <c:v>242970.16913214966</c:v>
                      </c:pt>
                      <c:pt idx="130">
                        <c:v>240505.73530571975</c:v>
                      </c:pt>
                      <c:pt idx="131">
                        <c:v>239256.5882445758</c:v>
                      </c:pt>
                      <c:pt idx="132">
                        <c:v>235112.07059566065</c:v>
                      </c:pt>
                      <c:pt idx="133">
                        <c:v>228825.05647652852</c:v>
                      </c:pt>
                      <c:pt idx="134">
                        <c:v>230395.84518122283</c:v>
                      </c:pt>
                      <c:pt idx="135">
                        <c:v>232199.67614497826</c:v>
                      </c:pt>
                      <c:pt idx="136">
                        <c:v>236408.54091598262</c:v>
                      </c:pt>
                      <c:pt idx="137">
                        <c:v>239555.8327327861</c:v>
                      </c:pt>
                      <c:pt idx="138">
                        <c:v>244065.66618622889</c:v>
                      </c:pt>
                      <c:pt idx="139">
                        <c:v>247389.93294898313</c:v>
                      </c:pt>
                      <c:pt idx="140">
                        <c:v>245402.14635918653</c:v>
                      </c:pt>
                      <c:pt idx="141">
                        <c:v>247131.31708734925</c:v>
                      </c:pt>
                      <c:pt idx="142">
                        <c:v>244444.65366987942</c:v>
                      </c:pt>
                      <c:pt idx="143">
                        <c:v>243263.32293590356</c:v>
                      </c:pt>
                      <c:pt idx="144">
                        <c:v>239100.65834872285</c:v>
                      </c:pt>
                      <c:pt idx="145">
                        <c:v>234022.32667897828</c:v>
                      </c:pt>
                      <c:pt idx="146">
                        <c:v>237498.46134318263</c:v>
                      </c:pt>
                      <c:pt idx="147">
                        <c:v>240192.36907454612</c:v>
                      </c:pt>
                      <c:pt idx="148">
                        <c:v>243600.89525963692</c:v>
                      </c:pt>
                      <c:pt idx="149">
                        <c:v>246357.31620770955</c:v>
                      </c:pt>
                      <c:pt idx="150">
                        <c:v>250279.65296616766</c:v>
                      </c:pt>
                      <c:pt idx="151">
                        <c:v>252790.92237293415</c:v>
                      </c:pt>
                      <c:pt idx="152">
                        <c:v>250935.73789834732</c:v>
                      </c:pt>
                      <c:pt idx="153">
                        <c:v>251647.79031867787</c:v>
                      </c:pt>
                      <c:pt idx="154">
                        <c:v>249277.43225494231</c:v>
                      </c:pt>
                      <c:pt idx="155">
                        <c:v>248427.74580395385</c:v>
                      </c:pt>
                      <c:pt idx="156">
                        <c:v>243556.59664316309</c:v>
                      </c:pt>
                      <c:pt idx="157">
                        <c:v>238839.27731453048</c:v>
                      </c:pt>
                      <c:pt idx="158">
                        <c:v>241707.82185162438</c:v>
                      </c:pt>
                      <c:pt idx="159">
                        <c:v>243538.25748129952</c:v>
                      </c:pt>
                      <c:pt idx="160">
                        <c:v>247366.20598503962</c:v>
                      </c:pt>
                      <c:pt idx="161">
                        <c:v>250656.16478803172</c:v>
                      </c:pt>
                      <c:pt idx="162">
                        <c:v>253929.9318304254</c:v>
                      </c:pt>
                      <c:pt idx="163">
                        <c:v>256208.54546434034</c:v>
                      </c:pt>
                      <c:pt idx="164">
                        <c:v>253414.83637147228</c:v>
                      </c:pt>
                      <c:pt idx="165">
                        <c:v>253015.66909717786</c:v>
                      </c:pt>
                      <c:pt idx="166">
                        <c:v>251023.73527774232</c:v>
                      </c:pt>
                      <c:pt idx="167">
                        <c:v>249976.38822219387</c:v>
                      </c:pt>
                      <c:pt idx="168">
                        <c:v>246637.51057775511</c:v>
                      </c:pt>
                      <c:pt idx="169">
                        <c:v>241452.20846220411</c:v>
                      </c:pt>
                      <c:pt idx="170">
                        <c:v>244486.36676976332</c:v>
                      </c:pt>
                      <c:pt idx="171">
                        <c:v>245717.89341581066</c:v>
                      </c:pt>
                      <c:pt idx="172">
                        <c:v>249248.31473264855</c:v>
                      </c:pt>
                      <c:pt idx="173">
                        <c:v>252155.05178611886</c:v>
                      </c:pt>
                      <c:pt idx="174">
                        <c:v>254408.2414288951</c:v>
                      </c:pt>
                      <c:pt idx="175">
                        <c:v>256567.79314311611</c:v>
                      </c:pt>
                      <c:pt idx="176">
                        <c:v>254375.23451449291</c:v>
                      </c:pt>
                      <c:pt idx="177">
                        <c:v>255087.98761159432</c:v>
                      </c:pt>
                      <c:pt idx="178">
                        <c:v>253139.59008927547</c:v>
                      </c:pt>
                      <c:pt idx="179">
                        <c:v>252149.07207142038</c:v>
                      </c:pt>
                      <c:pt idx="180">
                        <c:v>248443.45765713631</c:v>
                      </c:pt>
                      <c:pt idx="181">
                        <c:v>242601.16612570905</c:v>
                      </c:pt>
                      <c:pt idx="182">
                        <c:v>246008.53290056725</c:v>
                      </c:pt>
                      <c:pt idx="183">
                        <c:v>247325.82632045381</c:v>
                      </c:pt>
                      <c:pt idx="184">
                        <c:v>251375.46105636307</c:v>
                      </c:pt>
                      <c:pt idx="185">
                        <c:v>254175.16884509049</c:v>
                      </c:pt>
                      <c:pt idx="186">
                        <c:v>256761.33507607243</c:v>
                      </c:pt>
                      <c:pt idx="187">
                        <c:v>259654.06806085794</c:v>
                      </c:pt>
                      <c:pt idx="188">
                        <c:v>256916.25444868638</c:v>
                      </c:pt>
                      <c:pt idx="189">
                        <c:v>257817.60355894911</c:v>
                      </c:pt>
                      <c:pt idx="190">
                        <c:v>255411.48284715929</c:v>
                      </c:pt>
                      <c:pt idx="191">
                        <c:v>252385.38627772746</c:v>
                      </c:pt>
                      <c:pt idx="192">
                        <c:v>248492.30902218199</c:v>
                      </c:pt>
                      <c:pt idx="193">
                        <c:v>243061.04721774562</c:v>
                      </c:pt>
                      <c:pt idx="194">
                        <c:v>244917.43777419653</c:v>
                      </c:pt>
                      <c:pt idx="195">
                        <c:v>246351.55021935725</c:v>
                      </c:pt>
                      <c:pt idx="196">
                        <c:v>249374.44017548583</c:v>
                      </c:pt>
                      <c:pt idx="197">
                        <c:v>250996.35214038868</c:v>
                      </c:pt>
                      <c:pt idx="198">
                        <c:v>253117.08171231096</c:v>
                      </c:pt>
                      <c:pt idx="199">
                        <c:v>254615.46536984877</c:v>
                      </c:pt>
                      <c:pt idx="200">
                        <c:v>251613.77229587903</c:v>
                      </c:pt>
                      <c:pt idx="201">
                        <c:v>252460.61783670323</c:v>
                      </c:pt>
                      <c:pt idx="202">
                        <c:v>249261.49426936259</c:v>
                      </c:pt>
                      <c:pt idx="203">
                        <c:v>247757.59541549007</c:v>
                      </c:pt>
                      <c:pt idx="204">
                        <c:v>243311.87633239204</c:v>
                      </c:pt>
                      <c:pt idx="205">
                        <c:v>238178.10106591365</c:v>
                      </c:pt>
                      <c:pt idx="206">
                        <c:v>240490.68085273093</c:v>
                      </c:pt>
                      <c:pt idx="207">
                        <c:v>242667.34468218475</c:v>
                      </c:pt>
                      <c:pt idx="208">
                        <c:v>245789.07574574783</c:v>
                      </c:pt>
                      <c:pt idx="209">
                        <c:v>248310.26059659827</c:v>
                      </c:pt>
                      <c:pt idx="210">
                        <c:v>251542.60847727861</c:v>
                      </c:pt>
                      <c:pt idx="211">
                        <c:v>253293.4867818229</c:v>
                      </c:pt>
                      <c:pt idx="212">
                        <c:v>251028.78942545832</c:v>
                      </c:pt>
                      <c:pt idx="213">
                        <c:v>251264.83154036669</c:v>
                      </c:pt>
                      <c:pt idx="214">
                        <c:v>248464.66523229337</c:v>
                      </c:pt>
                      <c:pt idx="215">
                        <c:v>246690.3321858347</c:v>
                      </c:pt>
                      <c:pt idx="216">
                        <c:v>241520.06574866775</c:v>
                      </c:pt>
                      <c:pt idx="217">
                        <c:v>235343.05259893421</c:v>
                      </c:pt>
                      <c:pt idx="218">
                        <c:v>239122.04207914739</c:v>
                      </c:pt>
                      <c:pt idx="219">
                        <c:v>242084.83366331793</c:v>
                      </c:pt>
                      <c:pt idx="220">
                        <c:v>245053.26693065435</c:v>
                      </c:pt>
                      <c:pt idx="221">
                        <c:v>248059.21354452349</c:v>
                      </c:pt>
                      <c:pt idx="222">
                        <c:v>251510.37083561881</c:v>
                      </c:pt>
                      <c:pt idx="223">
                        <c:v>253975.69666849505</c:v>
                      </c:pt>
                      <c:pt idx="224">
                        <c:v>252116.95733479605</c:v>
                      </c:pt>
                      <c:pt idx="225">
                        <c:v>252972.56586783685</c:v>
                      </c:pt>
                      <c:pt idx="226">
                        <c:v>250293.8526942695</c:v>
                      </c:pt>
                      <c:pt idx="227">
                        <c:v>248395.08215541561</c:v>
                      </c:pt>
                      <c:pt idx="228">
                        <c:v>243474.0657243325</c:v>
                      </c:pt>
                      <c:pt idx="229">
                        <c:v>237471.85257946601</c:v>
                      </c:pt>
                      <c:pt idx="230">
                        <c:v>240602.28206357284</c:v>
                      </c:pt>
                      <c:pt idx="231">
                        <c:v>242397.42565085829</c:v>
                      </c:pt>
                      <c:pt idx="232">
                        <c:v>244734.54052068666</c:v>
                      </c:pt>
                      <c:pt idx="233">
                        <c:v>247457.63241654934</c:v>
                      </c:pt>
                      <c:pt idx="234">
                        <c:v>250001.10593323948</c:v>
                      </c:pt>
                      <c:pt idx="235">
                        <c:v>252106.0847465916</c:v>
                      </c:pt>
                      <c:pt idx="236">
                        <c:v>250097.26779727329</c:v>
                      </c:pt>
                      <c:pt idx="237">
                        <c:v>250459.01423781866</c:v>
                      </c:pt>
                      <c:pt idx="238">
                        <c:v>248074.21139025493</c:v>
                      </c:pt>
                      <c:pt idx="239">
                        <c:v>247421.36911220395</c:v>
                      </c:pt>
                      <c:pt idx="240">
                        <c:v>243442.49528976317</c:v>
                      </c:pt>
                      <c:pt idx="241">
                        <c:v>238393.19623181055</c:v>
                      </c:pt>
                      <c:pt idx="242">
                        <c:v>241947.75698544848</c:v>
                      </c:pt>
                      <c:pt idx="243">
                        <c:v>243437.00558835879</c:v>
                      </c:pt>
                      <c:pt idx="244">
                        <c:v>246904.40447068703</c:v>
                      </c:pt>
                      <c:pt idx="245">
                        <c:v>249598.72357654964</c:v>
                      </c:pt>
                      <c:pt idx="246">
                        <c:v>251727.77886123973</c:v>
                      </c:pt>
                      <c:pt idx="247">
                        <c:v>254258.02308899182</c:v>
                      </c:pt>
                      <c:pt idx="248">
                        <c:v>251179.81847119346</c:v>
                      </c:pt>
                      <c:pt idx="249">
                        <c:v>251658.65477695479</c:v>
                      </c:pt>
                      <c:pt idx="250">
                        <c:v>249399.12382156384</c:v>
                      </c:pt>
                      <c:pt idx="251">
                        <c:v>247261.09905725106</c:v>
                      </c:pt>
                      <c:pt idx="252">
                        <c:v>243692.67924580089</c:v>
                      </c:pt>
                      <c:pt idx="253">
                        <c:v>238114.74339664073</c:v>
                      </c:pt>
                      <c:pt idx="254">
                        <c:v>241096.9947173126</c:v>
                      </c:pt>
                      <c:pt idx="255">
                        <c:v>243290.39577385009</c:v>
                      </c:pt>
                      <c:pt idx="256">
                        <c:v>247313.5166190801</c:v>
                      </c:pt>
                      <c:pt idx="257">
                        <c:v>249846.81329526409</c:v>
                      </c:pt>
                      <c:pt idx="258">
                        <c:v>252666.6506362113</c:v>
                      </c:pt>
                      <c:pt idx="259">
                        <c:v>255745.52050896906</c:v>
                      </c:pt>
                      <c:pt idx="260">
                        <c:v>253103.61640717526</c:v>
                      </c:pt>
                      <c:pt idx="261">
                        <c:v>254232.49312574023</c:v>
                      </c:pt>
                      <c:pt idx="262">
                        <c:v>251396.99450059221</c:v>
                      </c:pt>
                      <c:pt idx="263">
                        <c:v>249364.99560047378</c:v>
                      </c:pt>
                      <c:pt idx="264">
                        <c:v>244774.59648037903</c:v>
                      </c:pt>
                      <c:pt idx="265">
                        <c:v>238609.47718430322</c:v>
                      </c:pt>
                      <c:pt idx="266">
                        <c:v>241572.38174744259</c:v>
                      </c:pt>
                      <c:pt idx="267">
                        <c:v>244605.10539795409</c:v>
                      </c:pt>
                      <c:pt idx="268">
                        <c:v>248931.48431836328</c:v>
                      </c:pt>
                      <c:pt idx="269">
                        <c:v>251836.98745469062</c:v>
                      </c:pt>
                      <c:pt idx="270">
                        <c:v>255480.18996375252</c:v>
                      </c:pt>
                      <c:pt idx="271">
                        <c:v>258150.35197100203</c:v>
                      </c:pt>
                      <c:pt idx="272">
                        <c:v>256057.88157680165</c:v>
                      </c:pt>
                      <c:pt idx="273">
                        <c:v>257875.10526144132</c:v>
                      </c:pt>
                      <c:pt idx="274">
                        <c:v>254590.28420915309</c:v>
                      </c:pt>
                      <c:pt idx="275">
                        <c:v>254126.4273673225</c:v>
                      </c:pt>
                      <c:pt idx="276">
                        <c:v>250000.74189385801</c:v>
                      </c:pt>
                      <c:pt idx="277">
                        <c:v>243444.59351508642</c:v>
                      </c:pt>
                      <c:pt idx="278">
                        <c:v>246359.07481206916</c:v>
                      </c:pt>
                      <c:pt idx="279">
                        <c:v>249650.65984965532</c:v>
                      </c:pt>
                      <c:pt idx="280">
                        <c:v>253888.32787972427</c:v>
                      </c:pt>
                      <c:pt idx="281">
                        <c:v>257225.46230377944</c:v>
                      </c:pt>
                      <c:pt idx="282">
                        <c:v>261454.76984302356</c:v>
                      </c:pt>
                      <c:pt idx="283">
                        <c:v>263605.61587441887</c:v>
                      </c:pt>
                      <c:pt idx="284">
                        <c:v>261902.4926995351</c:v>
                      </c:pt>
                      <c:pt idx="285">
                        <c:v>263215.7941596281</c:v>
                      </c:pt>
                      <c:pt idx="286">
                        <c:v>260341.23532770251</c:v>
                      </c:pt>
                      <c:pt idx="287">
                        <c:v>260157.78826216201</c:v>
                      </c:pt>
                      <c:pt idx="288">
                        <c:v>256062.03060972964</c:v>
                      </c:pt>
                      <c:pt idx="289">
                        <c:v>249451.82448778374</c:v>
                      </c:pt>
                      <c:pt idx="290">
                        <c:v>252590.85959022699</c:v>
                      </c:pt>
                      <c:pt idx="291">
                        <c:v>256003.28767218161</c:v>
                      </c:pt>
                      <c:pt idx="292">
                        <c:v>260397.03013774529</c:v>
                      </c:pt>
                      <c:pt idx="293">
                        <c:v>263715.82411019626</c:v>
                      </c:pt>
                      <c:pt idx="294">
                        <c:v>268004.65928815701</c:v>
                      </c:pt>
                      <c:pt idx="295">
                        <c:v>270246.32743052562</c:v>
                      </c:pt>
                      <c:pt idx="296">
                        <c:v>268604.8619444205</c:v>
                      </c:pt>
                      <c:pt idx="297">
                        <c:v>270005.88955553644</c:v>
                      </c:pt>
                      <c:pt idx="298">
                        <c:v>267035.51164442918</c:v>
                      </c:pt>
                      <c:pt idx="299">
                        <c:v>266584.00931554334</c:v>
                      </c:pt>
                      <c:pt idx="300">
                        <c:v>262184.60745243472</c:v>
                      </c:pt>
                      <c:pt idx="301">
                        <c:v>255137.08596194777</c:v>
                      </c:pt>
                      <c:pt idx="302">
                        <c:v>257580.66876955822</c:v>
                      </c:pt>
                      <c:pt idx="303">
                        <c:v>260645.33501564659</c:v>
                      </c:pt>
                      <c:pt idx="304">
                        <c:v>265307.46801251726</c:v>
                      </c:pt>
                      <c:pt idx="305">
                        <c:v>268353.37441001384</c:v>
                      </c:pt>
                      <c:pt idx="306">
                        <c:v>272151.29952801112</c:v>
                      </c:pt>
                      <c:pt idx="307">
                        <c:v>274357.83962240891</c:v>
                      </c:pt>
                      <c:pt idx="308">
                        <c:v>272020.87169792713</c:v>
                      </c:pt>
                      <c:pt idx="309">
                        <c:v>273404.09735834174</c:v>
                      </c:pt>
                      <c:pt idx="310">
                        <c:v>270265.67788667342</c:v>
                      </c:pt>
                      <c:pt idx="311">
                        <c:v>269519.54230933875</c:v>
                      </c:pt>
                      <c:pt idx="312">
                        <c:v>264754.63384747098</c:v>
                      </c:pt>
                      <c:pt idx="313">
                        <c:v>260942.70707797678</c:v>
                      </c:pt>
                      <c:pt idx="314">
                        <c:v>257893.16566238145</c:v>
                      </c:pt>
                      <c:pt idx="315">
                        <c:v>255453.53252990518</c:v>
                      </c:pt>
                      <c:pt idx="316">
                        <c:v>253501.82602392416</c:v>
                      </c:pt>
                      <c:pt idx="317">
                        <c:v>251940.46081913935</c:v>
                      </c:pt>
                      <c:pt idx="318">
                        <c:v>250691.3686553115</c:v>
                      </c:pt>
                      <c:pt idx="319">
                        <c:v>249692.09492424922</c:v>
                      </c:pt>
                      <c:pt idx="320">
                        <c:v>248892.6759393994</c:v>
                      </c:pt>
                      <c:pt idx="321">
                        <c:v>248253.14075151953</c:v>
                      </c:pt>
                      <c:pt idx="322">
                        <c:v>247741.51260121563</c:v>
                      </c:pt>
                      <c:pt idx="323">
                        <c:v>247332.21008097252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9F-4BF4-8FC6-3846B07FA78B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Forecasting'!$P$10</c15:sqref>
                        </c15:formulaRef>
                      </c:ext>
                    </c:extLst>
                    <c:strCache>
                      <c:ptCount val="1"/>
                      <c:pt idx="0">
                        <c:v>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Forecasting'!$P$11:$P$334</c15:sqref>
                        </c15:formulaRef>
                      </c:ext>
                    </c:extLst>
                    <c:numCache>
                      <c:formatCode>_-* #,##0.0_-;\-* #,##0.0_-;_-* "-"??_-;_-@_-</c:formatCode>
                      <c:ptCount val="324"/>
                      <c:pt idx="0">
                        <c:v>27394.333333333343</c:v>
                      </c:pt>
                      <c:pt idx="1">
                        <c:v>1658.5333333333256</c:v>
                      </c:pt>
                      <c:pt idx="2">
                        <c:v>3617.8266666666605</c:v>
                      </c:pt>
                      <c:pt idx="3">
                        <c:v>13550.261333333328</c:v>
                      </c:pt>
                      <c:pt idx="4">
                        <c:v>11347.209066666663</c:v>
                      </c:pt>
                      <c:pt idx="5">
                        <c:v>18461.767253333324</c:v>
                      </c:pt>
                      <c:pt idx="6">
                        <c:v>12906.413802666648</c:v>
                      </c:pt>
                      <c:pt idx="7">
                        <c:v>3519.8689578666817</c:v>
                      </c:pt>
                      <c:pt idx="8">
                        <c:v>1112.1048337066313</c:v>
                      </c:pt>
                      <c:pt idx="9">
                        <c:v>16566.316133034707</c:v>
                      </c:pt>
                      <c:pt idx="10">
                        <c:v>9634.0529064277653</c:v>
                      </c:pt>
                      <c:pt idx="11">
                        <c:v>17026.242325142201</c:v>
                      </c:pt>
                      <c:pt idx="12">
                        <c:v>22456.993860113755</c:v>
                      </c:pt>
                      <c:pt idx="13">
                        <c:v>7059.4049119089614</c:v>
                      </c:pt>
                      <c:pt idx="14">
                        <c:v>6515.5239295271458</c:v>
                      </c:pt>
                      <c:pt idx="15">
                        <c:v>22456.419143621722</c:v>
                      </c:pt>
                      <c:pt idx="16">
                        <c:v>11398.135314897372</c:v>
                      </c:pt>
                      <c:pt idx="17">
                        <c:v>19542.508251917898</c:v>
                      </c:pt>
                      <c:pt idx="18">
                        <c:v>15430.006601534318</c:v>
                      </c:pt>
                      <c:pt idx="19">
                        <c:v>3524.9947187725338</c:v>
                      </c:pt>
                      <c:pt idx="20">
                        <c:v>1208.0042249819671</c:v>
                      </c:pt>
                      <c:pt idx="21">
                        <c:v>14504.596620014432</c:v>
                      </c:pt>
                      <c:pt idx="22">
                        <c:v>7097.6772960115632</c:v>
                      </c:pt>
                      <c:pt idx="23">
                        <c:v>23192.141836809256</c:v>
                      </c:pt>
                      <c:pt idx="24">
                        <c:v>21423.713469447393</c:v>
                      </c:pt>
                      <c:pt idx="25">
                        <c:v>12607.029224442085</c:v>
                      </c:pt>
                      <c:pt idx="26">
                        <c:v>9302.6233795536682</c:v>
                      </c:pt>
                      <c:pt idx="27">
                        <c:v>18629.098703642929</c:v>
                      </c:pt>
                      <c:pt idx="28">
                        <c:v>15589.278962914308</c:v>
                      </c:pt>
                      <c:pt idx="29">
                        <c:v>19969.423170331429</c:v>
                      </c:pt>
                      <c:pt idx="30">
                        <c:v>16242.538536265143</c:v>
                      </c:pt>
                      <c:pt idx="31">
                        <c:v>1539.9691709878971</c:v>
                      </c:pt>
                      <c:pt idx="32">
                        <c:v>1121.0246632096532</c:v>
                      </c:pt>
                      <c:pt idx="33">
                        <c:v>11893.180269432312</c:v>
                      </c:pt>
                      <c:pt idx="34">
                        <c:v>6501.5442155458732</c:v>
                      </c:pt>
                      <c:pt idx="35">
                        <c:v>4450.2353724366985</c:v>
                      </c:pt>
                      <c:pt idx="36">
                        <c:v>26345.188297949382</c:v>
                      </c:pt>
                      <c:pt idx="37">
                        <c:v>9097.8493616404885</c:v>
                      </c:pt>
                      <c:pt idx="38">
                        <c:v>4264.2794893123792</c:v>
                      </c:pt>
                      <c:pt idx="39">
                        <c:v>17784.423591449886</c:v>
                      </c:pt>
                      <c:pt idx="40">
                        <c:v>13011.53887315988</c:v>
                      </c:pt>
                      <c:pt idx="41">
                        <c:v>16227.231098527904</c:v>
                      </c:pt>
                      <c:pt idx="42">
                        <c:v>15009.784878822305</c:v>
                      </c:pt>
                      <c:pt idx="43">
                        <c:v>3342.1720969421731</c:v>
                      </c:pt>
                      <c:pt idx="44">
                        <c:v>205.26232244624407</c:v>
                      </c:pt>
                      <c:pt idx="45">
                        <c:v>12449.790142043028</c:v>
                      </c:pt>
                      <c:pt idx="46">
                        <c:v>10749.832113634446</c:v>
                      </c:pt>
                      <c:pt idx="47">
                        <c:v>18475.86569090758</c:v>
                      </c:pt>
                      <c:pt idx="48">
                        <c:v>21683.692552726076</c:v>
                      </c:pt>
                      <c:pt idx="49">
                        <c:v>10263.045957819122</c:v>
                      </c:pt>
                      <c:pt idx="50">
                        <c:v>9291.4367662552977</c:v>
                      </c:pt>
                      <c:pt idx="51">
                        <c:v>20856.149413004227</c:v>
                      </c:pt>
                      <c:pt idx="52">
                        <c:v>13559.919530403364</c:v>
                      </c:pt>
                      <c:pt idx="53">
                        <c:v>20405.935624322679</c:v>
                      </c:pt>
                      <c:pt idx="54">
                        <c:v>20265.748499458132</c:v>
                      </c:pt>
                      <c:pt idx="55">
                        <c:v>5233.4012004334945</c:v>
                      </c:pt>
                      <c:pt idx="56">
                        <c:v>3863.2790396531927</c:v>
                      </c:pt>
                      <c:pt idx="57">
                        <c:v>12920.376768277434</c:v>
                      </c:pt>
                      <c:pt idx="58">
                        <c:v>8517.3014146219648</c:v>
                      </c:pt>
                      <c:pt idx="59">
                        <c:v>18149.841131697583</c:v>
                      </c:pt>
                      <c:pt idx="60">
                        <c:v>20695.87290535809</c:v>
                      </c:pt>
                      <c:pt idx="61">
                        <c:v>11445.301675713505</c:v>
                      </c:pt>
                      <c:pt idx="62">
                        <c:v>8494.2413405707921</c:v>
                      </c:pt>
                      <c:pt idx="63">
                        <c:v>21587.393072456616</c:v>
                      </c:pt>
                      <c:pt idx="64">
                        <c:v>13441.914457965293</c:v>
                      </c:pt>
                      <c:pt idx="65">
                        <c:v>25212.531566372199</c:v>
                      </c:pt>
                      <c:pt idx="66">
                        <c:v>16953.02525309773</c:v>
                      </c:pt>
                      <c:pt idx="67">
                        <c:v>6386.5797975218447</c:v>
                      </c:pt>
                      <c:pt idx="68">
                        <c:v>2562.7361619825242</c:v>
                      </c:pt>
                      <c:pt idx="69">
                        <c:v>16746.811070413969</c:v>
                      </c:pt>
                      <c:pt idx="70">
                        <c:v>8497.4488563311752</c:v>
                      </c:pt>
                      <c:pt idx="71">
                        <c:v>17249.95908506494</c:v>
                      </c:pt>
                      <c:pt idx="72">
                        <c:v>23502.967268051958</c:v>
                      </c:pt>
                      <c:pt idx="73">
                        <c:v>8252.6261855584162</c:v>
                      </c:pt>
                      <c:pt idx="74">
                        <c:v>10301.100948446721</c:v>
                      </c:pt>
                      <c:pt idx="75">
                        <c:v>18218.880758757354</c:v>
                      </c:pt>
                      <c:pt idx="76">
                        <c:v>15409.104607005895</c:v>
                      </c:pt>
                      <c:pt idx="77">
                        <c:v>23538.283685604692</c:v>
                      </c:pt>
                      <c:pt idx="78">
                        <c:v>16029.626948483754</c:v>
                      </c:pt>
                      <c:pt idx="79">
                        <c:v>4858.2984412130027</c:v>
                      </c:pt>
                      <c:pt idx="80">
                        <c:v>5175.3612470295629</c:v>
                      </c:pt>
                      <c:pt idx="81">
                        <c:v>13204.711002376367</c:v>
                      </c:pt>
                      <c:pt idx="82">
                        <c:v>5438.7688019011111</c:v>
                      </c:pt>
                      <c:pt idx="83">
                        <c:v>27073.015041520906</c:v>
                      </c:pt>
                      <c:pt idx="84">
                        <c:v>23754.412033216737</c:v>
                      </c:pt>
                      <c:pt idx="85">
                        <c:v>10274.470373426593</c:v>
                      </c:pt>
                      <c:pt idx="86">
                        <c:v>8452.5762987412454</c:v>
                      </c:pt>
                      <c:pt idx="87">
                        <c:v>16552.061038992979</c:v>
                      </c:pt>
                      <c:pt idx="88">
                        <c:v>18425.648831194354</c:v>
                      </c:pt>
                      <c:pt idx="89">
                        <c:v>21886.519064955472</c:v>
                      </c:pt>
                      <c:pt idx="90">
                        <c:v>15896.215251964342</c:v>
                      </c:pt>
                      <c:pt idx="91">
                        <c:v>4480.0277984285494</c:v>
                      </c:pt>
                      <c:pt idx="92">
                        <c:v>5740.9777612571488</c:v>
                      </c:pt>
                      <c:pt idx="93">
                        <c:v>7182.2177909942984</c:v>
                      </c:pt>
                      <c:pt idx="94">
                        <c:v>6136.774232795462</c:v>
                      </c:pt>
                      <c:pt idx="95">
                        <c:v>22932.419386236375</c:v>
                      </c:pt>
                      <c:pt idx="96">
                        <c:v>22526.935508989118</c:v>
                      </c:pt>
                      <c:pt idx="97">
                        <c:v>15207.451592808677</c:v>
                      </c:pt>
                      <c:pt idx="98">
                        <c:v>7373.961274246918</c:v>
                      </c:pt>
                      <c:pt idx="99">
                        <c:v>20702.169019397523</c:v>
                      </c:pt>
                      <c:pt idx="100">
                        <c:v>17023.735215517983</c:v>
                      </c:pt>
                      <c:pt idx="101">
                        <c:v>15795.988172414363</c:v>
                      </c:pt>
                      <c:pt idx="102">
                        <c:v>15328.790537931491</c:v>
                      </c:pt>
                      <c:pt idx="103">
                        <c:v>7669.9675696548074</c:v>
                      </c:pt>
                      <c:pt idx="104">
                        <c:v>2456.0259442761308</c:v>
                      </c:pt>
                      <c:pt idx="105">
                        <c:v>11707.179244579107</c:v>
                      </c:pt>
                      <c:pt idx="106">
                        <c:v>13794.743395663274</c:v>
                      </c:pt>
                      <c:pt idx="107">
                        <c:v>19740.794716530625</c:v>
                      </c:pt>
                      <c:pt idx="108">
                        <c:v>24601.635773224523</c:v>
                      </c:pt>
                      <c:pt idx="109">
                        <c:v>12029.691381420358</c:v>
                      </c:pt>
                      <c:pt idx="110">
                        <c:v>9549.7531051362748</c:v>
                      </c:pt>
                      <c:pt idx="111">
                        <c:v>20483.802484109008</c:v>
                      </c:pt>
                      <c:pt idx="112">
                        <c:v>14528.041987287201</c:v>
                      </c:pt>
                      <c:pt idx="113">
                        <c:v>18487.433589829743</c:v>
                      </c:pt>
                      <c:pt idx="114">
                        <c:v>17700.946871863765</c:v>
                      </c:pt>
                      <c:pt idx="115">
                        <c:v>12801.242502508976</c:v>
                      </c:pt>
                      <c:pt idx="116">
                        <c:v>4497.0059979928192</c:v>
                      </c:pt>
                      <c:pt idx="117">
                        <c:v>6941.3952016057447</c:v>
                      </c:pt>
                      <c:pt idx="118">
                        <c:v>6480.116161284619</c:v>
                      </c:pt>
                      <c:pt idx="119">
                        <c:v>19553.092929027684</c:v>
                      </c:pt>
                      <c:pt idx="120">
                        <c:v>22620.474343222158</c:v>
                      </c:pt>
                      <c:pt idx="121">
                        <c:v>9736.6205254222732</c:v>
                      </c:pt>
                      <c:pt idx="122">
                        <c:v>8945.2964203378069</c:v>
                      </c:pt>
                      <c:pt idx="123">
                        <c:v>21676.237136270211</c:v>
                      </c:pt>
                      <c:pt idx="124">
                        <c:v>13462.989709016139</c:v>
                      </c:pt>
                      <c:pt idx="125">
                        <c:v>19294.391767212888</c:v>
                      </c:pt>
                      <c:pt idx="126">
                        <c:v>17709.513413770299</c:v>
                      </c:pt>
                      <c:pt idx="127">
                        <c:v>10873.389268983796</c:v>
                      </c:pt>
                      <c:pt idx="128">
                        <c:v>3232.2885848129517</c:v>
                      </c:pt>
                      <c:pt idx="129">
                        <c:v>12322.169132149662</c:v>
                      </c:pt>
                      <c:pt idx="130">
                        <c:v>6245.735305719747</c:v>
                      </c:pt>
                      <c:pt idx="131">
                        <c:v>20722.588244575803</c:v>
                      </c:pt>
                      <c:pt idx="132">
                        <c:v>31435.070595660654</c:v>
                      </c:pt>
                      <c:pt idx="133">
                        <c:v>7853.9435234714765</c:v>
                      </c:pt>
                      <c:pt idx="134">
                        <c:v>9019.1548187771696</c:v>
                      </c:pt>
                      <c:pt idx="135">
                        <c:v>21044.323855021736</c:v>
                      </c:pt>
                      <c:pt idx="136">
                        <c:v>15736.459084017377</c:v>
                      </c:pt>
                      <c:pt idx="137">
                        <c:v>22549.167267213896</c:v>
                      </c:pt>
                      <c:pt idx="138">
                        <c:v>16621.333813771111</c:v>
                      </c:pt>
                      <c:pt idx="139">
                        <c:v>9938.9329489831289</c:v>
                      </c:pt>
                      <c:pt idx="140">
                        <c:v>8645.8536408134678</c:v>
                      </c:pt>
                      <c:pt idx="141">
                        <c:v>13433.317087349249</c:v>
                      </c:pt>
                      <c:pt idx="142">
                        <c:v>5906.6536698794225</c:v>
                      </c:pt>
                      <c:pt idx="143">
                        <c:v>20813.322935903561</c:v>
                      </c:pt>
                      <c:pt idx="144">
                        <c:v>25391.658348722849</c:v>
                      </c:pt>
                      <c:pt idx="145">
                        <c:v>17380.673321021721</c:v>
                      </c:pt>
                      <c:pt idx="146">
                        <c:v>13469.538656817371</c:v>
                      </c:pt>
                      <c:pt idx="147">
                        <c:v>17042.630925453879</c:v>
                      </c:pt>
                      <c:pt idx="148">
                        <c:v>13782.10474036308</c:v>
                      </c:pt>
                      <c:pt idx="149">
                        <c:v>19611.683792290452</c:v>
                      </c:pt>
                      <c:pt idx="150">
                        <c:v>12556.347033832339</c:v>
                      </c:pt>
                      <c:pt idx="151">
                        <c:v>9275.9223729341466</c:v>
                      </c:pt>
                      <c:pt idx="152">
                        <c:v>3560.2621016526828</c:v>
                      </c:pt>
                      <c:pt idx="153">
                        <c:v>11851.790318677871</c:v>
                      </c:pt>
                      <c:pt idx="154">
                        <c:v>4248.4322549423086</c:v>
                      </c:pt>
                      <c:pt idx="155">
                        <c:v>24355.745803953847</c:v>
                      </c:pt>
                      <c:pt idx="156">
                        <c:v>23586.596643163095</c:v>
                      </c:pt>
                      <c:pt idx="157">
                        <c:v>14342.722685469518</c:v>
                      </c:pt>
                      <c:pt idx="158">
                        <c:v>9152.1781483756204</c:v>
                      </c:pt>
                      <c:pt idx="159">
                        <c:v>19139.742518700485</c:v>
                      </c:pt>
                      <c:pt idx="160">
                        <c:v>16449.794014960382</c:v>
                      </c:pt>
                      <c:pt idx="161">
                        <c:v>16368.835211968282</c:v>
                      </c:pt>
                      <c:pt idx="162">
                        <c:v>11393.068169574603</c:v>
                      </c:pt>
                      <c:pt idx="163">
                        <c:v>13968.545464340335</c:v>
                      </c:pt>
                      <c:pt idx="164">
                        <c:v>1995.83637147228</c:v>
                      </c:pt>
                      <c:pt idx="165">
                        <c:v>9959.6690971778589</c:v>
                      </c:pt>
                      <c:pt idx="166">
                        <c:v>5236.7352777423221</c:v>
                      </c:pt>
                      <c:pt idx="167">
                        <c:v>16694.388222193869</c:v>
                      </c:pt>
                      <c:pt idx="168">
                        <c:v>25926.510577755107</c:v>
                      </c:pt>
                      <c:pt idx="169">
                        <c:v>15170.791537795885</c:v>
                      </c:pt>
                      <c:pt idx="170">
                        <c:v>6157.6332302366791</c:v>
                      </c:pt>
                      <c:pt idx="171">
                        <c:v>17652.106584189343</c:v>
                      </c:pt>
                      <c:pt idx="172">
                        <c:v>14533.685267351451</c:v>
                      </c:pt>
                      <c:pt idx="173">
                        <c:v>11265.948213881144</c:v>
                      </c:pt>
                      <c:pt idx="174">
                        <c:v>10797.758571104903</c:v>
                      </c:pt>
                      <c:pt idx="175">
                        <c:v>10962.793143116112</c:v>
                      </c:pt>
                      <c:pt idx="176">
                        <c:v>3563.7654855070869</c:v>
                      </c:pt>
                      <c:pt idx="177">
                        <c:v>9741.9876115943189</c:v>
                      </c:pt>
                      <c:pt idx="178">
                        <c:v>4952.5900892754726</c:v>
                      </c:pt>
                      <c:pt idx="179">
                        <c:v>18528.072071420378</c:v>
                      </c:pt>
                      <c:pt idx="180">
                        <c:v>29211.457657136314</c:v>
                      </c:pt>
                      <c:pt idx="181">
                        <c:v>17036.833874290955</c:v>
                      </c:pt>
                      <c:pt idx="182">
                        <c:v>6586.4670994327462</c:v>
                      </c:pt>
                      <c:pt idx="183">
                        <c:v>20248.173679546191</c:v>
                      </c:pt>
                      <c:pt idx="184">
                        <c:v>13998.53894363693</c:v>
                      </c:pt>
                      <c:pt idx="185">
                        <c:v>12930.831154909509</c:v>
                      </c:pt>
                      <c:pt idx="186">
                        <c:v>14463.664923927572</c:v>
                      </c:pt>
                      <c:pt idx="187">
                        <c:v>13689.068060857942</c:v>
                      </c:pt>
                      <c:pt idx="188">
                        <c:v>4506.7455513136229</c:v>
                      </c:pt>
                      <c:pt idx="189">
                        <c:v>12030.603558949108</c:v>
                      </c:pt>
                      <c:pt idx="190">
                        <c:v>15130.482847159292</c:v>
                      </c:pt>
                      <c:pt idx="191">
                        <c:v>19465.386277727463</c:v>
                      </c:pt>
                      <c:pt idx="192">
                        <c:v>27156.309022181988</c:v>
                      </c:pt>
                      <c:pt idx="193">
                        <c:v>9281.9527822543751</c:v>
                      </c:pt>
                      <c:pt idx="194">
                        <c:v>7170.5622258034709</c:v>
                      </c:pt>
                      <c:pt idx="195">
                        <c:v>15114.449780642753</c:v>
                      </c:pt>
                      <c:pt idx="196">
                        <c:v>8109.5598245141737</c:v>
                      </c:pt>
                      <c:pt idx="197">
                        <c:v>10603.647859611316</c:v>
                      </c:pt>
                      <c:pt idx="198">
                        <c:v>7491.9182876890409</c:v>
                      </c:pt>
                      <c:pt idx="199">
                        <c:v>15008.465369848767</c:v>
                      </c:pt>
                      <c:pt idx="200">
                        <c:v>4234.2277041209745</c:v>
                      </c:pt>
                      <c:pt idx="201">
                        <c:v>15995.617836703226</c:v>
                      </c:pt>
                      <c:pt idx="202">
                        <c:v>7519.4942693625926</c:v>
                      </c:pt>
                      <c:pt idx="203">
                        <c:v>22228.595415490068</c:v>
                      </c:pt>
                      <c:pt idx="204">
                        <c:v>25668.876332392043</c:v>
                      </c:pt>
                      <c:pt idx="205">
                        <c:v>11562.898934086348</c:v>
                      </c:pt>
                      <c:pt idx="206">
                        <c:v>10883.319147269067</c:v>
                      </c:pt>
                      <c:pt idx="207">
                        <c:v>15608.655317815254</c:v>
                      </c:pt>
                      <c:pt idx="208">
                        <c:v>12605.924254252168</c:v>
                      </c:pt>
                      <c:pt idx="209">
                        <c:v>16161.739403401734</c:v>
                      </c:pt>
                      <c:pt idx="210">
                        <c:v>8754.3915227213874</c:v>
                      </c:pt>
                      <c:pt idx="211">
                        <c:v>11323.486781822896</c:v>
                      </c:pt>
                      <c:pt idx="212">
                        <c:v>1180.2105745416775</c:v>
                      </c:pt>
                      <c:pt idx="213">
                        <c:v>14000.831540366693</c:v>
                      </c:pt>
                      <c:pt idx="214">
                        <c:v>8871.665232293366</c:v>
                      </c:pt>
                      <c:pt idx="215">
                        <c:v>25851.332185834704</c:v>
                      </c:pt>
                      <c:pt idx="216">
                        <c:v>30885.065748667752</c:v>
                      </c:pt>
                      <c:pt idx="217">
                        <c:v>18894.947401065787</c:v>
                      </c:pt>
                      <c:pt idx="218">
                        <c:v>14813.957920852612</c:v>
                      </c:pt>
                      <c:pt idx="219">
                        <c:v>14842.166336682072</c:v>
                      </c:pt>
                      <c:pt idx="220">
                        <c:v>15029.733069345646</c:v>
                      </c:pt>
                      <c:pt idx="221">
                        <c:v>17255.786455476511</c:v>
                      </c:pt>
                      <c:pt idx="222">
                        <c:v>12326.629164381186</c:v>
                      </c:pt>
                      <c:pt idx="223">
                        <c:v>9293.6966684950457</c:v>
                      </c:pt>
                      <c:pt idx="224">
                        <c:v>4278.0426652039459</c:v>
                      </c:pt>
                      <c:pt idx="225">
                        <c:v>13393.565867836849</c:v>
                      </c:pt>
                      <c:pt idx="226">
                        <c:v>9493.8526942695025</c:v>
                      </c:pt>
                      <c:pt idx="227">
                        <c:v>24605.082155415614</c:v>
                      </c:pt>
                      <c:pt idx="228">
                        <c:v>30011.065724332497</c:v>
                      </c:pt>
                      <c:pt idx="229">
                        <c:v>15652.147420533991</c:v>
                      </c:pt>
                      <c:pt idx="230">
                        <c:v>8975.7179364271578</c:v>
                      </c:pt>
                      <c:pt idx="231">
                        <c:v>11685.574349141709</c:v>
                      </c:pt>
                      <c:pt idx="232">
                        <c:v>13615.459479313344</c:v>
                      </c:pt>
                      <c:pt idx="233">
                        <c:v>12717.367583450658</c:v>
                      </c:pt>
                      <c:pt idx="234">
                        <c:v>10524.89406676052</c:v>
                      </c:pt>
                      <c:pt idx="235">
                        <c:v>10044.084746591601</c:v>
                      </c:pt>
                      <c:pt idx="236">
                        <c:v>1808.7322027267073</c:v>
                      </c:pt>
                      <c:pt idx="237">
                        <c:v>11924.014237818657</c:v>
                      </c:pt>
                      <c:pt idx="238">
                        <c:v>3264.2113902549318</c:v>
                      </c:pt>
                      <c:pt idx="239">
                        <c:v>19894.369112203945</c:v>
                      </c:pt>
                      <c:pt idx="240">
                        <c:v>25246.495289763174</c:v>
                      </c:pt>
                      <c:pt idx="241">
                        <c:v>17772.803768189449</c:v>
                      </c:pt>
                      <c:pt idx="242">
                        <c:v>7446.2430145515245</c:v>
                      </c:pt>
                      <c:pt idx="243">
                        <c:v>17336.994411641208</c:v>
                      </c:pt>
                      <c:pt idx="244">
                        <c:v>13471.595529312966</c:v>
                      </c:pt>
                      <c:pt idx="245">
                        <c:v>10645.276423450356</c:v>
                      </c:pt>
                      <c:pt idx="246">
                        <c:v>12651.221138760273</c:v>
                      </c:pt>
                      <c:pt idx="247">
                        <c:v>15391.023088991817</c:v>
                      </c:pt>
                      <c:pt idx="248">
                        <c:v>2394.1815288065409</c:v>
                      </c:pt>
                      <c:pt idx="249">
                        <c:v>11297.654776954791</c:v>
                      </c:pt>
                      <c:pt idx="250">
                        <c:v>10690.123821563844</c:v>
                      </c:pt>
                      <c:pt idx="251">
                        <c:v>17842.099057251064</c:v>
                      </c:pt>
                      <c:pt idx="252">
                        <c:v>27889.679245800886</c:v>
                      </c:pt>
                      <c:pt idx="253">
                        <c:v>14911.256603359274</c:v>
                      </c:pt>
                      <c:pt idx="254">
                        <c:v>10967.005282687402</c:v>
                      </c:pt>
                      <c:pt idx="255">
                        <c:v>20115.60422614991</c:v>
                      </c:pt>
                      <c:pt idx="256">
                        <c:v>12666.483380919904</c:v>
                      </c:pt>
                      <c:pt idx="257">
                        <c:v>14099.186704735912</c:v>
                      </c:pt>
                      <c:pt idx="258">
                        <c:v>15394.3493637887</c:v>
                      </c:pt>
                      <c:pt idx="259">
                        <c:v>13209.520508969057</c:v>
                      </c:pt>
                      <c:pt idx="260">
                        <c:v>5644.3835928247427</c:v>
                      </c:pt>
                      <c:pt idx="261">
                        <c:v>14177.493125740235</c:v>
                      </c:pt>
                      <c:pt idx="262">
                        <c:v>10159.994500592205</c:v>
                      </c:pt>
                      <c:pt idx="263">
                        <c:v>22951.995600473776</c:v>
                      </c:pt>
                      <c:pt idx="264">
                        <c:v>30825.596480379027</c:v>
                      </c:pt>
                      <c:pt idx="265">
                        <c:v>14814.522815696779</c:v>
                      </c:pt>
                      <c:pt idx="266">
                        <c:v>15163.618252557411</c:v>
                      </c:pt>
                      <c:pt idx="267">
                        <c:v>21631.894602045912</c:v>
                      </c:pt>
                      <c:pt idx="268">
                        <c:v>14527.515681636723</c:v>
                      </c:pt>
                      <c:pt idx="269">
                        <c:v>18216.012545309379</c:v>
                      </c:pt>
                      <c:pt idx="270">
                        <c:v>13350.81003624748</c:v>
                      </c:pt>
                      <c:pt idx="271">
                        <c:v>10462.351971002034</c:v>
                      </c:pt>
                      <c:pt idx="272">
                        <c:v>9086.1184231983498</c:v>
                      </c:pt>
                      <c:pt idx="273">
                        <c:v>16424.10526144132</c:v>
                      </c:pt>
                      <c:pt idx="274">
                        <c:v>2319.2842091530911</c:v>
                      </c:pt>
                      <c:pt idx="275">
                        <c:v>20628.427367322496</c:v>
                      </c:pt>
                      <c:pt idx="276">
                        <c:v>32780.741893858009</c:v>
                      </c:pt>
                      <c:pt idx="277">
                        <c:v>14572.406484913576</c:v>
                      </c:pt>
                      <c:pt idx="278">
                        <c:v>16457.925187930843</c:v>
                      </c:pt>
                      <c:pt idx="279">
                        <c:v>21188.34015034468</c:v>
                      </c:pt>
                      <c:pt idx="280">
                        <c:v>16685.672120275733</c:v>
                      </c:pt>
                      <c:pt idx="281">
                        <c:v>21146.537696220563</c:v>
                      </c:pt>
                      <c:pt idx="282">
                        <c:v>10754.230156976439</c:v>
                      </c:pt>
                      <c:pt idx="283">
                        <c:v>8515.6158744188724</c:v>
                      </c:pt>
                      <c:pt idx="284">
                        <c:v>6566.5073004649021</c:v>
                      </c:pt>
                      <c:pt idx="285">
                        <c:v>14372.794159628102</c:v>
                      </c:pt>
                      <c:pt idx="286">
                        <c:v>917.2353277025104</c:v>
                      </c:pt>
                      <c:pt idx="287">
                        <c:v>20478.788262162008</c:v>
                      </c:pt>
                      <c:pt idx="288">
                        <c:v>33051.030609729642</c:v>
                      </c:pt>
                      <c:pt idx="289">
                        <c:v>15695.175512216258</c:v>
                      </c:pt>
                      <c:pt idx="290">
                        <c:v>17062.140409773012</c:v>
                      </c:pt>
                      <c:pt idx="291">
                        <c:v>21968.712327818386</c:v>
                      </c:pt>
                      <c:pt idx="292">
                        <c:v>16593.969862254715</c:v>
                      </c:pt>
                      <c:pt idx="293">
                        <c:v>21444.175889803737</c:v>
                      </c:pt>
                      <c:pt idx="294">
                        <c:v>11208.34071184299</c:v>
                      </c:pt>
                      <c:pt idx="295">
                        <c:v>8207.32743052562</c:v>
                      </c:pt>
                      <c:pt idx="296">
                        <c:v>7005.138055579504</c:v>
                      </c:pt>
                      <c:pt idx="297">
                        <c:v>14851.889555536443</c:v>
                      </c:pt>
                      <c:pt idx="298">
                        <c:v>2257.511644429178</c:v>
                      </c:pt>
                      <c:pt idx="299">
                        <c:v>21997.009315543342</c:v>
                      </c:pt>
                      <c:pt idx="300">
                        <c:v>35237.60745243472</c:v>
                      </c:pt>
                      <c:pt idx="301">
                        <c:v>12217.914038052229</c:v>
                      </c:pt>
                      <c:pt idx="302">
                        <c:v>15323.331230441778</c:v>
                      </c:pt>
                      <c:pt idx="303">
                        <c:v>23310.664984353411</c:v>
                      </c:pt>
                      <c:pt idx="304">
                        <c:v>15229.53198748274</c:v>
                      </c:pt>
                      <c:pt idx="305">
                        <c:v>18989.625589986157</c:v>
                      </c:pt>
                      <c:pt idx="306">
                        <c:v>11032.700471988879</c:v>
                      </c:pt>
                      <c:pt idx="307">
                        <c:v>11684.839622408908</c:v>
                      </c:pt>
                      <c:pt idx="308">
                        <c:v>6916.1283020728733</c:v>
                      </c:pt>
                      <c:pt idx="309">
                        <c:v>15692.097358341736</c:v>
                      </c:pt>
                      <c:pt idx="310">
                        <c:v>3730.6778866734239</c:v>
                      </c:pt>
                      <c:pt idx="311">
                        <c:v>23824.542309338751</c:v>
                      </c:pt>
                      <c:pt idx="312">
                        <c:v>38094.633847470977</c:v>
                      </c:pt>
                      <c:pt idx="313">
                        <c:v>7537.2929220232181</c:v>
                      </c:pt>
                      <c:pt idx="314">
                        <c:v>14581.834337618551</c:v>
                      </c:pt>
                      <c:pt idx="315">
                        <c:v>30710.467470094824</c:v>
                      </c:pt>
                      <c:pt idx="316">
                        <c:v>27375.173976075836</c:v>
                      </c:pt>
                      <c:pt idx="317">
                        <c:v>36204.539180860651</c:v>
                      </c:pt>
                      <c:pt idx="318">
                        <c:v>35916.631344688503</c:v>
                      </c:pt>
                      <c:pt idx="319">
                        <c:v>10902.905075750779</c:v>
                      </c:pt>
                      <c:pt idx="320">
                        <c:v>33281.3240606006</c:v>
                      </c:pt>
                      <c:pt idx="321">
                        <c:v>10336.859248480469</c:v>
                      </c:pt>
                      <c:pt idx="322">
                        <c:v>20671.487398784375</c:v>
                      </c:pt>
                      <c:pt idx="323">
                        <c:v>40203.789919027477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9F-4BF4-8FC6-3846B07FA78B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Forecasting'!$W$10</c15:sqref>
                        </c15:formulaRef>
                      </c:ext>
                    </c:extLst>
                    <c:strCache>
                      <c:ptCount val="1"/>
                      <c:pt idx="0">
                        <c:v> LES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Forecasting'!$W$11:$W$334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211172.33333333334</c:v>
                      </c:pt>
                      <c:pt idx="1">
                        <c:v>225265.08857094741</c:v>
                      </c:pt>
                      <c:pt idx="2">
                        <c:v>234010.28312681557</c:v>
                      </c:pt>
                      <c:pt idx="3">
                        <c:v>241609.77793975954</c:v>
                      </c:pt>
                      <c:pt idx="4">
                        <c:v>245035.60183524271</c:v>
                      </c:pt>
                      <c:pt idx="5">
                        <c:v>248477.64236077023</c:v>
                      </c:pt>
                      <c:pt idx="6">
                        <c:v>248312.35937872293</c:v>
                      </c:pt>
                      <c:pt idx="7">
                        <c:v>241396.68203102396</c:v>
                      </c:pt>
                      <c:pt idx="8">
                        <c:v>235587.54827661306</c:v>
                      </c:pt>
                      <c:pt idx="9">
                        <c:v>223600.84644510355</c:v>
                      </c:pt>
                      <c:pt idx="10">
                        <c:v>214331.80740977146</c:v>
                      </c:pt>
                      <c:pt idx="11">
                        <c:v>203081.42901093134</c:v>
                      </c:pt>
                      <c:pt idx="12">
                        <c:v>190700.32171830389</c:v>
                      </c:pt>
                      <c:pt idx="13">
                        <c:v>189410.5158613105</c:v>
                      </c:pt>
                      <c:pt idx="14">
                        <c:v>188737.00105764091</c:v>
                      </c:pt>
                      <c:pt idx="15">
                        <c:v>194233.73058885217</c:v>
                      </c:pt>
                      <c:pt idx="16">
                        <c:v>196350.16416034682</c:v>
                      </c:pt>
                      <c:pt idx="17">
                        <c:v>201580.6893861616</c:v>
                      </c:pt>
                      <c:pt idx="18">
                        <c:v>205552.13406476952</c:v>
                      </c:pt>
                      <c:pt idx="19">
                        <c:v>203028.03006301125</c:v>
                      </c:pt>
                      <c:pt idx="20">
                        <c:v>202228.20976415885</c:v>
                      </c:pt>
                      <c:pt idx="21">
                        <c:v>196109.31132876212</c:v>
                      </c:pt>
                      <c:pt idx="22">
                        <c:v>192749.9916121109</c:v>
                      </c:pt>
                      <c:pt idx="23">
                        <c:v>184063.81213746298</c:v>
                      </c:pt>
                      <c:pt idx="24">
                        <c:v>176310.17071776319</c:v>
                      </c:pt>
                      <c:pt idx="25">
                        <c:v>180722.9297464035</c:v>
                      </c:pt>
                      <c:pt idx="26">
                        <c:v>184253.93208055271</c:v>
                      </c:pt>
                      <c:pt idx="27">
                        <c:v>191111.66466502639</c:v>
                      </c:pt>
                      <c:pt idx="28">
                        <c:v>196863.27668425511</c:v>
                      </c:pt>
                      <c:pt idx="29">
                        <c:v>203964.71700095112</c:v>
                      </c:pt>
                      <c:pt idx="30">
                        <c:v>209526.6529624167</c:v>
                      </c:pt>
                      <c:pt idx="31">
                        <c:v>208644.16481425552</c:v>
                      </c:pt>
                      <c:pt idx="32">
                        <c:v>208465.84358760391</c:v>
                      </c:pt>
                      <c:pt idx="33">
                        <c:v>203656.11043174821</c:v>
                      </c:pt>
                      <c:pt idx="34">
                        <c:v>200705.93576968979</c:v>
                      </c:pt>
                      <c:pt idx="35">
                        <c:v>198549.48512171442</c:v>
                      </c:pt>
                      <c:pt idx="36">
                        <c:v>188936.81546220739</c:v>
                      </c:pt>
                      <c:pt idx="37">
                        <c:v>191826.75381604212</c:v>
                      </c:pt>
                      <c:pt idx="38">
                        <c:v>193239.93199791975</c:v>
                      </c:pt>
                      <c:pt idx="39">
                        <c:v>199432.95706676415</c:v>
                      </c:pt>
                      <c:pt idx="40">
                        <c:v>203953.60105172097</c:v>
                      </c:pt>
                      <c:pt idx="41">
                        <c:v>209473.58951571176</c:v>
                      </c:pt>
                      <c:pt idx="42">
                        <c:v>214395.13003428304</c:v>
                      </c:pt>
                      <c:pt idx="43">
                        <c:v>212749.79013696348</c:v>
                      </c:pt>
                      <c:pt idx="44">
                        <c:v>212184.91691737913</c:v>
                      </c:pt>
                      <c:pt idx="45">
                        <c:v>207172.97660006734</c:v>
                      </c:pt>
                      <c:pt idx="46">
                        <c:v>202789.93093405562</c:v>
                      </c:pt>
                      <c:pt idx="47">
                        <c:v>195868.0730960746</c:v>
                      </c:pt>
                      <c:pt idx="48">
                        <c:v>188061.81612947647</c:v>
                      </c:pt>
                      <c:pt idx="49">
                        <c:v>191623.15454035101</c:v>
                      </c:pt>
                      <c:pt idx="50">
                        <c:v>195068.76013932898</c:v>
                      </c:pt>
                      <c:pt idx="51">
                        <c:v>202595.93468841861</c:v>
                      </c:pt>
                      <c:pt idx="52">
                        <c:v>207524.71659370762</c:v>
                      </c:pt>
                      <c:pt idx="53">
                        <c:v>214652.94175475693</c:v>
                      </c:pt>
                      <c:pt idx="54">
                        <c:v>221488.73843656637</c:v>
                      </c:pt>
                      <c:pt idx="55">
                        <c:v>219199.8762221683</c:v>
                      </c:pt>
                      <c:pt idx="56">
                        <c:v>219849.1992358733</c:v>
                      </c:pt>
                      <c:pt idx="57">
                        <c:v>214568.87088191573</c:v>
                      </c:pt>
                      <c:pt idx="58">
                        <c:v>210814.08271071175</c:v>
                      </c:pt>
                      <c:pt idx="59">
                        <c:v>203831.1605382218</c:v>
                      </c:pt>
                      <c:pt idx="60">
                        <c:v>196173.74562094064</c:v>
                      </c:pt>
                      <c:pt idx="61">
                        <c:v>199941.57071712881</c:v>
                      </c:pt>
                      <c:pt idx="62">
                        <c:v>202903.63821391464</c:v>
                      </c:pt>
                      <c:pt idx="63">
                        <c:v>210483.26377902069</c:v>
                      </c:pt>
                      <c:pt idx="64">
                        <c:v>215183.26097127591</c:v>
                      </c:pt>
                      <c:pt idx="65">
                        <c:v>223803.53184239726</c:v>
                      </c:pt>
                      <c:pt idx="66">
                        <c:v>229319.46758438367</c:v>
                      </c:pt>
                      <c:pt idx="67">
                        <c:v>226468.77385066467</c:v>
                      </c:pt>
                      <c:pt idx="68">
                        <c:v>226532.86101530961</c:v>
                      </c:pt>
                      <c:pt idx="69">
                        <c:v>219827.05325225292</c:v>
                      </c:pt>
                      <c:pt idx="70">
                        <c:v>216026.47473724652</c:v>
                      </c:pt>
                      <c:pt idx="71">
                        <c:v>209347.31014147014</c:v>
                      </c:pt>
                      <c:pt idx="72">
                        <c:v>200738.42919229483</c:v>
                      </c:pt>
                      <c:pt idx="73">
                        <c:v>203450.33762539289</c:v>
                      </c:pt>
                      <c:pt idx="74">
                        <c:v>207125.50592531991</c:v>
                      </c:pt>
                      <c:pt idx="75">
                        <c:v>213649.23185755953</c:v>
                      </c:pt>
                      <c:pt idx="76">
                        <c:v>219161.43805981654</c:v>
                      </c:pt>
                      <c:pt idx="77">
                        <c:v>227341.40857413222</c:v>
                      </c:pt>
                      <c:pt idx="78">
                        <c:v>232678.96491191062</c:v>
                      </c:pt>
                      <c:pt idx="79">
                        <c:v>230501.27432250229</c:v>
                      </c:pt>
                      <c:pt idx="80">
                        <c:v>231604.2876977862</c:v>
                      </c:pt>
                      <c:pt idx="81">
                        <c:v>226231.19598862436</c:v>
                      </c:pt>
                      <c:pt idx="82">
                        <c:v>223549.81803910734</c:v>
                      </c:pt>
                      <c:pt idx="83">
                        <c:v>213474.61876492936</c:v>
                      </c:pt>
                      <c:pt idx="84">
                        <c:v>204779.40487272624</c:v>
                      </c:pt>
                      <c:pt idx="85">
                        <c:v>208213.03738964835</c:v>
                      </c:pt>
                      <c:pt idx="86">
                        <c:v>211275.80552328067</c:v>
                      </c:pt>
                      <c:pt idx="87">
                        <c:v>217256.21018423152</c:v>
                      </c:pt>
                      <c:pt idx="88">
                        <c:v>223860.44424081608</c:v>
                      </c:pt>
                      <c:pt idx="89">
                        <c:v>231514.93558950472</c:v>
                      </c:pt>
                      <c:pt idx="90">
                        <c:v>236849.65336516776</c:v>
                      </c:pt>
                      <c:pt idx="91">
                        <c:v>234846.56316906822</c:v>
                      </c:pt>
                      <c:pt idx="92">
                        <c:v>236185.85964128989</c:v>
                      </c:pt>
                      <c:pt idx="93">
                        <c:v>232930.22612030065</c:v>
                      </c:pt>
                      <c:pt idx="94">
                        <c:v>230005.40811057319</c:v>
                      </c:pt>
                      <c:pt idx="95">
                        <c:v>221326.49839593022</c:v>
                      </c:pt>
                      <c:pt idx="96">
                        <c:v>212979.68896161069</c:v>
                      </c:pt>
                      <c:pt idx="97">
                        <c:v>218005.09469876904</c:v>
                      </c:pt>
                      <c:pt idx="98">
                        <c:v>220532.1450003557</c:v>
                      </c:pt>
                      <c:pt idx="99">
                        <c:v>227754.79735214321</c:v>
                      </c:pt>
                      <c:pt idx="100">
                        <c:v>233650.38877855882</c:v>
                      </c:pt>
                      <c:pt idx="101">
                        <c:v>238960.10153399347</c:v>
                      </c:pt>
                      <c:pt idx="102">
                        <c:v>243893.5163553812</c:v>
                      </c:pt>
                      <c:pt idx="103">
                        <c:v>240629.62099396219</c:v>
                      </c:pt>
                      <c:pt idx="104">
                        <c:v>240731.69384279073</c:v>
                      </c:pt>
                      <c:pt idx="105">
                        <c:v>235875.72649732721</c:v>
                      </c:pt>
                      <c:pt idx="106">
                        <c:v>230341.71523909256</c:v>
                      </c:pt>
                      <c:pt idx="107">
                        <c:v>222904.08302169025</c:v>
                      </c:pt>
                      <c:pt idx="108">
                        <c:v>214039.49277432912</c:v>
                      </c:pt>
                      <c:pt idx="109">
                        <c:v>218202.66436710025</c:v>
                      </c:pt>
                      <c:pt idx="110">
                        <c:v>221754.4254297624</c:v>
                      </c:pt>
                      <c:pt idx="111">
                        <c:v>229181.99372230281</c:v>
                      </c:pt>
                      <c:pt idx="112">
                        <c:v>234483.59390518974</c:v>
                      </c:pt>
                      <c:pt idx="113">
                        <c:v>240986.29290927641</c:v>
                      </c:pt>
                      <c:pt idx="114">
                        <c:v>246977.97511134838</c:v>
                      </c:pt>
                      <c:pt idx="115">
                        <c:v>242130.80141374172</c:v>
                      </c:pt>
                      <c:pt idx="116">
                        <c:v>243109.3522764837</c:v>
                      </c:pt>
                      <c:pt idx="117">
                        <c:v>240051.82348975254</c:v>
                      </c:pt>
                      <c:pt idx="118">
                        <c:v>237150.86145811775</c:v>
                      </c:pt>
                      <c:pt idx="119">
                        <c:v>229798.1919770457</c:v>
                      </c:pt>
                      <c:pt idx="120">
                        <c:v>221563.90044706166</c:v>
                      </c:pt>
                      <c:pt idx="121">
                        <c:v>224818.56251212402</c:v>
                      </c:pt>
                      <c:pt idx="122">
                        <c:v>228015.63871663035</c:v>
                      </c:pt>
                      <c:pt idx="123">
                        <c:v>235703.61888378818</c:v>
                      </c:pt>
                      <c:pt idx="124">
                        <c:v>240482.61227548023</c:v>
                      </c:pt>
                      <c:pt idx="125">
                        <c:v>247118.56875108887</c:v>
                      </c:pt>
                      <c:pt idx="126">
                        <c:v>252978.30268351935</c:v>
                      </c:pt>
                      <c:pt idx="127">
                        <c:v>248675.58255844717</c:v>
                      </c:pt>
                      <c:pt idx="128">
                        <c:v>249099.15819956237</c:v>
                      </c:pt>
                      <c:pt idx="129">
                        <c:v>244072.61830463723</c:v>
                      </c:pt>
                      <c:pt idx="130">
                        <c:v>241185.25503475606</c:v>
                      </c:pt>
                      <c:pt idx="131">
                        <c:v>233402.023319573</c:v>
                      </c:pt>
                      <c:pt idx="132">
                        <c:v>222126.26593332546</c:v>
                      </c:pt>
                      <c:pt idx="133">
                        <c:v>224804.75186243383</c:v>
                      </c:pt>
                      <c:pt idx="134">
                        <c:v>228174.05964951674</c:v>
                      </c:pt>
                      <c:pt idx="135">
                        <c:v>235837.05974665354</c:v>
                      </c:pt>
                      <c:pt idx="136">
                        <c:v>241623.29514780579</c:v>
                      </c:pt>
                      <c:pt idx="137">
                        <c:v>249605.91586479667</c:v>
                      </c:pt>
                      <c:pt idx="138">
                        <c:v>255279.21504077542</c:v>
                      </c:pt>
                      <c:pt idx="139">
                        <c:v>251457.80080060792</c:v>
                      </c:pt>
                      <c:pt idx="140">
                        <c:v>253881.32525563441</c:v>
                      </c:pt>
                      <c:pt idx="141">
                        <c:v>248542.29245619665</c:v>
                      </c:pt>
                      <c:pt idx="142">
                        <c:v>245795.74751300737</c:v>
                      </c:pt>
                      <c:pt idx="143">
                        <c:v>237970.47085015866</c:v>
                      </c:pt>
                      <c:pt idx="144">
                        <c:v>228751.96493163551</c:v>
                      </c:pt>
                      <c:pt idx="145">
                        <c:v>234651.47807395496</c:v>
                      </c:pt>
                      <c:pt idx="146">
                        <c:v>239402.86824252055</c:v>
                      </c:pt>
                      <c:pt idx="147">
                        <c:v>245431.04559394496</c:v>
                      </c:pt>
                      <c:pt idx="148">
                        <c:v>250246.18363152797</c:v>
                      </c:pt>
                      <c:pt idx="149">
                        <c:v>256917.43997027719</c:v>
                      </c:pt>
                      <c:pt idx="150">
                        <c:v>260920.27928318156</c:v>
                      </c:pt>
                      <c:pt idx="151">
                        <c:v>257123.54149618204</c:v>
                      </c:pt>
                      <c:pt idx="152">
                        <c:v>257638.98905229519</c:v>
                      </c:pt>
                      <c:pt idx="153">
                        <c:v>252767.19756069864</c:v>
                      </c:pt>
                      <c:pt idx="154">
                        <c:v>250570.09396693236</c:v>
                      </c:pt>
                      <c:pt idx="155">
                        <c:v>241523.39548283242</c:v>
                      </c:pt>
                      <c:pt idx="156">
                        <c:v>232966.44308789459</c:v>
                      </c:pt>
                      <c:pt idx="157">
                        <c:v>237872.16228640705</c:v>
                      </c:pt>
                      <c:pt idx="158">
                        <c:v>241208.33633297685</c:v>
                      </c:pt>
                      <c:pt idx="159">
                        <c:v>248078.86138321637</c:v>
                      </c:pt>
                      <c:pt idx="160">
                        <c:v>253955.14892097612</c:v>
                      </c:pt>
                      <c:pt idx="161">
                        <c:v>259633.80181874384</c:v>
                      </c:pt>
                      <c:pt idx="162">
                        <c:v>263360.54458919086</c:v>
                      </c:pt>
                      <c:pt idx="163">
                        <c:v>258070.65654141438</c:v>
                      </c:pt>
                      <c:pt idx="164">
                        <c:v>256814.77751689841</c:v>
                      </c:pt>
                      <c:pt idx="165">
                        <c:v>252792.44940992177</c:v>
                      </c:pt>
                      <c:pt idx="166">
                        <c:v>250473.15164040471</c:v>
                      </c:pt>
                      <c:pt idx="167">
                        <c:v>244305.58969589739</c:v>
                      </c:pt>
                      <c:pt idx="168">
                        <c:v>235129.22890800881</c:v>
                      </c:pt>
                      <c:pt idx="169">
                        <c:v>240470.29098449569</c:v>
                      </c:pt>
                      <c:pt idx="170">
                        <c:v>242884.36693314509</c:v>
                      </c:pt>
                      <c:pt idx="171">
                        <c:v>249336.45713354333</c:v>
                      </c:pt>
                      <c:pt idx="172">
                        <c:v>254642.49460073933</c:v>
                      </c:pt>
                      <c:pt idx="173">
                        <c:v>258653.13107498968</c:v>
                      </c:pt>
                      <c:pt idx="174">
                        <c:v>262298.17965093179</c:v>
                      </c:pt>
                      <c:pt idx="175">
                        <c:v>258199.81785662542</c:v>
                      </c:pt>
                      <c:pt idx="176">
                        <c:v>259019.14026908393</c:v>
                      </c:pt>
                      <c:pt idx="177">
                        <c:v>255184.40125142253</c:v>
                      </c:pt>
                      <c:pt idx="178">
                        <c:v>253029.78688392177</c:v>
                      </c:pt>
                      <c:pt idx="179">
                        <c:v>246256.96499359215</c:v>
                      </c:pt>
                      <c:pt idx="180">
                        <c:v>235953.37367828321</c:v>
                      </c:pt>
                      <c:pt idx="181">
                        <c:v>241954.57808965803</c:v>
                      </c:pt>
                      <c:pt idx="182">
                        <c:v>244533.07026153954</c:v>
                      </c:pt>
                      <c:pt idx="183">
                        <c:v>251893.9571507294</c:v>
                      </c:pt>
                      <c:pt idx="184">
                        <c:v>257008.0404233</c:v>
                      </c:pt>
                      <c:pt idx="185">
                        <c:v>261573.03897759112</c:v>
                      </c:pt>
                      <c:pt idx="186">
                        <c:v>266449.21662127809</c:v>
                      </c:pt>
                      <c:pt idx="187">
                        <c:v>261340.16923706874</c:v>
                      </c:pt>
                      <c:pt idx="188">
                        <c:v>262405.05476584099</c:v>
                      </c:pt>
                      <c:pt idx="189">
                        <c:v>257693.54227670189</c:v>
                      </c:pt>
                      <c:pt idx="190">
                        <c:v>251940.92338677336</c:v>
                      </c:pt>
                      <c:pt idx="191">
                        <c:v>244828.87977236524</c:v>
                      </c:pt>
                      <c:pt idx="192">
                        <c:v>235292.17088805046</c:v>
                      </c:pt>
                      <c:pt idx="193">
                        <c:v>238704.65896826255</c:v>
                      </c:pt>
                      <c:pt idx="194">
                        <c:v>241633.90488779603</c:v>
                      </c:pt>
                      <c:pt idx="195">
                        <c:v>247412.08439366473</c:v>
                      </c:pt>
                      <c:pt idx="196">
                        <c:v>250726.54962148805</c:v>
                      </c:pt>
                      <c:pt idx="197">
                        <c:v>254782.76753865532</c:v>
                      </c:pt>
                      <c:pt idx="198">
                        <c:v>257593.42343312359</c:v>
                      </c:pt>
                      <c:pt idx="199">
                        <c:v>252431.06510787146</c:v>
                      </c:pt>
                      <c:pt idx="200">
                        <c:v>253847.24321046378</c:v>
                      </c:pt>
                      <c:pt idx="201">
                        <c:v>248222.30459469437</c:v>
                      </c:pt>
                      <c:pt idx="202">
                        <c:v>245569.18991013124</c:v>
                      </c:pt>
                      <c:pt idx="203">
                        <c:v>237924.20859723599</c:v>
                      </c:pt>
                      <c:pt idx="204">
                        <c:v>229271.90910239427</c:v>
                      </c:pt>
                      <c:pt idx="205">
                        <c:v>233788.37385849463</c:v>
                      </c:pt>
                      <c:pt idx="206">
                        <c:v>238250.53891843997</c:v>
                      </c:pt>
                      <c:pt idx="207">
                        <c:v>244367.87645962244</c:v>
                      </c:pt>
                      <c:pt idx="208">
                        <c:v>249332.39692642065</c:v>
                      </c:pt>
                      <c:pt idx="209">
                        <c:v>255328.63342770617</c:v>
                      </c:pt>
                      <c:pt idx="210">
                        <c:v>258502.55264688627</c:v>
                      </c:pt>
                      <c:pt idx="211">
                        <c:v>254464.00559469973</c:v>
                      </c:pt>
                      <c:pt idx="212">
                        <c:v>254604.76146771695</c:v>
                      </c:pt>
                      <c:pt idx="213">
                        <c:v>249420.3396995193</c:v>
                      </c:pt>
                      <c:pt idx="214">
                        <c:v>246036.88042657802</c:v>
                      </c:pt>
                      <c:pt idx="215">
                        <c:v>236880.5759436118</c:v>
                      </c:pt>
                      <c:pt idx="216">
                        <c:v>226199.97852628844</c:v>
                      </c:pt>
                      <c:pt idx="217">
                        <c:v>233097.08067052922</c:v>
                      </c:pt>
                      <c:pt idx="218">
                        <c:v>238795.17655565037</c:v>
                      </c:pt>
                      <c:pt idx="219">
                        <c:v>244517.06441741591</c:v>
                      </c:pt>
                      <c:pt idx="220">
                        <c:v>250186.81305092186</c:v>
                      </c:pt>
                      <c:pt idx="221">
                        <c:v>256422.6829580607</c:v>
                      </c:pt>
                      <c:pt idx="222">
                        <c:v>260686.20977053078</c:v>
                      </c:pt>
                      <c:pt idx="223">
                        <c:v>257186.34591307864</c:v>
                      </c:pt>
                      <c:pt idx="224">
                        <c:v>258213.85825983688</c:v>
                      </c:pt>
                      <c:pt idx="225">
                        <c:v>253029.20504353117</c:v>
                      </c:pt>
                      <c:pt idx="226">
                        <c:v>249202.4519782188</c:v>
                      </c:pt>
                      <c:pt idx="227">
                        <c:v>240249.14957513759</c:v>
                      </c:pt>
                      <c:pt idx="228">
                        <c:v>229648.83186702387</c:v>
                      </c:pt>
                      <c:pt idx="229">
                        <c:v>235209.17127632839</c:v>
                      </c:pt>
                      <c:pt idx="230">
                        <c:v>238700.04648296422</c:v>
                      </c:pt>
                      <c:pt idx="231">
                        <c:v>243204.35034383528</c:v>
                      </c:pt>
                      <c:pt idx="232">
                        <c:v>248335.71398299583</c:v>
                      </c:pt>
                      <c:pt idx="233">
                        <c:v>253020.98813782938</c:v>
                      </c:pt>
                      <c:pt idx="234">
                        <c:v>256751.97917339142</c:v>
                      </c:pt>
                      <c:pt idx="235">
                        <c:v>253147.22946874617</c:v>
                      </c:pt>
                      <c:pt idx="236">
                        <c:v>253519.88100673797</c:v>
                      </c:pt>
                      <c:pt idx="237">
                        <c:v>249078.59796882793</c:v>
                      </c:pt>
                      <c:pt idx="238">
                        <c:v>247655.40719244376</c:v>
                      </c:pt>
                      <c:pt idx="239">
                        <c:v>240546.30558603481</c:v>
                      </c:pt>
                      <c:pt idx="240">
                        <c:v>231740.23152988602</c:v>
                      </c:pt>
                      <c:pt idx="241">
                        <c:v>238093.06646120042</c:v>
                      </c:pt>
                      <c:pt idx="242">
                        <c:v>241029.4511743508</c:v>
                      </c:pt>
                      <c:pt idx="243">
                        <c:v>247409.19174103331</c:v>
                      </c:pt>
                      <c:pt idx="244">
                        <c:v>252353.4112368018</c:v>
                      </c:pt>
                      <c:pt idx="245">
                        <c:v>256138.5400350494</c:v>
                      </c:pt>
                      <c:pt idx="246">
                        <c:v>260408.53525030828</c:v>
                      </c:pt>
                      <c:pt idx="247">
                        <c:v>254750.81523021348</c:v>
                      </c:pt>
                      <c:pt idx="248">
                        <c:v>255148.25719896739</c:v>
                      </c:pt>
                      <c:pt idx="249">
                        <c:v>250780.8383962248</c:v>
                      </c:pt>
                      <c:pt idx="250">
                        <c:v>246671.50440195957</c:v>
                      </c:pt>
                      <c:pt idx="251">
                        <c:v>240212.5885900158</c:v>
                      </c:pt>
                      <c:pt idx="252">
                        <c:v>230481.20668248812</c:v>
                      </c:pt>
                      <c:pt idx="253">
                        <c:v>235875.508631843</c:v>
                      </c:pt>
                      <c:pt idx="254">
                        <c:v>240109.24844817616</c:v>
                      </c:pt>
                      <c:pt idx="255">
                        <c:v>247549.50269037884</c:v>
                      </c:pt>
                      <c:pt idx="256">
                        <c:v>252302.95653221928</c:v>
                      </c:pt>
                      <c:pt idx="257">
                        <c:v>257356.94657464139</c:v>
                      </c:pt>
                      <c:pt idx="258">
                        <c:v>262622.72225439304</c:v>
                      </c:pt>
                      <c:pt idx="259">
                        <c:v>257725.21894334652</c:v>
                      </c:pt>
                      <c:pt idx="260">
                        <c:v>259207.71929630864</c:v>
                      </c:pt>
                      <c:pt idx="261">
                        <c:v>253754.58304298474</c:v>
                      </c:pt>
                      <c:pt idx="262">
                        <c:v>249714.89693125302</c:v>
                      </c:pt>
                      <c:pt idx="263">
                        <c:v>241365.64306788397</c:v>
                      </c:pt>
                      <c:pt idx="264">
                        <c:v>230517.99206863056</c:v>
                      </c:pt>
                      <c:pt idx="265">
                        <c:v>235823.1585176787</c:v>
                      </c:pt>
                      <c:pt idx="266">
                        <c:v>241494.50740549737</c:v>
                      </c:pt>
                      <c:pt idx="267">
                        <c:v>249455.44014274373</c:v>
                      </c:pt>
                      <c:pt idx="268">
                        <c:v>254840.29090422747</c:v>
                      </c:pt>
                      <c:pt idx="269">
                        <c:v>261289.22897553581</c:v>
                      </c:pt>
                      <c:pt idx="270">
                        <c:v>265784.5794385685</c:v>
                      </c:pt>
                      <c:pt idx="271">
                        <c:v>261754.12885408351</c:v>
                      </c:pt>
                      <c:pt idx="272">
                        <c:v>264325.89467131317</c:v>
                      </c:pt>
                      <c:pt idx="273">
                        <c:v>257963.64299109191</c:v>
                      </c:pt>
                      <c:pt idx="274">
                        <c:v>256493.62225889505</c:v>
                      </c:pt>
                      <c:pt idx="275">
                        <c:v>248772.55416144273</c:v>
                      </c:pt>
                      <c:pt idx="276">
                        <c:v>237029.75773308991</c:v>
                      </c:pt>
                      <c:pt idx="277">
                        <c:v>242016.46266213642</c:v>
                      </c:pt>
                      <c:pt idx="278">
                        <c:v>247906.11099434237</c:v>
                      </c:pt>
                      <c:pt idx="279">
                        <c:v>255492.72625769605</c:v>
                      </c:pt>
                      <c:pt idx="280">
                        <c:v>261419.13999387738</c:v>
                      </c:pt>
                      <c:pt idx="281">
                        <c:v>268688.59729664063</c:v>
                      </c:pt>
                      <c:pt idx="282">
                        <c:v>272090.61645420588</c:v>
                      </c:pt>
                      <c:pt idx="283">
                        <c:v>268552.56048975844</c:v>
                      </c:pt>
                      <c:pt idx="284">
                        <c:v>270085.76897476165</c:v>
                      </c:pt>
                      <c:pt idx="285">
                        <c:v>264291.87208854879</c:v>
                      </c:pt>
                      <c:pt idx="286">
                        <c:v>263186.02363772161</c:v>
                      </c:pt>
                      <c:pt idx="287">
                        <c:v>255404.69930164653</c:v>
                      </c:pt>
                      <c:pt idx="288">
                        <c:v>243463.94468889068</c:v>
                      </c:pt>
                      <c:pt idx="289">
                        <c:v>248745.85754647665</c:v>
                      </c:pt>
                      <c:pt idx="290">
                        <c:v>254758.86618131463</c:v>
                      </c:pt>
                      <c:pt idx="291">
                        <c:v>262533.85361752938</c:v>
                      </c:pt>
                      <c:pt idx="292">
                        <c:v>268348.55409983924</c:v>
                      </c:pt>
                      <c:pt idx="293">
                        <c:v>275644.59259392676</c:v>
                      </c:pt>
                      <c:pt idx="294">
                        <c:v>279132.23171786225</c:v>
                      </c:pt>
                      <c:pt idx="295">
                        <c:v>275633.33994309994</c:v>
                      </c:pt>
                      <c:pt idx="296">
                        <c:v>277254.3396731611</c:v>
                      </c:pt>
                      <c:pt idx="297">
                        <c:v>271233.36058331805</c:v>
                      </c:pt>
                      <c:pt idx="298">
                        <c:v>269608.26754592051</c:v>
                      </c:pt>
                      <c:pt idx="299">
                        <c:v>261259.8617071115</c:v>
                      </c:pt>
                      <c:pt idx="300">
                        <c:v>248542.07203209365</c:v>
                      </c:pt>
                      <c:pt idx="301">
                        <c:v>252629.34056114755</c:v>
                      </c:pt>
                      <c:pt idx="302">
                        <c:v>258089.83917532125</c:v>
                      </c:pt>
                      <c:pt idx="303">
                        <c:v>266420.28053345764</c:v>
                      </c:pt>
                      <c:pt idx="304">
                        <c:v>271876.70426016545</c:v>
                      </c:pt>
                      <c:pt idx="305">
                        <c:v>278451.03436233773</c:v>
                      </c:pt>
                      <c:pt idx="306">
                        <c:v>282023.56655194738</c:v>
                      </c:pt>
                      <c:pt idx="307">
                        <c:v>277478.9313491577</c:v>
                      </c:pt>
                      <c:pt idx="308">
                        <c:v>279244.10718464357</c:v>
                      </c:pt>
                      <c:pt idx="309">
                        <c:v>273119.548255248</c:v>
                      </c:pt>
                      <c:pt idx="310">
                        <c:v>271175.69346726156</c:v>
                      </c:pt>
                      <c:pt idx="311">
                        <c:v>262388.27376126306</c:v>
                      </c:pt>
                      <c:pt idx="312">
                        <c:v>253554.6680288864</c:v>
                      </c:pt>
                      <c:pt idx="313">
                        <c:v>245445.69588633516</c:v>
                      </c:pt>
                      <c:pt idx="314">
                        <c:v>238550.1120737273</c:v>
                      </c:pt>
                      <c:pt idx="315">
                        <c:v>233111.15698328981</c:v>
                      </c:pt>
                      <c:pt idx="316">
                        <c:v>229188.5414255822</c:v>
                      </c:pt>
                      <c:pt idx="317">
                        <c:v>226712.43479268462</c:v>
                      </c:pt>
                      <c:pt idx="318">
                        <c:v>225528.64776467904</c:v>
                      </c:pt>
                      <c:pt idx="319">
                        <c:v>225434.99955862289</c:v>
                      </c:pt>
                      <c:pt idx="320">
                        <c:v>226209.40051820167</c:v>
                      </c:pt>
                      <c:pt idx="321">
                        <c:v>227630.51567193944</c:v>
                      </c:pt>
                      <c:pt idx="322">
                        <c:v>229492.05071084166</c:v>
                      </c:pt>
                      <c:pt idx="323">
                        <c:v>231611.75953438442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9F-4BF4-8FC6-3846B07FA78B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Forecasting'!$Y$10</c15:sqref>
                        </c15:formulaRef>
                      </c:ext>
                    </c:extLst>
                    <c:strCache>
                      <c:ptCount val="1"/>
                      <c:pt idx="0">
                        <c:v> AD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Forecasting'!$Y$11:$Y$334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50968.333333333343</c:v>
                      </c:pt>
                      <c:pt idx="1">
                        <c:v>41487.08857094741</c:v>
                      </c:pt>
                      <c:pt idx="2">
                        <c:v>47941.283126815571</c:v>
                      </c:pt>
                      <c:pt idx="3">
                        <c:v>44884.777939759544</c:v>
                      </c:pt>
                      <c:pt idx="4">
                        <c:v>47803.601835242705</c:v>
                      </c:pt>
                      <c:pt idx="5">
                        <c:v>41861.642360770231</c:v>
                      </c:pt>
                      <c:pt idx="6">
                        <c:v>43559.359378722933</c:v>
                      </c:pt>
                      <c:pt idx="7">
                        <c:v>50488.682031023956</c:v>
                      </c:pt>
                      <c:pt idx="8">
                        <c:v>40751.548276613059</c:v>
                      </c:pt>
                      <c:pt idx="9">
                        <c:v>46220.846445103554</c:v>
                      </c:pt>
                      <c:pt idx="10">
                        <c:v>33332.807409771456</c:v>
                      </c:pt>
                      <c:pt idx="11">
                        <c:v>31401.429010931344</c:v>
                      </c:pt>
                      <c:pt idx="12">
                        <c:v>27856.321718303894</c:v>
                      </c:pt>
                      <c:pt idx="13">
                        <c:v>1541.5158613105014</c:v>
                      </c:pt>
                      <c:pt idx="14">
                        <c:v>1.0576409113127738E-3</c:v>
                      </c:pt>
                      <c:pt idx="15">
                        <c:v>11747.269411147834</c:v>
                      </c:pt>
                      <c:pt idx="16">
                        <c:v>3063.8358396531839</c:v>
                      </c:pt>
                      <c:pt idx="17">
                        <c:v>8257.3106138384028</c:v>
                      </c:pt>
                      <c:pt idx="18">
                        <c:v>4081.8659352304821</c:v>
                      </c:pt>
                      <c:pt idx="19">
                        <c:v>9263.030063011247</c:v>
                      </c:pt>
                      <c:pt idx="20">
                        <c:v>4435.209764158848</c:v>
                      </c:pt>
                      <c:pt idx="21">
                        <c:v>13787.311328762124</c:v>
                      </c:pt>
                      <c:pt idx="22">
                        <c:v>5921.9916121108981</c:v>
                      </c:pt>
                      <c:pt idx="23">
                        <c:v>14749.812137462985</c:v>
                      </c:pt>
                      <c:pt idx="24">
                        <c:v>9866.1707177631906</c:v>
                      </c:pt>
                      <c:pt idx="25">
                        <c:v>15467.070253596496</c:v>
                      </c:pt>
                      <c:pt idx="26">
                        <c:v>11153.06791944729</c:v>
                      </c:pt>
                      <c:pt idx="27">
                        <c:v>15482.335334973613</c:v>
                      </c:pt>
                      <c:pt idx="28">
                        <c:v>10416.723315744894</c:v>
                      </c:pt>
                      <c:pt idx="29">
                        <c:v>10813.282999048883</c:v>
                      </c:pt>
                      <c:pt idx="30">
                        <c:v>5518.3470375832985</c:v>
                      </c:pt>
                      <c:pt idx="31">
                        <c:v>8133.1648142555205</c:v>
                      </c:pt>
                      <c:pt idx="32">
                        <c:v>5601.8435876039148</c:v>
                      </c:pt>
                      <c:pt idx="33">
                        <c:v>13582.11043174821</c:v>
                      </c:pt>
                      <c:pt idx="34">
                        <c:v>7618.9357696897932</c:v>
                      </c:pt>
                      <c:pt idx="35">
                        <c:v>4711.4851217144169</c:v>
                      </c:pt>
                      <c:pt idx="36">
                        <c:v>17883.815462207393</c:v>
                      </c:pt>
                      <c:pt idx="37">
                        <c:v>9400.2461839578755</c:v>
                      </c:pt>
                      <c:pt idx="38">
                        <c:v>4973.0680020802538</c:v>
                      </c:pt>
                      <c:pt idx="39">
                        <c:v>13153.042933235847</c:v>
                      </c:pt>
                      <c:pt idx="40">
                        <c:v>7416.3989482790348</c:v>
                      </c:pt>
                      <c:pt idx="41">
                        <c:v>7714.4104842882371</c:v>
                      </c:pt>
                      <c:pt idx="42">
                        <c:v>4820.8699657169636</c:v>
                      </c:pt>
                      <c:pt idx="43">
                        <c:v>8883.7901369634783</c:v>
                      </c:pt>
                      <c:pt idx="44">
                        <c:v>5439.9169173791306</c:v>
                      </c:pt>
                      <c:pt idx="45">
                        <c:v>13041.976600067341</c:v>
                      </c:pt>
                      <c:pt idx="46">
                        <c:v>9448.930934055621</c:v>
                      </c:pt>
                      <c:pt idx="47">
                        <c:v>12403.0730960746</c:v>
                      </c:pt>
                      <c:pt idx="48">
                        <c:v>11499.816129476472</c:v>
                      </c:pt>
                      <c:pt idx="49">
                        <c:v>12548.84545964899</c:v>
                      </c:pt>
                      <c:pt idx="50">
                        <c:v>10184.239860671019</c:v>
                      </c:pt>
                      <c:pt idx="51">
                        <c:v>16080.065311581391</c:v>
                      </c:pt>
                      <c:pt idx="52">
                        <c:v>8026.2834062923794</c:v>
                      </c:pt>
                      <c:pt idx="53">
                        <c:v>10456.058245243068</c:v>
                      </c:pt>
                      <c:pt idx="54">
                        <c:v>7561.2615634336253</c:v>
                      </c:pt>
                      <c:pt idx="55">
                        <c:v>11595.876222168299</c:v>
                      </c:pt>
                      <c:pt idx="56">
                        <c:v>4195.1992358732969</c:v>
                      </c:pt>
                      <c:pt idx="57">
                        <c:v>14925.870881915733</c:v>
                      </c:pt>
                      <c:pt idx="58">
                        <c:v>9352.0827107117511</c:v>
                      </c:pt>
                      <c:pt idx="59">
                        <c:v>13705.160538221797</c:v>
                      </c:pt>
                      <c:pt idx="60">
                        <c:v>12223.745620940637</c:v>
                      </c:pt>
                      <c:pt idx="61">
                        <c:v>12010.429282871191</c:v>
                      </c:pt>
                      <c:pt idx="62">
                        <c:v>8386.3617860853556</c:v>
                      </c:pt>
                      <c:pt idx="63">
                        <c:v>15598.736220979306</c:v>
                      </c:pt>
                      <c:pt idx="64">
                        <c:v>7070.7390287240851</c:v>
                      </c:pt>
                      <c:pt idx="65">
                        <c:v>12909.468157602736</c:v>
                      </c:pt>
                      <c:pt idx="66">
                        <c:v>4176.532415616326</c:v>
                      </c:pt>
                      <c:pt idx="67">
                        <c:v>12921.773850664671</c:v>
                      </c:pt>
                      <c:pt idx="68">
                        <c:v>5313.8610153096088</c:v>
                      </c:pt>
                      <c:pt idx="69">
                        <c:v>17405.053252252925</c:v>
                      </c:pt>
                      <c:pt idx="70">
                        <c:v>8704.4747372465208</c:v>
                      </c:pt>
                      <c:pt idx="71">
                        <c:v>12477.310141470138</c:v>
                      </c:pt>
                      <c:pt idx="72">
                        <c:v>13571.429192294832</c:v>
                      </c:pt>
                      <c:pt idx="73">
                        <c:v>10771.662374607113</c:v>
                      </c:pt>
                      <c:pt idx="74">
                        <c:v>10795.494074680086</c:v>
                      </c:pt>
                      <c:pt idx="75">
                        <c:v>14249.768142440473</c:v>
                      </c:pt>
                      <c:pt idx="76">
                        <c:v>9571.5619401834556</c:v>
                      </c:pt>
                      <c:pt idx="77">
                        <c:v>12602.59142586778</c:v>
                      </c:pt>
                      <c:pt idx="78">
                        <c:v>4464.035088089382</c:v>
                      </c:pt>
                      <c:pt idx="79">
                        <c:v>11040.274322502286</c:v>
                      </c:pt>
                      <c:pt idx="80">
                        <c:v>3081.2876977862034</c:v>
                      </c:pt>
                      <c:pt idx="81">
                        <c:v>15053.195988624357</c:v>
                      </c:pt>
                      <c:pt idx="82">
                        <c:v>7246.8180391073402</c:v>
                      </c:pt>
                      <c:pt idx="83">
                        <c:v>19893.618764929357</c:v>
                      </c:pt>
                      <c:pt idx="84">
                        <c:v>13294.404872726242</c:v>
                      </c:pt>
                      <c:pt idx="85">
                        <c:v>12549.962610351649</c:v>
                      </c:pt>
                      <c:pt idx="86">
                        <c:v>9720.1944767193345</c:v>
                      </c:pt>
                      <c:pt idx="87">
                        <c:v>13529.789815768483</c:v>
                      </c:pt>
                      <c:pt idx="88">
                        <c:v>12109.555759183917</c:v>
                      </c:pt>
                      <c:pt idx="89">
                        <c:v>11601.064410495281</c:v>
                      </c:pt>
                      <c:pt idx="90">
                        <c:v>4653.3466348322399</c:v>
                      </c:pt>
                      <c:pt idx="91">
                        <c:v>10540.56316906822</c:v>
                      </c:pt>
                      <c:pt idx="92">
                        <c:v>2554.8596412898914</c:v>
                      </c:pt>
                      <c:pt idx="93">
                        <c:v>11074.226120300649</c:v>
                      </c:pt>
                      <c:pt idx="94">
                        <c:v>8540.4081105731893</c:v>
                      </c:pt>
                      <c:pt idx="95">
                        <c:v>17884.498395930219</c:v>
                      </c:pt>
                      <c:pt idx="96">
                        <c:v>13718.688961610693</c:v>
                      </c:pt>
                      <c:pt idx="97">
                        <c:v>14484.90530123096</c:v>
                      </c:pt>
                      <c:pt idx="98">
                        <c:v>7165.8549996443035</c:v>
                      </c:pt>
                      <c:pt idx="99">
                        <c:v>14746.202647856786</c:v>
                      </c:pt>
                      <c:pt idx="100">
                        <c:v>9312.6112214411842</c:v>
                      </c:pt>
                      <c:pt idx="101">
                        <c:v>6179.8984660065325</c:v>
                      </c:pt>
                      <c:pt idx="102">
                        <c:v>3938.4836446187983</c:v>
                      </c:pt>
                      <c:pt idx="103">
                        <c:v>12730.620993962191</c:v>
                      </c:pt>
                      <c:pt idx="104">
                        <c:v>4240.6938427907298</c:v>
                      </c:pt>
                      <c:pt idx="105">
                        <c:v>13056.72649732721</c:v>
                      </c:pt>
                      <c:pt idx="106">
                        <c:v>11951.715239092562</c:v>
                      </c:pt>
                      <c:pt idx="107">
                        <c:v>13219.083021690254</c:v>
                      </c:pt>
                      <c:pt idx="108">
                        <c:v>13163.492774329119</c:v>
                      </c:pt>
                      <c:pt idx="109">
                        <c:v>14384.335632899747</c:v>
                      </c:pt>
                      <c:pt idx="110">
                        <c:v>10758.574570237601</c:v>
                      </c:pt>
                      <c:pt idx="111">
                        <c:v>16175.00627769719</c:v>
                      </c:pt>
                      <c:pt idx="112">
                        <c:v>9014.406094810256</c:v>
                      </c:pt>
                      <c:pt idx="113">
                        <c:v>9376.7070907235902</c:v>
                      </c:pt>
                      <c:pt idx="114">
                        <c:v>6296.0248886516201</c:v>
                      </c:pt>
                      <c:pt idx="115">
                        <c:v>15818.801413741719</c:v>
                      </c:pt>
                      <c:pt idx="116">
                        <c:v>2059.3522764836962</c:v>
                      </c:pt>
                      <c:pt idx="117">
                        <c:v>9540.8234897525399</c:v>
                      </c:pt>
                      <c:pt idx="118">
                        <c:v>7566.8614581177535</c:v>
                      </c:pt>
                      <c:pt idx="119">
                        <c:v>14583.191977045703</c:v>
                      </c:pt>
                      <c:pt idx="120">
                        <c:v>13326.900447061664</c:v>
                      </c:pt>
                      <c:pt idx="121">
                        <c:v>11251.437487875985</c:v>
                      </c:pt>
                      <c:pt idx="122">
                        <c:v>9210.3612833696534</c:v>
                      </c:pt>
                      <c:pt idx="123">
                        <c:v>16042.381116211822</c:v>
                      </c:pt>
                      <c:pt idx="124">
                        <c:v>7385.3877245197655</c:v>
                      </c:pt>
                      <c:pt idx="125">
                        <c:v>9273.4312489111326</c:v>
                      </c:pt>
                      <c:pt idx="126">
                        <c:v>5687.697316480655</c:v>
                      </c:pt>
                      <c:pt idx="127">
                        <c:v>15050.582558447175</c:v>
                      </c:pt>
                      <c:pt idx="128">
                        <c:v>3543.158199562371</c:v>
                      </c:pt>
                      <c:pt idx="129">
                        <c:v>13424.618304637232</c:v>
                      </c:pt>
                      <c:pt idx="130">
                        <c:v>6925.2550347560609</c:v>
                      </c:pt>
                      <c:pt idx="131">
                        <c:v>14868.023319572996</c:v>
                      </c:pt>
                      <c:pt idx="132">
                        <c:v>18449.265933325456</c:v>
                      </c:pt>
                      <c:pt idx="133">
                        <c:v>11874.248137566174</c:v>
                      </c:pt>
                      <c:pt idx="134">
                        <c:v>11240.940350483259</c:v>
                      </c:pt>
                      <c:pt idx="135">
                        <c:v>17406.94025334646</c:v>
                      </c:pt>
                      <c:pt idx="136">
                        <c:v>10521.704852194205</c:v>
                      </c:pt>
                      <c:pt idx="137">
                        <c:v>12499.084135203331</c:v>
                      </c:pt>
                      <c:pt idx="138">
                        <c:v>5407.7849592245766</c:v>
                      </c:pt>
                      <c:pt idx="139">
                        <c:v>14006.800800607918</c:v>
                      </c:pt>
                      <c:pt idx="140">
                        <c:v>166.67474436559132</c:v>
                      </c:pt>
                      <c:pt idx="141">
                        <c:v>14844.29245619665</c:v>
                      </c:pt>
                      <c:pt idx="142">
                        <c:v>7257.7475130073726</c:v>
                      </c:pt>
                      <c:pt idx="143">
                        <c:v>15520.470850158657</c:v>
                      </c:pt>
                      <c:pt idx="144">
                        <c:v>15042.964931635506</c:v>
                      </c:pt>
                      <c:pt idx="145">
                        <c:v>16751.521926045039</c:v>
                      </c:pt>
                      <c:pt idx="146">
                        <c:v>11565.131757479452</c:v>
                      </c:pt>
                      <c:pt idx="147">
                        <c:v>11803.95440605504</c:v>
                      </c:pt>
                      <c:pt idx="148">
                        <c:v>7136.8163684720348</c:v>
                      </c:pt>
                      <c:pt idx="149">
                        <c:v>9051.5600297228084</c:v>
                      </c:pt>
                      <c:pt idx="150">
                        <c:v>1915.7207168184395</c:v>
                      </c:pt>
                      <c:pt idx="151">
                        <c:v>13608.541496182035</c:v>
                      </c:pt>
                      <c:pt idx="152">
                        <c:v>3142.98905229519</c:v>
                      </c:pt>
                      <c:pt idx="153">
                        <c:v>12971.197560698638</c:v>
                      </c:pt>
                      <c:pt idx="154">
                        <c:v>5541.0939669323561</c:v>
                      </c:pt>
                      <c:pt idx="155">
                        <c:v>17451.39548283242</c:v>
                      </c:pt>
                      <c:pt idx="156">
                        <c:v>12996.443087894586</c:v>
                      </c:pt>
                      <c:pt idx="157">
                        <c:v>15309.837713592948</c:v>
                      </c:pt>
                      <c:pt idx="158">
                        <c:v>9651.6636670231528</c:v>
                      </c:pt>
                      <c:pt idx="159">
                        <c:v>14599.138616783632</c:v>
                      </c:pt>
                      <c:pt idx="160">
                        <c:v>9860.8510790238797</c:v>
                      </c:pt>
                      <c:pt idx="161">
                        <c:v>7391.1981812561571</c:v>
                      </c:pt>
                      <c:pt idx="162">
                        <c:v>1962.4554108091397</c:v>
                      </c:pt>
                      <c:pt idx="163">
                        <c:v>15830.656541414384</c:v>
                      </c:pt>
                      <c:pt idx="164">
                        <c:v>5395.7775168984081</c:v>
                      </c:pt>
                      <c:pt idx="165">
                        <c:v>9736.44940992177</c:v>
                      </c:pt>
                      <c:pt idx="166">
                        <c:v>4686.1516404047143</c:v>
                      </c:pt>
                      <c:pt idx="167">
                        <c:v>11023.58969589739</c:v>
                      </c:pt>
                      <c:pt idx="168">
                        <c:v>14418.228908008809</c:v>
                      </c:pt>
                      <c:pt idx="169">
                        <c:v>16152.709015504312</c:v>
                      </c:pt>
                      <c:pt idx="170">
                        <c:v>7759.6330668549053</c:v>
                      </c:pt>
                      <c:pt idx="171">
                        <c:v>14033.542866456672</c:v>
                      </c:pt>
                      <c:pt idx="172">
                        <c:v>9139.5053992606699</c:v>
                      </c:pt>
                      <c:pt idx="173">
                        <c:v>4767.8689250103198</c:v>
                      </c:pt>
                      <c:pt idx="174">
                        <c:v>2907.8203490682063</c:v>
                      </c:pt>
                      <c:pt idx="175">
                        <c:v>12594.817856625421</c:v>
                      </c:pt>
                      <c:pt idx="176">
                        <c:v>1080.1402690839313</c:v>
                      </c:pt>
                      <c:pt idx="177">
                        <c:v>9838.4012514225324</c:v>
                      </c:pt>
                      <c:pt idx="178">
                        <c:v>4842.7868839217699</c:v>
                      </c:pt>
                      <c:pt idx="179">
                        <c:v>12635.964993592148</c:v>
                      </c:pt>
                      <c:pt idx="180">
                        <c:v>16721.373678283213</c:v>
                      </c:pt>
                      <c:pt idx="181">
                        <c:v>17683.421910341975</c:v>
                      </c:pt>
                      <c:pt idx="182">
                        <c:v>8061.9297384604579</c:v>
                      </c:pt>
                      <c:pt idx="183">
                        <c:v>15680.042849270598</c:v>
                      </c:pt>
                      <c:pt idx="184">
                        <c:v>8365.9595766999992</c:v>
                      </c:pt>
                      <c:pt idx="185">
                        <c:v>5532.9610224088829</c:v>
                      </c:pt>
                      <c:pt idx="186">
                        <c:v>4775.7833787219133</c:v>
                      </c:pt>
                      <c:pt idx="187">
                        <c:v>15375.169237068738</c:v>
                      </c:pt>
                      <c:pt idx="188">
                        <c:v>982.05476584099233</c:v>
                      </c:pt>
                      <c:pt idx="189">
                        <c:v>11906.54227670189</c:v>
                      </c:pt>
                      <c:pt idx="190">
                        <c:v>11659.923386773356</c:v>
                      </c:pt>
                      <c:pt idx="191">
                        <c:v>11908.879772365239</c:v>
                      </c:pt>
                      <c:pt idx="192">
                        <c:v>13956.170888050459</c:v>
                      </c:pt>
                      <c:pt idx="193">
                        <c:v>13638.341031737451</c:v>
                      </c:pt>
                      <c:pt idx="194">
                        <c:v>10454.09511220397</c:v>
                      </c:pt>
                      <c:pt idx="195">
                        <c:v>14053.915606335271</c:v>
                      </c:pt>
                      <c:pt idx="196">
                        <c:v>6757.450378511945</c:v>
                      </c:pt>
                      <c:pt idx="197">
                        <c:v>6817.2324613446835</c:v>
                      </c:pt>
                      <c:pt idx="198">
                        <c:v>3015.576566876407</c:v>
                      </c:pt>
                      <c:pt idx="199">
                        <c:v>12824.065107871458</c:v>
                      </c:pt>
                      <c:pt idx="200">
                        <c:v>2000.7567895362154</c:v>
                      </c:pt>
                      <c:pt idx="201">
                        <c:v>11757.304594694375</c:v>
                      </c:pt>
                      <c:pt idx="202">
                        <c:v>3827.1899101312447</c:v>
                      </c:pt>
                      <c:pt idx="203">
                        <c:v>12395.208597235993</c:v>
                      </c:pt>
                      <c:pt idx="204">
                        <c:v>11628.909102394275</c:v>
                      </c:pt>
                      <c:pt idx="205">
                        <c:v>15952.626141505374</c:v>
                      </c:pt>
                      <c:pt idx="206">
                        <c:v>13123.461081560032</c:v>
                      </c:pt>
                      <c:pt idx="207">
                        <c:v>13908.123540377564</c:v>
                      </c:pt>
                      <c:pt idx="208">
                        <c:v>9062.6030735793465</c:v>
                      </c:pt>
                      <c:pt idx="209">
                        <c:v>9143.3665722938313</c:v>
                      </c:pt>
                      <c:pt idx="210">
                        <c:v>1794.4473531137337</c:v>
                      </c:pt>
                      <c:pt idx="211">
                        <c:v>12494.005594699731</c:v>
                      </c:pt>
                      <c:pt idx="212">
                        <c:v>2395.7614677169477</c:v>
                      </c:pt>
                      <c:pt idx="213">
                        <c:v>12156.339699519303</c:v>
                      </c:pt>
                      <c:pt idx="214">
                        <c:v>6443.88042657802</c:v>
                      </c:pt>
                      <c:pt idx="215">
                        <c:v>16041.575943611795</c:v>
                      </c:pt>
                      <c:pt idx="216">
                        <c:v>15564.97852628844</c:v>
                      </c:pt>
                      <c:pt idx="217">
                        <c:v>21140.91932947078</c:v>
                      </c:pt>
                      <c:pt idx="218">
                        <c:v>15140.823444349633</c:v>
                      </c:pt>
                      <c:pt idx="219">
                        <c:v>12409.93558258409</c:v>
                      </c:pt>
                      <c:pt idx="220">
                        <c:v>9896.1869490781392</c:v>
                      </c:pt>
                      <c:pt idx="221">
                        <c:v>8892.3170419392991</c:v>
                      </c:pt>
                      <c:pt idx="222">
                        <c:v>3150.7902294692176</c:v>
                      </c:pt>
                      <c:pt idx="223">
                        <c:v>12504.345913078636</c:v>
                      </c:pt>
                      <c:pt idx="224">
                        <c:v>1818.8582598368812</c:v>
                      </c:pt>
                      <c:pt idx="225">
                        <c:v>13450.205043531168</c:v>
                      </c:pt>
                      <c:pt idx="226">
                        <c:v>8402.4519782187999</c:v>
                      </c:pt>
                      <c:pt idx="227">
                        <c:v>16459.149575137591</c:v>
                      </c:pt>
                      <c:pt idx="228">
                        <c:v>16185.831867023866</c:v>
                      </c:pt>
                      <c:pt idx="229">
                        <c:v>17914.828723671613</c:v>
                      </c:pt>
                      <c:pt idx="230">
                        <c:v>10877.953517035785</c:v>
                      </c:pt>
                      <c:pt idx="231">
                        <c:v>10878.649656164722</c:v>
                      </c:pt>
                      <c:pt idx="232">
                        <c:v>10014.286017004168</c:v>
                      </c:pt>
                      <c:pt idx="233">
                        <c:v>7154.0118621706206</c:v>
                      </c:pt>
                      <c:pt idx="234">
                        <c:v>3774.0208266085829</c:v>
                      </c:pt>
                      <c:pt idx="235">
                        <c:v>11085.229468746169</c:v>
                      </c:pt>
                      <c:pt idx="236">
                        <c:v>1613.8810067379673</c:v>
                      </c:pt>
                      <c:pt idx="237">
                        <c:v>10543.597968827933</c:v>
                      </c:pt>
                      <c:pt idx="238">
                        <c:v>2845.4071924437594</c:v>
                      </c:pt>
                      <c:pt idx="239">
                        <c:v>13019.30558603481</c:v>
                      </c:pt>
                      <c:pt idx="240">
                        <c:v>13544.231529886019</c:v>
                      </c:pt>
                      <c:pt idx="241">
                        <c:v>18072.933538799582</c:v>
                      </c:pt>
                      <c:pt idx="242">
                        <c:v>8364.5488256491954</c:v>
                      </c:pt>
                      <c:pt idx="243">
                        <c:v>13364.808258966688</c:v>
                      </c:pt>
                      <c:pt idx="244">
                        <c:v>8022.5887631982041</c:v>
                      </c:pt>
                      <c:pt idx="245">
                        <c:v>4105.4599649505981</c:v>
                      </c:pt>
                      <c:pt idx="246">
                        <c:v>3970.4647496917169</c:v>
                      </c:pt>
                      <c:pt idx="247">
                        <c:v>15883.815230213484</c:v>
                      </c:pt>
                      <c:pt idx="248">
                        <c:v>1574.2571989673888</c:v>
                      </c:pt>
                      <c:pt idx="249">
                        <c:v>10419.838396224804</c:v>
                      </c:pt>
                      <c:pt idx="250">
                        <c:v>7962.5044019595662</c:v>
                      </c:pt>
                      <c:pt idx="251">
                        <c:v>10793.588590015803</c:v>
                      </c:pt>
                      <c:pt idx="252">
                        <c:v>14678.206682488119</c:v>
                      </c:pt>
                      <c:pt idx="253">
                        <c:v>17150.491368157003</c:v>
                      </c:pt>
                      <c:pt idx="254">
                        <c:v>11954.751551823836</c:v>
                      </c:pt>
                      <c:pt idx="255">
                        <c:v>15856.497309621162</c:v>
                      </c:pt>
                      <c:pt idx="256">
                        <c:v>7677.0434677807207</c:v>
                      </c:pt>
                      <c:pt idx="257">
                        <c:v>6589.0534253586084</c:v>
                      </c:pt>
                      <c:pt idx="258">
                        <c:v>5438.2777456069598</c:v>
                      </c:pt>
                      <c:pt idx="259">
                        <c:v>15189.218943346525</c:v>
                      </c:pt>
                      <c:pt idx="260">
                        <c:v>459.71929630864179</c:v>
                      </c:pt>
                      <c:pt idx="261">
                        <c:v>13699.583042984741</c:v>
                      </c:pt>
                      <c:pt idx="262">
                        <c:v>8477.8969312530244</c:v>
                      </c:pt>
                      <c:pt idx="263">
                        <c:v>14952.643067883968</c:v>
                      </c:pt>
                      <c:pt idx="264">
                        <c:v>16568.992068630556</c:v>
                      </c:pt>
                      <c:pt idx="265">
                        <c:v>17600.841482321295</c:v>
                      </c:pt>
                      <c:pt idx="266">
                        <c:v>15241.492594502633</c:v>
                      </c:pt>
                      <c:pt idx="267">
                        <c:v>16781.559857256274</c:v>
                      </c:pt>
                      <c:pt idx="268">
                        <c:v>8618.7090957725304</c:v>
                      </c:pt>
                      <c:pt idx="269">
                        <c:v>8763.771024464193</c:v>
                      </c:pt>
                      <c:pt idx="270">
                        <c:v>3046.4205614314997</c:v>
                      </c:pt>
                      <c:pt idx="271">
                        <c:v>14066.128854083508</c:v>
                      </c:pt>
                      <c:pt idx="272">
                        <c:v>818.1053286868264</c:v>
                      </c:pt>
                      <c:pt idx="273">
                        <c:v>16512.642991091911</c:v>
                      </c:pt>
                      <c:pt idx="274">
                        <c:v>4222.6222588950477</c:v>
                      </c:pt>
                      <c:pt idx="275">
                        <c:v>15274.554161442735</c:v>
                      </c:pt>
                      <c:pt idx="276">
                        <c:v>19809.757733089908</c:v>
                      </c:pt>
                      <c:pt idx="277">
                        <c:v>16000.537337863585</c:v>
                      </c:pt>
                      <c:pt idx="278">
                        <c:v>14910.889005657635</c:v>
                      </c:pt>
                      <c:pt idx="279">
                        <c:v>15346.273742303951</c:v>
                      </c:pt>
                      <c:pt idx="280">
                        <c:v>9154.8600061226171</c:v>
                      </c:pt>
                      <c:pt idx="281">
                        <c:v>9683.4027033593738</c:v>
                      </c:pt>
                      <c:pt idx="282">
                        <c:v>118.3835457941168</c:v>
                      </c:pt>
                      <c:pt idx="283">
                        <c:v>13462.560489758442</c:v>
                      </c:pt>
                      <c:pt idx="284">
                        <c:v>1616.7689747616532</c:v>
                      </c:pt>
                      <c:pt idx="285">
                        <c:v>15448.872088548786</c:v>
                      </c:pt>
                      <c:pt idx="286">
                        <c:v>3762.0236377216061</c:v>
                      </c:pt>
                      <c:pt idx="287">
                        <c:v>15725.699301646528</c:v>
                      </c:pt>
                      <c:pt idx="288">
                        <c:v>20452.944688890682</c:v>
                      </c:pt>
                      <c:pt idx="289">
                        <c:v>16401.142453523353</c:v>
                      </c:pt>
                      <c:pt idx="290">
                        <c:v>14894.133818685368</c:v>
                      </c:pt>
                      <c:pt idx="291">
                        <c:v>15438.146382470615</c:v>
                      </c:pt>
                      <c:pt idx="292">
                        <c:v>8642.4459001607611</c:v>
                      </c:pt>
                      <c:pt idx="293">
                        <c:v>9515.4074060732382</c:v>
                      </c:pt>
                      <c:pt idx="294">
                        <c:v>80.768282137752976</c:v>
                      </c:pt>
                      <c:pt idx="295">
                        <c:v>13594.339943099942</c:v>
                      </c:pt>
                      <c:pt idx="296">
                        <c:v>1644.3396731610992</c:v>
                      </c:pt>
                      <c:pt idx="297">
                        <c:v>16079.360583318048</c:v>
                      </c:pt>
                      <c:pt idx="298">
                        <c:v>4830.2675459205057</c:v>
                      </c:pt>
                      <c:pt idx="299">
                        <c:v>16672.8617071115</c:v>
                      </c:pt>
                      <c:pt idx="300">
                        <c:v>21595.072032093653</c:v>
                      </c:pt>
                      <c:pt idx="301">
                        <c:v>14725.659438852454</c:v>
                      </c:pt>
                      <c:pt idx="302">
                        <c:v>14814.160824678751</c:v>
                      </c:pt>
                      <c:pt idx="303">
                        <c:v>17535.719466542359</c:v>
                      </c:pt>
                      <c:pt idx="304">
                        <c:v>8660.2957398345461</c:v>
                      </c:pt>
                      <c:pt idx="305">
                        <c:v>8891.9656376622734</c:v>
                      </c:pt>
                      <c:pt idx="306">
                        <c:v>1160.4334480526159</c:v>
                      </c:pt>
                      <c:pt idx="307">
                        <c:v>14805.931349157705</c:v>
                      </c:pt>
                      <c:pt idx="308">
                        <c:v>307.10718464356614</c:v>
                      </c:pt>
                      <c:pt idx="309">
                        <c:v>15407.548255247995</c:v>
                      </c:pt>
                      <c:pt idx="310">
                        <c:v>4640.6934672615607</c:v>
                      </c:pt>
                      <c:pt idx="311">
                        <c:v>16693.273761263059</c:v>
                      </c:pt>
                      <c:pt idx="312">
                        <c:v>26894.668028886401</c:v>
                      </c:pt>
                      <c:pt idx="313">
                        <c:v>23034.304113664839</c:v>
                      </c:pt>
                      <c:pt idx="314">
                        <c:v>33924.887926272699</c:v>
                      </c:pt>
                      <c:pt idx="315">
                        <c:v>53052.843016710191</c:v>
                      </c:pt>
                      <c:pt idx="316">
                        <c:v>51688.458574417804</c:v>
                      </c:pt>
                      <c:pt idx="317">
                        <c:v>61432.565207315376</c:v>
                      </c:pt>
                      <c:pt idx="318">
                        <c:v>61079.352235320956</c:v>
                      </c:pt>
                      <c:pt idx="319">
                        <c:v>35160.000441377109</c:v>
                      </c:pt>
                      <c:pt idx="320">
                        <c:v>55964.59948179833</c:v>
                      </c:pt>
                      <c:pt idx="321">
                        <c:v>30959.484328060556</c:v>
                      </c:pt>
                      <c:pt idx="322">
                        <c:v>38920.949289158336</c:v>
                      </c:pt>
                      <c:pt idx="323">
                        <c:v>55924.240465615585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9F-4BF4-8FC6-3846B07FA78B}"/>
                  </c:ext>
                </c:extLst>
              </c15:ser>
            </c15:filteredLineSeries>
          </c:ext>
        </c:extLst>
      </c:lineChart>
      <c:dateAx>
        <c:axId val="8277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754968"/>
        <c:crosses val="autoZero"/>
        <c:auto val="1"/>
        <c:lblOffset val="100"/>
        <c:baseTimeUnit val="months"/>
      </c:dateAx>
      <c:valAx>
        <c:axId val="8277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7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MODEL 2 - SIMPLE 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2503960634523"/>
          <c:y val="0.13438239554565753"/>
          <c:w val="0.87917809353022425"/>
          <c:h val="0.60056769652036734"/>
        </c:manualLayout>
      </c:layout>
      <c:barChart>
        <c:barDir val="col"/>
        <c:grouping val="clustered"/>
        <c:varyColors val="0"/>
        <c:ser>
          <c:idx val="2"/>
          <c:order val="4"/>
          <c:tx>
            <c:strRef>
              <c:f>'A4. Model Forecasting'!$P$10</c:f>
              <c:strCache>
                <c:ptCount val="1"/>
                <c:pt idx="0">
                  <c:v>AD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'A4. Model Forecasting'!$P$11:$P$334</c:f>
              <c:numCache>
                <c:formatCode>_-* #,##0.0_-;\-* #,##0.0_-;_-* "-"??_-;_-@_-</c:formatCode>
                <c:ptCount val="324"/>
                <c:pt idx="0">
                  <c:v>27394.333333333343</c:v>
                </c:pt>
                <c:pt idx="1">
                  <c:v>1658.5333333333256</c:v>
                </c:pt>
                <c:pt idx="2">
                  <c:v>3617.8266666666605</c:v>
                </c:pt>
                <c:pt idx="3">
                  <c:v>13550.261333333328</c:v>
                </c:pt>
                <c:pt idx="4">
                  <c:v>11347.209066666663</c:v>
                </c:pt>
                <c:pt idx="5">
                  <c:v>18461.767253333324</c:v>
                </c:pt>
                <c:pt idx="6">
                  <c:v>12906.413802666648</c:v>
                </c:pt>
                <c:pt idx="7">
                  <c:v>3519.8689578666817</c:v>
                </c:pt>
                <c:pt idx="8">
                  <c:v>1112.1048337066313</c:v>
                </c:pt>
                <c:pt idx="9">
                  <c:v>16566.316133034707</c:v>
                </c:pt>
                <c:pt idx="10">
                  <c:v>9634.0529064277653</c:v>
                </c:pt>
                <c:pt idx="11">
                  <c:v>17026.242325142201</c:v>
                </c:pt>
                <c:pt idx="12">
                  <c:v>22456.993860113755</c:v>
                </c:pt>
                <c:pt idx="13">
                  <c:v>7059.4049119089614</c:v>
                </c:pt>
                <c:pt idx="14">
                  <c:v>6515.5239295271458</c:v>
                </c:pt>
                <c:pt idx="15">
                  <c:v>22456.419143621722</c:v>
                </c:pt>
                <c:pt idx="16">
                  <c:v>11398.135314897372</c:v>
                </c:pt>
                <c:pt idx="17">
                  <c:v>19542.508251917898</c:v>
                </c:pt>
                <c:pt idx="18">
                  <c:v>15430.006601534318</c:v>
                </c:pt>
                <c:pt idx="19">
                  <c:v>3524.9947187725338</c:v>
                </c:pt>
                <c:pt idx="20">
                  <c:v>1208.0042249819671</c:v>
                </c:pt>
                <c:pt idx="21">
                  <c:v>14504.596620014432</c:v>
                </c:pt>
                <c:pt idx="22">
                  <c:v>7097.6772960115632</c:v>
                </c:pt>
                <c:pt idx="23">
                  <c:v>23192.141836809256</c:v>
                </c:pt>
                <c:pt idx="24">
                  <c:v>21423.713469447393</c:v>
                </c:pt>
                <c:pt idx="25">
                  <c:v>12607.029224442085</c:v>
                </c:pt>
                <c:pt idx="26">
                  <c:v>9302.6233795536682</c:v>
                </c:pt>
                <c:pt idx="27">
                  <c:v>18629.098703642929</c:v>
                </c:pt>
                <c:pt idx="28">
                  <c:v>15589.278962914308</c:v>
                </c:pt>
                <c:pt idx="29">
                  <c:v>19969.423170331429</c:v>
                </c:pt>
                <c:pt idx="30">
                  <c:v>16242.538536265143</c:v>
                </c:pt>
                <c:pt idx="31">
                  <c:v>1539.9691709878971</c:v>
                </c:pt>
                <c:pt idx="32">
                  <c:v>1121.0246632096532</c:v>
                </c:pt>
                <c:pt idx="33">
                  <c:v>11893.180269432312</c:v>
                </c:pt>
                <c:pt idx="34">
                  <c:v>6501.5442155458732</c:v>
                </c:pt>
                <c:pt idx="35">
                  <c:v>4450.2353724366985</c:v>
                </c:pt>
                <c:pt idx="36">
                  <c:v>26345.188297949382</c:v>
                </c:pt>
                <c:pt idx="37">
                  <c:v>9097.8493616404885</c:v>
                </c:pt>
                <c:pt idx="38">
                  <c:v>4264.2794893123792</c:v>
                </c:pt>
                <c:pt idx="39">
                  <c:v>17784.423591449886</c:v>
                </c:pt>
                <c:pt idx="40">
                  <c:v>13011.53887315988</c:v>
                </c:pt>
                <c:pt idx="41">
                  <c:v>16227.231098527904</c:v>
                </c:pt>
                <c:pt idx="42">
                  <c:v>15009.784878822305</c:v>
                </c:pt>
                <c:pt idx="43">
                  <c:v>3342.1720969421731</c:v>
                </c:pt>
                <c:pt idx="44">
                  <c:v>205.26232244624407</c:v>
                </c:pt>
                <c:pt idx="45">
                  <c:v>12449.790142043028</c:v>
                </c:pt>
                <c:pt idx="46">
                  <c:v>10749.832113634446</c:v>
                </c:pt>
                <c:pt idx="47">
                  <c:v>18475.86569090758</c:v>
                </c:pt>
                <c:pt idx="48">
                  <c:v>21683.692552726076</c:v>
                </c:pt>
                <c:pt idx="49">
                  <c:v>10263.045957819122</c:v>
                </c:pt>
                <c:pt idx="50">
                  <c:v>9291.4367662552977</c:v>
                </c:pt>
                <c:pt idx="51">
                  <c:v>20856.149413004227</c:v>
                </c:pt>
                <c:pt idx="52">
                  <c:v>13559.919530403364</c:v>
                </c:pt>
                <c:pt idx="53">
                  <c:v>20405.935624322679</c:v>
                </c:pt>
                <c:pt idx="54">
                  <c:v>20265.748499458132</c:v>
                </c:pt>
                <c:pt idx="55">
                  <c:v>5233.4012004334945</c:v>
                </c:pt>
                <c:pt idx="56">
                  <c:v>3863.2790396531927</c:v>
                </c:pt>
                <c:pt idx="57">
                  <c:v>12920.376768277434</c:v>
                </c:pt>
                <c:pt idx="58">
                  <c:v>8517.3014146219648</c:v>
                </c:pt>
                <c:pt idx="59">
                  <c:v>18149.841131697583</c:v>
                </c:pt>
                <c:pt idx="60">
                  <c:v>20695.87290535809</c:v>
                </c:pt>
                <c:pt idx="61">
                  <c:v>11445.301675713505</c:v>
                </c:pt>
                <c:pt idx="62">
                  <c:v>8494.2413405707921</c:v>
                </c:pt>
                <c:pt idx="63">
                  <c:v>21587.393072456616</c:v>
                </c:pt>
                <c:pt idx="64">
                  <c:v>13441.914457965293</c:v>
                </c:pt>
                <c:pt idx="65">
                  <c:v>25212.531566372199</c:v>
                </c:pt>
                <c:pt idx="66">
                  <c:v>16953.02525309773</c:v>
                </c:pt>
                <c:pt idx="67">
                  <c:v>6386.5797975218447</c:v>
                </c:pt>
                <c:pt idx="68">
                  <c:v>2562.7361619825242</c:v>
                </c:pt>
                <c:pt idx="69">
                  <c:v>16746.811070413969</c:v>
                </c:pt>
                <c:pt idx="70">
                  <c:v>8497.4488563311752</c:v>
                </c:pt>
                <c:pt idx="71">
                  <c:v>17249.95908506494</c:v>
                </c:pt>
                <c:pt idx="72">
                  <c:v>23502.967268051958</c:v>
                </c:pt>
                <c:pt idx="73">
                  <c:v>8252.6261855584162</c:v>
                </c:pt>
                <c:pt idx="74">
                  <c:v>10301.100948446721</c:v>
                </c:pt>
                <c:pt idx="75">
                  <c:v>18218.880758757354</c:v>
                </c:pt>
                <c:pt idx="76">
                  <c:v>15409.104607005895</c:v>
                </c:pt>
                <c:pt idx="77">
                  <c:v>23538.283685604692</c:v>
                </c:pt>
                <c:pt idx="78">
                  <c:v>16029.626948483754</c:v>
                </c:pt>
                <c:pt idx="79">
                  <c:v>4858.2984412130027</c:v>
                </c:pt>
                <c:pt idx="80">
                  <c:v>5175.3612470295629</c:v>
                </c:pt>
                <c:pt idx="81">
                  <c:v>13204.711002376367</c:v>
                </c:pt>
                <c:pt idx="82">
                  <c:v>5438.7688019011111</c:v>
                </c:pt>
                <c:pt idx="83">
                  <c:v>27073.015041520906</c:v>
                </c:pt>
                <c:pt idx="84">
                  <c:v>23754.412033216737</c:v>
                </c:pt>
                <c:pt idx="85">
                  <c:v>10274.470373426593</c:v>
                </c:pt>
                <c:pt idx="86">
                  <c:v>8452.5762987412454</c:v>
                </c:pt>
                <c:pt idx="87">
                  <c:v>16552.061038992979</c:v>
                </c:pt>
                <c:pt idx="88">
                  <c:v>18425.648831194354</c:v>
                </c:pt>
                <c:pt idx="89">
                  <c:v>21886.519064955472</c:v>
                </c:pt>
                <c:pt idx="90">
                  <c:v>15896.215251964342</c:v>
                </c:pt>
                <c:pt idx="91">
                  <c:v>4480.0277984285494</c:v>
                </c:pt>
                <c:pt idx="92">
                  <c:v>5740.9777612571488</c:v>
                </c:pt>
                <c:pt idx="93">
                  <c:v>7182.2177909942984</c:v>
                </c:pt>
                <c:pt idx="94">
                  <c:v>6136.774232795462</c:v>
                </c:pt>
                <c:pt idx="95">
                  <c:v>22932.419386236375</c:v>
                </c:pt>
                <c:pt idx="96">
                  <c:v>22526.935508989118</c:v>
                </c:pt>
                <c:pt idx="97">
                  <c:v>15207.451592808677</c:v>
                </c:pt>
                <c:pt idx="98">
                  <c:v>7373.961274246918</c:v>
                </c:pt>
                <c:pt idx="99">
                  <c:v>20702.169019397523</c:v>
                </c:pt>
                <c:pt idx="100">
                  <c:v>17023.735215517983</c:v>
                </c:pt>
                <c:pt idx="101">
                  <c:v>15795.988172414363</c:v>
                </c:pt>
                <c:pt idx="102">
                  <c:v>15328.790537931491</c:v>
                </c:pt>
                <c:pt idx="103">
                  <c:v>7669.9675696548074</c:v>
                </c:pt>
                <c:pt idx="104">
                  <c:v>2456.0259442761308</c:v>
                </c:pt>
                <c:pt idx="105">
                  <c:v>11707.179244579107</c:v>
                </c:pt>
                <c:pt idx="106">
                  <c:v>13794.743395663274</c:v>
                </c:pt>
                <c:pt idx="107">
                  <c:v>19740.794716530625</c:v>
                </c:pt>
                <c:pt idx="108">
                  <c:v>24601.635773224523</c:v>
                </c:pt>
                <c:pt idx="109">
                  <c:v>12029.691381420358</c:v>
                </c:pt>
                <c:pt idx="110">
                  <c:v>9549.7531051362748</c:v>
                </c:pt>
                <c:pt idx="111">
                  <c:v>20483.802484109008</c:v>
                </c:pt>
                <c:pt idx="112">
                  <c:v>14528.041987287201</c:v>
                </c:pt>
                <c:pt idx="113">
                  <c:v>18487.433589829743</c:v>
                </c:pt>
                <c:pt idx="114">
                  <c:v>17700.946871863765</c:v>
                </c:pt>
                <c:pt idx="115">
                  <c:v>12801.242502508976</c:v>
                </c:pt>
                <c:pt idx="116">
                  <c:v>4497.0059979928192</c:v>
                </c:pt>
                <c:pt idx="117">
                  <c:v>6941.3952016057447</c:v>
                </c:pt>
                <c:pt idx="118">
                  <c:v>6480.116161284619</c:v>
                </c:pt>
                <c:pt idx="119">
                  <c:v>19553.092929027684</c:v>
                </c:pt>
                <c:pt idx="120">
                  <c:v>22620.474343222158</c:v>
                </c:pt>
                <c:pt idx="121">
                  <c:v>9736.6205254222732</c:v>
                </c:pt>
                <c:pt idx="122">
                  <c:v>8945.2964203378069</c:v>
                </c:pt>
                <c:pt idx="123">
                  <c:v>21676.237136270211</c:v>
                </c:pt>
                <c:pt idx="124">
                  <c:v>13462.989709016139</c:v>
                </c:pt>
                <c:pt idx="125">
                  <c:v>19294.391767212888</c:v>
                </c:pt>
                <c:pt idx="126">
                  <c:v>17709.513413770299</c:v>
                </c:pt>
                <c:pt idx="127">
                  <c:v>10873.389268983796</c:v>
                </c:pt>
                <c:pt idx="128">
                  <c:v>3232.2885848129517</c:v>
                </c:pt>
                <c:pt idx="129">
                  <c:v>12322.169132149662</c:v>
                </c:pt>
                <c:pt idx="130">
                  <c:v>6245.735305719747</c:v>
                </c:pt>
                <c:pt idx="131">
                  <c:v>20722.588244575803</c:v>
                </c:pt>
                <c:pt idx="132">
                  <c:v>31435.070595660654</c:v>
                </c:pt>
                <c:pt idx="133">
                  <c:v>7853.9435234714765</c:v>
                </c:pt>
                <c:pt idx="134">
                  <c:v>9019.1548187771696</c:v>
                </c:pt>
                <c:pt idx="135">
                  <c:v>21044.323855021736</c:v>
                </c:pt>
                <c:pt idx="136">
                  <c:v>15736.459084017377</c:v>
                </c:pt>
                <c:pt idx="137">
                  <c:v>22549.167267213896</c:v>
                </c:pt>
                <c:pt idx="138">
                  <c:v>16621.333813771111</c:v>
                </c:pt>
                <c:pt idx="139">
                  <c:v>9938.9329489831289</c:v>
                </c:pt>
                <c:pt idx="140">
                  <c:v>8645.8536408134678</c:v>
                </c:pt>
                <c:pt idx="141">
                  <c:v>13433.317087349249</c:v>
                </c:pt>
                <c:pt idx="142">
                  <c:v>5906.6536698794225</c:v>
                </c:pt>
                <c:pt idx="143">
                  <c:v>20813.322935903561</c:v>
                </c:pt>
                <c:pt idx="144">
                  <c:v>25391.658348722849</c:v>
                </c:pt>
                <c:pt idx="145">
                  <c:v>17380.673321021721</c:v>
                </c:pt>
                <c:pt idx="146">
                  <c:v>13469.538656817371</c:v>
                </c:pt>
                <c:pt idx="147">
                  <c:v>17042.630925453879</c:v>
                </c:pt>
                <c:pt idx="148">
                  <c:v>13782.10474036308</c:v>
                </c:pt>
                <c:pt idx="149">
                  <c:v>19611.683792290452</c:v>
                </c:pt>
                <c:pt idx="150">
                  <c:v>12556.347033832339</c:v>
                </c:pt>
                <c:pt idx="151">
                  <c:v>9275.9223729341466</c:v>
                </c:pt>
                <c:pt idx="152">
                  <c:v>3560.2621016526828</c:v>
                </c:pt>
                <c:pt idx="153">
                  <c:v>11851.790318677871</c:v>
                </c:pt>
                <c:pt idx="154">
                  <c:v>4248.4322549423086</c:v>
                </c:pt>
                <c:pt idx="155">
                  <c:v>24355.745803953847</c:v>
                </c:pt>
                <c:pt idx="156">
                  <c:v>23586.596643163095</c:v>
                </c:pt>
                <c:pt idx="157">
                  <c:v>14342.722685469518</c:v>
                </c:pt>
                <c:pt idx="158">
                  <c:v>9152.1781483756204</c:v>
                </c:pt>
                <c:pt idx="159">
                  <c:v>19139.742518700485</c:v>
                </c:pt>
                <c:pt idx="160">
                  <c:v>16449.794014960382</c:v>
                </c:pt>
                <c:pt idx="161">
                  <c:v>16368.835211968282</c:v>
                </c:pt>
                <c:pt idx="162">
                  <c:v>11393.068169574603</c:v>
                </c:pt>
                <c:pt idx="163">
                  <c:v>13968.545464340335</c:v>
                </c:pt>
                <c:pt idx="164">
                  <c:v>1995.83637147228</c:v>
                </c:pt>
                <c:pt idx="165">
                  <c:v>9959.6690971778589</c:v>
                </c:pt>
                <c:pt idx="166">
                  <c:v>5236.7352777423221</c:v>
                </c:pt>
                <c:pt idx="167">
                  <c:v>16694.388222193869</c:v>
                </c:pt>
                <c:pt idx="168">
                  <c:v>25926.510577755107</c:v>
                </c:pt>
                <c:pt idx="169">
                  <c:v>15170.791537795885</c:v>
                </c:pt>
                <c:pt idx="170">
                  <c:v>6157.6332302366791</c:v>
                </c:pt>
                <c:pt idx="171">
                  <c:v>17652.106584189343</c:v>
                </c:pt>
                <c:pt idx="172">
                  <c:v>14533.685267351451</c:v>
                </c:pt>
                <c:pt idx="173">
                  <c:v>11265.948213881144</c:v>
                </c:pt>
                <c:pt idx="174">
                  <c:v>10797.758571104903</c:v>
                </c:pt>
                <c:pt idx="175">
                  <c:v>10962.793143116112</c:v>
                </c:pt>
                <c:pt idx="176">
                  <c:v>3563.7654855070869</c:v>
                </c:pt>
                <c:pt idx="177">
                  <c:v>9741.9876115943189</c:v>
                </c:pt>
                <c:pt idx="178">
                  <c:v>4952.5900892754726</c:v>
                </c:pt>
                <c:pt idx="179">
                  <c:v>18528.072071420378</c:v>
                </c:pt>
                <c:pt idx="180">
                  <c:v>29211.457657136314</c:v>
                </c:pt>
                <c:pt idx="181">
                  <c:v>17036.833874290955</c:v>
                </c:pt>
                <c:pt idx="182">
                  <c:v>6586.4670994327462</c:v>
                </c:pt>
                <c:pt idx="183">
                  <c:v>20248.173679546191</c:v>
                </c:pt>
                <c:pt idx="184">
                  <c:v>13998.53894363693</c:v>
                </c:pt>
                <c:pt idx="185">
                  <c:v>12930.831154909509</c:v>
                </c:pt>
                <c:pt idx="186">
                  <c:v>14463.664923927572</c:v>
                </c:pt>
                <c:pt idx="187">
                  <c:v>13689.068060857942</c:v>
                </c:pt>
                <c:pt idx="188">
                  <c:v>4506.7455513136229</c:v>
                </c:pt>
                <c:pt idx="189">
                  <c:v>12030.603558949108</c:v>
                </c:pt>
                <c:pt idx="190">
                  <c:v>15130.482847159292</c:v>
                </c:pt>
                <c:pt idx="191">
                  <c:v>19465.386277727463</c:v>
                </c:pt>
                <c:pt idx="192">
                  <c:v>27156.309022181988</c:v>
                </c:pt>
                <c:pt idx="193">
                  <c:v>9281.9527822543751</c:v>
                </c:pt>
                <c:pt idx="194">
                  <c:v>7170.5622258034709</c:v>
                </c:pt>
                <c:pt idx="195">
                  <c:v>15114.449780642753</c:v>
                </c:pt>
                <c:pt idx="196">
                  <c:v>8109.5598245141737</c:v>
                </c:pt>
                <c:pt idx="197">
                  <c:v>10603.647859611316</c:v>
                </c:pt>
                <c:pt idx="198">
                  <c:v>7491.9182876890409</c:v>
                </c:pt>
                <c:pt idx="199">
                  <c:v>15008.465369848767</c:v>
                </c:pt>
                <c:pt idx="200">
                  <c:v>4234.2277041209745</c:v>
                </c:pt>
                <c:pt idx="201">
                  <c:v>15995.617836703226</c:v>
                </c:pt>
                <c:pt idx="202">
                  <c:v>7519.4942693625926</c:v>
                </c:pt>
                <c:pt idx="203">
                  <c:v>22228.595415490068</c:v>
                </c:pt>
                <c:pt idx="204">
                  <c:v>25668.876332392043</c:v>
                </c:pt>
                <c:pt idx="205">
                  <c:v>11562.898934086348</c:v>
                </c:pt>
                <c:pt idx="206">
                  <c:v>10883.319147269067</c:v>
                </c:pt>
                <c:pt idx="207">
                  <c:v>15608.655317815254</c:v>
                </c:pt>
                <c:pt idx="208">
                  <c:v>12605.924254252168</c:v>
                </c:pt>
                <c:pt idx="209">
                  <c:v>16161.739403401734</c:v>
                </c:pt>
                <c:pt idx="210">
                  <c:v>8754.3915227213874</c:v>
                </c:pt>
                <c:pt idx="211">
                  <c:v>11323.486781822896</c:v>
                </c:pt>
                <c:pt idx="212">
                  <c:v>1180.2105745416775</c:v>
                </c:pt>
                <c:pt idx="213">
                  <c:v>14000.831540366693</c:v>
                </c:pt>
                <c:pt idx="214">
                  <c:v>8871.665232293366</c:v>
                </c:pt>
                <c:pt idx="215">
                  <c:v>25851.332185834704</c:v>
                </c:pt>
                <c:pt idx="216">
                  <c:v>30885.065748667752</c:v>
                </c:pt>
                <c:pt idx="217">
                  <c:v>18894.947401065787</c:v>
                </c:pt>
                <c:pt idx="218">
                  <c:v>14813.957920852612</c:v>
                </c:pt>
                <c:pt idx="219">
                  <c:v>14842.166336682072</c:v>
                </c:pt>
                <c:pt idx="220">
                  <c:v>15029.733069345646</c:v>
                </c:pt>
                <c:pt idx="221">
                  <c:v>17255.786455476511</c:v>
                </c:pt>
                <c:pt idx="222">
                  <c:v>12326.629164381186</c:v>
                </c:pt>
                <c:pt idx="223">
                  <c:v>9293.6966684950457</c:v>
                </c:pt>
                <c:pt idx="224">
                  <c:v>4278.0426652039459</c:v>
                </c:pt>
                <c:pt idx="225">
                  <c:v>13393.565867836849</c:v>
                </c:pt>
                <c:pt idx="226">
                  <c:v>9493.8526942695025</c:v>
                </c:pt>
                <c:pt idx="227">
                  <c:v>24605.082155415614</c:v>
                </c:pt>
                <c:pt idx="228">
                  <c:v>30011.065724332497</c:v>
                </c:pt>
                <c:pt idx="229">
                  <c:v>15652.147420533991</c:v>
                </c:pt>
                <c:pt idx="230">
                  <c:v>8975.7179364271578</c:v>
                </c:pt>
                <c:pt idx="231">
                  <c:v>11685.574349141709</c:v>
                </c:pt>
                <c:pt idx="232">
                  <c:v>13615.459479313344</c:v>
                </c:pt>
                <c:pt idx="233">
                  <c:v>12717.367583450658</c:v>
                </c:pt>
                <c:pt idx="234">
                  <c:v>10524.89406676052</c:v>
                </c:pt>
                <c:pt idx="235">
                  <c:v>10044.084746591601</c:v>
                </c:pt>
                <c:pt idx="236">
                  <c:v>1808.7322027267073</c:v>
                </c:pt>
                <c:pt idx="237">
                  <c:v>11924.014237818657</c:v>
                </c:pt>
                <c:pt idx="238">
                  <c:v>3264.2113902549318</c:v>
                </c:pt>
                <c:pt idx="239">
                  <c:v>19894.369112203945</c:v>
                </c:pt>
                <c:pt idx="240">
                  <c:v>25246.495289763174</c:v>
                </c:pt>
                <c:pt idx="241">
                  <c:v>17772.803768189449</c:v>
                </c:pt>
                <c:pt idx="242">
                  <c:v>7446.2430145515245</c:v>
                </c:pt>
                <c:pt idx="243">
                  <c:v>17336.994411641208</c:v>
                </c:pt>
                <c:pt idx="244">
                  <c:v>13471.595529312966</c:v>
                </c:pt>
                <c:pt idx="245">
                  <c:v>10645.276423450356</c:v>
                </c:pt>
                <c:pt idx="246">
                  <c:v>12651.221138760273</c:v>
                </c:pt>
                <c:pt idx="247">
                  <c:v>15391.023088991817</c:v>
                </c:pt>
                <c:pt idx="248">
                  <c:v>2394.1815288065409</c:v>
                </c:pt>
                <c:pt idx="249">
                  <c:v>11297.654776954791</c:v>
                </c:pt>
                <c:pt idx="250">
                  <c:v>10690.123821563844</c:v>
                </c:pt>
                <c:pt idx="251">
                  <c:v>17842.099057251064</c:v>
                </c:pt>
                <c:pt idx="252">
                  <c:v>27889.679245800886</c:v>
                </c:pt>
                <c:pt idx="253">
                  <c:v>14911.256603359274</c:v>
                </c:pt>
                <c:pt idx="254">
                  <c:v>10967.005282687402</c:v>
                </c:pt>
                <c:pt idx="255">
                  <c:v>20115.60422614991</c:v>
                </c:pt>
                <c:pt idx="256">
                  <c:v>12666.483380919904</c:v>
                </c:pt>
                <c:pt idx="257">
                  <c:v>14099.186704735912</c:v>
                </c:pt>
                <c:pt idx="258">
                  <c:v>15394.3493637887</c:v>
                </c:pt>
                <c:pt idx="259">
                  <c:v>13209.520508969057</c:v>
                </c:pt>
                <c:pt idx="260">
                  <c:v>5644.3835928247427</c:v>
                </c:pt>
                <c:pt idx="261">
                  <c:v>14177.493125740235</c:v>
                </c:pt>
                <c:pt idx="262">
                  <c:v>10159.994500592205</c:v>
                </c:pt>
                <c:pt idx="263">
                  <c:v>22951.995600473776</c:v>
                </c:pt>
                <c:pt idx="264">
                  <c:v>30825.596480379027</c:v>
                </c:pt>
                <c:pt idx="265">
                  <c:v>14814.522815696779</c:v>
                </c:pt>
                <c:pt idx="266">
                  <c:v>15163.618252557411</c:v>
                </c:pt>
                <c:pt idx="267">
                  <c:v>21631.894602045912</c:v>
                </c:pt>
                <c:pt idx="268">
                  <c:v>14527.515681636723</c:v>
                </c:pt>
                <c:pt idx="269">
                  <c:v>18216.012545309379</c:v>
                </c:pt>
                <c:pt idx="270">
                  <c:v>13350.81003624748</c:v>
                </c:pt>
                <c:pt idx="271">
                  <c:v>10462.351971002034</c:v>
                </c:pt>
                <c:pt idx="272">
                  <c:v>9086.1184231983498</c:v>
                </c:pt>
                <c:pt idx="273">
                  <c:v>16424.10526144132</c:v>
                </c:pt>
                <c:pt idx="274">
                  <c:v>2319.2842091530911</c:v>
                </c:pt>
                <c:pt idx="275">
                  <c:v>20628.427367322496</c:v>
                </c:pt>
                <c:pt idx="276">
                  <c:v>32780.741893858009</c:v>
                </c:pt>
                <c:pt idx="277">
                  <c:v>14572.406484913576</c:v>
                </c:pt>
                <c:pt idx="278">
                  <c:v>16457.925187930843</c:v>
                </c:pt>
                <c:pt idx="279">
                  <c:v>21188.34015034468</c:v>
                </c:pt>
                <c:pt idx="280">
                  <c:v>16685.672120275733</c:v>
                </c:pt>
                <c:pt idx="281">
                  <c:v>21146.537696220563</c:v>
                </c:pt>
                <c:pt idx="282">
                  <c:v>10754.230156976439</c:v>
                </c:pt>
                <c:pt idx="283">
                  <c:v>8515.6158744188724</c:v>
                </c:pt>
                <c:pt idx="284">
                  <c:v>6566.5073004649021</c:v>
                </c:pt>
                <c:pt idx="285">
                  <c:v>14372.794159628102</c:v>
                </c:pt>
                <c:pt idx="286">
                  <c:v>917.2353277025104</c:v>
                </c:pt>
                <c:pt idx="287">
                  <c:v>20478.788262162008</c:v>
                </c:pt>
                <c:pt idx="288">
                  <c:v>33051.030609729642</c:v>
                </c:pt>
                <c:pt idx="289">
                  <c:v>15695.175512216258</c:v>
                </c:pt>
                <c:pt idx="290">
                  <c:v>17062.140409773012</c:v>
                </c:pt>
                <c:pt idx="291">
                  <c:v>21968.712327818386</c:v>
                </c:pt>
                <c:pt idx="292">
                  <c:v>16593.969862254715</c:v>
                </c:pt>
                <c:pt idx="293">
                  <c:v>21444.175889803737</c:v>
                </c:pt>
                <c:pt idx="294">
                  <c:v>11208.34071184299</c:v>
                </c:pt>
                <c:pt idx="295">
                  <c:v>8207.32743052562</c:v>
                </c:pt>
                <c:pt idx="296">
                  <c:v>7005.138055579504</c:v>
                </c:pt>
                <c:pt idx="297">
                  <c:v>14851.889555536443</c:v>
                </c:pt>
                <c:pt idx="298">
                  <c:v>2257.511644429178</c:v>
                </c:pt>
                <c:pt idx="299">
                  <c:v>21997.009315543342</c:v>
                </c:pt>
                <c:pt idx="300">
                  <c:v>35237.60745243472</c:v>
                </c:pt>
                <c:pt idx="301">
                  <c:v>12217.914038052229</c:v>
                </c:pt>
                <c:pt idx="302">
                  <c:v>15323.331230441778</c:v>
                </c:pt>
                <c:pt idx="303">
                  <c:v>23310.664984353411</c:v>
                </c:pt>
                <c:pt idx="304">
                  <c:v>15229.53198748274</c:v>
                </c:pt>
                <c:pt idx="305">
                  <c:v>18989.625589986157</c:v>
                </c:pt>
                <c:pt idx="306">
                  <c:v>11032.700471988879</c:v>
                </c:pt>
                <c:pt idx="307">
                  <c:v>11684.839622408908</c:v>
                </c:pt>
                <c:pt idx="308">
                  <c:v>6916.1283020728733</c:v>
                </c:pt>
                <c:pt idx="309">
                  <c:v>15692.097358341736</c:v>
                </c:pt>
                <c:pt idx="310">
                  <c:v>3730.6778866734239</c:v>
                </c:pt>
                <c:pt idx="311">
                  <c:v>23824.542309338751</c:v>
                </c:pt>
                <c:pt idx="312">
                  <c:v>38094.633847470977</c:v>
                </c:pt>
                <c:pt idx="313">
                  <c:v>7537.2929220232181</c:v>
                </c:pt>
                <c:pt idx="314">
                  <c:v>14581.834337618551</c:v>
                </c:pt>
                <c:pt idx="315">
                  <c:v>30710.467470094824</c:v>
                </c:pt>
                <c:pt idx="316">
                  <c:v>27375.173976075836</c:v>
                </c:pt>
                <c:pt idx="317">
                  <c:v>36204.539180860651</c:v>
                </c:pt>
                <c:pt idx="318">
                  <c:v>35916.631344688503</c:v>
                </c:pt>
                <c:pt idx="319">
                  <c:v>10902.905075750779</c:v>
                </c:pt>
                <c:pt idx="320">
                  <c:v>33281.3240606006</c:v>
                </c:pt>
                <c:pt idx="321">
                  <c:v>10336.859248480469</c:v>
                </c:pt>
                <c:pt idx="322">
                  <c:v>20671.487398784375</c:v>
                </c:pt>
                <c:pt idx="323">
                  <c:v>40203.789919027477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FB30-43D4-94C8-2076D979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754608"/>
        <c:axId val="82775496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'A4. Model Forecasting'!$J$10</c15:sqref>
                        </c15:formulaRef>
                      </c:ext>
                    </c:extLst>
                    <c:strCache>
                      <c:ptCount val="1"/>
                      <c:pt idx="0">
                        <c:v>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'A4. Model Forecasting'!$J$11:$J$334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13" formatCode="_-* #,##0.0_-;\-* #,##0.0_-;_-* &quot;-&quot;??_-;_-@_-">
                        <c:v>50.666666666656965</c:v>
                      </c:pt>
                      <c:pt idx="14" formatCode="_-* #,##0.0_-;\-* #,##0.0_-;_-* &quot;-&quot;??_-;_-@_-">
                        <c:v>1209.4102564102795</c:v>
                      </c:pt>
                      <c:pt idx="15" formatCode="_-* #,##0.0_-;\-* #,##0.0_-;_-* &quot;-&quot;??_-;_-@_-">
                        <c:v>15783.67857142858</c:v>
                      </c:pt>
                      <c:pt idx="16" formatCode="_-* #,##0.0_-;\-* #,##0.0_-;_-* &quot;-&quot;??_-;_-@_-">
                        <c:v>7980.6166666666686</c:v>
                      </c:pt>
                      <c:pt idx="17" formatCode="_-* #,##0.0_-;\-* #,##0.0_-;_-* &quot;-&quot;??_-;_-@_-">
                        <c:v>18234.458333333343</c:v>
                      </c:pt>
                      <c:pt idx="18" formatCode="_-* #,##0.0_-;\-* #,##0.0_-;_-* &quot;-&quot;??_-;_-@_-">
                        <c:v>17379.602941176476</c:v>
                      </c:pt>
                      <c:pt idx="19" formatCode="_-* #,##0.0_-;\-* #,##0.0_-;_-* &quot;-&quot;??_-;_-@_-">
                        <c:v>1415.638888888876</c:v>
                      </c:pt>
                      <c:pt idx="20" formatCode="_-* #,##0.0_-;\-* #,##0.0_-;_-* &quot;-&quot;??_-;_-@_-">
                        <c:v>6016.6315789473592</c:v>
                      </c:pt>
                      <c:pt idx="21" formatCode="_-* #,##0.0_-;\-* #,##0.0_-;_-* &quot;-&quot;??_-;_-@_-">
                        <c:v>9805.5333333333547</c:v>
                      </c:pt>
                      <c:pt idx="22" formatCode="_-* #,##0.0_-;\-* #,##0.0_-;_-* &quot;-&quot;??_-;_-@_-">
                        <c:v>4719.7380952381063</c:v>
                      </c:pt>
                      <c:pt idx="23" formatCode="_-* #,##0.0_-;\-* #,##0.0_-;_-* &quot;-&quot;??_-;_-@_-">
                        <c:v>22802.515151515167</c:v>
                      </c:pt>
                      <c:pt idx="24" formatCode="_-* #,##0.0_-;\-* #,##0.0_-;_-* &quot;-&quot;??_-;_-@_-">
                        <c:v>25344.170289855072</c:v>
                      </c:pt>
                      <c:pt idx="25" formatCode="_-* #,##0.0_-;\-* #,##0.0_-;_-* &quot;-&quot;??_-;_-@_-">
                        <c:v>4735.083333333343</c:v>
                      </c:pt>
                      <c:pt idx="26" formatCode="_-* #,##0.0_-;\-* #,##0.0_-;_-* &quot;-&quot;??_-;_-@_-">
                        <c:v>2472.6433333333407</c:v>
                      </c:pt>
                      <c:pt idx="27" formatCode="_-* #,##0.0_-;\-* #,##0.0_-;_-* &quot;-&quot;??_-;_-@_-">
                        <c:v>13051.705128205125</c:v>
                      </c:pt>
                      <c:pt idx="28" formatCode="_-* #,##0.0_-;\-* #,##0.0_-;_-* &quot;-&quot;??_-;_-@_-">
                        <c:v>12817.685185185197</c:v>
                      </c:pt>
                      <c:pt idx="29" formatCode="_-* #,##0.0_-;\-* #,##0.0_-;_-* &quot;-&quot;??_-;_-@_-">
                        <c:v>20301.46428571429</c:v>
                      </c:pt>
                      <c:pt idx="30" formatCode="_-* #,##0.0_-;\-* #,##0.0_-;_-* &quot;-&quot;??_-;_-@_-">
                        <c:v>19712.387931034493</c:v>
                      </c:pt>
                      <c:pt idx="31" formatCode="_-* #,##0.0_-;\-* #,##0.0_-;_-* &quot;-&quot;??_-;_-@_-">
                        <c:v>4820.5500000000175</c:v>
                      </c:pt>
                      <c:pt idx="32" formatCode="_-* #,##0.0_-;\-* #,##0.0_-;_-* &quot;-&quot;??_-;_-@_-">
                        <c:v>7250.4408602150506</c:v>
                      </c:pt>
                      <c:pt idx="33" formatCode="_-* #,##0.0_-;\-* #,##0.0_-;_-* &quot;-&quot;??_-;_-@_-">
                        <c:v>6134.625</c:v>
                      </c:pt>
                      <c:pt idx="34" formatCode="_-* #,##0.0_-;\-* #,##0.0_-;_-* &quot;-&quot;??_-;_-@_-">
                        <c:v>3116.2348484848626</c:v>
                      </c:pt>
                      <c:pt idx="35" formatCode="_-* #,##0.0_-;\-* #,##0.0_-;_-* &quot;-&quot;??_-;_-@_-">
                        <c:v>3073.2303921568673</c:v>
                      </c:pt>
                      <c:pt idx="36" formatCode="_-* #,##0.0_-;\-* #,##0.0_-;_-* &quot;-&quot;??_-;_-@_-">
                        <c:v>26373.638095238071</c:v>
                      </c:pt>
                      <c:pt idx="37" formatCode="_-* #,##0.0_-;\-* #,##0.0_-;_-* &quot;-&quot;??_-;_-@_-">
                        <c:v>2416.3055555555329</c:v>
                      </c:pt>
                      <c:pt idx="38" formatCode="_-* #,##0.0_-;\-* #,##0.0_-;_-* &quot;-&quot;??_-;_-@_-">
                        <c:v>1789.1463963963906</c:v>
                      </c:pt>
                      <c:pt idx="39" formatCode="_-* #,##0.0_-;\-* #,##0.0_-;_-* &quot;-&quot;??_-;_-@_-">
                        <c:v>12272.596491228091</c:v>
                      </c:pt>
                      <c:pt idx="40" formatCode="_-* #,##0.0_-;\-* #,##0.0_-;_-* &quot;-&quot;??_-;_-@_-">
                        <c:v>10479.871794871782</c:v>
                      </c:pt>
                      <c:pt idx="41" formatCode="_-* #,##0.0_-;\-* #,##0.0_-;_-* &quot;-&quot;??_-;_-@_-">
                        <c:v>15862.516666666663</c:v>
                      </c:pt>
                      <c:pt idx="42" formatCode="_-* #,##0.0_-;\-* #,##0.0_-;_-* &quot;-&quot;??_-;_-@_-">
                        <c:v>17438.979674796748</c:v>
                      </c:pt>
                      <c:pt idx="43" formatCode="_-* #,##0.0_-;\-* #,##0.0_-;_-* &quot;-&quot;??_-;_-@_-">
                        <c:v>1872.9523809523671</c:v>
                      </c:pt>
                      <c:pt idx="44" formatCode="_-* #,##0.0_-;\-* #,##0.0_-;_-* &quot;-&quot;??_-;_-@_-">
                        <c:v>4794.0213178294362</c:v>
                      </c:pt>
                      <c:pt idx="45" formatCode="_-* #,##0.0_-;\-* #,##0.0_-;_-* &quot;-&quot;??_-;_-@_-">
                        <c:v>8141.916666666657</c:v>
                      </c:pt>
                      <c:pt idx="46" formatCode="_-* #,##0.0_-;\-* #,##0.0_-;_-* &quot;-&quot;??_-;_-@_-">
                        <c:v>8951.5166666666628</c:v>
                      </c:pt>
                      <c:pt idx="47" formatCode="_-* #,##0.0_-;\-* #,##0.0_-;_-* &quot;-&quot;??_-;_-@_-">
                        <c:v>19132.036231884034</c:v>
                      </c:pt>
                      <c:pt idx="48" formatCode="_-* #,##0.0_-;\-* #,##0.0_-;_-* &quot;-&quot;??_-;_-@_-">
                        <c:v>25830.748226950353</c:v>
                      </c:pt>
                      <c:pt idx="49" formatCode="_-* #,##0.0_-;\-* #,##0.0_-;_-* &quot;-&quot;??_-;_-@_-">
                        <c:v>2797.7916666666861</c:v>
                      </c:pt>
                      <c:pt idx="50" formatCode="_-* #,##0.0_-;\-* #,##0.0_-;_-* &quot;-&quot;??_-;_-@_-">
                        <c:v>2863.1938775510062</c:v>
                      </c:pt>
                      <c:pt idx="51" formatCode="_-* #,##0.0_-;\-* #,##0.0_-;_-* &quot;-&quot;??_-;_-@_-">
                        <c:v>16037.103333333333</c:v>
                      </c:pt>
                      <c:pt idx="52" formatCode="_-* #,##0.0_-;\-* #,##0.0_-;_-* &quot;-&quot;??_-;_-@_-">
                        <c:v>12079.906862745091</c:v>
                      </c:pt>
                      <c:pt idx="53" formatCode="_-* #,##0.0_-;\-* #,##0.0_-;_-* &quot;-&quot;??_-;_-@_-">
                        <c:v>21212.551282051281</c:v>
                      </c:pt>
                      <c:pt idx="54" formatCode="_-* #,##0.0_-;\-* #,##0.0_-;_-* &quot;-&quot;??_-;_-@_-">
                        <c:v>24644.877358490572</c:v>
                      </c:pt>
                      <c:pt idx="55" formatCode="_-* #,##0.0_-;\-* #,##0.0_-;_-* &quot;-&quot;??_-;_-@_-">
                        <c:v>2488.49074074073</c:v>
                      </c:pt>
                      <c:pt idx="56" formatCode="_-* #,##0.0_-;\-* #,##0.0_-;_-* &quot;-&quot;??_-;_-@_-">
                        <c:v>10132.09848484848</c:v>
                      </c:pt>
                      <c:pt idx="57" formatCode="_-* #,##0.0_-;\-* #,##0.0_-;_-* &quot;-&quot;??_-;_-@_-">
                        <c:v>6318.7619047619228</c:v>
                      </c:pt>
                      <c:pt idx="58" formatCode="_-* #,##0.0_-;\-* #,##0.0_-;_-* &quot;-&quot;??_-;_-@_-">
                        <c:v>4943.9122807017411</c:v>
                      </c:pt>
                      <c:pt idx="59" formatCode="_-* #,##0.0_-;\-* #,##0.0_-;_-* &quot;-&quot;??_-;_-@_-">
                        <c:v>16758.678160919546</c:v>
                      </c:pt>
                      <c:pt idx="60" formatCode="_-* #,##0.0_-;\-* #,##0.0_-;_-* &quot;-&quot;??_-;_-@_-">
                        <c:v>23407.235875706217</c:v>
                      </c:pt>
                      <c:pt idx="61" formatCode="_-* #,##0.0_-;\-* #,##0.0_-;_-* &quot;-&quot;??_-;_-@_-">
                        <c:v>4151.0666666666802</c:v>
                      </c:pt>
                      <c:pt idx="62" formatCode="_-* #,##0.0_-;\-* #,##0.0_-;_-* &quot;-&quot;??_-;_-@_-">
                        <c:v>2420.8387978141836</c:v>
                      </c:pt>
                      <c:pt idx="63" formatCode="_-* #,##0.0_-;\-* #,##0.0_-;_-* &quot;-&quot;??_-;_-@_-">
                        <c:v>16588.865591397858</c:v>
                      </c:pt>
                      <c:pt idx="64" formatCode="_-* #,##0.0_-;\-* #,##0.0_-;_-* &quot;-&quot;??_-;_-@_-">
                        <c:v>12036.067460317456</c:v>
                      </c:pt>
                      <c:pt idx="65" formatCode="_-* #,##0.0_-;\-* #,##0.0_-;_-* &quot;-&quot;??_-;_-@_-">
                        <c:v>25954.052083333343</c:v>
                      </c:pt>
                      <c:pt idx="66" formatCode="_-* #,##0.0_-;\-* #,##0.0_-;_-* &quot;-&quot;??_-;_-@_-">
                        <c:v>21970.938461538462</c:v>
                      </c:pt>
                      <c:pt idx="67" formatCode="_-* #,##0.0_-;\-* #,##0.0_-;_-* &quot;-&quot;??_-;_-@_-">
                        <c:v>1121.5151515151374</c:v>
                      </c:pt>
                      <c:pt idx="68" formatCode="_-* #,##0.0_-;\-* #,##0.0_-;_-* &quot;-&quot;??_-;_-@_-">
                        <c:v>8737.3358208955324</c:v>
                      </c:pt>
                      <c:pt idx="69" formatCode="_-* #,##0.0_-;\-* #,##0.0_-;_-* &quot;-&quot;??_-;_-@_-">
                        <c:v>10656.029411764699</c:v>
                      </c:pt>
                      <c:pt idx="70" formatCode="_-* #,##0.0_-;\-* #,##0.0_-;_-* &quot;-&quot;??_-;_-@_-">
                        <c:v>5934.3550724637753</c:v>
                      </c:pt>
                      <c:pt idx="71" formatCode="_-* #,##0.0_-;\-* #,##0.0_-;_-* &quot;-&quot;??_-;_-@_-">
                        <c:v>16679.197619047627</c:v>
                      </c:pt>
                      <c:pt idx="72" formatCode="_-* #,##0.0_-;\-* #,##0.0_-;_-* &quot;-&quot;??_-;_-@_-">
                        <c:v>26713.839201877912</c:v>
                      </c:pt>
                      <c:pt idx="73" formatCode="_-* #,##0.0_-;\-* #,##0.0_-;_-* &quot;-&quot;??_-;_-@_-">
                        <c:v>78.902777777781012</c:v>
                      </c:pt>
                      <c:pt idx="74" formatCode="_-* #,##0.0_-;\-* #,##0.0_-;_-* &quot;-&quot;??_-;_-@_-">
                        <c:v>2986.5273972602736</c:v>
                      </c:pt>
                      <c:pt idx="75" formatCode="_-* #,##0.0_-;\-* #,##0.0_-;_-* &quot;-&quot;??_-;_-@_-">
                        <c:v>12735.373873873876</c:v>
                      </c:pt>
                      <c:pt idx="76" formatCode="_-* #,##0.0_-;\-* #,##0.0_-;_-* &quot;-&quot;??_-;_-@_-">
                        <c:v>12894.149999999994</c:v>
                      </c:pt>
                      <c:pt idx="77" formatCode="_-* #,##0.0_-;\-* #,##0.0_-;_-* &quot;-&quot;??_-;_-@_-">
                        <c:v>23954.635964912304</c:v>
                      </c:pt>
                      <c:pt idx="78" formatCode="_-* #,##0.0_-;\-* #,##0.0_-;_-* &quot;-&quot;??_-;_-@_-">
                        <c:v>20479.832251082233</c:v>
                      </c:pt>
                      <c:pt idx="79" formatCode="_-* #,##0.0_-;\-* #,##0.0_-;_-* &quot;-&quot;??_-;_-@_-">
                        <c:v>2577.7692307692196</c:v>
                      </c:pt>
                      <c:pt idx="80" formatCode="_-* #,##0.0_-;\-* #,##0.0_-;_-* &quot;-&quot;??_-;_-@_-">
                        <c:v>11572.161392405076</c:v>
                      </c:pt>
                      <c:pt idx="81" formatCode="_-* #,##0.0_-;\-* #,##0.0_-;_-* &quot;-&quot;??_-;_-@_-">
                        <c:v>6369.5708333333314</c:v>
                      </c:pt>
                      <c:pt idx="82" formatCode="_-* #,##0.0_-;\-* #,##0.0_-;_-* &quot;-&quot;??_-;_-@_-">
                        <c:v>1628.558641975309</c:v>
                      </c:pt>
                      <c:pt idx="83" formatCode="_-* #,##0.0_-;\-* #,##0.0_-;_-* &quot;-&quot;??_-;_-@_-">
                        <c:v>25135.050813008129</c:v>
                      </c:pt>
                      <c:pt idx="84" formatCode="_-* #,##0.0_-;\-* #,##0.0_-;_-* &quot;-&quot;??_-;_-@_-">
                        <c:v>27697.465863453835</c:v>
                      </c:pt>
                      <c:pt idx="85" formatCode="_-* #,##0.0_-;\-* #,##0.0_-;_-* &quot;-&quot;??_-;_-@_-">
                        <c:v>1884.3571428571304</c:v>
                      </c:pt>
                      <c:pt idx="86" formatCode="_-* #,##0.0_-;\-* #,##0.0_-;_-* &quot;-&quot;??_-;_-@_-">
                        <c:v>1417.4578431372356</c:v>
                      </c:pt>
                      <c:pt idx="87" formatCode="_-* #,##0.0_-;\-* #,##0.0_-;_-* &quot;-&quot;??_-;_-@_-">
                        <c:v>10667.949612403114</c:v>
                      </c:pt>
                      <c:pt idx="88" formatCode="_-* #,##0.0_-;\-* #,##0.0_-;_-* &quot;-&quot;??_-;_-@_-">
                        <c:v>15491.295977011498</c:v>
                      </c:pt>
                      <c:pt idx="89" formatCode="_-* #,##0.0_-;\-* #,##0.0_-;_-* &quot;-&quot;??_-;_-@_-">
                        <c:v>22347.022727272735</c:v>
                      </c:pt>
                      <c:pt idx="90" formatCode="_-* #,##0.0_-;\-* #,##0.0_-;_-* &quot;-&quot;??_-;_-@_-">
                        <c:v>20060.321161048691</c:v>
                      </c:pt>
                      <c:pt idx="91" formatCode="_-* #,##0.0_-;\-* #,##0.0_-;_-* &quot;-&quot;??_-;_-@_-">
                        <c:v>2627.2611111111182</c:v>
                      </c:pt>
                      <c:pt idx="92" formatCode="_-* #,##0.0_-;\-* #,##0.0_-;_-* &quot;-&quot;??_-;_-@_-">
                        <c:v>11787.832417582424</c:v>
                      </c:pt>
                      <c:pt idx="93" formatCode="_-* #,##0.0_-;\-* #,##0.0_-;_-* &quot;-&quot;??_-;_-@_-">
                        <c:v>484.61956521737739</c:v>
                      </c:pt>
                      <c:pt idx="94" formatCode="_-* #,##0.0_-;\-* #,##0.0_-;_-* &quot;-&quot;??_-;_-@_-">
                        <c:v>1166.0913978494646</c:v>
                      </c:pt>
                      <c:pt idx="95" formatCode="_-* #,##0.0_-;\-* #,##0.0_-;_-* &quot;-&quot;??_-;_-@_-">
                        <c:v>20067.712765957433</c:v>
                      </c:pt>
                      <c:pt idx="96" formatCode="_-* #,##0.0_-;\-* #,##0.0_-;_-* &quot;-&quot;??_-;_-@_-">
                        <c:v>24482.303508771933</c:v>
                      </c:pt>
                      <c:pt idx="97" formatCode="_-* #,##0.0_-;\-* #,##0.0_-;_-* &quot;-&quot;??_-;_-@_-">
                        <c:v>7973.239583333343</c:v>
                      </c:pt>
                      <c:pt idx="98" formatCode="_-* #,##0.0_-;\-* #,##0.0_-;_-* &quot;-&quot;??_-;_-@_-">
                        <c:v>2194.8668384879711</c:v>
                      </c:pt>
                      <c:pt idx="99" formatCode="_-* #,##0.0_-;\-* #,##0.0_-;_-* &quot;-&quot;??_-;_-@_-">
                        <c:v>16077.119047619053</c:v>
                      </c:pt>
                      <c:pt idx="100" formatCode="_-* #,##0.0_-;\-* #,##0.0_-;_-* &quot;-&quot;??_-;_-@_-">
                        <c:v>15838.050505050516</c:v>
                      </c:pt>
                      <c:pt idx="101" formatCode="_-* #,##0.0_-;\-* #,##0.0_-;_-* &quot;-&quot;??_-;_-@_-">
                        <c:v>17042.493333333347</c:v>
                      </c:pt>
                      <c:pt idx="102" formatCode="_-* #,##0.0_-;\-* #,##0.0_-;_-* &quot;-&quot;??_-;_-@_-">
                        <c:v>19138.38283828384</c:v>
                      </c:pt>
                      <c:pt idx="103" formatCode="_-* #,##0.0_-;\-* #,##0.0_-;_-* &quot;-&quot;??_-;_-@_-">
                        <c:v>981.43137254903559</c:v>
                      </c:pt>
                      <c:pt idx="104" formatCode="_-* #,##0.0_-;\-* #,##0.0_-;_-* &quot;-&quot;??_-;_-@_-">
                        <c:v>7285.0169902912749</c:v>
                      </c:pt>
                      <c:pt idx="105" formatCode="_-* #,##0.0_-;\-* #,##0.0_-;_-* &quot;-&quot;??_-;_-@_-">
                        <c:v>6762.6955128205009</c:v>
                      </c:pt>
                      <c:pt idx="106" formatCode="_-* #,##0.0_-;\-* #,##0.0_-;_-* &quot;-&quot;??_-;_-@_-">
                        <c:v>11292.833333333343</c:v>
                      </c:pt>
                      <c:pt idx="107" formatCode="_-* #,##0.0_-;\-* #,##0.0_-;_-* &quot;-&quot;??_-;_-@_-">
                        <c:v>20030.674528301897</c:v>
                      </c:pt>
                      <c:pt idx="108" formatCode="_-* #,##0.0_-;\-* #,##0.0_-;_-* &quot;-&quot;??_-;_-@_-">
                        <c:v>28496.939252336451</c:v>
                      </c:pt>
                      <c:pt idx="109" formatCode="_-* #,##0.0_-;\-* #,##0.0_-;_-* &quot;-&quot;??_-;_-@_-">
                        <c:v>2779.657407407416</c:v>
                      </c:pt>
                      <c:pt idx="110" formatCode="_-* #,##0.0_-;\-* #,##0.0_-;_-* &quot;-&quot;??_-;_-@_-">
                        <c:v>2283.6024464831571</c:v>
                      </c:pt>
                      <c:pt idx="111" formatCode="_-* #,##0.0_-;\-* #,##0.0_-;_-* &quot;-&quot;??_-;_-@_-">
                        <c:v>15126.22878787879</c:v>
                      </c:pt>
                      <c:pt idx="112" formatCode="_-* #,##0.0_-;\-* #,##0.0_-;_-* &quot;-&quot;??_-;_-@_-">
                        <c:v>12756.189189189201</c:v>
                      </c:pt>
                      <c:pt idx="113" formatCode="_-* #,##0.0_-;\-* #,##0.0_-;_-* &quot;-&quot;??_-;_-@_-">
                        <c:v>19406.636904761923</c:v>
                      </c:pt>
                      <c:pt idx="114" formatCode="_-* #,##0.0_-;\-* #,##0.0_-;_-* &quot;-&quot;??_-;_-@_-">
                        <c:v>22218.882743362832</c:v>
                      </c:pt>
                      <c:pt idx="115" formatCode="_-* #,##0.0_-;\-* #,##0.0_-;_-* &quot;-&quot;??_-;_-@_-">
                        <c:v>5196.9035087719385</c:v>
                      </c:pt>
                      <c:pt idx="116" formatCode="_-* #,##0.0_-;\-* #,##0.0_-;_-* &quot;-&quot;??_-;_-@_-">
                        <c:v>9329.1478260869626</c:v>
                      </c:pt>
                      <c:pt idx="117" formatCode="_-* #,##0.0_-;\-* #,##0.0_-;_-* &quot;-&quot;??_-;_-@_-">
                        <c:v>1199.6982758620579</c:v>
                      </c:pt>
                      <c:pt idx="118" formatCode="_-* #,##0.0_-;\-* #,##0.0_-;_-* &quot;-&quot;??_-;_-@_-">
                        <c:v>2410.5811965811881</c:v>
                      </c:pt>
                      <c:pt idx="119" formatCode="_-* #,##0.0_-;\-* #,##0.0_-;_-* &quot;-&quot;??_-;_-@_-">
                        <c:v>17407.632768361567</c:v>
                      </c:pt>
                      <c:pt idx="120" formatCode="_-* #,##0.0_-;\-* #,##0.0_-;_-* &quot;-&quot;??_-;_-@_-">
                        <c:v>25192.777310924372</c:v>
                      </c:pt>
                      <c:pt idx="121" formatCode="_-* #,##0.0_-;\-* #,##0.0_-;_-* &quot;-&quot;??_-;_-@_-">
                        <c:v>2241.3916666666628</c:v>
                      </c:pt>
                      <c:pt idx="122" formatCode="_-* #,##0.0_-;\-* #,##0.0_-;_-* &quot;-&quot;??_-;_-@_-">
                        <c:v>2557.2582644628128</c:v>
                      </c:pt>
                      <c:pt idx="123" formatCode="_-* #,##0.0_-;\-* #,##0.0_-;_-* &quot;-&quot;??_-;_-@_-">
                        <c:v>16782.672131147527</c:v>
                      </c:pt>
                      <c:pt idx="124" formatCode="_-* #,##0.0_-;\-* #,##0.0_-;_-* &quot;-&quot;??_-;_-@_-">
                        <c:v>12399.006097560981</c:v>
                      </c:pt>
                      <c:pt idx="125" formatCode="_-* #,##0.0_-;\-* #,##0.0_-;_-* &quot;-&quot;??_-;_-@_-">
                        <c:v>20427.865591397858</c:v>
                      </c:pt>
                      <c:pt idx="126" formatCode="_-* #,##0.0_-;\-* #,##0.0_-;_-* &quot;-&quot;??_-;_-@_-">
                        <c:v>22275.162666666671</c:v>
                      </c:pt>
                      <c:pt idx="127" formatCode="_-* #,##0.0_-;\-* #,##0.0_-;_-* &quot;-&quot;??_-;_-@_-">
                        <c:v>3280.194444444438</c:v>
                      </c:pt>
                      <c:pt idx="128" formatCode="_-* #,##0.0_-;\-* #,##0.0_-;_-* &quot;-&quot;??_-;_-@_-">
                        <c:v>8404.7985564304399</c:v>
                      </c:pt>
                      <c:pt idx="129" formatCode="_-* #,##0.0_-;\-* #,##0.0_-;_-* &quot;-&quot;??_-;_-@_-">
                        <c:v>7201.3125</c:v>
                      </c:pt>
                      <c:pt idx="130" formatCode="_-* #,##0.0_-;\-* #,##0.0_-;_-* &quot;-&quot;??_-;_-@_-">
                        <c:v>3844.0775193798472</c:v>
                      </c:pt>
                      <c:pt idx="131" formatCode="_-* #,##0.0_-;\-* #,##0.0_-;_-* &quot;-&quot;??_-;_-@_-">
                        <c:v>19605.0782051282</c:v>
                      </c:pt>
                      <c:pt idx="132" formatCode="_-* #,##0.0_-;\-* #,##0.0_-;_-* &quot;-&quot;??_-;_-@_-">
                        <c:v>34727.35050890586</c:v>
                      </c:pt>
                      <c:pt idx="133" formatCode="_-* #,##0.0_-;\-* #,##0.0_-;_-* &quot;-&quot;??_-;_-@_-">
                        <c:v>1886.0075757575687</c:v>
                      </c:pt>
                      <c:pt idx="134" formatCode="_-* #,##0.0_-;\-* #,##0.0_-;_-* &quot;-&quot;??_-;_-@_-">
                        <c:v>984.33333333334303</c:v>
                      </c:pt>
                      <c:pt idx="135" formatCode="_-* #,##0.0_-;\-* #,##0.0_-;_-* &quot;-&quot;??_-;_-@_-">
                        <c:v>14746.456467661716</c:v>
                      </c:pt>
                      <c:pt idx="136" formatCode="_-* #,##0.0_-;\-* #,##0.0_-;_-* &quot;-&quot;??_-;_-@_-">
                        <c:v>13366.98148148146</c:v>
                      </c:pt>
                      <c:pt idx="137" formatCode="_-* #,##0.0_-;\-* #,##0.0_-;_-* &quot;-&quot;??_-;_-@_-">
                        <c:v>23215.296568627469</c:v>
                      </c:pt>
                      <c:pt idx="138" formatCode="_-* #,##0.0_-;\-* #,##0.0_-;_-* &quot;-&quot;??_-;_-@_-">
                        <c:v>21373.113746958639</c:v>
                      </c:pt>
                      <c:pt idx="139" formatCode="_-* #,##0.0_-;\-* #,##0.0_-;_-* &quot;-&quot;??_-;_-@_-">
                        <c:v>2323.3043478260806</c:v>
                      </c:pt>
                      <c:pt idx="140" formatCode="_-* #,##0.0_-;\-* #,##0.0_-;_-* &quot;-&quot;??_-;_-@_-">
                        <c:v>14277.682853717008</c:v>
                      </c:pt>
                      <c:pt idx="141" formatCode="_-* #,##0.0_-;\-* #,##0.0_-;_-* &quot;-&quot;??_-;_-@_-">
                        <c:v>6505.7309523809527</c:v>
                      </c:pt>
                      <c:pt idx="142" formatCode="_-* #,##0.0_-;\-* #,##0.0_-;_-* &quot;-&quot;??_-;_-@_-">
                        <c:v>2224.3173758865451</c:v>
                      </c:pt>
                      <c:pt idx="143" formatCode="_-* #,##0.0_-;\-* #,##0.0_-;_-* &quot;-&quot;??_-;_-@_-">
                        <c:v>18596.897887323954</c:v>
                      </c:pt>
                      <c:pt idx="144" formatCode="_-* #,##0.0_-;\-* #,##0.0_-;_-* &quot;-&quot;??_-;_-@_-">
                        <c:v>27578.03671328671</c:v>
                      </c:pt>
                      <c:pt idx="145" formatCode="_-* #,##0.0_-;\-* #,##0.0_-;_-* &quot;-&quot;??_-;_-@_-">
                        <c:v>9853.354166666657</c:v>
                      </c:pt>
                      <c:pt idx="146" formatCode="_-* #,##0.0_-;\-* #,##0.0_-;_-* &quot;-&quot;??_-;_-@_-">
                        <c:v>8324.9580459769932</c:v>
                      </c:pt>
                      <c:pt idx="147" formatCode="_-* #,##0.0_-;\-* #,##0.0_-;_-* &quot;-&quot;??_-;_-@_-">
                        <c:v>13372.24543378994</c:v>
                      </c:pt>
                      <c:pt idx="148" formatCode="_-* #,##0.0_-;\-* #,##0.0_-;_-* &quot;-&quot;??_-;_-@_-">
                        <c:v>12519.091836734675</c:v>
                      </c:pt>
                      <c:pt idx="149" formatCode="_-* #,##0.0_-;\-* #,##0.0_-;_-* &quot;-&quot;??_-;_-@_-">
                        <c:v>20775.968468468491</c:v>
                      </c:pt>
                      <c:pt idx="150" formatCode="_-* #,##0.0_-;\-* #,##0.0_-;_-* &quot;-&quot;??_-;_-@_-">
                        <c:v>17153.251118568238</c:v>
                      </c:pt>
                      <c:pt idx="151" formatCode="_-* #,##0.0_-;\-* #,##0.0_-;_-* &quot;-&quot;??_-;_-@_-">
                        <c:v>2464.1300000000047</c:v>
                      </c:pt>
                      <c:pt idx="152" formatCode="_-* #,##0.0_-;\-* #,##0.0_-;_-* &quot;-&quot;??_-;_-@_-">
                        <c:v>8470.271523178817</c:v>
                      </c:pt>
                      <c:pt idx="153" formatCode="_-* #,##0.0_-;\-* #,##0.0_-;_-* &quot;-&quot;??_-;_-@_-">
                        <c:v>6803.6754385964887</c:v>
                      </c:pt>
                      <c:pt idx="154" formatCode="_-* #,##0.0_-;\-* #,##0.0_-;_-* &quot;-&quot;??_-;_-@_-">
                        <c:v>1507.8758169934445</c:v>
                      </c:pt>
                      <c:pt idx="155" formatCode="_-* #,##0.0_-;\-* #,##0.0_-;_-* &quot;-&quot;??_-;_-@_-">
                        <c:v>23003.645021645032</c:v>
                      </c:pt>
                      <c:pt idx="156" formatCode="_-* #,##0.0_-;\-* #,##0.0_-;_-* &quot;-&quot;??_-;_-@_-">
                        <c:v>27507.801612903218</c:v>
                      </c:pt>
                      <c:pt idx="157" formatCode="_-* #,##0.0_-;\-* #,##0.0_-;_-* &quot;-&quot;??_-;_-@_-">
                        <c:v>5597.9679487179674</c:v>
                      </c:pt>
                      <c:pt idx="158" formatCode="_-* #,##0.0_-;\-* #,##0.0_-;_-* &quot;-&quot;??_-;_-@_-">
                        <c:v>2545.1167728237924</c:v>
                      </c:pt>
                      <c:pt idx="159" formatCode="_-* #,##0.0_-;\-* #,##0.0_-;_-* &quot;-&quot;??_-;_-@_-">
                        <c:v>14233.311181434605</c:v>
                      </c:pt>
                      <c:pt idx="160" formatCode="_-* #,##0.0_-;\-* #,##0.0_-;_-* &quot;-&quot;??_-;_-@_-">
                        <c:v>15309.592767295602</c:v>
                      </c:pt>
                      <c:pt idx="161" formatCode="_-* #,##0.0_-;\-* #,##0.0_-;_-* &quot;-&quot;??_-;_-@_-">
                        <c:v>18061.924999999988</c:v>
                      </c:pt>
                      <c:pt idx="162" formatCode="_-* #,##0.0_-;\-* #,##0.0_-;_-* &quot;-&quot;??_-;_-@_-">
                        <c:v>15807.932194616966</c:v>
                      </c:pt>
                      <c:pt idx="163" formatCode="_-* #,##0.0_-;\-* #,##0.0_-;_-* &quot;-&quot;??_-;_-@_-">
                        <c:v>7348.466049382725</c:v>
                      </c:pt>
                      <c:pt idx="164" formatCode="_-* #,##0.0_-;\-* #,##0.0_-;_-* &quot;-&quot;??_-;_-@_-">
                        <c:v>1768.8783231083653</c:v>
                      </c:pt>
                      <c:pt idx="165" formatCode="_-* #,##0.0_-;\-* #,##0.0_-;_-* &quot;-&quot;??_-;_-@_-">
                        <c:v>6540.7723577235884</c:v>
                      </c:pt>
                      <c:pt idx="166" formatCode="_-* #,##0.0_-;\-* #,##0.0_-;_-* &quot;-&quot;??_-;_-@_-">
                        <c:v>3499.2999999999884</c:v>
                      </c:pt>
                      <c:pt idx="167" formatCode="_-* #,##0.0_-;\-* #,##0.0_-;_-* &quot;-&quot;??_-;_-@_-">
                        <c:v>16289.393574297195</c:v>
                      </c:pt>
                      <c:pt idx="168" formatCode="_-* #,##0.0_-;\-* #,##0.0_-;_-* &quot;-&quot;??_-;_-@_-">
                        <c:v>28845.592814371252</c:v>
                      </c:pt>
                      <c:pt idx="169" formatCode="_-* #,##0.0_-;\-* #,##0.0_-;_-* &quot;-&quot;??_-;_-@_-">
                        <c:v>6376.3392857142899</c:v>
                      </c:pt>
                      <c:pt idx="170" formatCode="_-* #,##0.0_-;\-* #,##0.0_-;_-* &quot;-&quot;??_-;_-@_-">
                        <c:v>125.22337278106716</c:v>
                      </c:pt>
                      <c:pt idx="171" formatCode="_-* #,##0.0_-;\-* #,##0.0_-;_-* &quot;-&quot;??_-;_-@_-">
                        <c:v>12603</c:v>
                      </c:pt>
                      <c:pt idx="172" formatCode="_-* #,##0.0_-;\-* #,##0.0_-;_-* &quot;-&quot;??_-;_-@_-">
                        <c:v>12961.690058479522</c:v>
                      </c:pt>
                      <c:pt idx="173" formatCode="_-* #,##0.0_-;\-* #,##0.0_-;_-* &quot;-&quot;??_-;_-@_-">
                        <c:v>12544.135658914747</c:v>
                      </c:pt>
                      <c:pt idx="174" formatCode="_-* #,##0.0_-;\-* #,##0.0_-;_-* &quot;-&quot;??_-;_-@_-">
                        <c:v>14337.536608863185</c:v>
                      </c:pt>
                      <c:pt idx="175" formatCode="_-* #,##0.0_-;\-* #,##0.0_-;_-* &quot;-&quot;??_-;_-@_-">
                        <c:v>4969.9597701149469</c:v>
                      </c:pt>
                      <c:pt idx="176" formatCode="_-* #,##0.0_-;\-* #,##0.0_-;_-* &quot;-&quot;??_-;_-@_-">
                        <c:v>7489.2442857142887</c:v>
                      </c:pt>
                      <c:pt idx="177" formatCode="_-* #,##0.0_-;\-* #,##0.0_-;_-* &quot;-&quot;??_-;_-@_-">
                        <c:v>5451.479166666657</c:v>
                      </c:pt>
                      <c:pt idx="178" formatCode="_-* #,##0.0_-;\-* #,##0.0_-;_-* &quot;-&quot;??_-;_-@_-">
                        <c:v>3079.528248587565</c:v>
                      </c:pt>
                      <c:pt idx="179" formatCode="_-* #,##0.0_-;\-* #,##0.0_-;_-* &quot;-&quot;??_-;_-@_-">
                        <c:v>17849.619850187271</c:v>
                      </c:pt>
                      <c:pt idx="180" formatCode="_-* #,##0.0_-;\-* #,##0.0_-;_-* &quot;-&quot;??_-;_-@_-">
                        <c:v>32354.484171322169</c:v>
                      </c:pt>
                      <c:pt idx="181" formatCode="_-* #,##0.0_-;\-* #,##0.0_-;_-* &quot;-&quot;??_-;_-@_-">
                        <c:v>8105.4833333333372</c:v>
                      </c:pt>
                      <c:pt idx="182" formatCode="_-* #,##0.0_-;\-* #,##0.0_-;_-* &quot;-&quot;??_-;_-@_-">
                        <c:v>964.30755064456025</c:v>
                      </c:pt>
                      <c:pt idx="183" formatCode="_-* #,##0.0_-;\-* #,##0.0_-;_-* &quot;-&quot;??_-;_-@_-">
                        <c:v>15733.773809523787</c:v>
                      </c:pt>
                      <c:pt idx="184" formatCode="_-* #,##0.0_-;\-* #,##0.0_-;_-* &quot;-&quot;??_-;_-@_-">
                        <c:v>13292.112021857931</c:v>
                      </c:pt>
                      <c:pt idx="185" formatCode="_-* #,##0.0_-;\-* #,##0.0_-;_-* &quot;-&quot;??_-;_-@_-">
                        <c:v>14688.923913043487</c:v>
                      </c:pt>
                      <c:pt idx="186" formatCode="_-* #,##0.0_-;\-* #,##0.0_-;_-* &quot;-&quot;??_-;_-@_-">
                        <c:v>18668.984684684692</c:v>
                      </c:pt>
                      <c:pt idx="187" formatCode="_-* #,##0.0_-;\-* #,##0.0_-;_-* &quot;-&quot;??_-;_-@_-">
                        <c:v>6917.1370967741823</c:v>
                      </c:pt>
                      <c:pt idx="188" formatCode="_-* #,##0.0_-;\-* #,##0.0_-;_-* &quot;-&quot;??_-;_-@_-">
                        <c:v>8177.5516934046173</c:v>
                      </c:pt>
                      <c:pt idx="189" formatCode="_-* #,##0.0_-;\-* #,##0.0_-;_-* &quot;-&quot;??_-;_-@_-">
                        <c:v>7568.2322695035546</c:v>
                      </c:pt>
                      <c:pt idx="190" formatCode="_-* #,##0.0_-;\-* #,##0.0_-;_-* &quot;-&quot;??_-;_-@_-">
                        <c:v>13278.986772486765</c:v>
                      </c:pt>
                      <c:pt idx="191" formatCode="_-* #,##0.0_-;\-* #,##0.0_-;_-* &quot;-&quot;??_-;_-@_-">
                        <c:v>20645.3745614035</c:v>
                      </c:pt>
                      <c:pt idx="192" formatCode="_-* #,##0.0_-;\-* #,##0.0_-;_-* &quot;-&quot;??_-;_-@_-">
                        <c:v>31529.795375218149</c:v>
                      </c:pt>
                      <c:pt idx="193" formatCode="_-* #,##0.0_-;\-* #,##0.0_-;_-* &quot;-&quot;??_-;_-@_-">
                        <c:v>402.0625</c:v>
                      </c:pt>
                      <c:pt idx="194" formatCode="_-* #,##0.0_-;\-* #,##0.0_-;_-* &quot;-&quot;??_-;_-@_-">
                        <c:v>991.40414507771493</c:v>
                      </c:pt>
                      <c:pt idx="195" formatCode="_-* #,##0.0_-;\-* #,##0.0_-;_-* &quot;-&quot;??_-;_-@_-">
                        <c:v>8998.2878006872779</c:v>
                      </c:pt>
                      <c:pt idx="196" formatCode="_-* #,##0.0_-;\-* #,##0.0_-;_-* &quot;-&quot;??_-;_-@_-">
                        <c:v>5012.874358974339</c:v>
                      </c:pt>
                      <c:pt idx="197" formatCode="_-* #,##0.0_-;\-* #,##0.0_-;_-* &quot;-&quot;??_-;_-@_-">
                        <c:v>9660.8401360544085</c:v>
                      </c:pt>
                      <c:pt idx="198" formatCode="_-* #,##0.0_-;\-* #,##0.0_-;_-* &quot;-&quot;??_-;_-@_-">
                        <c:v>9308.9661590524483</c:v>
                      </c:pt>
                      <c:pt idx="199" formatCode="_-* #,##0.0_-;\-* #,##0.0_-;_-* &quot;-&quot;??_-;_-@_-">
                        <c:v>11226.595959595958</c:v>
                      </c:pt>
                      <c:pt idx="200" formatCode="_-* #,##0.0_-;\-* #,##0.0_-;_-* &quot;-&quot;??_-;_-@_-">
                        <c:v>6007.1566164153919</c:v>
                      </c:pt>
                      <c:pt idx="201" formatCode="_-* #,##0.0_-;\-* #,##0.0_-;_-* &quot;-&quot;??_-;_-@_-">
                        <c:v>12925.220000000001</c:v>
                      </c:pt>
                      <c:pt idx="202" formatCode="_-* #,##0.0_-;\-* #,##0.0_-;_-* &quot;-&quot;??_-;_-@_-">
                        <c:v>7084.8246268656512</c:v>
                      </c:pt>
                      <c:pt idx="203" formatCode="_-* #,##0.0_-;\-* #,##0.0_-;_-* &quot;-&quot;??_-;_-@_-">
                        <c:v>22545.236798679864</c:v>
                      </c:pt>
                      <c:pt idx="204" formatCode="_-* #,##0.0_-;\-* #,##0.0_-;_-* &quot;-&quot;??_-;_-@_-">
                        <c:v>30471.131362889981</c:v>
                      </c:pt>
                      <c:pt idx="205" formatCode="_-* #,##0.0_-;\-* #,##0.0_-;_-* &quot;-&quot;??_-;_-@_-">
                        <c:v>2283.0196078431327</c:v>
                      </c:pt>
                      <c:pt idx="206" formatCode="_-* #,##0.0_-;\-* #,##0.0_-;_-* &quot;-&quot;??_-;_-@_-">
                        <c:v>4068.5674796748208</c:v>
                      </c:pt>
                      <c:pt idx="207" formatCode="_-* #,##0.0_-;\-* #,##0.0_-;_-* &quot;-&quot;??_-;_-@_-">
                        <c:v>11181.593851132668</c:v>
                      </c:pt>
                      <c:pt idx="208" formatCode="_-* #,##0.0_-;\-* #,##0.0_-;_-* &quot;-&quot;??_-;_-@_-">
                        <c:v>11328.888888888876</c:v>
                      </c:pt>
                      <c:pt idx="209" formatCode="_-* #,##0.0_-;\-* #,##0.0_-;_-* &quot;-&quot;??_-;_-@_-">
                        <c:v>17673.427884615376</c:v>
                      </c:pt>
                      <c:pt idx="210" formatCode="_-* #,##0.0_-;\-* #,##0.0_-;_-* &quot;-&quot;??_-;_-@_-">
                        <c:v>13395.69338118023</c:v>
                      </c:pt>
                      <c:pt idx="211" formatCode="_-* #,##0.0_-;\-* #,##0.0_-;_-* &quot;-&quot;??_-;_-@_-">
                        <c:v>5148.3833333333314</c:v>
                      </c:pt>
                      <c:pt idx="212" formatCode="_-* #,##0.0_-;\-* #,##0.0_-;_-* &quot;-&quot;??_-;_-@_-">
                        <c:v>5205.7334123222681</c:v>
                      </c:pt>
                      <c:pt idx="213" formatCode="_-* #,##0.0_-;\-* #,##0.0_-;_-* &quot;-&quot;??_-;_-@_-">
                        <c:v>9982.6525157232536</c:v>
                      </c:pt>
                      <c:pt idx="214" formatCode="_-* #,##0.0_-;\-* #,##0.0_-;_-* &quot;-&quot;??_-;_-@_-">
                        <c:v>7278.200704225339</c:v>
                      </c:pt>
                      <c:pt idx="215" formatCode="_-* #,##0.0_-;\-* #,##0.0_-;_-* &quot;-&quot;??_-;_-@_-">
                        <c:v>26107.976635514031</c:v>
                      </c:pt>
                      <c:pt idx="216" formatCode="_-* #,##0.0_-;\-* #,##0.0_-;_-* &quot;-&quot;??_-;_-@_-">
                        <c:v>36043.939922480611</c:v>
                      </c:pt>
                      <c:pt idx="217" formatCode="_-* #,##0.0_-;\-* #,##0.0_-;_-* &quot;-&quot;??_-;_-@_-">
                        <c:v>7998.439814814803</c:v>
                      </c:pt>
                      <c:pt idx="218" formatCode="_-* #,##0.0_-;\-* #,##0.0_-;_-* &quot;-&quot;??_-;_-@_-">
                        <c:v>8080.5802611366962</c:v>
                      </c:pt>
                      <c:pt idx="219" formatCode="_-* #,##0.0_-;\-* #,##0.0_-;_-* &quot;-&quot;??_-;_-@_-">
                        <c:v>10700.203363914363</c:v>
                      </c:pt>
                      <c:pt idx="220" formatCode="_-* #,##0.0_-;\-* #,##0.0_-;_-* &quot;-&quot;??_-;_-@_-">
                        <c:v>13631.009132420091</c:v>
                      </c:pt>
                      <c:pt idx="221" formatCode="_-* #,##0.0_-;\-* #,##0.0_-;_-* &quot;-&quot;??_-;_-@_-">
                        <c:v>18963.08787878789</c:v>
                      </c:pt>
                      <c:pt idx="222" formatCode="_-* #,##0.0_-;\-* #,##0.0_-;_-* &quot;-&quot;??_-;_-@_-">
                        <c:v>17322.801282051281</c:v>
                      </c:pt>
                      <c:pt idx="223" formatCode="_-* #,##0.0_-;\-* #,##0.0_-;_-* &quot;-&quot;??_-;_-@_-">
                        <c:v>1893.6486486486683</c:v>
                      </c:pt>
                      <c:pt idx="224" formatCode="_-* #,##0.0_-;\-* #,##0.0_-;_-* &quot;-&quot;??_-;_-@_-">
                        <c:v>9612.3415545590397</c:v>
                      </c:pt>
                      <c:pt idx="225" formatCode="_-* #,##0.0_-;\-* #,##0.0_-;_-* &quot;-&quot;??_-;_-@_-">
                        <c:v>7480.2574404762127</c:v>
                      </c:pt>
                      <c:pt idx="226" formatCode="_-* #,##0.0_-;\-* #,##0.0_-;_-* &quot;-&quot;??_-;_-@_-">
                        <c:v>6531.444444444438</c:v>
                      </c:pt>
                      <c:pt idx="227" formatCode="_-* #,##0.0_-;\-* #,##0.0_-;_-* &quot;-&quot;??_-;_-@_-">
                        <c:v>23738.202802359883</c:v>
                      </c:pt>
                      <c:pt idx="228" formatCode="_-* #,##0.0_-;\-* #,##0.0_-;_-* &quot;-&quot;??_-;_-@_-">
                        <c:v>34089.281204111583</c:v>
                      </c:pt>
                      <c:pt idx="229" formatCode="_-* #,##0.0_-;\-* #,##0.0_-;_-* &quot;-&quot;??_-;_-@_-">
                        <c:v>5372.3245614035113</c:v>
                      </c:pt>
                      <c:pt idx="230" formatCode="_-* #,##0.0_-;\-* #,##0.0_-;_-* &quot;-&quot;??_-;_-@_-">
                        <c:v>1418.4858078602701</c:v>
                      </c:pt>
                      <c:pt idx="231" formatCode="_-* #,##0.0_-;\-* #,##0.0_-;_-* &quot;-&quot;??_-;_-@_-">
                        <c:v>6033.5007246376772</c:v>
                      </c:pt>
                      <c:pt idx="232" formatCode="_-* #,##0.0_-;\-* #,##0.0_-;_-* &quot;-&quot;??_-;_-@_-">
                        <c:v>10645.847402597399</c:v>
                      </c:pt>
                      <c:pt idx="233" formatCode="_-* #,##0.0_-;\-* #,##0.0_-;_-* &quot;-&quot;??_-;_-@_-">
                        <c:v>12691.20689655171</c:v>
                      </c:pt>
                      <c:pt idx="234" formatCode="_-* #,##0.0_-;\-* #,##0.0_-;_-* &quot;-&quot;??_-;_-@_-">
                        <c:v>13180.606580829743</c:v>
                      </c:pt>
                      <c:pt idx="235" formatCode="_-* #,##0.0_-;\-* #,##0.0_-;_-* &quot;-&quot;??_-;_-@_-">
                        <c:v>4854.7264957264997</c:v>
                      </c:pt>
                      <c:pt idx="236" formatCode="_-* #,##0.0_-;\-* #,##0.0_-;_-* &quot;-&quot;??_-;_-@_-">
                        <c:v>5345.5847517730435</c:v>
                      </c:pt>
                      <c:pt idx="237" formatCode="_-* #,##0.0_-;\-* #,##0.0_-;_-* &quot;-&quot;??_-;_-@_-">
                        <c:v>7847.3177966101794</c:v>
                      </c:pt>
                      <c:pt idx="238" formatCode="_-* #,##0.0_-;\-* #,##0.0_-;_-* &quot;-&quot;??_-;_-@_-">
                        <c:v>1140.1772151898767</c:v>
                      </c:pt>
                      <c:pt idx="239" formatCode="_-* #,##0.0_-;\-* #,##0.0_-;_-* &quot;-&quot;??_-;_-@_-">
                        <c:v>18361.154061624635</c:v>
                      </c:pt>
                      <c:pt idx="240" formatCode="_-* #,##0.0_-;\-* #,##0.0_-;_-* &quot;-&quot;??_-;_-@_-">
                        <c:v>27952.519525801967</c:v>
                      </c:pt>
                      <c:pt idx="241" formatCode="_-* #,##0.0_-;\-* #,##0.0_-;_-* &quot;-&quot;??_-;_-@_-">
                        <c:v>9746.1166666666686</c:v>
                      </c:pt>
                      <c:pt idx="242" formatCode="_-* #,##0.0_-;\-* #,##0.0_-;_-* &quot;-&quot;??_-;_-@_-">
                        <c:v>2423.1507607192325</c:v>
                      </c:pt>
                      <c:pt idx="243" formatCode="_-* #,##0.0_-;\-* #,##0.0_-;_-* &quot;-&quot;??_-;_-@_-">
                        <c:v>13579.279614325089</c:v>
                      </c:pt>
                      <c:pt idx="244" formatCode="_-* #,##0.0_-;\-* #,##0.0_-;_-* &quot;-&quot;??_-;_-@_-">
                        <c:v>13151.298353909457</c:v>
                      </c:pt>
                      <c:pt idx="245" formatCode="_-* #,##0.0_-;\-* #,##0.0_-;_-* &quot;-&quot;??_-;_-@_-">
                        <c:v>12465.042349726777</c:v>
                      </c:pt>
                      <c:pt idx="246" formatCode="_-* #,##0.0_-;\-* #,##0.0_-;_-* &quot;-&quot;??_-;_-@_-">
                        <c:v>16433.423469387752</c:v>
                      </c:pt>
                      <c:pt idx="247" formatCode="_-* #,##0.0_-;\-* #,##0.0_-;_-* &quot;-&quot;??_-;_-@_-">
                        <c:v>9099.4756097561039</c:v>
                      </c:pt>
                      <c:pt idx="248" formatCode="_-* #,##0.0_-;\-* #,##0.0_-;_-* &quot;-&quot;??_-;_-@_-">
                        <c:v>5391.442982456123</c:v>
                      </c:pt>
                      <c:pt idx="249" formatCode="_-* #,##0.0_-;\-* #,##0.0_-;_-* &quot;-&quot;??_-;_-@_-">
                        <c:v>7613.3252688172215</c:v>
                      </c:pt>
                      <c:pt idx="250" formatCode="_-* #,##0.0_-;\-* #,##0.0_-;_-* &quot;-&quot;??_-;_-@_-">
                        <c:v>9349.748995983944</c:v>
                      </c:pt>
                      <c:pt idx="251" formatCode="_-* #,##0.0_-;\-* #,##0.0_-;_-* &quot;-&quot;??_-;_-@_-">
                        <c:v>18784.01999999999</c:v>
                      </c:pt>
                      <c:pt idx="252" formatCode="_-* #,##0.0_-;\-* #,##0.0_-;_-* &quot;-&quot;??_-;_-@_-">
                        <c:v>31853.340305444901</c:v>
                      </c:pt>
                      <c:pt idx="253" formatCode="_-* #,##0.0_-;\-* #,##0.0_-;_-* &quot;-&quot;??_-;_-@_-">
                        <c:v>5267.1190476190532</c:v>
                      </c:pt>
                      <c:pt idx="254" formatCode="_-* #,##0.0_-;\-* #,##0.0_-;_-* &quot;-&quot;??_-;_-@_-">
                        <c:v>4358.2812911725778</c:v>
                      </c:pt>
                      <c:pt idx="255" formatCode="_-* #,##0.0_-;\-* #,##0.0_-;_-* &quot;-&quot;??_-;_-@_-">
                        <c:v>15967.179790026246</c:v>
                      </c:pt>
                      <c:pt idx="256" formatCode="_-* #,##0.0_-;\-* #,##0.0_-;_-* &quot;-&quot;??_-;_-@_-">
                        <c:v>12275.619607843139</c:v>
                      </c:pt>
                      <c:pt idx="257" formatCode="_-* #,##0.0_-;\-* #,##0.0_-;_-* &quot;-&quot;??_-;_-@_-">
                        <c:v>16037.25</c:v>
                      </c:pt>
                      <c:pt idx="258" formatCode="_-* #,##0.0_-;\-* #,##0.0_-;_-* &quot;-&quot;??_-;_-@_-">
                        <c:v>20171.334630350204</c:v>
                      </c:pt>
                      <c:pt idx="259" formatCode="_-* #,##0.0_-;\-* #,##0.0_-;_-* &quot;-&quot;??_-;_-@_-">
                        <c:v>5676.5503875968861</c:v>
                      </c:pt>
                      <c:pt idx="260" formatCode="_-* #,##0.0_-;\-* #,##0.0_-;_-* &quot;-&quot;??_-;_-@_-">
                        <c:v>10328.782496782485</c:v>
                      </c:pt>
                      <c:pt idx="261" formatCode="_-* #,##0.0_-;\-* #,##0.0_-;_-* &quot;-&quot;??_-;_-@_-">
                        <c:v>8731.098717948742</c:v>
                      </c:pt>
                      <c:pt idx="262" formatCode="_-* #,##0.0_-;\-* #,##0.0_-;_-* &quot;-&quot;??_-;_-@_-">
                        <c:v>7907.1925287356426</c:v>
                      </c:pt>
                      <c:pt idx="263" formatCode="_-* #,##0.0_-;\-* #,##0.0_-;_-* &quot;-&quot;??_-;_-@_-">
                        <c:v>22709.036259541987</c:v>
                      </c:pt>
                      <c:pt idx="264" formatCode="_-* #,##0.0_-;\-* #,##0.0_-;_-* &quot;-&quot;??_-;_-@_-">
                        <c:v>35326.161913814954</c:v>
                      </c:pt>
                      <c:pt idx="265" formatCode="_-* #,##0.0_-;\-* #,##0.0_-;_-* &quot;-&quot;??_-;_-@_-">
                        <c:v>4447.5037878787844</c:v>
                      </c:pt>
                      <c:pt idx="266" formatCode="_-* #,##0.0_-;\-* #,##0.0_-;_-* &quot;-&quot;??_-;_-@_-">
                        <c:v>7765.8097484276805</c:v>
                      </c:pt>
                      <c:pt idx="267" formatCode="_-* #,##0.0_-;\-* #,##0.0_-;_-* &quot;-&quot;??_-;_-@_-">
                        <c:v>17222.514411027572</c:v>
                      </c:pt>
                      <c:pt idx="268" formatCode="_-* #,##0.0_-;\-* #,##0.0_-;_-* &quot;-&quot;??_-;_-@_-">
                        <c:v>14020.955992509378</c:v>
                      </c:pt>
                      <c:pt idx="269" formatCode="_-* #,##0.0_-;\-* #,##0.0_-;_-* &quot;-&quot;??_-;_-@_-">
                        <c:v>20390.886815920385</c:v>
                      </c:pt>
                      <c:pt idx="270" formatCode="_-* #,##0.0_-;\-* #,##0.0_-;_-* &quot;-&quot;??_-;_-@_-">
                        <c:v>18855.889405204449</c:v>
                      </c:pt>
                      <c:pt idx="271" formatCode="_-* #,##0.0_-;\-* #,##0.0_-;_-* &quot;-&quot;??_-;_-@_-">
                        <c:v>2789.9888888888818</c:v>
                      </c:pt>
                      <c:pt idx="272" formatCode="_-* #,##0.0_-;\-* #,##0.0_-;_-* &quot;-&quot;??_-;_-@_-">
                        <c:v>14681.347478474781</c:v>
                      </c:pt>
                      <c:pt idx="273" formatCode="_-* #,##0.0_-;\-* #,##0.0_-;_-* &quot;-&quot;??_-;_-@_-">
                        <c:v>9503.975490196055</c:v>
                      </c:pt>
                      <c:pt idx="274" formatCode="_-* #,##0.0_-;\-* #,##0.0_-;_-* &quot;-&quot;??_-;_-@_-">
                        <c:v>871.22527472529327</c:v>
                      </c:pt>
                      <c:pt idx="275" formatCode="_-* #,##0.0_-;\-* #,##0.0_-;_-* &quot;-&quot;??_-;_-@_-">
                        <c:v>18056.51094890511</c:v>
                      </c:pt>
                      <c:pt idx="276" formatCode="_-* #,##0.0_-;\-* #,##0.0_-;_-* &quot;-&quot;??_-;_-@_-">
                        <c:v>35184.52363636365</c:v>
                      </c:pt>
                      <c:pt idx="277" formatCode="_-* #,##0.0_-;\-* #,##0.0_-;_-* &quot;-&quot;??_-;_-@_-">
                        <c:v>5082.0036231884151</c:v>
                      </c:pt>
                      <c:pt idx="278" formatCode="_-* #,##0.0_-;\-* #,##0.0_-;_-* &quot;-&quot;??_-;_-@_-">
                        <c:v>9462.8844765342947</c:v>
                      </c:pt>
                      <c:pt idx="279" formatCode="_-* #,##0.0_-;\-* #,##0.0_-;_-* &quot;-&quot;??_-;_-@_-">
                        <c:v>17086.138489208621</c:v>
                      </c:pt>
                      <c:pt idx="280" formatCode="_-* #,##0.0_-;\-* #,##0.0_-;_-* &quot;-&quot;??_-;_-@_-">
                        <c:v>16286.958781362016</c:v>
                      </c:pt>
                      <c:pt idx="281" formatCode="_-* #,##0.0_-;\-* #,##0.0_-;_-* &quot;-&quot;??_-;_-@_-">
                        <c:v>23703.82142857142</c:v>
                      </c:pt>
                      <c:pt idx="282" formatCode="_-* #,##0.0_-;\-* #,##0.0_-;_-* &quot;-&quot;??_-;_-@_-">
                        <c:v>16921.556642941898</c:v>
                      </c:pt>
                      <c:pt idx="283" formatCode="_-* #,##0.0_-;\-* #,##0.0_-;_-* &quot;-&quot;??_-;_-@_-">
                        <c:v>867.34751773049356</c:v>
                      </c:pt>
                      <c:pt idx="284" formatCode="_-* #,##0.0_-;\-* #,##0.0_-;_-* &quot;-&quot;??_-;_-@_-">
                        <c:v>12292.047114252084</c:v>
                      </c:pt>
                      <c:pt idx="285" formatCode="_-* #,##0.0_-;\-* #,##0.0_-;_-* &quot;-&quot;??_-;_-@_-">
                        <c:v>7996.7147887323808</c:v>
                      </c:pt>
                      <c:pt idx="286" formatCode="_-* #,##0.0_-;\-* #,##0.0_-;_-* &quot;-&quot;??_-;_-@_-">
                        <c:v>2377.4026315789379</c:v>
                      </c:pt>
                      <c:pt idx="287" formatCode="_-* #,##0.0_-;\-* #,##0.0_-;_-* &quot;-&quot;??_-;_-@_-">
                        <c:v>18019.506410256407</c:v>
                      </c:pt>
                      <c:pt idx="288" formatCode="_-* #,##0.0_-;\-* #,##0.0_-;_-* &quot;-&quot;??_-;_-@_-">
                        <c:v>35213.583042973274</c:v>
                      </c:pt>
                      <c:pt idx="289" formatCode="_-* #,##0.0_-;\-* #,##0.0_-;_-* &quot;-&quot;??_-;_-@_-">
                        <c:v>6466.170138888876</c:v>
                      </c:pt>
                      <c:pt idx="290" formatCode="_-* #,##0.0_-;\-* #,##0.0_-;_-* &quot;-&quot;??_-;_-@_-">
                        <c:v>10344.542099192622</c:v>
                      </c:pt>
                      <c:pt idx="291" formatCode="_-* #,##0.0_-;\-* #,##0.0_-;_-* &quot;-&quot;??_-;_-@_-">
                        <c:v>18055.0896551724</c:v>
                      </c:pt>
                      <c:pt idx="292" formatCode="_-* #,##0.0_-;\-* #,##0.0_-;_-* &quot;-&quot;??_-;_-@_-">
                        <c:v>16477.132302405516</c:v>
                      </c:pt>
                      <c:pt idx="293" formatCode="_-* #,##0.0_-;\-* #,##0.0_-;_-* &quot;-&quot;??_-;_-@_-">
                        <c:v>24056.461187214591</c:v>
                      </c:pt>
                      <c:pt idx="294" formatCode="_-* #,##0.0_-;\-* #,##0.0_-;_-* &quot;-&quot;??_-;_-@_-">
                        <c:v>17548.195676905569</c:v>
                      </c:pt>
                      <c:pt idx="295" formatCode="_-* #,##0.0_-;\-* #,##0.0_-;_-* &quot;-&quot;??_-;_-@_-">
                        <c:v>169.7925170068047</c:v>
                      </c:pt>
                      <c:pt idx="296" formatCode="_-* #,##0.0_-;\-* #,##0.0_-;_-* &quot;-&quot;??_-;_-@_-">
                        <c:v>12877.129943502834</c:v>
                      </c:pt>
                      <c:pt idx="297" formatCode="_-* #,##0.0_-;\-* #,##0.0_-;_-* &quot;-&quot;??_-;_-@_-">
                        <c:v>8202.6351351351477</c:v>
                      </c:pt>
                      <c:pt idx="298" formatCode="_-* #,##0.0_-;\-* #,##0.0_-;_-* &quot;-&quot;??_-;_-@_-">
                        <c:v>896.46969696972519</c:v>
                      </c:pt>
                      <c:pt idx="299" formatCode="_-* #,##0.0_-;\-* #,##0.0_-;_-* &quot;-&quot;??_-;_-@_-">
                        <c:v>19851.669463087223</c:v>
                      </c:pt>
                      <c:pt idx="300" formatCode="_-* #,##0.0_-;\-* #,##0.0_-;_-* &quot;-&quot;??_-;_-@_-">
                        <c:v>37869.134057971009</c:v>
                      </c:pt>
                      <c:pt idx="301" formatCode="_-* #,##0.0_-;\-* #,##0.0_-;_-* &quot;-&quot;??_-;_-@_-">
                        <c:v>2189.6066666666302</c:v>
                      </c:pt>
                      <c:pt idx="302" formatCode="_-* #,##0.0_-;\-* #,##0.0_-;_-* &quot;-&quot;??_-;_-@_-">
                        <c:v>7277.099944629008</c:v>
                      </c:pt>
                      <c:pt idx="303" formatCode="_-* #,##0.0_-;\-* #,##0.0_-;_-* &quot;-&quot;??_-;_-@_-">
                        <c:v>18127.904525386286</c:v>
                      </c:pt>
                      <c:pt idx="304" formatCode="_-* #,##0.0_-;\-* #,##0.0_-;_-* &quot;-&quot;??_-;_-@_-">
                        <c:v>14402.744224422437</c:v>
                      </c:pt>
                      <c:pt idx="305" formatCode="_-* #,##0.0_-;\-* #,##0.0_-;_-* &quot;-&quot;??_-;_-@_-">
                        <c:v>20722.667763157922</c:v>
                      </c:pt>
                      <c:pt idx="306" formatCode="_-* #,##0.0_-;\-* #,##0.0_-;_-* &quot;-&quot;??_-;_-@_-">
                        <c:v>16247.150819672155</c:v>
                      </c:pt>
                      <c:pt idx="307" formatCode="_-* #,##0.0_-;\-* #,##0.0_-;_-* &quot;-&quot;??_-;_-@_-">
                        <c:v>4430.8120915032923</c:v>
                      </c:pt>
                      <c:pt idx="308" formatCode="_-* #,##0.0_-;\-* #,##0.0_-;_-* &quot;-&quot;??_-;_-@_-">
                        <c:v>11570.391422367014</c:v>
                      </c:pt>
                      <c:pt idx="309" formatCode="_-* #,##0.0_-;\-* #,##0.0_-;_-* &quot;-&quot;??_-;_-@_-">
                        <c:v>9759.1634199134423</c:v>
                      </c:pt>
                      <c:pt idx="310" formatCode="_-* #,##0.0_-;\-* #,##0.0_-;_-* &quot;-&quot;??_-;_-@_-">
                        <c:v>1143.4765372168622</c:v>
                      </c:pt>
                      <c:pt idx="311" formatCode="_-* #,##0.0_-;\-* #,##0.0_-;_-* &quot;-&quot;??_-;_-@_-">
                        <c:v>22224.086559139774</c:v>
                      </c:pt>
                      <c:pt idx="312" formatCode="_-* #,##0.0_-;\-* #,##0.0_-;_-* &quot;-&quot;??_-;_-@_-">
                        <c:v>41337.390675241186</c:v>
                      </c:pt>
                      <c:pt idx="313" formatCode="_-* #,##0.0_-;\-* #,##0.0_-;_-* &quot;-&quot;??_-;_-@_-">
                        <c:v>207.71864951762836</c:v>
                      </c:pt>
                      <c:pt idx="314" formatCode="_-* #,##0.0_-;\-* #,##0.0_-;_-* &quot;-&quot;??_-;_-@_-">
                        <c:v>3927.8279742764425</c:v>
                      </c:pt>
                      <c:pt idx="315" formatCode="_-* #,##0.0_-;\-* #,##0.0_-;_-* &quot;-&quot;??_-;_-@_-">
                        <c:v>17341.937299035257</c:v>
                      </c:pt>
                      <c:pt idx="316" formatCode="_-* #,##0.0_-;\-* #,##0.0_-;_-* &quot;-&quot;??_-;_-@_-">
                        <c:v>11780.046623794071</c:v>
                      </c:pt>
                      <c:pt idx="317" formatCode="_-* #,##0.0_-;\-* #,##0.0_-;_-* &quot;-&quot;??_-;_-@_-">
                        <c:v>18773.155948552885</c:v>
                      </c:pt>
                      <c:pt idx="318" formatCode="_-* #,##0.0_-;\-* #,##0.0_-;_-* &quot;-&quot;??_-;_-@_-">
                        <c:v>16961.265273311699</c:v>
                      </c:pt>
                      <c:pt idx="319" formatCode="_-* #,##0.0_-;\-* #,##0.0_-;_-* &quot;-&quot;??_-;_-@_-">
                        <c:v>9326.6254019294865</c:v>
                      </c:pt>
                      <c:pt idx="320" formatCode="_-* #,##0.0_-;\-* #,##0.0_-;_-* &quot;-&quot;??_-;_-@_-">
                        <c:v>11977.483922829328</c:v>
                      </c:pt>
                      <c:pt idx="321" formatCode="_-* #,##0.0_-;\-* #,##0.0_-;_-* &quot;-&quot;??_-;_-@_-">
                        <c:v>11881.406752411858</c:v>
                      </c:pt>
                      <c:pt idx="322" formatCode="_-* #,##0.0_-;\-* #,##0.0_-;_-* &quot;-&quot;??_-;_-@_-">
                        <c:v>2333.297427653044</c:v>
                      </c:pt>
                      <c:pt idx="323" formatCode="_-* #,##0.0_-;\-* #,##0.0_-;_-* &quot;-&quot;??_-;_-@_-">
                        <c:v>16514.81189710577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30-43D4-94C8-2076D9792FD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0"/>
          <c:tx>
            <c:strRef>
              <c:f>'A4. Model Forecasting'!$D$10</c:f>
              <c:strCache>
                <c:ptCount val="1"/>
                <c:pt idx="0">
                  <c:v>Green Produce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'A4. Model Forecasting'!$D$11:$D$334</c:f>
              <c:numCache>
                <c:formatCode>_-* #,##0_-;\-* #,##0_-;_-* "-"??_-;_-@_-</c:formatCode>
                <c:ptCount val="324"/>
                <c:pt idx="0">
                  <c:v>160204</c:v>
                </c:pt>
                <c:pt idx="1">
                  <c:v>183778</c:v>
                </c:pt>
                <c:pt idx="2">
                  <c:v>186069</c:v>
                </c:pt>
                <c:pt idx="3">
                  <c:v>196725</c:v>
                </c:pt>
                <c:pt idx="4">
                  <c:v>197232</c:v>
                </c:pt>
                <c:pt idx="5">
                  <c:v>206616</c:v>
                </c:pt>
                <c:pt idx="6">
                  <c:v>204753</c:v>
                </c:pt>
                <c:pt idx="7">
                  <c:v>190908</c:v>
                </c:pt>
                <c:pt idx="8">
                  <c:v>194836</c:v>
                </c:pt>
                <c:pt idx="9">
                  <c:v>177380</c:v>
                </c:pt>
                <c:pt idx="10">
                  <c:v>180999</c:v>
                </c:pt>
                <c:pt idx="11">
                  <c:v>171680</c:v>
                </c:pt>
                <c:pt idx="12">
                  <c:v>162844</c:v>
                </c:pt>
                <c:pt idx="13">
                  <c:v>187869</c:v>
                </c:pt>
                <c:pt idx="14">
                  <c:v>188737</c:v>
                </c:pt>
                <c:pt idx="15">
                  <c:v>205981</c:v>
                </c:pt>
                <c:pt idx="16">
                  <c:v>199414</c:v>
                </c:pt>
                <c:pt idx="17">
                  <c:v>209838</c:v>
                </c:pt>
                <c:pt idx="18">
                  <c:v>209634</c:v>
                </c:pt>
                <c:pt idx="19">
                  <c:v>193765</c:v>
                </c:pt>
                <c:pt idx="20">
                  <c:v>197793</c:v>
                </c:pt>
                <c:pt idx="21">
                  <c:v>182322</c:v>
                </c:pt>
                <c:pt idx="22">
                  <c:v>186828</c:v>
                </c:pt>
                <c:pt idx="23">
                  <c:v>169314</c:v>
                </c:pt>
                <c:pt idx="24">
                  <c:v>166444</c:v>
                </c:pt>
                <c:pt idx="25">
                  <c:v>196190</c:v>
                </c:pt>
                <c:pt idx="26">
                  <c:v>195407</c:v>
                </c:pt>
                <c:pt idx="27">
                  <c:v>206594</c:v>
                </c:pt>
                <c:pt idx="28">
                  <c:v>207280</c:v>
                </c:pt>
                <c:pt idx="29">
                  <c:v>214778</c:v>
                </c:pt>
                <c:pt idx="30">
                  <c:v>215045</c:v>
                </c:pt>
                <c:pt idx="31">
                  <c:v>200511</c:v>
                </c:pt>
                <c:pt idx="32">
                  <c:v>202864</c:v>
                </c:pt>
                <c:pt idx="33">
                  <c:v>190074</c:v>
                </c:pt>
                <c:pt idx="34">
                  <c:v>193087</c:v>
                </c:pt>
                <c:pt idx="35">
                  <c:v>193838</c:v>
                </c:pt>
                <c:pt idx="36">
                  <c:v>171053</c:v>
                </c:pt>
                <c:pt idx="37">
                  <c:v>201227</c:v>
                </c:pt>
                <c:pt idx="38">
                  <c:v>198213</c:v>
                </c:pt>
                <c:pt idx="39">
                  <c:v>212586</c:v>
                </c:pt>
                <c:pt idx="40">
                  <c:v>211370</c:v>
                </c:pt>
                <c:pt idx="41">
                  <c:v>217188</c:v>
                </c:pt>
                <c:pt idx="42">
                  <c:v>219216</c:v>
                </c:pt>
                <c:pt idx="43">
                  <c:v>203866</c:v>
                </c:pt>
                <c:pt idx="44">
                  <c:v>206745</c:v>
                </c:pt>
                <c:pt idx="45">
                  <c:v>194131</c:v>
                </c:pt>
                <c:pt idx="46">
                  <c:v>193341</c:v>
                </c:pt>
                <c:pt idx="47">
                  <c:v>183465</c:v>
                </c:pt>
                <c:pt idx="48">
                  <c:v>176562</c:v>
                </c:pt>
                <c:pt idx="49">
                  <c:v>204172</c:v>
                </c:pt>
                <c:pt idx="50">
                  <c:v>205253</c:v>
                </c:pt>
                <c:pt idx="51">
                  <c:v>218676</c:v>
                </c:pt>
                <c:pt idx="52">
                  <c:v>215551</c:v>
                </c:pt>
                <c:pt idx="53">
                  <c:v>225109</c:v>
                </c:pt>
                <c:pt idx="54">
                  <c:v>229050</c:v>
                </c:pt>
                <c:pt idx="55">
                  <c:v>207604</c:v>
                </c:pt>
                <c:pt idx="56">
                  <c:v>215654</c:v>
                </c:pt>
                <c:pt idx="57">
                  <c:v>199643</c:v>
                </c:pt>
                <c:pt idx="58">
                  <c:v>201462</c:v>
                </c:pt>
                <c:pt idx="59">
                  <c:v>190126</c:v>
                </c:pt>
                <c:pt idx="60">
                  <c:v>183950</c:v>
                </c:pt>
                <c:pt idx="61">
                  <c:v>211952</c:v>
                </c:pt>
                <c:pt idx="62">
                  <c:v>211290</c:v>
                </c:pt>
                <c:pt idx="63">
                  <c:v>226082</c:v>
                </c:pt>
                <c:pt idx="64">
                  <c:v>222254</c:v>
                </c:pt>
                <c:pt idx="65">
                  <c:v>236713</c:v>
                </c:pt>
                <c:pt idx="66">
                  <c:v>233496</c:v>
                </c:pt>
                <c:pt idx="67">
                  <c:v>213547</c:v>
                </c:pt>
                <c:pt idx="68">
                  <c:v>221219</c:v>
                </c:pt>
                <c:pt idx="69">
                  <c:v>202422</c:v>
                </c:pt>
                <c:pt idx="70">
                  <c:v>207322</c:v>
                </c:pt>
                <c:pt idx="71">
                  <c:v>196870</c:v>
                </c:pt>
                <c:pt idx="72">
                  <c:v>187167</c:v>
                </c:pt>
                <c:pt idx="73">
                  <c:v>214222</c:v>
                </c:pt>
                <c:pt idx="74">
                  <c:v>217921</c:v>
                </c:pt>
                <c:pt idx="75">
                  <c:v>227899</c:v>
                </c:pt>
                <c:pt idx="76">
                  <c:v>228733</c:v>
                </c:pt>
                <c:pt idx="77">
                  <c:v>239944</c:v>
                </c:pt>
                <c:pt idx="78">
                  <c:v>237143</c:v>
                </c:pt>
                <c:pt idx="79">
                  <c:v>219461</c:v>
                </c:pt>
                <c:pt idx="80">
                  <c:v>228523</c:v>
                </c:pt>
                <c:pt idx="81">
                  <c:v>211178</c:v>
                </c:pt>
                <c:pt idx="82">
                  <c:v>216303</c:v>
                </c:pt>
                <c:pt idx="83">
                  <c:v>193581</c:v>
                </c:pt>
                <c:pt idx="84">
                  <c:v>191485</c:v>
                </c:pt>
                <c:pt idx="85">
                  <c:v>220763</c:v>
                </c:pt>
                <c:pt idx="86">
                  <c:v>220996</c:v>
                </c:pt>
                <c:pt idx="87">
                  <c:v>230786</c:v>
                </c:pt>
                <c:pt idx="88">
                  <c:v>235970</c:v>
                </c:pt>
                <c:pt idx="89">
                  <c:v>243116</c:v>
                </c:pt>
                <c:pt idx="90">
                  <c:v>241503</c:v>
                </c:pt>
                <c:pt idx="91">
                  <c:v>224306</c:v>
                </c:pt>
                <c:pt idx="92">
                  <c:v>233631</c:v>
                </c:pt>
                <c:pt idx="93">
                  <c:v>221856</c:v>
                </c:pt>
                <c:pt idx="94">
                  <c:v>221465</c:v>
                </c:pt>
                <c:pt idx="95">
                  <c:v>203442</c:v>
                </c:pt>
                <c:pt idx="96">
                  <c:v>199261</c:v>
                </c:pt>
                <c:pt idx="97">
                  <c:v>232490</c:v>
                </c:pt>
                <c:pt idx="98">
                  <c:v>227698</c:v>
                </c:pt>
                <c:pt idx="99">
                  <c:v>242501</c:v>
                </c:pt>
                <c:pt idx="100">
                  <c:v>242963</c:v>
                </c:pt>
                <c:pt idx="101">
                  <c:v>245140</c:v>
                </c:pt>
                <c:pt idx="102">
                  <c:v>247832</c:v>
                </c:pt>
                <c:pt idx="103">
                  <c:v>227899</c:v>
                </c:pt>
                <c:pt idx="104">
                  <c:v>236491</c:v>
                </c:pt>
                <c:pt idx="105">
                  <c:v>222819</c:v>
                </c:pt>
                <c:pt idx="106">
                  <c:v>218390</c:v>
                </c:pt>
                <c:pt idx="107">
                  <c:v>209685</c:v>
                </c:pt>
                <c:pt idx="108">
                  <c:v>200876</c:v>
                </c:pt>
                <c:pt idx="109">
                  <c:v>232587</c:v>
                </c:pt>
                <c:pt idx="110">
                  <c:v>232513</c:v>
                </c:pt>
                <c:pt idx="111">
                  <c:v>245357</c:v>
                </c:pt>
                <c:pt idx="112">
                  <c:v>243498</c:v>
                </c:pt>
                <c:pt idx="113">
                  <c:v>250363</c:v>
                </c:pt>
                <c:pt idx="114">
                  <c:v>253274</c:v>
                </c:pt>
                <c:pt idx="115">
                  <c:v>226312</c:v>
                </c:pt>
                <c:pt idx="116">
                  <c:v>241050</c:v>
                </c:pt>
                <c:pt idx="117">
                  <c:v>230511</c:v>
                </c:pt>
                <c:pt idx="118">
                  <c:v>229584</c:v>
                </c:pt>
                <c:pt idx="119">
                  <c:v>215215</c:v>
                </c:pt>
                <c:pt idx="120">
                  <c:v>208237</c:v>
                </c:pt>
                <c:pt idx="121">
                  <c:v>236070</c:v>
                </c:pt>
                <c:pt idx="122">
                  <c:v>237226</c:v>
                </c:pt>
                <c:pt idx="123">
                  <c:v>251746</c:v>
                </c:pt>
                <c:pt idx="124">
                  <c:v>247868</c:v>
                </c:pt>
                <c:pt idx="125">
                  <c:v>256392</c:v>
                </c:pt>
                <c:pt idx="126">
                  <c:v>258666</c:v>
                </c:pt>
                <c:pt idx="127">
                  <c:v>233625</c:v>
                </c:pt>
                <c:pt idx="128">
                  <c:v>245556</c:v>
                </c:pt>
                <c:pt idx="129">
                  <c:v>230648</c:v>
                </c:pt>
                <c:pt idx="130">
                  <c:v>234260</c:v>
                </c:pt>
                <c:pt idx="131">
                  <c:v>218534</c:v>
                </c:pt>
                <c:pt idx="132">
                  <c:v>203677</c:v>
                </c:pt>
                <c:pt idx="133">
                  <c:v>236679</c:v>
                </c:pt>
                <c:pt idx="134">
                  <c:v>239415</c:v>
                </c:pt>
                <c:pt idx="135">
                  <c:v>253244</c:v>
                </c:pt>
                <c:pt idx="136">
                  <c:v>252145</c:v>
                </c:pt>
                <c:pt idx="137">
                  <c:v>262105</c:v>
                </c:pt>
                <c:pt idx="138">
                  <c:v>260687</c:v>
                </c:pt>
                <c:pt idx="139">
                  <c:v>237451</c:v>
                </c:pt>
                <c:pt idx="140">
                  <c:v>254048</c:v>
                </c:pt>
                <c:pt idx="141">
                  <c:v>233698</c:v>
                </c:pt>
                <c:pt idx="142">
                  <c:v>238538</c:v>
                </c:pt>
                <c:pt idx="143">
                  <c:v>222450</c:v>
                </c:pt>
                <c:pt idx="144">
                  <c:v>213709</c:v>
                </c:pt>
                <c:pt idx="145">
                  <c:v>251403</c:v>
                </c:pt>
                <c:pt idx="146">
                  <c:v>250968</c:v>
                </c:pt>
                <c:pt idx="147">
                  <c:v>257235</c:v>
                </c:pt>
                <c:pt idx="148">
                  <c:v>257383</c:v>
                </c:pt>
                <c:pt idx="149">
                  <c:v>265969</c:v>
                </c:pt>
                <c:pt idx="150">
                  <c:v>262836</c:v>
                </c:pt>
                <c:pt idx="151">
                  <c:v>243515</c:v>
                </c:pt>
                <c:pt idx="152">
                  <c:v>254496</c:v>
                </c:pt>
                <c:pt idx="153">
                  <c:v>239796</c:v>
                </c:pt>
                <c:pt idx="154">
                  <c:v>245029</c:v>
                </c:pt>
                <c:pt idx="155">
                  <c:v>224072</c:v>
                </c:pt>
                <c:pt idx="156">
                  <c:v>219970</c:v>
                </c:pt>
                <c:pt idx="157">
                  <c:v>253182</c:v>
                </c:pt>
                <c:pt idx="158">
                  <c:v>250860</c:v>
                </c:pt>
                <c:pt idx="159">
                  <c:v>262678</c:v>
                </c:pt>
                <c:pt idx="160">
                  <c:v>263816</c:v>
                </c:pt>
                <c:pt idx="161">
                  <c:v>267025</c:v>
                </c:pt>
                <c:pt idx="162">
                  <c:v>265323</c:v>
                </c:pt>
                <c:pt idx="163">
                  <c:v>242240</c:v>
                </c:pt>
                <c:pt idx="164">
                  <c:v>251419</c:v>
                </c:pt>
                <c:pt idx="165">
                  <c:v>243056</c:v>
                </c:pt>
                <c:pt idx="166">
                  <c:v>245787</c:v>
                </c:pt>
                <c:pt idx="167">
                  <c:v>233282</c:v>
                </c:pt>
                <c:pt idx="168">
                  <c:v>220711</c:v>
                </c:pt>
                <c:pt idx="169">
                  <c:v>256623</c:v>
                </c:pt>
                <c:pt idx="170">
                  <c:v>250644</c:v>
                </c:pt>
                <c:pt idx="171">
                  <c:v>263370</c:v>
                </c:pt>
                <c:pt idx="172">
                  <c:v>263782</c:v>
                </c:pt>
                <c:pt idx="173">
                  <c:v>263421</c:v>
                </c:pt>
                <c:pt idx="174">
                  <c:v>265206</c:v>
                </c:pt>
                <c:pt idx="175">
                  <c:v>245605</c:v>
                </c:pt>
                <c:pt idx="176">
                  <c:v>257939</c:v>
                </c:pt>
                <c:pt idx="177">
                  <c:v>245346</c:v>
                </c:pt>
                <c:pt idx="178">
                  <c:v>248187</c:v>
                </c:pt>
                <c:pt idx="179">
                  <c:v>233621</c:v>
                </c:pt>
                <c:pt idx="180">
                  <c:v>219232</c:v>
                </c:pt>
                <c:pt idx="181">
                  <c:v>259638</c:v>
                </c:pt>
                <c:pt idx="182">
                  <c:v>252595</c:v>
                </c:pt>
                <c:pt idx="183">
                  <c:v>267574</c:v>
                </c:pt>
                <c:pt idx="184">
                  <c:v>265374</c:v>
                </c:pt>
                <c:pt idx="185">
                  <c:v>267106</c:v>
                </c:pt>
                <c:pt idx="186">
                  <c:v>271225</c:v>
                </c:pt>
                <c:pt idx="187">
                  <c:v>245965</c:v>
                </c:pt>
                <c:pt idx="188">
                  <c:v>261423</c:v>
                </c:pt>
                <c:pt idx="189">
                  <c:v>245787</c:v>
                </c:pt>
                <c:pt idx="190">
                  <c:v>240281</c:v>
                </c:pt>
                <c:pt idx="191">
                  <c:v>232920</c:v>
                </c:pt>
                <c:pt idx="192">
                  <c:v>221336</c:v>
                </c:pt>
                <c:pt idx="193">
                  <c:v>252343</c:v>
                </c:pt>
                <c:pt idx="194">
                  <c:v>252088</c:v>
                </c:pt>
                <c:pt idx="195">
                  <c:v>261466</c:v>
                </c:pt>
                <c:pt idx="196">
                  <c:v>257484</c:v>
                </c:pt>
                <c:pt idx="197">
                  <c:v>261600</c:v>
                </c:pt>
                <c:pt idx="198">
                  <c:v>260609</c:v>
                </c:pt>
                <c:pt idx="199">
                  <c:v>239607</c:v>
                </c:pt>
                <c:pt idx="200">
                  <c:v>255848</c:v>
                </c:pt>
                <c:pt idx="201">
                  <c:v>236465</c:v>
                </c:pt>
                <c:pt idx="202">
                  <c:v>241742</c:v>
                </c:pt>
                <c:pt idx="203">
                  <c:v>225529</c:v>
                </c:pt>
                <c:pt idx="204">
                  <c:v>217643</c:v>
                </c:pt>
                <c:pt idx="205">
                  <c:v>249741</c:v>
                </c:pt>
                <c:pt idx="206">
                  <c:v>251374</c:v>
                </c:pt>
                <c:pt idx="207">
                  <c:v>258276</c:v>
                </c:pt>
                <c:pt idx="208">
                  <c:v>258395</c:v>
                </c:pt>
                <c:pt idx="209">
                  <c:v>264472</c:v>
                </c:pt>
                <c:pt idx="210">
                  <c:v>260297</c:v>
                </c:pt>
                <c:pt idx="211">
                  <c:v>241970</c:v>
                </c:pt>
                <c:pt idx="212">
                  <c:v>252209</c:v>
                </c:pt>
                <c:pt idx="213">
                  <c:v>237264</c:v>
                </c:pt>
                <c:pt idx="214">
                  <c:v>239593</c:v>
                </c:pt>
                <c:pt idx="215">
                  <c:v>220839</c:v>
                </c:pt>
                <c:pt idx="216">
                  <c:v>210635</c:v>
                </c:pt>
                <c:pt idx="217">
                  <c:v>254238</c:v>
                </c:pt>
                <c:pt idx="218">
                  <c:v>253936</c:v>
                </c:pt>
                <c:pt idx="219">
                  <c:v>256927</c:v>
                </c:pt>
                <c:pt idx="220">
                  <c:v>260083</c:v>
                </c:pt>
                <c:pt idx="221">
                  <c:v>265315</c:v>
                </c:pt>
                <c:pt idx="222">
                  <c:v>263837</c:v>
                </c:pt>
                <c:pt idx="223">
                  <c:v>244682</c:v>
                </c:pt>
                <c:pt idx="224">
                  <c:v>256395</c:v>
                </c:pt>
                <c:pt idx="225">
                  <c:v>239579</c:v>
                </c:pt>
                <c:pt idx="226">
                  <c:v>240800</c:v>
                </c:pt>
                <c:pt idx="227">
                  <c:v>223790</c:v>
                </c:pt>
                <c:pt idx="228">
                  <c:v>213463</c:v>
                </c:pt>
                <c:pt idx="229">
                  <c:v>253124</c:v>
                </c:pt>
                <c:pt idx="230">
                  <c:v>249578</c:v>
                </c:pt>
                <c:pt idx="231">
                  <c:v>254083</c:v>
                </c:pt>
                <c:pt idx="232">
                  <c:v>258350</c:v>
                </c:pt>
                <c:pt idx="233">
                  <c:v>260175</c:v>
                </c:pt>
                <c:pt idx="234">
                  <c:v>260526</c:v>
                </c:pt>
                <c:pt idx="235">
                  <c:v>242062</c:v>
                </c:pt>
                <c:pt idx="236">
                  <c:v>251906</c:v>
                </c:pt>
                <c:pt idx="237">
                  <c:v>238535</c:v>
                </c:pt>
                <c:pt idx="238">
                  <c:v>244810</c:v>
                </c:pt>
                <c:pt idx="239">
                  <c:v>227527</c:v>
                </c:pt>
                <c:pt idx="240">
                  <c:v>218196</c:v>
                </c:pt>
                <c:pt idx="241">
                  <c:v>256166</c:v>
                </c:pt>
                <c:pt idx="242">
                  <c:v>249394</c:v>
                </c:pt>
                <c:pt idx="243">
                  <c:v>260774</c:v>
                </c:pt>
                <c:pt idx="244">
                  <c:v>260376</c:v>
                </c:pt>
                <c:pt idx="245">
                  <c:v>260244</c:v>
                </c:pt>
                <c:pt idx="246">
                  <c:v>264379</c:v>
                </c:pt>
                <c:pt idx="247">
                  <c:v>238867</c:v>
                </c:pt>
                <c:pt idx="248">
                  <c:v>253574</c:v>
                </c:pt>
                <c:pt idx="249">
                  <c:v>240361</c:v>
                </c:pt>
                <c:pt idx="250">
                  <c:v>238709</c:v>
                </c:pt>
                <c:pt idx="251">
                  <c:v>229419</c:v>
                </c:pt>
                <c:pt idx="252">
                  <c:v>215803</c:v>
                </c:pt>
                <c:pt idx="253">
                  <c:v>253026</c:v>
                </c:pt>
                <c:pt idx="254">
                  <c:v>252064</c:v>
                </c:pt>
                <c:pt idx="255">
                  <c:v>263406</c:v>
                </c:pt>
                <c:pt idx="256">
                  <c:v>259980</c:v>
                </c:pt>
                <c:pt idx="257">
                  <c:v>263946</c:v>
                </c:pt>
                <c:pt idx="258">
                  <c:v>268061</c:v>
                </c:pt>
                <c:pt idx="259">
                  <c:v>242536</c:v>
                </c:pt>
                <c:pt idx="260">
                  <c:v>258748</c:v>
                </c:pt>
                <c:pt idx="261">
                  <c:v>240055</c:v>
                </c:pt>
                <c:pt idx="262">
                  <c:v>241237</c:v>
                </c:pt>
                <c:pt idx="263">
                  <c:v>226413</c:v>
                </c:pt>
                <c:pt idx="264">
                  <c:v>213949</c:v>
                </c:pt>
                <c:pt idx="265">
                  <c:v>253424</c:v>
                </c:pt>
                <c:pt idx="266">
                  <c:v>256736</c:v>
                </c:pt>
                <c:pt idx="267">
                  <c:v>266237</c:v>
                </c:pt>
                <c:pt idx="268">
                  <c:v>263459</c:v>
                </c:pt>
                <c:pt idx="269">
                  <c:v>270053</c:v>
                </c:pt>
                <c:pt idx="270">
                  <c:v>268831</c:v>
                </c:pt>
                <c:pt idx="271">
                  <c:v>247688</c:v>
                </c:pt>
                <c:pt idx="272">
                  <c:v>265144</c:v>
                </c:pt>
                <c:pt idx="273">
                  <c:v>241451</c:v>
                </c:pt>
                <c:pt idx="274">
                  <c:v>252271</c:v>
                </c:pt>
                <c:pt idx="275">
                  <c:v>233498</c:v>
                </c:pt>
                <c:pt idx="276">
                  <c:v>217220</c:v>
                </c:pt>
                <c:pt idx="277">
                  <c:v>258017</c:v>
                </c:pt>
                <c:pt idx="278">
                  <c:v>262817</c:v>
                </c:pt>
                <c:pt idx="279">
                  <c:v>270839</c:v>
                </c:pt>
                <c:pt idx="280">
                  <c:v>270574</c:v>
                </c:pt>
                <c:pt idx="281">
                  <c:v>278372</c:v>
                </c:pt>
                <c:pt idx="282">
                  <c:v>272209</c:v>
                </c:pt>
                <c:pt idx="283">
                  <c:v>255090</c:v>
                </c:pt>
                <c:pt idx="284">
                  <c:v>268469</c:v>
                </c:pt>
                <c:pt idx="285">
                  <c:v>248843</c:v>
                </c:pt>
                <c:pt idx="286">
                  <c:v>259424</c:v>
                </c:pt>
                <c:pt idx="287">
                  <c:v>239679</c:v>
                </c:pt>
                <c:pt idx="288">
                  <c:v>223011</c:v>
                </c:pt>
                <c:pt idx="289">
                  <c:v>265147</c:v>
                </c:pt>
                <c:pt idx="290">
                  <c:v>269653</c:v>
                </c:pt>
                <c:pt idx="291">
                  <c:v>277972</c:v>
                </c:pt>
                <c:pt idx="292">
                  <c:v>276991</c:v>
                </c:pt>
                <c:pt idx="293">
                  <c:v>285160</c:v>
                </c:pt>
                <c:pt idx="294">
                  <c:v>279213</c:v>
                </c:pt>
                <c:pt idx="295">
                  <c:v>262039</c:v>
                </c:pt>
                <c:pt idx="296">
                  <c:v>275610</c:v>
                </c:pt>
                <c:pt idx="297">
                  <c:v>255154</c:v>
                </c:pt>
                <c:pt idx="298">
                  <c:v>264778</c:v>
                </c:pt>
                <c:pt idx="299">
                  <c:v>244587</c:v>
                </c:pt>
                <c:pt idx="300">
                  <c:v>226947</c:v>
                </c:pt>
                <c:pt idx="301">
                  <c:v>267355</c:v>
                </c:pt>
                <c:pt idx="302">
                  <c:v>272904</c:v>
                </c:pt>
                <c:pt idx="303">
                  <c:v>283956</c:v>
                </c:pt>
                <c:pt idx="304">
                  <c:v>280537</c:v>
                </c:pt>
                <c:pt idx="305">
                  <c:v>287343</c:v>
                </c:pt>
                <c:pt idx="306">
                  <c:v>283184</c:v>
                </c:pt>
                <c:pt idx="307">
                  <c:v>262673</c:v>
                </c:pt>
                <c:pt idx="308">
                  <c:v>278937</c:v>
                </c:pt>
                <c:pt idx="309">
                  <c:v>257712</c:v>
                </c:pt>
                <c:pt idx="310">
                  <c:v>266535</c:v>
                </c:pt>
                <c:pt idx="311">
                  <c:v>245695</c:v>
                </c:pt>
                <c:pt idx="312">
                  <c:v>226660</c:v>
                </c:pt>
                <c:pt idx="313">
                  <c:v>268480</c:v>
                </c:pt>
                <c:pt idx="314">
                  <c:v>272475</c:v>
                </c:pt>
                <c:pt idx="315">
                  <c:v>286164</c:v>
                </c:pt>
                <c:pt idx="316">
                  <c:v>280877</c:v>
                </c:pt>
                <c:pt idx="317">
                  <c:v>288145</c:v>
                </c:pt>
                <c:pt idx="318">
                  <c:v>286608</c:v>
                </c:pt>
                <c:pt idx="319">
                  <c:v>260595</c:v>
                </c:pt>
                <c:pt idx="320">
                  <c:v>282174</c:v>
                </c:pt>
                <c:pt idx="321">
                  <c:v>258590</c:v>
                </c:pt>
                <c:pt idx="322">
                  <c:v>268413</c:v>
                </c:pt>
                <c:pt idx="323">
                  <c:v>287536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3D4-94C8-2076D9792FDB}"/>
            </c:ext>
          </c:extLst>
        </c:ser>
        <c:ser>
          <c:idx val="1"/>
          <c:order val="3"/>
          <c:tx>
            <c:strRef>
              <c:f>'A4. Model Forecasting'!$N$10</c:f>
              <c:strCache>
                <c:ptCount val="1"/>
                <c:pt idx="0">
                  <c:v>SES Forecast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'A4. Model Forecasting'!$C$11:$C$334</c:f>
              <c:numCache>
                <c:formatCode>mmm\-yy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  <c:extLst xmlns:c15="http://schemas.microsoft.com/office/drawing/2012/chart"/>
            </c:numRef>
          </c:cat>
          <c:val>
            <c:numRef>
              <c:f>'A4. Model Forecasting'!$N$11:$N$334</c:f>
              <c:numCache>
                <c:formatCode>_-* #,##0_-;\-* #,##0_-;_-* "-"??_-;_-@_-</c:formatCode>
                <c:ptCount val="324"/>
                <c:pt idx="0">
                  <c:v>187598.33333333334</c:v>
                </c:pt>
                <c:pt idx="1">
                  <c:v>182119.46666666667</c:v>
                </c:pt>
                <c:pt idx="2">
                  <c:v>182451.17333333334</c:v>
                </c:pt>
                <c:pt idx="3">
                  <c:v>183174.73866666667</c:v>
                </c:pt>
                <c:pt idx="4">
                  <c:v>185884.79093333334</c:v>
                </c:pt>
                <c:pt idx="5">
                  <c:v>188154.23274666668</c:v>
                </c:pt>
                <c:pt idx="6">
                  <c:v>191846.58619733335</c:v>
                </c:pt>
                <c:pt idx="7">
                  <c:v>194427.86895786668</c:v>
                </c:pt>
                <c:pt idx="8">
                  <c:v>193723.89516629337</c:v>
                </c:pt>
                <c:pt idx="9">
                  <c:v>193946.31613303471</c:v>
                </c:pt>
                <c:pt idx="10">
                  <c:v>190633.05290642777</c:v>
                </c:pt>
                <c:pt idx="11">
                  <c:v>188706.2423251422</c:v>
                </c:pt>
                <c:pt idx="12">
                  <c:v>185300.99386011375</c:v>
                </c:pt>
                <c:pt idx="13">
                  <c:v>180809.59508809104</c:v>
                </c:pt>
                <c:pt idx="14">
                  <c:v>182221.47607047285</c:v>
                </c:pt>
                <c:pt idx="15">
                  <c:v>183524.58085637828</c:v>
                </c:pt>
                <c:pt idx="16">
                  <c:v>188015.86468510263</c:v>
                </c:pt>
                <c:pt idx="17">
                  <c:v>190295.4917480821</c:v>
                </c:pt>
                <c:pt idx="18">
                  <c:v>194203.99339846568</c:v>
                </c:pt>
                <c:pt idx="19">
                  <c:v>197289.99471877253</c:v>
                </c:pt>
                <c:pt idx="20">
                  <c:v>196584.99577501803</c:v>
                </c:pt>
                <c:pt idx="21">
                  <c:v>196826.59662001443</c:v>
                </c:pt>
                <c:pt idx="22">
                  <c:v>193925.67729601156</c:v>
                </c:pt>
                <c:pt idx="23">
                  <c:v>192506.14183680926</c:v>
                </c:pt>
                <c:pt idx="24">
                  <c:v>187867.71346944739</c:v>
                </c:pt>
                <c:pt idx="25">
                  <c:v>183582.97077555791</c:v>
                </c:pt>
                <c:pt idx="26">
                  <c:v>186104.37662044633</c:v>
                </c:pt>
                <c:pt idx="27">
                  <c:v>187964.90129635707</c:v>
                </c:pt>
                <c:pt idx="28">
                  <c:v>191690.72103708569</c:v>
                </c:pt>
                <c:pt idx="29">
                  <c:v>194808.57682966857</c:v>
                </c:pt>
                <c:pt idx="30">
                  <c:v>198802.46146373486</c:v>
                </c:pt>
                <c:pt idx="31">
                  <c:v>202050.9691709879</c:v>
                </c:pt>
                <c:pt idx="32">
                  <c:v>201742.97533679035</c:v>
                </c:pt>
                <c:pt idx="33">
                  <c:v>201967.18026943231</c:v>
                </c:pt>
                <c:pt idx="34">
                  <c:v>199588.54421554587</c:v>
                </c:pt>
                <c:pt idx="35">
                  <c:v>198288.2353724367</c:v>
                </c:pt>
                <c:pt idx="36">
                  <c:v>197398.18829794938</c:v>
                </c:pt>
                <c:pt idx="37">
                  <c:v>192129.15063835951</c:v>
                </c:pt>
                <c:pt idx="38">
                  <c:v>193948.72051068762</c:v>
                </c:pt>
                <c:pt idx="39">
                  <c:v>194801.57640855011</c:v>
                </c:pt>
                <c:pt idx="40">
                  <c:v>198358.46112684012</c:v>
                </c:pt>
                <c:pt idx="41">
                  <c:v>200960.7689014721</c:v>
                </c:pt>
                <c:pt idx="42">
                  <c:v>204206.21512117769</c:v>
                </c:pt>
                <c:pt idx="43">
                  <c:v>207208.17209694217</c:v>
                </c:pt>
                <c:pt idx="44">
                  <c:v>206539.73767755376</c:v>
                </c:pt>
                <c:pt idx="45">
                  <c:v>206580.79014204303</c:v>
                </c:pt>
                <c:pt idx="46">
                  <c:v>204090.83211363445</c:v>
                </c:pt>
                <c:pt idx="47">
                  <c:v>201940.86569090758</c:v>
                </c:pt>
                <c:pt idx="48">
                  <c:v>198245.69255272608</c:v>
                </c:pt>
                <c:pt idx="49">
                  <c:v>193908.95404218088</c:v>
                </c:pt>
                <c:pt idx="50">
                  <c:v>195961.5632337447</c:v>
                </c:pt>
                <c:pt idx="51">
                  <c:v>197819.85058699577</c:v>
                </c:pt>
                <c:pt idx="52">
                  <c:v>201991.08046959664</c:v>
                </c:pt>
                <c:pt idx="53">
                  <c:v>204703.06437567732</c:v>
                </c:pt>
                <c:pt idx="54">
                  <c:v>208784.25150054187</c:v>
                </c:pt>
                <c:pt idx="55">
                  <c:v>212837.40120043349</c:v>
                </c:pt>
                <c:pt idx="56">
                  <c:v>211790.72096034681</c:v>
                </c:pt>
                <c:pt idx="57">
                  <c:v>212563.37676827743</c:v>
                </c:pt>
                <c:pt idx="58">
                  <c:v>209979.30141462196</c:v>
                </c:pt>
                <c:pt idx="59">
                  <c:v>208275.84113169758</c:v>
                </c:pt>
                <c:pt idx="60">
                  <c:v>204645.87290535809</c:v>
                </c:pt>
                <c:pt idx="61">
                  <c:v>200506.6983242865</c:v>
                </c:pt>
                <c:pt idx="62">
                  <c:v>202795.75865942921</c:v>
                </c:pt>
                <c:pt idx="63">
                  <c:v>204494.60692754338</c:v>
                </c:pt>
                <c:pt idx="64">
                  <c:v>208812.08554203471</c:v>
                </c:pt>
                <c:pt idx="65">
                  <c:v>211500.4684336278</c:v>
                </c:pt>
                <c:pt idx="66">
                  <c:v>216542.97474690227</c:v>
                </c:pt>
                <c:pt idx="67">
                  <c:v>219933.57979752184</c:v>
                </c:pt>
                <c:pt idx="68">
                  <c:v>218656.26383801748</c:v>
                </c:pt>
                <c:pt idx="69">
                  <c:v>219168.81107041397</c:v>
                </c:pt>
                <c:pt idx="70">
                  <c:v>215819.44885633118</c:v>
                </c:pt>
                <c:pt idx="71">
                  <c:v>214119.95908506494</c:v>
                </c:pt>
                <c:pt idx="72">
                  <c:v>210669.96726805196</c:v>
                </c:pt>
                <c:pt idx="73">
                  <c:v>205969.37381444158</c:v>
                </c:pt>
                <c:pt idx="74">
                  <c:v>207619.89905155328</c:v>
                </c:pt>
                <c:pt idx="75">
                  <c:v>209680.11924124265</c:v>
                </c:pt>
                <c:pt idx="76">
                  <c:v>213323.89539299411</c:v>
                </c:pt>
                <c:pt idx="77">
                  <c:v>216405.71631439531</c:v>
                </c:pt>
                <c:pt idx="78">
                  <c:v>221113.37305151625</c:v>
                </c:pt>
                <c:pt idx="79">
                  <c:v>224319.298441213</c:v>
                </c:pt>
                <c:pt idx="80">
                  <c:v>223347.63875297044</c:v>
                </c:pt>
                <c:pt idx="81">
                  <c:v>224382.71100237637</c:v>
                </c:pt>
                <c:pt idx="82">
                  <c:v>221741.76880190111</c:v>
                </c:pt>
                <c:pt idx="83">
                  <c:v>220654.01504152091</c:v>
                </c:pt>
                <c:pt idx="84">
                  <c:v>215239.41203321674</c:v>
                </c:pt>
                <c:pt idx="85">
                  <c:v>210488.52962657341</c:v>
                </c:pt>
                <c:pt idx="86">
                  <c:v>212543.42370125875</c:v>
                </c:pt>
                <c:pt idx="87">
                  <c:v>214233.93896100702</c:v>
                </c:pt>
                <c:pt idx="88">
                  <c:v>217544.35116880565</c:v>
                </c:pt>
                <c:pt idx="89">
                  <c:v>221229.48093504453</c:v>
                </c:pt>
                <c:pt idx="90">
                  <c:v>225606.78474803566</c:v>
                </c:pt>
                <c:pt idx="91">
                  <c:v>228786.02779842855</c:v>
                </c:pt>
                <c:pt idx="92">
                  <c:v>227890.02223874285</c:v>
                </c:pt>
                <c:pt idx="93">
                  <c:v>229038.2177909943</c:v>
                </c:pt>
                <c:pt idx="94">
                  <c:v>227601.77423279546</c:v>
                </c:pt>
                <c:pt idx="95">
                  <c:v>226374.41938623638</c:v>
                </c:pt>
                <c:pt idx="96">
                  <c:v>221787.93550898912</c:v>
                </c:pt>
                <c:pt idx="97">
                  <c:v>217282.54840719132</c:v>
                </c:pt>
                <c:pt idx="98">
                  <c:v>220324.03872575308</c:v>
                </c:pt>
                <c:pt idx="99">
                  <c:v>221798.83098060248</c:v>
                </c:pt>
                <c:pt idx="100">
                  <c:v>225939.26478448202</c:v>
                </c:pt>
                <c:pt idx="101">
                  <c:v>229344.01182758564</c:v>
                </c:pt>
                <c:pt idx="102">
                  <c:v>232503.20946206851</c:v>
                </c:pt>
                <c:pt idx="103">
                  <c:v>235568.96756965481</c:v>
                </c:pt>
                <c:pt idx="104">
                  <c:v>234034.97405572387</c:v>
                </c:pt>
                <c:pt idx="105">
                  <c:v>234526.17924457911</c:v>
                </c:pt>
                <c:pt idx="106">
                  <c:v>232184.74339566327</c:v>
                </c:pt>
                <c:pt idx="107">
                  <c:v>229425.79471653063</c:v>
                </c:pt>
                <c:pt idx="108">
                  <c:v>225477.63577322452</c:v>
                </c:pt>
                <c:pt idx="109">
                  <c:v>220557.30861857964</c:v>
                </c:pt>
                <c:pt idx="110">
                  <c:v>222963.24689486373</c:v>
                </c:pt>
                <c:pt idx="111">
                  <c:v>224873.19751589099</c:v>
                </c:pt>
                <c:pt idx="112">
                  <c:v>228969.9580127128</c:v>
                </c:pt>
                <c:pt idx="113">
                  <c:v>231875.56641017026</c:v>
                </c:pt>
                <c:pt idx="114">
                  <c:v>235573.05312813623</c:v>
                </c:pt>
                <c:pt idx="115">
                  <c:v>239113.24250250898</c:v>
                </c:pt>
                <c:pt idx="116">
                  <c:v>236552.99400200718</c:v>
                </c:pt>
                <c:pt idx="117">
                  <c:v>237452.39520160574</c:v>
                </c:pt>
                <c:pt idx="118">
                  <c:v>236064.11616128462</c:v>
                </c:pt>
                <c:pt idx="119">
                  <c:v>234768.09292902768</c:v>
                </c:pt>
                <c:pt idx="120">
                  <c:v>230857.47434322216</c:v>
                </c:pt>
                <c:pt idx="121">
                  <c:v>226333.37947457773</c:v>
                </c:pt>
                <c:pt idx="122">
                  <c:v>228280.70357966219</c:v>
                </c:pt>
                <c:pt idx="123">
                  <c:v>230069.76286372979</c:v>
                </c:pt>
                <c:pt idx="124">
                  <c:v>234405.01029098386</c:v>
                </c:pt>
                <c:pt idx="125">
                  <c:v>237097.60823278711</c:v>
                </c:pt>
                <c:pt idx="126">
                  <c:v>240956.4865862297</c:v>
                </c:pt>
                <c:pt idx="127">
                  <c:v>244498.3892689838</c:v>
                </c:pt>
                <c:pt idx="128">
                  <c:v>242323.71141518705</c:v>
                </c:pt>
                <c:pt idx="129">
                  <c:v>242970.16913214966</c:v>
                </c:pt>
                <c:pt idx="130">
                  <c:v>240505.73530571975</c:v>
                </c:pt>
                <c:pt idx="131">
                  <c:v>239256.5882445758</c:v>
                </c:pt>
                <c:pt idx="132">
                  <c:v>235112.07059566065</c:v>
                </c:pt>
                <c:pt idx="133">
                  <c:v>228825.05647652852</c:v>
                </c:pt>
                <c:pt idx="134">
                  <c:v>230395.84518122283</c:v>
                </c:pt>
                <c:pt idx="135">
                  <c:v>232199.67614497826</c:v>
                </c:pt>
                <c:pt idx="136">
                  <c:v>236408.54091598262</c:v>
                </c:pt>
                <c:pt idx="137">
                  <c:v>239555.8327327861</c:v>
                </c:pt>
                <c:pt idx="138">
                  <c:v>244065.66618622889</c:v>
                </c:pt>
                <c:pt idx="139">
                  <c:v>247389.93294898313</c:v>
                </c:pt>
                <c:pt idx="140">
                  <c:v>245402.14635918653</c:v>
                </c:pt>
                <c:pt idx="141">
                  <c:v>247131.31708734925</c:v>
                </c:pt>
                <c:pt idx="142">
                  <c:v>244444.65366987942</c:v>
                </c:pt>
                <c:pt idx="143">
                  <c:v>243263.32293590356</c:v>
                </c:pt>
                <c:pt idx="144">
                  <c:v>239100.65834872285</c:v>
                </c:pt>
                <c:pt idx="145">
                  <c:v>234022.32667897828</c:v>
                </c:pt>
                <c:pt idx="146">
                  <c:v>237498.46134318263</c:v>
                </c:pt>
                <c:pt idx="147">
                  <c:v>240192.36907454612</c:v>
                </c:pt>
                <c:pt idx="148">
                  <c:v>243600.89525963692</c:v>
                </c:pt>
                <c:pt idx="149">
                  <c:v>246357.31620770955</c:v>
                </c:pt>
                <c:pt idx="150">
                  <c:v>250279.65296616766</c:v>
                </c:pt>
                <c:pt idx="151">
                  <c:v>252790.92237293415</c:v>
                </c:pt>
                <c:pt idx="152">
                  <c:v>250935.73789834732</c:v>
                </c:pt>
                <c:pt idx="153">
                  <c:v>251647.79031867787</c:v>
                </c:pt>
                <c:pt idx="154">
                  <c:v>249277.43225494231</c:v>
                </c:pt>
                <c:pt idx="155">
                  <c:v>248427.74580395385</c:v>
                </c:pt>
                <c:pt idx="156">
                  <c:v>243556.59664316309</c:v>
                </c:pt>
                <c:pt idx="157">
                  <c:v>238839.27731453048</c:v>
                </c:pt>
                <c:pt idx="158">
                  <c:v>241707.82185162438</c:v>
                </c:pt>
                <c:pt idx="159">
                  <c:v>243538.25748129952</c:v>
                </c:pt>
                <c:pt idx="160">
                  <c:v>247366.20598503962</c:v>
                </c:pt>
                <c:pt idx="161">
                  <c:v>250656.16478803172</c:v>
                </c:pt>
                <c:pt idx="162">
                  <c:v>253929.9318304254</c:v>
                </c:pt>
                <c:pt idx="163">
                  <c:v>256208.54546434034</c:v>
                </c:pt>
                <c:pt idx="164">
                  <c:v>253414.83637147228</c:v>
                </c:pt>
                <c:pt idx="165">
                  <c:v>253015.66909717786</c:v>
                </c:pt>
                <c:pt idx="166">
                  <c:v>251023.73527774232</c:v>
                </c:pt>
                <c:pt idx="167">
                  <c:v>249976.38822219387</c:v>
                </c:pt>
                <c:pt idx="168">
                  <c:v>246637.51057775511</c:v>
                </c:pt>
                <c:pt idx="169">
                  <c:v>241452.20846220411</c:v>
                </c:pt>
                <c:pt idx="170">
                  <c:v>244486.36676976332</c:v>
                </c:pt>
                <c:pt idx="171">
                  <c:v>245717.89341581066</c:v>
                </c:pt>
                <c:pt idx="172">
                  <c:v>249248.31473264855</c:v>
                </c:pt>
                <c:pt idx="173">
                  <c:v>252155.05178611886</c:v>
                </c:pt>
                <c:pt idx="174">
                  <c:v>254408.2414288951</c:v>
                </c:pt>
                <c:pt idx="175">
                  <c:v>256567.79314311611</c:v>
                </c:pt>
                <c:pt idx="176">
                  <c:v>254375.23451449291</c:v>
                </c:pt>
                <c:pt idx="177">
                  <c:v>255087.98761159432</c:v>
                </c:pt>
                <c:pt idx="178">
                  <c:v>253139.59008927547</c:v>
                </c:pt>
                <c:pt idx="179">
                  <c:v>252149.07207142038</c:v>
                </c:pt>
                <c:pt idx="180">
                  <c:v>248443.45765713631</c:v>
                </c:pt>
                <c:pt idx="181">
                  <c:v>242601.16612570905</c:v>
                </c:pt>
                <c:pt idx="182">
                  <c:v>246008.53290056725</c:v>
                </c:pt>
                <c:pt idx="183">
                  <c:v>247325.82632045381</c:v>
                </c:pt>
                <c:pt idx="184">
                  <c:v>251375.46105636307</c:v>
                </c:pt>
                <c:pt idx="185">
                  <c:v>254175.16884509049</c:v>
                </c:pt>
                <c:pt idx="186">
                  <c:v>256761.33507607243</c:v>
                </c:pt>
                <c:pt idx="187">
                  <c:v>259654.06806085794</c:v>
                </c:pt>
                <c:pt idx="188">
                  <c:v>256916.25444868638</c:v>
                </c:pt>
                <c:pt idx="189">
                  <c:v>257817.60355894911</c:v>
                </c:pt>
                <c:pt idx="190">
                  <c:v>255411.48284715929</c:v>
                </c:pt>
                <c:pt idx="191">
                  <c:v>252385.38627772746</c:v>
                </c:pt>
                <c:pt idx="192">
                  <c:v>248492.30902218199</c:v>
                </c:pt>
                <c:pt idx="193">
                  <c:v>243061.04721774562</c:v>
                </c:pt>
                <c:pt idx="194">
                  <c:v>244917.43777419653</c:v>
                </c:pt>
                <c:pt idx="195">
                  <c:v>246351.55021935725</c:v>
                </c:pt>
                <c:pt idx="196">
                  <c:v>249374.44017548583</c:v>
                </c:pt>
                <c:pt idx="197">
                  <c:v>250996.35214038868</c:v>
                </c:pt>
                <c:pt idx="198">
                  <c:v>253117.08171231096</c:v>
                </c:pt>
                <c:pt idx="199">
                  <c:v>254615.46536984877</c:v>
                </c:pt>
                <c:pt idx="200">
                  <c:v>251613.77229587903</c:v>
                </c:pt>
                <c:pt idx="201">
                  <c:v>252460.61783670323</c:v>
                </c:pt>
                <c:pt idx="202">
                  <c:v>249261.49426936259</c:v>
                </c:pt>
                <c:pt idx="203">
                  <c:v>247757.59541549007</c:v>
                </c:pt>
                <c:pt idx="204">
                  <c:v>243311.87633239204</c:v>
                </c:pt>
                <c:pt idx="205">
                  <c:v>238178.10106591365</c:v>
                </c:pt>
                <c:pt idx="206">
                  <c:v>240490.68085273093</c:v>
                </c:pt>
                <c:pt idx="207">
                  <c:v>242667.34468218475</c:v>
                </c:pt>
                <c:pt idx="208">
                  <c:v>245789.07574574783</c:v>
                </c:pt>
                <c:pt idx="209">
                  <c:v>248310.26059659827</c:v>
                </c:pt>
                <c:pt idx="210">
                  <c:v>251542.60847727861</c:v>
                </c:pt>
                <c:pt idx="211">
                  <c:v>253293.4867818229</c:v>
                </c:pt>
                <c:pt idx="212">
                  <c:v>251028.78942545832</c:v>
                </c:pt>
                <c:pt idx="213">
                  <c:v>251264.83154036669</c:v>
                </c:pt>
                <c:pt idx="214">
                  <c:v>248464.66523229337</c:v>
                </c:pt>
                <c:pt idx="215">
                  <c:v>246690.3321858347</c:v>
                </c:pt>
                <c:pt idx="216">
                  <c:v>241520.06574866775</c:v>
                </c:pt>
                <c:pt idx="217">
                  <c:v>235343.05259893421</c:v>
                </c:pt>
                <c:pt idx="218">
                  <c:v>239122.04207914739</c:v>
                </c:pt>
                <c:pt idx="219">
                  <c:v>242084.83366331793</c:v>
                </c:pt>
                <c:pt idx="220">
                  <c:v>245053.26693065435</c:v>
                </c:pt>
                <c:pt idx="221">
                  <c:v>248059.21354452349</c:v>
                </c:pt>
                <c:pt idx="222">
                  <c:v>251510.37083561881</c:v>
                </c:pt>
                <c:pt idx="223">
                  <c:v>253975.69666849505</c:v>
                </c:pt>
                <c:pt idx="224">
                  <c:v>252116.95733479605</c:v>
                </c:pt>
                <c:pt idx="225">
                  <c:v>252972.56586783685</c:v>
                </c:pt>
                <c:pt idx="226">
                  <c:v>250293.8526942695</c:v>
                </c:pt>
                <c:pt idx="227">
                  <c:v>248395.08215541561</c:v>
                </c:pt>
                <c:pt idx="228">
                  <c:v>243474.0657243325</c:v>
                </c:pt>
                <c:pt idx="229">
                  <c:v>237471.85257946601</c:v>
                </c:pt>
                <c:pt idx="230">
                  <c:v>240602.28206357284</c:v>
                </c:pt>
                <c:pt idx="231">
                  <c:v>242397.42565085829</c:v>
                </c:pt>
                <c:pt idx="232">
                  <c:v>244734.54052068666</c:v>
                </c:pt>
                <c:pt idx="233">
                  <c:v>247457.63241654934</c:v>
                </c:pt>
                <c:pt idx="234">
                  <c:v>250001.10593323948</c:v>
                </c:pt>
                <c:pt idx="235">
                  <c:v>252106.0847465916</c:v>
                </c:pt>
                <c:pt idx="236">
                  <c:v>250097.26779727329</c:v>
                </c:pt>
                <c:pt idx="237">
                  <c:v>250459.01423781866</c:v>
                </c:pt>
                <c:pt idx="238">
                  <c:v>248074.21139025493</c:v>
                </c:pt>
                <c:pt idx="239">
                  <c:v>247421.36911220395</c:v>
                </c:pt>
                <c:pt idx="240">
                  <c:v>243442.49528976317</c:v>
                </c:pt>
                <c:pt idx="241">
                  <c:v>238393.19623181055</c:v>
                </c:pt>
                <c:pt idx="242">
                  <c:v>241947.75698544848</c:v>
                </c:pt>
                <c:pt idx="243">
                  <c:v>243437.00558835879</c:v>
                </c:pt>
                <c:pt idx="244">
                  <c:v>246904.40447068703</c:v>
                </c:pt>
                <c:pt idx="245">
                  <c:v>249598.72357654964</c:v>
                </c:pt>
                <c:pt idx="246">
                  <c:v>251727.77886123973</c:v>
                </c:pt>
                <c:pt idx="247">
                  <c:v>254258.02308899182</c:v>
                </c:pt>
                <c:pt idx="248">
                  <c:v>251179.81847119346</c:v>
                </c:pt>
                <c:pt idx="249">
                  <c:v>251658.65477695479</c:v>
                </c:pt>
                <c:pt idx="250">
                  <c:v>249399.12382156384</c:v>
                </c:pt>
                <c:pt idx="251">
                  <c:v>247261.09905725106</c:v>
                </c:pt>
                <c:pt idx="252">
                  <c:v>243692.67924580089</c:v>
                </c:pt>
                <c:pt idx="253">
                  <c:v>238114.74339664073</c:v>
                </c:pt>
                <c:pt idx="254">
                  <c:v>241096.9947173126</c:v>
                </c:pt>
                <c:pt idx="255">
                  <c:v>243290.39577385009</c:v>
                </c:pt>
                <c:pt idx="256">
                  <c:v>247313.5166190801</c:v>
                </c:pt>
                <c:pt idx="257">
                  <c:v>249846.81329526409</c:v>
                </c:pt>
                <c:pt idx="258">
                  <c:v>252666.6506362113</c:v>
                </c:pt>
                <c:pt idx="259">
                  <c:v>255745.52050896906</c:v>
                </c:pt>
                <c:pt idx="260">
                  <c:v>253103.61640717526</c:v>
                </c:pt>
                <c:pt idx="261">
                  <c:v>254232.49312574023</c:v>
                </c:pt>
                <c:pt idx="262">
                  <c:v>251396.99450059221</c:v>
                </c:pt>
                <c:pt idx="263">
                  <c:v>249364.99560047378</c:v>
                </c:pt>
                <c:pt idx="264">
                  <c:v>244774.59648037903</c:v>
                </c:pt>
                <c:pt idx="265">
                  <c:v>238609.47718430322</c:v>
                </c:pt>
                <c:pt idx="266">
                  <c:v>241572.38174744259</c:v>
                </c:pt>
                <c:pt idx="267">
                  <c:v>244605.10539795409</c:v>
                </c:pt>
                <c:pt idx="268">
                  <c:v>248931.48431836328</c:v>
                </c:pt>
                <c:pt idx="269">
                  <c:v>251836.98745469062</c:v>
                </c:pt>
                <c:pt idx="270">
                  <c:v>255480.18996375252</c:v>
                </c:pt>
                <c:pt idx="271">
                  <c:v>258150.35197100203</c:v>
                </c:pt>
                <c:pt idx="272">
                  <c:v>256057.88157680165</c:v>
                </c:pt>
                <c:pt idx="273">
                  <c:v>257875.10526144132</c:v>
                </c:pt>
                <c:pt idx="274">
                  <c:v>254590.28420915309</c:v>
                </c:pt>
                <c:pt idx="275">
                  <c:v>254126.4273673225</c:v>
                </c:pt>
                <c:pt idx="276">
                  <c:v>250000.74189385801</c:v>
                </c:pt>
                <c:pt idx="277">
                  <c:v>243444.59351508642</c:v>
                </c:pt>
                <c:pt idx="278">
                  <c:v>246359.07481206916</c:v>
                </c:pt>
                <c:pt idx="279">
                  <c:v>249650.65984965532</c:v>
                </c:pt>
                <c:pt idx="280">
                  <c:v>253888.32787972427</c:v>
                </c:pt>
                <c:pt idx="281">
                  <c:v>257225.46230377944</c:v>
                </c:pt>
                <c:pt idx="282">
                  <c:v>261454.76984302356</c:v>
                </c:pt>
                <c:pt idx="283">
                  <c:v>263605.61587441887</c:v>
                </c:pt>
                <c:pt idx="284">
                  <c:v>261902.4926995351</c:v>
                </c:pt>
                <c:pt idx="285">
                  <c:v>263215.7941596281</c:v>
                </c:pt>
                <c:pt idx="286">
                  <c:v>260341.23532770251</c:v>
                </c:pt>
                <c:pt idx="287">
                  <c:v>260157.78826216201</c:v>
                </c:pt>
                <c:pt idx="288">
                  <c:v>256062.03060972964</c:v>
                </c:pt>
                <c:pt idx="289">
                  <c:v>249451.82448778374</c:v>
                </c:pt>
                <c:pt idx="290">
                  <c:v>252590.85959022699</c:v>
                </c:pt>
                <c:pt idx="291">
                  <c:v>256003.28767218161</c:v>
                </c:pt>
                <c:pt idx="292">
                  <c:v>260397.03013774529</c:v>
                </c:pt>
                <c:pt idx="293">
                  <c:v>263715.82411019626</c:v>
                </c:pt>
                <c:pt idx="294">
                  <c:v>268004.65928815701</c:v>
                </c:pt>
                <c:pt idx="295">
                  <c:v>270246.32743052562</c:v>
                </c:pt>
                <c:pt idx="296">
                  <c:v>268604.8619444205</c:v>
                </c:pt>
                <c:pt idx="297">
                  <c:v>270005.88955553644</c:v>
                </c:pt>
                <c:pt idx="298">
                  <c:v>267035.51164442918</c:v>
                </c:pt>
                <c:pt idx="299">
                  <c:v>266584.00931554334</c:v>
                </c:pt>
                <c:pt idx="300">
                  <c:v>262184.60745243472</c:v>
                </c:pt>
                <c:pt idx="301">
                  <c:v>255137.08596194777</c:v>
                </c:pt>
                <c:pt idx="302">
                  <c:v>257580.66876955822</c:v>
                </c:pt>
                <c:pt idx="303">
                  <c:v>260645.33501564659</c:v>
                </c:pt>
                <c:pt idx="304">
                  <c:v>265307.46801251726</c:v>
                </c:pt>
                <c:pt idx="305">
                  <c:v>268353.37441001384</c:v>
                </c:pt>
                <c:pt idx="306">
                  <c:v>272151.29952801112</c:v>
                </c:pt>
                <c:pt idx="307">
                  <c:v>274357.83962240891</c:v>
                </c:pt>
                <c:pt idx="308">
                  <c:v>272020.87169792713</c:v>
                </c:pt>
                <c:pt idx="309">
                  <c:v>273404.09735834174</c:v>
                </c:pt>
                <c:pt idx="310">
                  <c:v>270265.67788667342</c:v>
                </c:pt>
                <c:pt idx="311">
                  <c:v>269519.54230933875</c:v>
                </c:pt>
                <c:pt idx="312">
                  <c:v>264754.63384747098</c:v>
                </c:pt>
                <c:pt idx="313">
                  <c:v>260942.70707797678</c:v>
                </c:pt>
                <c:pt idx="314">
                  <c:v>257893.16566238145</c:v>
                </c:pt>
                <c:pt idx="315">
                  <c:v>255453.53252990518</c:v>
                </c:pt>
                <c:pt idx="316">
                  <c:v>253501.82602392416</c:v>
                </c:pt>
                <c:pt idx="317">
                  <c:v>251940.46081913935</c:v>
                </c:pt>
                <c:pt idx="318">
                  <c:v>250691.3686553115</c:v>
                </c:pt>
                <c:pt idx="319">
                  <c:v>249692.09492424922</c:v>
                </c:pt>
                <c:pt idx="320">
                  <c:v>248892.6759393994</c:v>
                </c:pt>
                <c:pt idx="321">
                  <c:v>248253.14075151953</c:v>
                </c:pt>
                <c:pt idx="322">
                  <c:v>247741.51260121563</c:v>
                </c:pt>
                <c:pt idx="323">
                  <c:v>247332.21008097252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B30-43D4-94C8-2076D979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4608"/>
        <c:axId val="82775496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'A4. Model Forecasting'!$H$10</c15:sqref>
                        </c15:formulaRef>
                      </c:ext>
                    </c:extLst>
                    <c:strCache>
                      <c:ptCount val="1"/>
                      <c:pt idx="0">
                        <c:v>12-M MA + Avg.Trend 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'A4. Model Forecasting'!$H$11:$H$334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13" formatCode="_-* #,##0_-;\-* #,##0_-;_-* &quot;-&quot;??_-;_-@_-">
                        <c:v>187818.33333333334</c:v>
                      </c:pt>
                      <c:pt idx="14" formatCode="_-* #,##0_-;\-* #,##0_-;_-* &quot;-&quot;??_-;_-@_-">
                        <c:v>189946.41025641028</c:v>
                      </c:pt>
                      <c:pt idx="15" formatCode="_-* #,##0_-;\-* #,##0_-;_-* &quot;-&quot;??_-;_-@_-">
                        <c:v>190197.32142857142</c:v>
                      </c:pt>
                      <c:pt idx="16" formatCode="_-* #,##0_-;\-* #,##0_-;_-* &quot;-&quot;??_-;_-@_-">
                        <c:v>191433.38333333333</c:v>
                      </c:pt>
                      <c:pt idx="17" formatCode="_-* #,##0_-;\-* #,##0_-;_-* &quot;-&quot;??_-;_-@_-">
                        <c:v>191603.54166666666</c:v>
                      </c:pt>
                      <c:pt idx="18" formatCode="_-* #,##0_-;\-* #,##0_-;_-* &quot;-&quot;??_-;_-@_-">
                        <c:v>192254.39705882352</c:v>
                      </c:pt>
                      <c:pt idx="19" formatCode="_-* #,##0_-;\-* #,##0_-;_-* &quot;-&quot;??_-;_-@_-">
                        <c:v>192349.36111111112</c:v>
                      </c:pt>
                      <c:pt idx="20" formatCode="_-* #,##0_-;\-* #,##0_-;_-* &quot;-&quot;??_-;_-@_-">
                        <c:v>191776.36842105264</c:v>
                      </c:pt>
                      <c:pt idx="21" formatCode="_-* #,##0_-;\-* #,##0_-;_-* &quot;-&quot;??_-;_-@_-">
                        <c:v>192127.53333333335</c:v>
                      </c:pt>
                      <c:pt idx="22" formatCode="_-* #,##0_-;\-* #,##0_-;_-* &quot;-&quot;??_-;_-@_-">
                        <c:v>191547.73809523811</c:v>
                      </c:pt>
                      <c:pt idx="23" formatCode="_-* #,##0_-;\-* #,##0_-;_-* &quot;-&quot;??_-;_-@_-">
                        <c:v>192116.51515151517</c:v>
                      </c:pt>
                      <c:pt idx="24" formatCode="_-* #,##0_-;\-* #,##0_-;_-* &quot;-&quot;??_-;_-@_-">
                        <c:v>191788.17028985507</c:v>
                      </c:pt>
                      <c:pt idx="25" formatCode="_-* #,##0_-;\-* #,##0_-;_-* &quot;-&quot;??_-;_-@_-">
                        <c:v>191454.91666666666</c:v>
                      </c:pt>
                      <c:pt idx="26" formatCode="_-* #,##0_-;\-* #,##0_-;_-* &quot;-&quot;??_-;_-@_-">
                        <c:v>192934.35666666666</c:v>
                      </c:pt>
                      <c:pt idx="27" formatCode="_-* #,##0_-;\-* #,##0_-;_-* &quot;-&quot;??_-;_-@_-">
                        <c:v>193542.29487179487</c:v>
                      </c:pt>
                      <c:pt idx="28" formatCode="_-* #,##0_-;\-* #,##0_-;_-* &quot;-&quot;??_-;_-@_-">
                        <c:v>194462.3148148148</c:v>
                      </c:pt>
                      <c:pt idx="29" formatCode="_-* #,##0_-;\-* #,##0_-;_-* &quot;-&quot;??_-;_-@_-">
                        <c:v>194476.53571428571</c:v>
                      </c:pt>
                      <c:pt idx="30" formatCode="_-* #,##0_-;\-* #,##0_-;_-* &quot;-&quot;??_-;_-@_-">
                        <c:v>195332.61206896551</c:v>
                      </c:pt>
                      <c:pt idx="31" formatCode="_-* #,##0_-;\-* #,##0_-;_-* &quot;-&quot;??_-;_-@_-">
                        <c:v>195690.44999999998</c:v>
                      </c:pt>
                      <c:pt idx="32" formatCode="_-* #,##0_-;\-* #,##0_-;_-* &quot;-&quot;??_-;_-@_-">
                        <c:v>195613.55913978495</c:v>
                      </c:pt>
                      <c:pt idx="33" formatCode="_-* #,##0_-;\-* #,##0_-;_-* &quot;-&quot;??_-;_-@_-">
                        <c:v>196208.625</c:v>
                      </c:pt>
                      <c:pt idx="34" formatCode="_-* #,##0_-;\-* #,##0_-;_-* &quot;-&quot;??_-;_-@_-">
                        <c:v>196203.23484848486</c:v>
                      </c:pt>
                      <c:pt idx="35" formatCode="_-* #,##0_-;\-* #,##0_-;_-* &quot;-&quot;??_-;_-@_-">
                        <c:v>196911.23039215687</c:v>
                      </c:pt>
                      <c:pt idx="36" formatCode="_-* #,##0_-;\-* #,##0_-;_-* &quot;-&quot;??_-;_-@_-">
                        <c:v>197426.63809523807</c:v>
                      </c:pt>
                      <c:pt idx="37" formatCode="_-* #,##0_-;\-* #,##0_-;_-* &quot;-&quot;??_-;_-@_-">
                        <c:v>198810.69444444447</c:v>
                      </c:pt>
                      <c:pt idx="38" formatCode="_-* #,##0_-;\-* #,##0_-;_-* &quot;-&quot;??_-;_-@_-">
                        <c:v>200002.14639639639</c:v>
                      </c:pt>
                      <c:pt idx="39" formatCode="_-* #,##0_-;\-* #,##0_-;_-* &quot;-&quot;??_-;_-@_-">
                        <c:v>200313.40350877191</c:v>
                      </c:pt>
                      <c:pt idx="40" formatCode="_-* #,##0_-;\-* #,##0_-;_-* &quot;-&quot;??_-;_-@_-">
                        <c:v>200890.12820512822</c:v>
                      </c:pt>
                      <c:pt idx="41" formatCode="_-* #,##0_-;\-* #,##0_-;_-* &quot;-&quot;??_-;_-@_-">
                        <c:v>201325.48333333334</c:v>
                      </c:pt>
                      <c:pt idx="42" formatCode="_-* #,##0_-;\-* #,##0_-;_-* &quot;-&quot;??_-;_-@_-">
                        <c:v>201777.02032520325</c:v>
                      </c:pt>
                      <c:pt idx="43" formatCode="_-* #,##0_-;\-* #,##0_-;_-* &quot;-&quot;??_-;_-@_-">
                        <c:v>201993.04761904763</c:v>
                      </c:pt>
                      <c:pt idx="44" formatCode="_-* #,##0_-;\-* #,##0_-;_-* &quot;-&quot;??_-;_-@_-">
                        <c:v>201950.97868217056</c:v>
                      </c:pt>
                      <c:pt idx="45" formatCode="_-* #,##0_-;\-* #,##0_-;_-* &quot;-&quot;??_-;_-@_-">
                        <c:v>202272.91666666666</c:v>
                      </c:pt>
                      <c:pt idx="46" formatCode="_-* #,##0_-;\-* #,##0_-;_-* &quot;-&quot;??_-;_-@_-">
                        <c:v>202292.51666666666</c:v>
                      </c:pt>
                      <c:pt idx="47" formatCode="_-* #,##0_-;\-* #,##0_-;_-* &quot;-&quot;??_-;_-@_-">
                        <c:v>202597.03623188403</c:v>
                      </c:pt>
                      <c:pt idx="48" formatCode="_-* #,##0_-;\-* #,##0_-;_-* &quot;-&quot;??_-;_-@_-">
                        <c:v>202392.74822695035</c:v>
                      </c:pt>
                      <c:pt idx="49" formatCode="_-* #,##0_-;\-* #,##0_-;_-* &quot;-&quot;??_-;_-@_-">
                        <c:v>201374.20833333331</c:v>
                      </c:pt>
                      <c:pt idx="50" formatCode="_-* #,##0_-;\-* #,##0_-;_-* &quot;-&quot;??_-;_-@_-">
                        <c:v>202389.80612244899</c:v>
                      </c:pt>
                      <c:pt idx="51" formatCode="_-* #,##0_-;\-* #,##0_-;_-* &quot;-&quot;??_-;_-@_-">
                        <c:v>202638.89666666667</c:v>
                      </c:pt>
                      <c:pt idx="52" formatCode="_-* #,##0_-;\-* #,##0_-;_-* &quot;-&quot;??_-;_-@_-">
                        <c:v>203471.09313725491</c:v>
                      </c:pt>
                      <c:pt idx="53" formatCode="_-* #,##0_-;\-* #,##0_-;_-* &quot;-&quot;??_-;_-@_-">
                        <c:v>203896.44871794872</c:v>
                      </c:pt>
                      <c:pt idx="54" formatCode="_-* #,##0_-;\-* #,##0_-;_-* &quot;-&quot;??_-;_-@_-">
                        <c:v>204405.12264150943</c:v>
                      </c:pt>
                      <c:pt idx="55" formatCode="_-* #,##0_-;\-* #,##0_-;_-* &quot;-&quot;??_-;_-@_-">
                        <c:v>205115.50925925927</c:v>
                      </c:pt>
                      <c:pt idx="56" formatCode="_-* #,##0_-;\-* #,##0_-;_-* &quot;-&quot;??_-;_-@_-">
                        <c:v>205521.90151515152</c:v>
                      </c:pt>
                      <c:pt idx="57" formatCode="_-* #,##0_-;\-* #,##0_-;_-* &quot;-&quot;??_-;_-@_-">
                        <c:v>205961.76190476192</c:v>
                      </c:pt>
                      <c:pt idx="58" formatCode="_-* #,##0_-;\-* #,##0_-;_-* &quot;-&quot;??_-;_-@_-">
                        <c:v>206405.91228070174</c:v>
                      </c:pt>
                      <c:pt idx="59" formatCode="_-* #,##0_-;\-* #,##0_-;_-* &quot;-&quot;??_-;_-@_-">
                        <c:v>206884.67816091955</c:v>
                      </c:pt>
                      <c:pt idx="60" formatCode="_-* #,##0_-;\-* #,##0_-;_-* &quot;-&quot;??_-;_-@_-">
                        <c:v>207357.23587570622</c:v>
                      </c:pt>
                      <c:pt idx="61" formatCode="_-* #,##0_-;\-* #,##0_-;_-* &quot;-&quot;??_-;_-@_-">
                        <c:v>207800.93333333332</c:v>
                      </c:pt>
                      <c:pt idx="62" formatCode="_-* #,##0_-;\-* #,##0_-;_-* &quot;-&quot;??_-;_-@_-">
                        <c:v>208869.16120218582</c:v>
                      </c:pt>
                      <c:pt idx="63" formatCode="_-* #,##0_-;\-* #,##0_-;_-* &quot;-&quot;??_-;_-@_-">
                        <c:v>209493.13440860214</c:v>
                      </c:pt>
                      <c:pt idx="64" formatCode="_-* #,##0_-;\-* #,##0_-;_-* &quot;-&quot;??_-;_-@_-">
                        <c:v>210217.93253968254</c:v>
                      </c:pt>
                      <c:pt idx="65" formatCode="_-* #,##0_-;\-* #,##0_-;_-* &quot;-&quot;??_-;_-@_-">
                        <c:v>210758.94791666666</c:v>
                      </c:pt>
                      <c:pt idx="66" formatCode="_-* #,##0_-;\-* #,##0_-;_-* &quot;-&quot;??_-;_-@_-">
                        <c:v>211525.06153846154</c:v>
                      </c:pt>
                      <c:pt idx="67" formatCode="_-* #,##0_-;\-* #,##0_-;_-* &quot;-&quot;??_-;_-@_-">
                        <c:v>212425.48484848486</c:v>
                      </c:pt>
                      <c:pt idx="68" formatCode="_-* #,##0_-;\-* #,##0_-;_-* &quot;-&quot;??_-;_-@_-">
                        <c:v>212481.66417910447</c:v>
                      </c:pt>
                      <c:pt idx="69" formatCode="_-* #,##0_-;\-* #,##0_-;_-* &quot;-&quot;??_-;_-@_-">
                        <c:v>213078.0294117647</c:v>
                      </c:pt>
                      <c:pt idx="70" formatCode="_-* #,##0_-;\-* #,##0_-;_-* &quot;-&quot;??_-;_-@_-">
                        <c:v>213256.35507246378</c:v>
                      </c:pt>
                      <c:pt idx="71" formatCode="_-* #,##0_-;\-* #,##0_-;_-* &quot;-&quot;??_-;_-@_-">
                        <c:v>213549.19761904763</c:v>
                      </c:pt>
                      <c:pt idx="72" formatCode="_-* #,##0_-;\-* #,##0_-;_-* &quot;-&quot;??_-;_-@_-">
                        <c:v>213880.83920187791</c:v>
                      </c:pt>
                      <c:pt idx="73" formatCode="_-* #,##0_-;\-* #,##0_-;_-* &quot;-&quot;??_-;_-@_-">
                        <c:v>214300.90277777778</c:v>
                      </c:pt>
                      <c:pt idx="74" formatCode="_-* #,##0_-;\-* #,##0_-;_-* &quot;-&quot;??_-;_-@_-">
                        <c:v>214934.47260273973</c:v>
                      </c:pt>
                      <c:pt idx="75" formatCode="_-* #,##0_-;\-* #,##0_-;_-* &quot;-&quot;??_-;_-@_-">
                        <c:v>215163.62612612612</c:v>
                      </c:pt>
                      <c:pt idx="76" formatCode="_-* #,##0_-;\-* #,##0_-;_-* &quot;-&quot;??_-;_-@_-">
                        <c:v>215838.85</c:v>
                      </c:pt>
                      <c:pt idx="77" formatCode="_-* #,##0_-;\-* #,##0_-;_-* &quot;-&quot;??_-;_-@_-">
                        <c:v>215989.3640350877</c:v>
                      </c:pt>
                      <c:pt idx="78" formatCode="_-* #,##0_-;\-* #,##0_-;_-* &quot;-&quot;??_-;_-@_-">
                        <c:v>216663.16774891777</c:v>
                      </c:pt>
                      <c:pt idx="79" formatCode="_-* #,##0_-;\-* #,##0_-;_-* &quot;-&quot;??_-;_-@_-">
                        <c:v>216883.23076923078</c:v>
                      </c:pt>
                      <c:pt idx="80" formatCode="_-* #,##0_-;\-* #,##0_-;_-* &quot;-&quot;??_-;_-@_-">
                        <c:v>216950.83860759492</c:v>
                      </c:pt>
                      <c:pt idx="81" formatCode="_-* #,##0_-;\-* #,##0_-;_-* &quot;-&quot;??_-;_-@_-">
                        <c:v>217547.57083333333</c:v>
                      </c:pt>
                      <c:pt idx="82" formatCode="_-* #,##0_-;\-* #,##0_-;_-* &quot;-&quot;??_-;_-@_-">
                        <c:v>217931.55864197531</c:v>
                      </c:pt>
                      <c:pt idx="83" formatCode="_-* #,##0_-;\-* #,##0_-;_-* &quot;-&quot;??_-;_-@_-">
                        <c:v>218716.05081300813</c:v>
                      </c:pt>
                      <c:pt idx="84" formatCode="_-* #,##0_-;\-* #,##0_-;_-* &quot;-&quot;??_-;_-@_-">
                        <c:v>219182.46586345384</c:v>
                      </c:pt>
                      <c:pt idx="85" formatCode="_-* #,##0_-;\-* #,##0_-;_-* &quot;-&quot;??_-;_-@_-">
                        <c:v>218878.64285714287</c:v>
                      </c:pt>
                      <c:pt idx="86" formatCode="_-* #,##0_-;\-* #,##0_-;_-* &quot;-&quot;??_-;_-@_-">
                        <c:v>219578.54215686276</c:v>
                      </c:pt>
                      <c:pt idx="87" formatCode="_-* #,##0_-;\-* #,##0_-;_-* &quot;-&quot;??_-;_-@_-">
                        <c:v>220118.05038759689</c:v>
                      </c:pt>
                      <c:pt idx="88" formatCode="_-* #,##0_-;\-* #,##0_-;_-* &quot;-&quot;??_-;_-@_-">
                        <c:v>220478.7040229885</c:v>
                      </c:pt>
                      <c:pt idx="89" formatCode="_-* #,##0_-;\-* #,##0_-;_-* &quot;-&quot;??_-;_-@_-">
                        <c:v>220768.97727272726</c:v>
                      </c:pt>
                      <c:pt idx="90" formatCode="_-* #,##0_-;\-* #,##0_-;_-* &quot;-&quot;??_-;_-@_-">
                        <c:v>221442.67883895131</c:v>
                      </c:pt>
                      <c:pt idx="91" formatCode="_-* #,##0_-;\-* #,##0_-;_-* &quot;-&quot;??_-;_-@_-">
                        <c:v>221678.73888888888</c:v>
                      </c:pt>
                      <c:pt idx="92" formatCode="_-* #,##0_-;\-* #,##0_-;_-* &quot;-&quot;??_-;_-@_-">
                        <c:v>221843.16758241758</c:v>
                      </c:pt>
                      <c:pt idx="93" formatCode="_-* #,##0_-;\-* #,##0_-;_-* &quot;-&quot;??_-;_-@_-">
                        <c:v>222340.61956521738</c:v>
                      </c:pt>
                      <c:pt idx="94" formatCode="_-* #,##0_-;\-* #,##0_-;_-* &quot;-&quot;??_-;_-@_-">
                        <c:v>222631.09139784946</c:v>
                      </c:pt>
                      <c:pt idx="95" formatCode="_-* #,##0_-;\-* #,##0_-;_-* &quot;-&quot;??_-;_-@_-">
                        <c:v>223509.71276595743</c:v>
                      </c:pt>
                      <c:pt idx="96" formatCode="_-* #,##0_-;\-* #,##0_-;_-* &quot;-&quot;??_-;_-@_-">
                        <c:v>223743.30350877193</c:v>
                      </c:pt>
                      <c:pt idx="97" formatCode="_-* #,##0_-;\-* #,##0_-;_-* &quot;-&quot;??_-;_-@_-">
                        <c:v>224516.76041666666</c:v>
                      </c:pt>
                      <c:pt idx="98" formatCode="_-* #,##0_-;\-* #,##0_-;_-* &quot;-&quot;??_-;_-@_-">
                        <c:v>225503.13316151203</c:v>
                      </c:pt>
                      <c:pt idx="99" formatCode="_-* #,##0_-;\-* #,##0_-;_-* &quot;-&quot;??_-;_-@_-">
                        <c:v>226423.88095238095</c:v>
                      </c:pt>
                      <c:pt idx="100" formatCode="_-* #,##0_-;\-* #,##0_-;_-* &quot;-&quot;??_-;_-@_-">
                        <c:v>227124.94949494948</c:v>
                      </c:pt>
                      <c:pt idx="101" formatCode="_-* #,##0_-;\-* #,##0_-;_-* &quot;-&quot;??_-;_-@_-">
                        <c:v>228097.50666666665</c:v>
                      </c:pt>
                      <c:pt idx="102" formatCode="_-* #,##0_-;\-* #,##0_-;_-* &quot;-&quot;??_-;_-@_-">
                        <c:v>228693.61716171616</c:v>
                      </c:pt>
                      <c:pt idx="103" formatCode="_-* #,##0_-;\-* #,##0_-;_-* &quot;-&quot;??_-;_-@_-">
                        <c:v>228880.43137254904</c:v>
                      </c:pt>
                      <c:pt idx="104" formatCode="_-* #,##0_-;\-* #,##0_-;_-* &quot;-&quot;??_-;_-@_-">
                        <c:v>229205.98300970873</c:v>
                      </c:pt>
                      <c:pt idx="105" formatCode="_-* #,##0_-;\-* #,##0_-;_-* &quot;-&quot;??_-;_-@_-">
                        <c:v>229581.6955128205</c:v>
                      </c:pt>
                      <c:pt idx="106" formatCode="_-* #,##0_-;\-* #,##0_-;_-* &quot;-&quot;??_-;_-@_-">
                        <c:v>229682.83333333334</c:v>
                      </c:pt>
                      <c:pt idx="107" formatCode="_-* #,##0_-;\-* #,##0_-;_-* &quot;-&quot;??_-;_-@_-">
                        <c:v>229715.6745283019</c:v>
                      </c:pt>
                      <c:pt idx="108" formatCode="_-* #,##0_-;\-* #,##0_-;_-* &quot;-&quot;??_-;_-@_-">
                        <c:v>229372.93925233645</c:v>
                      </c:pt>
                      <c:pt idx="109" formatCode="_-* #,##0_-;\-* #,##0_-;_-* &quot;-&quot;??_-;_-@_-">
                        <c:v>229807.34259259258</c:v>
                      </c:pt>
                      <c:pt idx="110" formatCode="_-* #,##0_-;\-* #,##0_-;_-* &quot;-&quot;??_-;_-@_-">
                        <c:v>230229.39755351684</c:v>
                      </c:pt>
                      <c:pt idx="111" formatCode="_-* #,##0_-;\-* #,##0_-;_-* &quot;-&quot;??_-;_-@_-">
                        <c:v>230230.77121212121</c:v>
                      </c:pt>
                      <c:pt idx="112" formatCode="_-* #,##0_-;\-* #,##0_-;_-* &quot;-&quot;??_-;_-@_-">
                        <c:v>230741.8108108108</c:v>
                      </c:pt>
                      <c:pt idx="113" formatCode="_-* #,##0_-;\-* #,##0_-;_-* &quot;-&quot;??_-;_-@_-">
                        <c:v>230956.36309523808</c:v>
                      </c:pt>
                      <c:pt idx="114" formatCode="_-* #,##0_-;\-* #,##0_-;_-* &quot;-&quot;??_-;_-@_-">
                        <c:v>231055.11725663717</c:v>
                      </c:pt>
                      <c:pt idx="115" formatCode="_-* #,##0_-;\-* #,##0_-;_-* &quot;-&quot;??_-;_-@_-">
                        <c:v>231508.90350877194</c:v>
                      </c:pt>
                      <c:pt idx="116" formatCode="_-* #,##0_-;\-* #,##0_-;_-* &quot;-&quot;??_-;_-@_-">
                        <c:v>231720.85217391304</c:v>
                      </c:pt>
                      <c:pt idx="117" formatCode="_-* #,##0_-;\-* #,##0_-;_-* &quot;-&quot;??_-;_-@_-">
                        <c:v>231710.69827586206</c:v>
                      </c:pt>
                      <c:pt idx="118" formatCode="_-* #,##0_-;\-* #,##0_-;_-* &quot;-&quot;??_-;_-@_-">
                        <c:v>231994.58119658119</c:v>
                      </c:pt>
                      <c:pt idx="119" formatCode="_-* #,##0_-;\-* #,##0_-;_-* &quot;-&quot;??_-;_-@_-">
                        <c:v>232622.63276836157</c:v>
                      </c:pt>
                      <c:pt idx="120" formatCode="_-* #,##0_-;\-* #,##0_-;_-* &quot;-&quot;??_-;_-@_-">
                        <c:v>233429.77731092437</c:v>
                      </c:pt>
                      <c:pt idx="121" formatCode="_-* #,##0_-;\-* #,##0_-;_-* &quot;-&quot;??_-;_-@_-">
                        <c:v>233828.60833333334</c:v>
                      </c:pt>
                      <c:pt idx="122" formatCode="_-* #,##0_-;\-* #,##0_-;_-* &quot;-&quot;??_-;_-@_-">
                        <c:v>234668.74173553719</c:v>
                      </c:pt>
                      <c:pt idx="123" formatCode="_-* #,##0_-;\-* #,##0_-;_-* &quot;-&quot;??_-;_-@_-">
                        <c:v>234963.32786885247</c:v>
                      </c:pt>
                      <c:pt idx="124" formatCode="_-* #,##0_-;\-* #,##0_-;_-* &quot;-&quot;??_-;_-@_-">
                        <c:v>235468.99390243902</c:v>
                      </c:pt>
                      <c:pt idx="125" formatCode="_-* #,##0_-;\-* #,##0_-;_-* &quot;-&quot;??_-;_-@_-">
                        <c:v>235964.13440860214</c:v>
                      </c:pt>
                      <c:pt idx="126" formatCode="_-* #,##0_-;\-* #,##0_-;_-* &quot;-&quot;??_-;_-@_-">
                        <c:v>236390.83733333333</c:v>
                      </c:pt>
                      <c:pt idx="127" formatCode="_-* #,##0_-;\-* #,##0_-;_-* &quot;-&quot;??_-;_-@_-">
                        <c:v>236905.19444444444</c:v>
                      </c:pt>
                      <c:pt idx="128" formatCode="_-* #,##0_-;\-* #,##0_-;_-* &quot;-&quot;??_-;_-@_-">
                        <c:v>237151.20144356956</c:v>
                      </c:pt>
                      <c:pt idx="129" formatCode="_-* #,##0_-;\-* #,##0_-;_-* &quot;-&quot;??_-;_-@_-">
                        <c:v>237849.3125</c:v>
                      </c:pt>
                      <c:pt idx="130" formatCode="_-* #,##0_-;\-* #,##0_-;_-* &quot;-&quot;??_-;_-@_-">
                        <c:v>238104.07751937985</c:v>
                      </c:pt>
                      <c:pt idx="131" formatCode="_-* #,##0_-;\-* #,##0_-;_-* &quot;-&quot;??_-;_-@_-">
                        <c:v>238139.0782051282</c:v>
                      </c:pt>
                      <c:pt idx="132" formatCode="_-* #,##0_-;\-* #,##0_-;_-* &quot;-&quot;??_-;_-@_-">
                        <c:v>238404.35050890586</c:v>
                      </c:pt>
                      <c:pt idx="133" formatCode="_-* #,##0_-;\-* #,##0_-;_-* &quot;-&quot;??_-;_-@_-">
                        <c:v>238565.00757575757</c:v>
                      </c:pt>
                      <c:pt idx="134" formatCode="_-* #,##0_-;\-* #,##0_-;_-* &quot;-&quot;??_-;_-@_-">
                        <c:v>238430.66666666666</c:v>
                      </c:pt>
                      <c:pt idx="135" formatCode="_-* #,##0_-;\-* #,##0_-;_-* &quot;-&quot;??_-;_-@_-">
                        <c:v>238497.54353233828</c:v>
                      </c:pt>
                      <c:pt idx="136" formatCode="_-* #,##0_-;\-* #,##0_-;_-* &quot;-&quot;??_-;_-@_-">
                        <c:v>238778.01851851854</c:v>
                      </c:pt>
                      <c:pt idx="137" formatCode="_-* #,##0_-;\-* #,##0_-;_-* &quot;-&quot;??_-;_-@_-">
                        <c:v>238889.70343137253</c:v>
                      </c:pt>
                      <c:pt idx="138" formatCode="_-* #,##0_-;\-* #,##0_-;_-* &quot;-&quot;??_-;_-@_-">
                        <c:v>239313.88625304136</c:v>
                      </c:pt>
                      <c:pt idx="139" formatCode="_-* #,##0_-;\-* #,##0_-;_-* &quot;-&quot;??_-;_-@_-">
                        <c:v>239774.30434782608</c:v>
                      </c:pt>
                      <c:pt idx="140" formatCode="_-* #,##0_-;\-* #,##0_-;_-* &quot;-&quot;??_-;_-@_-">
                        <c:v>239770.31714628299</c:v>
                      </c:pt>
                      <c:pt idx="141" formatCode="_-* #,##0_-;\-* #,##0_-;_-* &quot;-&quot;??_-;_-@_-">
                        <c:v>240203.73095238095</c:v>
                      </c:pt>
                      <c:pt idx="142" formatCode="_-* #,##0_-;\-* #,##0_-;_-* &quot;-&quot;??_-;_-@_-">
                        <c:v>240762.31737588655</c:v>
                      </c:pt>
                      <c:pt idx="143" formatCode="_-* #,##0_-;\-* #,##0_-;_-* &quot;-&quot;??_-;_-@_-">
                        <c:v>241046.89788732395</c:v>
                      </c:pt>
                      <c:pt idx="144" formatCode="_-* #,##0_-;\-* #,##0_-;_-* &quot;-&quot;??_-;_-@_-">
                        <c:v>241287.03671328671</c:v>
                      </c:pt>
                      <c:pt idx="145" formatCode="_-* #,##0_-;\-* #,##0_-;_-* &quot;-&quot;??_-;_-@_-">
                        <c:v>241549.64583333334</c:v>
                      </c:pt>
                      <c:pt idx="146" formatCode="_-* #,##0_-;\-* #,##0_-;_-* &quot;-&quot;??_-;_-@_-">
                        <c:v>242643.04195402301</c:v>
                      </c:pt>
                      <c:pt idx="147" formatCode="_-* #,##0_-;\-* #,##0_-;_-* &quot;-&quot;??_-;_-@_-">
                        <c:v>243862.75456621006</c:v>
                      </c:pt>
                      <c:pt idx="148" formatCode="_-* #,##0_-;\-* #,##0_-;_-* &quot;-&quot;??_-;_-@_-">
                        <c:v>244863.90816326533</c:v>
                      </c:pt>
                      <c:pt idx="149" formatCode="_-* #,##0_-;\-* #,##0_-;_-* &quot;-&quot;??_-;_-@_-">
                        <c:v>245193.03153153151</c:v>
                      </c:pt>
                      <c:pt idx="150" formatCode="_-* #,##0_-;\-* #,##0_-;_-* &quot;-&quot;??_-;_-@_-">
                        <c:v>245682.74888143176</c:v>
                      </c:pt>
                      <c:pt idx="151" formatCode="_-* #,##0_-;\-* #,##0_-;_-* &quot;-&quot;??_-;_-@_-">
                        <c:v>245979.13</c:v>
                      </c:pt>
                      <c:pt idx="152" formatCode="_-* #,##0_-;\-* #,##0_-;_-* &quot;-&quot;??_-;_-@_-">
                        <c:v>246025.72847682118</c:v>
                      </c:pt>
                      <c:pt idx="153" formatCode="_-* #,##0_-;\-* #,##0_-;_-* &quot;-&quot;??_-;_-@_-">
                        <c:v>246599.67543859649</c:v>
                      </c:pt>
                      <c:pt idx="154" formatCode="_-* #,##0_-;\-* #,##0_-;_-* &quot;-&quot;??_-;_-@_-">
                        <c:v>246536.87581699344</c:v>
                      </c:pt>
                      <c:pt idx="155" formatCode="_-* #,##0_-;\-* #,##0_-;_-* &quot;-&quot;??_-;_-@_-">
                        <c:v>247075.64502164503</c:v>
                      </c:pt>
                      <c:pt idx="156" formatCode="_-* #,##0_-;\-* #,##0_-;_-* &quot;-&quot;??_-;_-@_-">
                        <c:v>247477.80161290322</c:v>
                      </c:pt>
                      <c:pt idx="157" formatCode="_-* #,##0_-;\-* #,##0_-;_-* &quot;-&quot;??_-;_-@_-">
                        <c:v>247584.03205128203</c:v>
                      </c:pt>
                      <c:pt idx="158" formatCode="_-* #,##0_-;\-* #,##0_-;_-* &quot;-&quot;??_-;_-@_-">
                        <c:v>248314.88322717621</c:v>
                      </c:pt>
                      <c:pt idx="159" formatCode="_-* #,##0_-;\-* #,##0_-;_-* &quot;-&quot;??_-;_-@_-">
                        <c:v>248444.6888185654</c:v>
                      </c:pt>
                      <c:pt idx="160" formatCode="_-* #,##0_-;\-* #,##0_-;_-* &quot;-&quot;??_-;_-@_-">
                        <c:v>248506.4072327044</c:v>
                      </c:pt>
                      <c:pt idx="161" formatCode="_-* #,##0_-;\-* #,##0_-;_-* &quot;-&quot;??_-;_-@_-">
                        <c:v>248963.07500000001</c:v>
                      </c:pt>
                      <c:pt idx="162" formatCode="_-* #,##0_-;\-* #,##0_-;_-* &quot;-&quot;??_-;_-@_-">
                        <c:v>249515.06780538303</c:v>
                      </c:pt>
                      <c:pt idx="163" formatCode="_-* #,##0_-;\-* #,##0_-;_-* &quot;-&quot;??_-;_-@_-">
                        <c:v>249588.46604938273</c:v>
                      </c:pt>
                      <c:pt idx="164" formatCode="_-* #,##0_-;\-* #,##0_-;_-* &quot;-&quot;??_-;_-@_-">
                        <c:v>249650.12167689163</c:v>
                      </c:pt>
                      <c:pt idx="165" formatCode="_-* #,##0_-;\-* #,##0_-;_-* &quot;-&quot;??_-;_-@_-">
                        <c:v>249596.77235772359</c:v>
                      </c:pt>
                      <c:pt idx="166" formatCode="_-* #,##0_-;\-* #,##0_-;_-* &quot;-&quot;??_-;_-@_-">
                        <c:v>249286.3</c:v>
                      </c:pt>
                      <c:pt idx="167" formatCode="_-* #,##0_-;\-* #,##0_-;_-* &quot;-&quot;??_-;_-@_-">
                        <c:v>249571.3935742972</c:v>
                      </c:pt>
                      <c:pt idx="168" formatCode="_-* #,##0_-;\-* #,##0_-;_-* &quot;-&quot;??_-;_-@_-">
                        <c:v>249556.59281437125</c:v>
                      </c:pt>
                      <c:pt idx="169" formatCode="_-* #,##0_-;\-* #,##0_-;_-* &quot;-&quot;??_-;_-@_-">
                        <c:v>250246.66071428571</c:v>
                      </c:pt>
                      <c:pt idx="170" formatCode="_-* #,##0_-;\-* #,##0_-;_-* &quot;-&quot;??_-;_-@_-">
                        <c:v>250518.77662721893</c:v>
                      </c:pt>
                      <c:pt idx="171" formatCode="_-* #,##0_-;\-* #,##0_-;_-* &quot;-&quot;??_-;_-@_-">
                        <c:v>250767</c:v>
                      </c:pt>
                      <c:pt idx="172" formatCode="_-* #,##0_-;\-* #,##0_-;_-* &quot;-&quot;??_-;_-@_-">
                        <c:v>250820.30994152048</c:v>
                      </c:pt>
                      <c:pt idx="173" formatCode="_-* #,##0_-;\-* #,##0_-;_-* &quot;-&quot;??_-;_-@_-">
                        <c:v>250876.86434108525</c:v>
                      </c:pt>
                      <c:pt idx="174" formatCode="_-* #,##0_-;\-* #,##0_-;_-* &quot;-&quot;??_-;_-@_-">
                        <c:v>250868.46339113681</c:v>
                      </c:pt>
                      <c:pt idx="175" formatCode="_-* #,##0_-;\-* #,##0_-;_-* &quot;-&quot;??_-;_-@_-">
                        <c:v>250574.95977011495</c:v>
                      </c:pt>
                      <c:pt idx="176" formatCode="_-* #,##0_-;\-* #,##0_-;_-* &quot;-&quot;??_-;_-@_-">
                        <c:v>250449.75571428571</c:v>
                      </c:pt>
                      <c:pt idx="177" formatCode="_-* #,##0_-;\-* #,##0_-;_-* &quot;-&quot;??_-;_-@_-">
                        <c:v>250797.47916666666</c:v>
                      </c:pt>
                      <c:pt idx="178" formatCode="_-* #,##0_-;\-* #,##0_-;_-* &quot;-&quot;??_-;_-@_-">
                        <c:v>251266.52824858757</c:v>
                      </c:pt>
                      <c:pt idx="179" formatCode="_-* #,##0_-;\-* #,##0_-;_-* &quot;-&quot;??_-;_-@_-">
                        <c:v>251470.61985018727</c:v>
                      </c:pt>
                      <c:pt idx="180" formatCode="_-* #,##0_-;\-* #,##0_-;_-* &quot;-&quot;??_-;_-@_-">
                        <c:v>251586.48417132217</c:v>
                      </c:pt>
                      <c:pt idx="181" formatCode="_-* #,##0_-;\-* #,##0_-;_-* &quot;-&quot;??_-;_-@_-">
                        <c:v>251532.51666666666</c:v>
                      </c:pt>
                      <c:pt idx="182" formatCode="_-* #,##0_-;\-* #,##0_-;_-* &quot;-&quot;??_-;_-@_-">
                        <c:v>251630.69244935544</c:v>
                      </c:pt>
                      <c:pt idx="183" formatCode="_-* #,##0_-;\-* #,##0_-;_-* &quot;-&quot;??_-;_-@_-">
                        <c:v>251840.22619047621</c:v>
                      </c:pt>
                      <c:pt idx="184" formatCode="_-* #,##0_-;\-* #,##0_-;_-* &quot;-&quot;??_-;_-@_-">
                        <c:v>252081.88797814207</c:v>
                      </c:pt>
                      <c:pt idx="185" formatCode="_-* #,##0_-;\-* #,##0_-;_-* &quot;-&quot;??_-;_-@_-">
                        <c:v>252417.07608695651</c:v>
                      </c:pt>
                      <c:pt idx="186" formatCode="_-* #,##0_-;\-* #,##0_-;_-* &quot;-&quot;??_-;_-@_-">
                        <c:v>252556.01531531531</c:v>
                      </c:pt>
                      <c:pt idx="187" formatCode="_-* #,##0_-;\-* #,##0_-;_-* &quot;-&quot;??_-;_-@_-">
                        <c:v>252882.13709677418</c:v>
                      </c:pt>
                      <c:pt idx="188" formatCode="_-* #,##0_-;\-* #,##0_-;_-* &quot;-&quot;??_-;_-@_-">
                        <c:v>253245.44830659538</c:v>
                      </c:pt>
                      <c:pt idx="189" formatCode="_-* #,##0_-;\-* #,##0_-;_-* &quot;-&quot;??_-;_-@_-">
                        <c:v>253355.23226950355</c:v>
                      </c:pt>
                      <c:pt idx="190" formatCode="_-* #,##0_-;\-* #,##0_-;_-* &quot;-&quot;??_-;_-@_-">
                        <c:v>253559.98677248677</c:v>
                      </c:pt>
                      <c:pt idx="191" formatCode="_-* #,##0_-;\-* #,##0_-;_-* &quot;-&quot;??_-;_-@_-">
                        <c:v>253565.3745614035</c:v>
                      </c:pt>
                      <c:pt idx="192" formatCode="_-* #,##0_-;\-* #,##0_-;_-* &quot;-&quot;??_-;_-@_-">
                        <c:v>252865.79537521815</c:v>
                      </c:pt>
                      <c:pt idx="193" formatCode="_-* #,##0_-;\-* #,##0_-;_-* &quot;-&quot;??_-;_-@_-">
                        <c:v>252745.0625</c:v>
                      </c:pt>
                      <c:pt idx="194" formatCode="_-* #,##0_-;\-* #,##0_-;_-* &quot;-&quot;??_-;_-@_-">
                        <c:v>253079.40414507771</c:v>
                      </c:pt>
                      <c:pt idx="195" formatCode="_-* #,##0_-;\-* #,##0_-;_-* &quot;-&quot;??_-;_-@_-">
                        <c:v>252467.71219931272</c:v>
                      </c:pt>
                      <c:pt idx="196" formatCode="_-* #,##0_-;\-* #,##0_-;_-* &quot;-&quot;??_-;_-@_-">
                        <c:v>252471.12564102566</c:v>
                      </c:pt>
                      <c:pt idx="197" formatCode="_-* #,##0_-;\-* #,##0_-;_-* &quot;-&quot;??_-;_-@_-">
                        <c:v>251939.15986394559</c:v>
                      </c:pt>
                      <c:pt idx="198" formatCode="_-* #,##0_-;\-* #,##0_-;_-* &quot;-&quot;??_-;_-@_-">
                        <c:v>251300.03384094755</c:v>
                      </c:pt>
                      <c:pt idx="199" formatCode="_-* #,##0_-;\-* #,##0_-;_-* &quot;-&quot;??_-;_-@_-">
                        <c:v>250833.59595959596</c:v>
                      </c:pt>
                      <c:pt idx="200" formatCode="_-* #,##0_-;\-* #,##0_-;_-* &quot;-&quot;??_-;_-@_-">
                        <c:v>249840.84338358461</c:v>
                      </c:pt>
                      <c:pt idx="201" formatCode="_-* #,##0_-;\-* #,##0_-;_-* &quot;-&quot;??_-;_-@_-">
                        <c:v>249390.22</c:v>
                      </c:pt>
                      <c:pt idx="202" formatCode="_-* #,##0_-;\-* #,##0_-;_-* &quot;-&quot;??_-;_-@_-">
                        <c:v>248826.82462686565</c:v>
                      </c:pt>
                      <c:pt idx="203" formatCode="_-* #,##0_-;\-* #,##0_-;_-* &quot;-&quot;??_-;_-@_-">
                        <c:v>248074.23679867986</c:v>
                      </c:pt>
                      <c:pt idx="204" formatCode="_-* #,##0_-;\-* #,##0_-;_-* &quot;-&quot;??_-;_-@_-">
                        <c:v>248114.13136288998</c:v>
                      </c:pt>
                      <c:pt idx="205" formatCode="_-* #,##0_-;\-* #,##0_-;_-* &quot;-&quot;??_-;_-@_-">
                        <c:v>247457.98039215687</c:v>
                      </c:pt>
                      <c:pt idx="206" formatCode="_-* #,##0_-;\-* #,##0_-;_-* &quot;-&quot;??_-;_-@_-">
                        <c:v>247305.43252032518</c:v>
                      </c:pt>
                      <c:pt idx="207" formatCode="_-* #,##0_-;\-* #,##0_-;_-* &quot;-&quot;??_-;_-@_-">
                        <c:v>247094.40614886733</c:v>
                      </c:pt>
                      <c:pt idx="208" formatCode="_-* #,##0_-;\-* #,##0_-;_-* &quot;-&quot;??_-;_-@_-">
                        <c:v>247066.11111111112</c:v>
                      </c:pt>
                      <c:pt idx="209" formatCode="_-* #,##0_-;\-* #,##0_-;_-* &quot;-&quot;??_-;_-@_-">
                        <c:v>246798.57211538462</c:v>
                      </c:pt>
                      <c:pt idx="210" formatCode="_-* #,##0_-;\-* #,##0_-;_-* &quot;-&quot;??_-;_-@_-">
                        <c:v>246901.30661881977</c:v>
                      </c:pt>
                      <c:pt idx="211" formatCode="_-* #,##0_-;\-* #,##0_-;_-* &quot;-&quot;??_-;_-@_-">
                        <c:v>247118.38333333333</c:v>
                      </c:pt>
                      <c:pt idx="212" formatCode="_-* #,##0_-;\-* #,##0_-;_-* &quot;-&quot;??_-;_-@_-">
                        <c:v>247003.26658767773</c:v>
                      </c:pt>
                      <c:pt idx="213" formatCode="_-* #,##0_-;\-* #,##0_-;_-* &quot;-&quot;??_-;_-@_-">
                        <c:v>247246.65251572325</c:v>
                      </c:pt>
                      <c:pt idx="214" formatCode="_-* #,##0_-;\-* #,##0_-;_-* &quot;-&quot;??_-;_-@_-">
                        <c:v>246871.20070422534</c:v>
                      </c:pt>
                      <c:pt idx="215" formatCode="_-* #,##0_-;\-* #,##0_-;_-* &quot;-&quot;??_-;_-@_-">
                        <c:v>246946.97663551403</c:v>
                      </c:pt>
                      <c:pt idx="216" formatCode="_-* #,##0_-;\-* #,##0_-;_-* &quot;-&quot;??_-;_-@_-">
                        <c:v>246678.93992248061</c:v>
                      </c:pt>
                      <c:pt idx="217" formatCode="_-* #,##0_-;\-* #,##0_-;_-* &quot;-&quot;??_-;_-@_-">
                        <c:v>246239.5601851852</c:v>
                      </c:pt>
                      <c:pt idx="218" formatCode="_-* #,##0_-;\-* #,##0_-;_-* &quot;-&quot;??_-;_-@_-">
                        <c:v>245855.4197388633</c:v>
                      </c:pt>
                      <c:pt idx="219" formatCode="_-* #,##0_-;\-* #,##0_-;_-* &quot;-&quot;??_-;_-@_-">
                        <c:v>246226.79663608564</c:v>
                      </c:pt>
                      <c:pt idx="220" formatCode="_-* #,##0_-;\-* #,##0_-;_-* &quot;-&quot;??_-;_-@_-">
                        <c:v>246451.99086757991</c:v>
                      </c:pt>
                      <c:pt idx="221" formatCode="_-* #,##0_-;\-* #,##0_-;_-* &quot;-&quot;??_-;_-@_-">
                        <c:v>246351.91212121211</c:v>
                      </c:pt>
                      <c:pt idx="222" formatCode="_-* #,##0_-;\-* #,##0_-;_-* &quot;-&quot;??_-;_-@_-">
                        <c:v>246514.19871794872</c:v>
                      </c:pt>
                      <c:pt idx="223" formatCode="_-* #,##0_-;\-* #,##0_-;_-* &quot;-&quot;??_-;_-@_-">
                        <c:v>246575.64864864867</c:v>
                      </c:pt>
                      <c:pt idx="224" formatCode="_-* #,##0_-;\-* #,##0_-;_-* &quot;-&quot;??_-;_-@_-">
                        <c:v>246782.65844544096</c:v>
                      </c:pt>
                      <c:pt idx="225" formatCode="_-* #,##0_-;\-* #,##0_-;_-* &quot;-&quot;??_-;_-@_-">
                        <c:v>247059.25744047621</c:v>
                      </c:pt>
                      <c:pt idx="226" formatCode="_-* #,##0_-;\-* #,##0_-;_-* &quot;-&quot;??_-;_-@_-">
                        <c:v>247331.44444444444</c:v>
                      </c:pt>
                      <c:pt idx="227" formatCode="_-* #,##0_-;\-* #,##0_-;_-* &quot;-&quot;??_-;_-@_-">
                        <c:v>247528.20280235988</c:v>
                      </c:pt>
                      <c:pt idx="228" formatCode="_-* #,##0_-;\-* #,##0_-;_-* &quot;-&quot;??_-;_-@_-">
                        <c:v>247552.28120411158</c:v>
                      </c:pt>
                      <c:pt idx="229" formatCode="_-* #,##0_-;\-* #,##0_-;_-* &quot;-&quot;??_-;_-@_-">
                        <c:v>247751.67543859649</c:v>
                      </c:pt>
                      <c:pt idx="230" formatCode="_-* #,##0_-;\-* #,##0_-;_-* &quot;-&quot;??_-;_-@_-">
                        <c:v>248159.51419213973</c:v>
                      </c:pt>
                      <c:pt idx="231" formatCode="_-* #,##0_-;\-* #,##0_-;_-* &quot;-&quot;??_-;_-@_-">
                        <c:v>248049.49927536232</c:v>
                      </c:pt>
                      <c:pt idx="232" formatCode="_-* #,##0_-;\-* #,##0_-;_-* &quot;-&quot;??_-;_-@_-">
                        <c:v>247704.1525974026</c:v>
                      </c:pt>
                      <c:pt idx="233" formatCode="_-* #,##0_-;\-* #,##0_-;_-* &quot;-&quot;??_-;_-@_-">
                        <c:v>247483.79310344829</c:v>
                      </c:pt>
                      <c:pt idx="234" formatCode="_-* #,##0_-;\-* #,##0_-;_-* &quot;-&quot;??_-;_-@_-">
                        <c:v>247345.39341917026</c:v>
                      </c:pt>
                      <c:pt idx="235" formatCode="_-* #,##0_-;\-* #,##0_-;_-* &quot;-&quot;??_-;_-@_-">
                        <c:v>246916.7264957265</c:v>
                      </c:pt>
                      <c:pt idx="236" formatCode="_-* #,##0_-;\-* #,##0_-;_-* &quot;-&quot;??_-;_-@_-">
                        <c:v>246560.41524822696</c:v>
                      </c:pt>
                      <c:pt idx="237" formatCode="_-* #,##0_-;\-* #,##0_-;_-* &quot;-&quot;??_-;_-@_-">
                        <c:v>246382.31779661018</c:v>
                      </c:pt>
                      <c:pt idx="238" formatCode="_-* #,##0_-;\-* #,##0_-;_-* &quot;-&quot;??_-;_-@_-">
                        <c:v>245950.17721518988</c:v>
                      </c:pt>
                      <c:pt idx="239" formatCode="_-* #,##0_-;\-* #,##0_-;_-* &quot;-&quot;??_-;_-@_-">
                        <c:v>245888.15406162463</c:v>
                      </c:pt>
                      <c:pt idx="240" formatCode="_-* #,##0_-;\-* #,##0_-;_-* &quot;-&quot;??_-;_-@_-">
                        <c:v>246148.51952580197</c:v>
                      </c:pt>
                      <c:pt idx="241" formatCode="_-* #,##0_-;\-* #,##0_-;_-* &quot;-&quot;??_-;_-@_-">
                        <c:v>246419.88333333333</c:v>
                      </c:pt>
                      <c:pt idx="242" formatCode="_-* #,##0_-;\-* #,##0_-;_-* &quot;-&quot;??_-;_-@_-">
                        <c:v>246970.84923928077</c:v>
                      </c:pt>
                      <c:pt idx="243" formatCode="_-* #,##0_-;\-* #,##0_-;_-* &quot;-&quot;??_-;_-@_-">
                        <c:v>247194.72038567491</c:v>
                      </c:pt>
                      <c:pt idx="244" formatCode="_-* #,##0_-;\-* #,##0_-;_-* &quot;-&quot;??_-;_-@_-">
                        <c:v>247224.70164609054</c:v>
                      </c:pt>
                      <c:pt idx="245" formatCode="_-* #,##0_-;\-* #,##0_-;_-* &quot;-&quot;??_-;_-@_-">
                        <c:v>247778.95765027322</c:v>
                      </c:pt>
                      <c:pt idx="246" formatCode="_-* #,##0_-;\-* #,##0_-;_-* &quot;-&quot;??_-;_-@_-">
                        <c:v>247945.57653061225</c:v>
                      </c:pt>
                      <c:pt idx="247" formatCode="_-* #,##0_-;\-* #,##0_-;_-* &quot;-&quot;??_-;_-@_-">
                        <c:v>247966.4756097561</c:v>
                      </c:pt>
                      <c:pt idx="248" formatCode="_-* #,##0_-;\-* #,##0_-;_-* &quot;-&quot;??_-;_-@_-">
                        <c:v>248182.55701754388</c:v>
                      </c:pt>
                      <c:pt idx="249" formatCode="_-* #,##0_-;\-* #,##0_-;_-* &quot;-&quot;??_-;_-@_-">
                        <c:v>247974.32526881722</c:v>
                      </c:pt>
                      <c:pt idx="250" formatCode="_-* #,##0_-;\-* #,##0_-;_-* &quot;-&quot;??_-;_-@_-">
                        <c:v>248058.74899598394</c:v>
                      </c:pt>
                      <c:pt idx="251" formatCode="_-* #,##0_-;\-* #,##0_-;_-* &quot;-&quot;??_-;_-@_-">
                        <c:v>248203.02</c:v>
                      </c:pt>
                      <c:pt idx="252" formatCode="_-* #,##0_-;\-* #,##0_-;_-* &quot;-&quot;??_-;_-@_-">
                        <c:v>247656.3403054449</c:v>
                      </c:pt>
                      <c:pt idx="253" formatCode="_-* #,##0_-;\-* #,##0_-;_-* &quot;-&quot;??_-;_-@_-">
                        <c:v>247758.88095238095</c:v>
                      </c:pt>
                      <c:pt idx="254" formatCode="_-* #,##0_-;\-* #,##0_-;_-* &quot;-&quot;??_-;_-@_-">
                        <c:v>247705.71870882742</c:v>
                      </c:pt>
                      <c:pt idx="255" formatCode="_-* #,##0_-;\-* #,##0_-;_-* &quot;-&quot;??_-;_-@_-">
                        <c:v>247438.82020997375</c:v>
                      </c:pt>
                      <c:pt idx="256" formatCode="_-* #,##0_-;\-* #,##0_-;_-* &quot;-&quot;??_-;_-@_-">
                        <c:v>247704.38039215686</c:v>
                      </c:pt>
                      <c:pt idx="257" formatCode="_-* #,##0_-;\-* #,##0_-;_-* &quot;-&quot;??_-;_-@_-">
                        <c:v>247908.75</c:v>
                      </c:pt>
                      <c:pt idx="258" formatCode="_-* #,##0_-;\-* #,##0_-;_-* &quot;-&quot;??_-;_-@_-">
                        <c:v>247889.6653696498</c:v>
                      </c:pt>
                      <c:pt idx="259" formatCode="_-* #,##0_-;\-* #,##0_-;_-* &quot;-&quot;??_-;_-@_-">
                        <c:v>248212.55038759689</c:v>
                      </c:pt>
                      <c:pt idx="260" formatCode="_-* #,##0_-;\-* #,##0_-;_-* &quot;-&quot;??_-;_-@_-">
                        <c:v>248419.21750321751</c:v>
                      </c:pt>
                      <c:pt idx="261" formatCode="_-* #,##0_-;\-* #,##0_-;_-* &quot;-&quot;??_-;_-@_-">
                        <c:v>248786.09871794874</c:v>
                      </c:pt>
                      <c:pt idx="262" formatCode="_-* #,##0_-;\-* #,##0_-;_-* &quot;-&quot;??_-;_-@_-">
                        <c:v>249144.19252873564</c:v>
                      </c:pt>
                      <c:pt idx="263" formatCode="_-* #,##0_-;\-* #,##0_-;_-* &quot;-&quot;??_-;_-@_-">
                        <c:v>249122.03625954199</c:v>
                      </c:pt>
                      <c:pt idx="264" formatCode="_-* #,##0_-;\-* #,##0_-;_-* &quot;-&quot;??_-;_-@_-">
                        <c:v>249275.16191381495</c:v>
                      </c:pt>
                      <c:pt idx="265" formatCode="_-* #,##0_-;\-* #,##0_-;_-* &quot;-&quot;??_-;_-@_-">
                        <c:v>248976.49621212122</c:v>
                      </c:pt>
                      <c:pt idx="266" formatCode="_-* #,##0_-;\-* #,##0_-;_-* &quot;-&quot;??_-;_-@_-">
                        <c:v>248970.19025157232</c:v>
                      </c:pt>
                      <c:pt idx="267" formatCode="_-* #,##0_-;\-* #,##0_-;_-* &quot;-&quot;??_-;_-@_-">
                        <c:v>249014.48558897243</c:v>
                      </c:pt>
                      <c:pt idx="268" formatCode="_-* #,##0_-;\-* #,##0_-;_-* &quot;-&quot;??_-;_-@_-">
                        <c:v>249438.04400749062</c:v>
                      </c:pt>
                      <c:pt idx="269" formatCode="_-* #,##0_-;\-* #,##0_-;_-* &quot;-&quot;??_-;_-@_-">
                        <c:v>249662.11318407962</c:v>
                      </c:pt>
                      <c:pt idx="270" formatCode="_-* #,##0_-;\-* #,##0_-;_-* &quot;-&quot;??_-;_-@_-">
                        <c:v>249975.11059479555</c:v>
                      </c:pt>
                      <c:pt idx="271" formatCode="_-* #,##0_-;\-* #,##0_-;_-* &quot;-&quot;??_-;_-@_-">
                        <c:v>250477.98888888888</c:v>
                      </c:pt>
                      <c:pt idx="272" formatCode="_-* #,##0_-;\-* #,##0_-;_-* &quot;-&quot;??_-;_-@_-">
                        <c:v>250462.65252152522</c:v>
                      </c:pt>
                      <c:pt idx="273" formatCode="_-* #,##0_-;\-* #,##0_-;_-* &quot;-&quot;??_-;_-@_-">
                        <c:v>250954.97549019606</c:v>
                      </c:pt>
                      <c:pt idx="274" formatCode="_-* #,##0_-;\-* #,##0_-;_-* &quot;-&quot;??_-;_-@_-">
                        <c:v>251399.77472527471</c:v>
                      </c:pt>
                      <c:pt idx="275" formatCode="_-* #,##0_-;\-* #,##0_-;_-* &quot;-&quot;??_-;_-@_-">
                        <c:v>251554.51094890511</c:v>
                      </c:pt>
                      <c:pt idx="276" formatCode="_-* #,##0_-;\-* #,##0_-;_-* &quot;-&quot;??_-;_-@_-">
                        <c:v>252404.52363636365</c:v>
                      </c:pt>
                      <c:pt idx="277" formatCode="_-* #,##0_-;\-* #,##0_-;_-* &quot;-&quot;??_-;_-@_-">
                        <c:v>252934.99637681158</c:v>
                      </c:pt>
                      <c:pt idx="278" formatCode="_-* #,##0_-;\-* #,##0_-;_-* &quot;-&quot;??_-;_-@_-">
                        <c:v>253354.11552346571</c:v>
                      </c:pt>
                      <c:pt idx="279" formatCode="_-* #,##0_-;\-* #,##0_-;_-* &quot;-&quot;??_-;_-@_-">
                        <c:v>253752.86151079138</c:v>
                      </c:pt>
                      <c:pt idx="280" formatCode="_-* #,##0_-;\-* #,##0_-;_-* &quot;-&quot;??_-;_-@_-">
                        <c:v>254287.04121863798</c:v>
                      </c:pt>
                      <c:pt idx="281" formatCode="_-* #,##0_-;\-* #,##0_-;_-* &quot;-&quot;??_-;_-@_-">
                        <c:v>254668.17857142858</c:v>
                      </c:pt>
                      <c:pt idx="282" formatCode="_-* #,##0_-;\-* #,##0_-;_-* &quot;-&quot;??_-;_-@_-">
                        <c:v>255287.4433570581</c:v>
                      </c:pt>
                      <c:pt idx="283" formatCode="_-* #,##0_-;\-* #,##0_-;_-* &quot;-&quot;??_-;_-@_-">
                        <c:v>255957.34751773049</c:v>
                      </c:pt>
                      <c:pt idx="284" formatCode="_-* #,##0_-;\-* #,##0_-;_-* &quot;-&quot;??_-;_-@_-">
                        <c:v>256176.95288574792</c:v>
                      </c:pt>
                      <c:pt idx="285" formatCode="_-* #,##0_-;\-* #,##0_-;_-* &quot;-&quot;??_-;_-@_-">
                        <c:v>256839.71478873238</c:v>
                      </c:pt>
                      <c:pt idx="286" formatCode="_-* #,##0_-;\-* #,##0_-;_-* &quot;-&quot;??_-;_-@_-">
                        <c:v>257046.59736842106</c:v>
                      </c:pt>
                      <c:pt idx="287" formatCode="_-* #,##0_-;\-* #,##0_-;_-* &quot;-&quot;??_-;_-@_-">
                        <c:v>257698.50641025641</c:v>
                      </c:pt>
                      <c:pt idx="288" formatCode="_-* #,##0_-;\-* #,##0_-;_-* &quot;-&quot;??_-;_-@_-">
                        <c:v>258224.58304297327</c:v>
                      </c:pt>
                      <c:pt idx="289" formatCode="_-* #,##0_-;\-* #,##0_-;_-* &quot;-&quot;??_-;_-@_-">
                        <c:v>258680.82986111112</c:v>
                      </c:pt>
                      <c:pt idx="290" formatCode="_-* #,##0_-;\-* #,##0_-;_-* &quot;-&quot;??_-;_-@_-">
                        <c:v>259308.45790080738</c:v>
                      </c:pt>
                      <c:pt idx="291" formatCode="_-* #,##0_-;\-* #,##0_-;_-* &quot;-&quot;??_-;_-@_-">
                        <c:v>259916.9103448276</c:v>
                      </c:pt>
                      <c:pt idx="292" formatCode="_-* #,##0_-;\-* #,##0_-;_-* &quot;-&quot;??_-;_-@_-">
                        <c:v>260513.86769759448</c:v>
                      </c:pt>
                      <c:pt idx="293" formatCode="_-* #,##0_-;\-* #,##0_-;_-* &quot;-&quot;??_-;_-@_-">
                        <c:v>261103.53881278541</c:v>
                      </c:pt>
                      <c:pt idx="294" formatCode="_-* #,##0_-;\-* #,##0_-;_-* &quot;-&quot;??_-;_-@_-">
                        <c:v>261664.80432309443</c:v>
                      </c:pt>
                      <c:pt idx="295" formatCode="_-* #,##0_-;\-* #,##0_-;_-* &quot;-&quot;??_-;_-@_-">
                        <c:v>262208.7925170068</c:v>
                      </c:pt>
                      <c:pt idx="296" formatCode="_-* #,##0_-;\-* #,##0_-;_-* &quot;-&quot;??_-;_-@_-">
                        <c:v>262732.87005649717</c:v>
                      </c:pt>
                      <c:pt idx="297" formatCode="_-* #,##0_-;\-* #,##0_-;_-* &quot;-&quot;??_-;_-@_-">
                        <c:v>263356.63513513515</c:v>
                      </c:pt>
                      <c:pt idx="298" formatCode="_-* #,##0_-;\-* #,##0_-;_-* &quot;-&quot;??_-;_-@_-">
                        <c:v>263881.53030303027</c:v>
                      </c:pt>
                      <c:pt idx="299" formatCode="_-* #,##0_-;\-* #,##0_-;_-* &quot;-&quot;??_-;_-@_-">
                        <c:v>264438.66946308722</c:v>
                      </c:pt>
                      <c:pt idx="300" formatCode="_-* #,##0_-;\-* #,##0_-;_-* &quot;-&quot;??_-;_-@_-">
                        <c:v>264816.13405797101</c:v>
                      </c:pt>
                      <c:pt idx="301" formatCode="_-* #,##0_-;\-* #,##0_-;_-* &quot;-&quot;??_-;_-@_-">
                        <c:v>265165.39333333337</c:v>
                      </c:pt>
                      <c:pt idx="302" formatCode="_-* #,##0_-;\-* #,##0_-;_-* &quot;-&quot;??_-;_-@_-">
                        <c:v>265626.90005537099</c:v>
                      </c:pt>
                      <c:pt idx="303" formatCode="_-* #,##0_-;\-* #,##0_-;_-* &quot;-&quot;??_-;_-@_-">
                        <c:v>265828.09547461371</c:v>
                      </c:pt>
                      <c:pt idx="304" formatCode="_-* #,##0_-;\-* #,##0_-;_-* &quot;-&quot;??_-;_-@_-">
                        <c:v>266134.25577557756</c:v>
                      </c:pt>
                      <c:pt idx="305" formatCode="_-* #,##0_-;\-* #,##0_-;_-* &quot;-&quot;??_-;_-@_-">
                        <c:v>266620.33223684208</c:v>
                      </c:pt>
                      <c:pt idx="306" formatCode="_-* #,##0_-;\-* #,##0_-;_-* &quot;-&quot;??_-;_-@_-">
                        <c:v>266936.84918032784</c:v>
                      </c:pt>
                      <c:pt idx="307" formatCode="_-* #,##0_-;\-* #,##0_-;_-* &quot;-&quot;??_-;_-@_-">
                        <c:v>267103.81209150329</c:v>
                      </c:pt>
                      <c:pt idx="308" formatCode="_-* #,##0_-;\-* #,##0_-;_-* &quot;-&quot;??_-;_-@_-">
                        <c:v>267366.60857763299</c:v>
                      </c:pt>
                      <c:pt idx="309" formatCode="_-* #,##0_-;\-* #,##0_-;_-* &quot;-&quot;??_-;_-@_-">
                        <c:v>267471.16341991344</c:v>
                      </c:pt>
                      <c:pt idx="310" formatCode="_-* #,##0_-;\-* #,##0_-;_-* &quot;-&quot;??_-;_-@_-">
                        <c:v>267678.47653721686</c:v>
                      </c:pt>
                      <c:pt idx="311" formatCode="_-* #,##0_-;\-* #,##0_-;_-* &quot;-&quot;??_-;_-@_-">
                        <c:v>267919.08655913977</c:v>
                      </c:pt>
                      <c:pt idx="312" formatCode="_-* #,##0_-;\-* #,##0_-;_-* &quot;-&quot;??_-;_-@_-">
                        <c:v>267997.39067524119</c:v>
                      </c:pt>
                      <c:pt idx="313" formatCode="_-* #,##0_-;\-* #,##0_-;_-* &quot;-&quot;??_-;_-@_-">
                        <c:v>268272.28135048237</c:v>
                      </c:pt>
                      <c:pt idx="314" formatCode="_-* #,##0_-;\-* #,##0_-;_-* &quot;-&quot;??_-;_-@_-">
                        <c:v>268547.17202572356</c:v>
                      </c:pt>
                      <c:pt idx="315" formatCode="_-* #,##0_-;\-* #,##0_-;_-* &quot;-&quot;??_-;_-@_-">
                        <c:v>268822.06270096474</c:v>
                      </c:pt>
                      <c:pt idx="316" formatCode="_-* #,##0_-;\-* #,##0_-;_-* &quot;-&quot;??_-;_-@_-">
                        <c:v>269096.95337620593</c:v>
                      </c:pt>
                      <c:pt idx="317" formatCode="_-* #,##0_-;\-* #,##0_-;_-* &quot;-&quot;??_-;_-@_-">
                        <c:v>269371.84405144711</c:v>
                      </c:pt>
                      <c:pt idx="318" formatCode="_-* #,##0_-;\-* #,##0_-;_-* &quot;-&quot;??_-;_-@_-">
                        <c:v>269646.7347266883</c:v>
                      </c:pt>
                      <c:pt idx="319" formatCode="_-* #,##0_-;\-* #,##0_-;_-* &quot;-&quot;??_-;_-@_-">
                        <c:v>269921.62540192949</c:v>
                      </c:pt>
                      <c:pt idx="320" formatCode="_-* #,##0_-;\-* #,##0_-;_-* &quot;-&quot;??_-;_-@_-">
                        <c:v>270196.51607717067</c:v>
                      </c:pt>
                      <c:pt idx="321" formatCode="_-* #,##0_-;\-* #,##0_-;_-* &quot;-&quot;??_-;_-@_-">
                        <c:v>270471.40675241186</c:v>
                      </c:pt>
                      <c:pt idx="322" formatCode="_-* #,##0_-;\-* #,##0_-;_-* &quot;-&quot;??_-;_-@_-">
                        <c:v>270746.29742765304</c:v>
                      </c:pt>
                      <c:pt idx="323" formatCode="_-* #,##0_-;\-* #,##0_-;_-* &quot;-&quot;??_-;_-@_-">
                        <c:v>271021.18810289423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30-43D4-94C8-2076D9792FDB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Forecasting'!$W$10</c15:sqref>
                        </c15:formulaRef>
                      </c:ext>
                    </c:extLst>
                    <c:strCache>
                      <c:ptCount val="1"/>
                      <c:pt idx="0">
                        <c:v> LES Forecast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Forecasting'!$W$11:$W$334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211172.33333333334</c:v>
                      </c:pt>
                      <c:pt idx="1">
                        <c:v>225265.08857094741</c:v>
                      </c:pt>
                      <c:pt idx="2">
                        <c:v>234010.28312681557</c:v>
                      </c:pt>
                      <c:pt idx="3">
                        <c:v>241609.77793975954</c:v>
                      </c:pt>
                      <c:pt idx="4">
                        <c:v>245035.60183524271</c:v>
                      </c:pt>
                      <c:pt idx="5">
                        <c:v>248477.64236077023</c:v>
                      </c:pt>
                      <c:pt idx="6">
                        <c:v>248312.35937872293</c:v>
                      </c:pt>
                      <c:pt idx="7">
                        <c:v>241396.68203102396</c:v>
                      </c:pt>
                      <c:pt idx="8">
                        <c:v>235587.54827661306</c:v>
                      </c:pt>
                      <c:pt idx="9">
                        <c:v>223600.84644510355</c:v>
                      </c:pt>
                      <c:pt idx="10">
                        <c:v>214331.80740977146</c:v>
                      </c:pt>
                      <c:pt idx="11">
                        <c:v>203081.42901093134</c:v>
                      </c:pt>
                      <c:pt idx="12">
                        <c:v>190700.32171830389</c:v>
                      </c:pt>
                      <c:pt idx="13">
                        <c:v>189410.5158613105</c:v>
                      </c:pt>
                      <c:pt idx="14">
                        <c:v>188737.00105764091</c:v>
                      </c:pt>
                      <c:pt idx="15">
                        <c:v>194233.73058885217</c:v>
                      </c:pt>
                      <c:pt idx="16">
                        <c:v>196350.16416034682</c:v>
                      </c:pt>
                      <c:pt idx="17">
                        <c:v>201580.6893861616</c:v>
                      </c:pt>
                      <c:pt idx="18">
                        <c:v>205552.13406476952</c:v>
                      </c:pt>
                      <c:pt idx="19">
                        <c:v>203028.03006301125</c:v>
                      </c:pt>
                      <c:pt idx="20">
                        <c:v>202228.20976415885</c:v>
                      </c:pt>
                      <c:pt idx="21">
                        <c:v>196109.31132876212</c:v>
                      </c:pt>
                      <c:pt idx="22">
                        <c:v>192749.9916121109</c:v>
                      </c:pt>
                      <c:pt idx="23">
                        <c:v>184063.81213746298</c:v>
                      </c:pt>
                      <c:pt idx="24">
                        <c:v>176310.17071776319</c:v>
                      </c:pt>
                      <c:pt idx="25">
                        <c:v>180722.9297464035</c:v>
                      </c:pt>
                      <c:pt idx="26">
                        <c:v>184253.93208055271</c:v>
                      </c:pt>
                      <c:pt idx="27">
                        <c:v>191111.66466502639</c:v>
                      </c:pt>
                      <c:pt idx="28">
                        <c:v>196863.27668425511</c:v>
                      </c:pt>
                      <c:pt idx="29">
                        <c:v>203964.71700095112</c:v>
                      </c:pt>
                      <c:pt idx="30">
                        <c:v>209526.6529624167</c:v>
                      </c:pt>
                      <c:pt idx="31">
                        <c:v>208644.16481425552</c:v>
                      </c:pt>
                      <c:pt idx="32">
                        <c:v>208465.84358760391</c:v>
                      </c:pt>
                      <c:pt idx="33">
                        <c:v>203656.11043174821</c:v>
                      </c:pt>
                      <c:pt idx="34">
                        <c:v>200705.93576968979</c:v>
                      </c:pt>
                      <c:pt idx="35">
                        <c:v>198549.48512171442</c:v>
                      </c:pt>
                      <c:pt idx="36">
                        <c:v>188936.81546220739</c:v>
                      </c:pt>
                      <c:pt idx="37">
                        <c:v>191826.75381604212</c:v>
                      </c:pt>
                      <c:pt idx="38">
                        <c:v>193239.93199791975</c:v>
                      </c:pt>
                      <c:pt idx="39">
                        <c:v>199432.95706676415</c:v>
                      </c:pt>
                      <c:pt idx="40">
                        <c:v>203953.60105172097</c:v>
                      </c:pt>
                      <c:pt idx="41">
                        <c:v>209473.58951571176</c:v>
                      </c:pt>
                      <c:pt idx="42">
                        <c:v>214395.13003428304</c:v>
                      </c:pt>
                      <c:pt idx="43">
                        <c:v>212749.79013696348</c:v>
                      </c:pt>
                      <c:pt idx="44">
                        <c:v>212184.91691737913</c:v>
                      </c:pt>
                      <c:pt idx="45">
                        <c:v>207172.97660006734</c:v>
                      </c:pt>
                      <c:pt idx="46">
                        <c:v>202789.93093405562</c:v>
                      </c:pt>
                      <c:pt idx="47">
                        <c:v>195868.0730960746</c:v>
                      </c:pt>
                      <c:pt idx="48">
                        <c:v>188061.81612947647</c:v>
                      </c:pt>
                      <c:pt idx="49">
                        <c:v>191623.15454035101</c:v>
                      </c:pt>
                      <c:pt idx="50">
                        <c:v>195068.76013932898</c:v>
                      </c:pt>
                      <c:pt idx="51">
                        <c:v>202595.93468841861</c:v>
                      </c:pt>
                      <c:pt idx="52">
                        <c:v>207524.71659370762</c:v>
                      </c:pt>
                      <c:pt idx="53">
                        <c:v>214652.94175475693</c:v>
                      </c:pt>
                      <c:pt idx="54">
                        <c:v>221488.73843656637</c:v>
                      </c:pt>
                      <c:pt idx="55">
                        <c:v>219199.8762221683</c:v>
                      </c:pt>
                      <c:pt idx="56">
                        <c:v>219849.1992358733</c:v>
                      </c:pt>
                      <c:pt idx="57">
                        <c:v>214568.87088191573</c:v>
                      </c:pt>
                      <c:pt idx="58">
                        <c:v>210814.08271071175</c:v>
                      </c:pt>
                      <c:pt idx="59">
                        <c:v>203831.1605382218</c:v>
                      </c:pt>
                      <c:pt idx="60">
                        <c:v>196173.74562094064</c:v>
                      </c:pt>
                      <c:pt idx="61">
                        <c:v>199941.57071712881</c:v>
                      </c:pt>
                      <c:pt idx="62">
                        <c:v>202903.63821391464</c:v>
                      </c:pt>
                      <c:pt idx="63">
                        <c:v>210483.26377902069</c:v>
                      </c:pt>
                      <c:pt idx="64">
                        <c:v>215183.26097127591</c:v>
                      </c:pt>
                      <c:pt idx="65">
                        <c:v>223803.53184239726</c:v>
                      </c:pt>
                      <c:pt idx="66">
                        <c:v>229319.46758438367</c:v>
                      </c:pt>
                      <c:pt idx="67">
                        <c:v>226468.77385066467</c:v>
                      </c:pt>
                      <c:pt idx="68">
                        <c:v>226532.86101530961</c:v>
                      </c:pt>
                      <c:pt idx="69">
                        <c:v>219827.05325225292</c:v>
                      </c:pt>
                      <c:pt idx="70">
                        <c:v>216026.47473724652</c:v>
                      </c:pt>
                      <c:pt idx="71">
                        <c:v>209347.31014147014</c:v>
                      </c:pt>
                      <c:pt idx="72">
                        <c:v>200738.42919229483</c:v>
                      </c:pt>
                      <c:pt idx="73">
                        <c:v>203450.33762539289</c:v>
                      </c:pt>
                      <c:pt idx="74">
                        <c:v>207125.50592531991</c:v>
                      </c:pt>
                      <c:pt idx="75">
                        <c:v>213649.23185755953</c:v>
                      </c:pt>
                      <c:pt idx="76">
                        <c:v>219161.43805981654</c:v>
                      </c:pt>
                      <c:pt idx="77">
                        <c:v>227341.40857413222</c:v>
                      </c:pt>
                      <c:pt idx="78">
                        <c:v>232678.96491191062</c:v>
                      </c:pt>
                      <c:pt idx="79">
                        <c:v>230501.27432250229</c:v>
                      </c:pt>
                      <c:pt idx="80">
                        <c:v>231604.2876977862</c:v>
                      </c:pt>
                      <c:pt idx="81">
                        <c:v>226231.19598862436</c:v>
                      </c:pt>
                      <c:pt idx="82">
                        <c:v>223549.81803910734</c:v>
                      </c:pt>
                      <c:pt idx="83">
                        <c:v>213474.61876492936</c:v>
                      </c:pt>
                      <c:pt idx="84">
                        <c:v>204779.40487272624</c:v>
                      </c:pt>
                      <c:pt idx="85">
                        <c:v>208213.03738964835</c:v>
                      </c:pt>
                      <c:pt idx="86">
                        <c:v>211275.80552328067</c:v>
                      </c:pt>
                      <c:pt idx="87">
                        <c:v>217256.21018423152</c:v>
                      </c:pt>
                      <c:pt idx="88">
                        <c:v>223860.44424081608</c:v>
                      </c:pt>
                      <c:pt idx="89">
                        <c:v>231514.93558950472</c:v>
                      </c:pt>
                      <c:pt idx="90">
                        <c:v>236849.65336516776</c:v>
                      </c:pt>
                      <c:pt idx="91">
                        <c:v>234846.56316906822</c:v>
                      </c:pt>
                      <c:pt idx="92">
                        <c:v>236185.85964128989</c:v>
                      </c:pt>
                      <c:pt idx="93">
                        <c:v>232930.22612030065</c:v>
                      </c:pt>
                      <c:pt idx="94">
                        <c:v>230005.40811057319</c:v>
                      </c:pt>
                      <c:pt idx="95">
                        <c:v>221326.49839593022</c:v>
                      </c:pt>
                      <c:pt idx="96">
                        <c:v>212979.68896161069</c:v>
                      </c:pt>
                      <c:pt idx="97">
                        <c:v>218005.09469876904</c:v>
                      </c:pt>
                      <c:pt idx="98">
                        <c:v>220532.1450003557</c:v>
                      </c:pt>
                      <c:pt idx="99">
                        <c:v>227754.79735214321</c:v>
                      </c:pt>
                      <c:pt idx="100">
                        <c:v>233650.38877855882</c:v>
                      </c:pt>
                      <c:pt idx="101">
                        <c:v>238960.10153399347</c:v>
                      </c:pt>
                      <c:pt idx="102">
                        <c:v>243893.5163553812</c:v>
                      </c:pt>
                      <c:pt idx="103">
                        <c:v>240629.62099396219</c:v>
                      </c:pt>
                      <c:pt idx="104">
                        <c:v>240731.69384279073</c:v>
                      </c:pt>
                      <c:pt idx="105">
                        <c:v>235875.72649732721</c:v>
                      </c:pt>
                      <c:pt idx="106">
                        <c:v>230341.71523909256</c:v>
                      </c:pt>
                      <c:pt idx="107">
                        <c:v>222904.08302169025</c:v>
                      </c:pt>
                      <c:pt idx="108">
                        <c:v>214039.49277432912</c:v>
                      </c:pt>
                      <c:pt idx="109">
                        <c:v>218202.66436710025</c:v>
                      </c:pt>
                      <c:pt idx="110">
                        <c:v>221754.4254297624</c:v>
                      </c:pt>
                      <c:pt idx="111">
                        <c:v>229181.99372230281</c:v>
                      </c:pt>
                      <c:pt idx="112">
                        <c:v>234483.59390518974</c:v>
                      </c:pt>
                      <c:pt idx="113">
                        <c:v>240986.29290927641</c:v>
                      </c:pt>
                      <c:pt idx="114">
                        <c:v>246977.97511134838</c:v>
                      </c:pt>
                      <c:pt idx="115">
                        <c:v>242130.80141374172</c:v>
                      </c:pt>
                      <c:pt idx="116">
                        <c:v>243109.3522764837</c:v>
                      </c:pt>
                      <c:pt idx="117">
                        <c:v>240051.82348975254</c:v>
                      </c:pt>
                      <c:pt idx="118">
                        <c:v>237150.86145811775</c:v>
                      </c:pt>
                      <c:pt idx="119">
                        <c:v>229798.1919770457</c:v>
                      </c:pt>
                      <c:pt idx="120">
                        <c:v>221563.90044706166</c:v>
                      </c:pt>
                      <c:pt idx="121">
                        <c:v>224818.56251212402</c:v>
                      </c:pt>
                      <c:pt idx="122">
                        <c:v>228015.63871663035</c:v>
                      </c:pt>
                      <c:pt idx="123">
                        <c:v>235703.61888378818</c:v>
                      </c:pt>
                      <c:pt idx="124">
                        <c:v>240482.61227548023</c:v>
                      </c:pt>
                      <c:pt idx="125">
                        <c:v>247118.56875108887</c:v>
                      </c:pt>
                      <c:pt idx="126">
                        <c:v>252978.30268351935</c:v>
                      </c:pt>
                      <c:pt idx="127">
                        <c:v>248675.58255844717</c:v>
                      </c:pt>
                      <c:pt idx="128">
                        <c:v>249099.15819956237</c:v>
                      </c:pt>
                      <c:pt idx="129">
                        <c:v>244072.61830463723</c:v>
                      </c:pt>
                      <c:pt idx="130">
                        <c:v>241185.25503475606</c:v>
                      </c:pt>
                      <c:pt idx="131">
                        <c:v>233402.023319573</c:v>
                      </c:pt>
                      <c:pt idx="132">
                        <c:v>222126.26593332546</c:v>
                      </c:pt>
                      <c:pt idx="133">
                        <c:v>224804.75186243383</c:v>
                      </c:pt>
                      <c:pt idx="134">
                        <c:v>228174.05964951674</c:v>
                      </c:pt>
                      <c:pt idx="135">
                        <c:v>235837.05974665354</c:v>
                      </c:pt>
                      <c:pt idx="136">
                        <c:v>241623.29514780579</c:v>
                      </c:pt>
                      <c:pt idx="137">
                        <c:v>249605.91586479667</c:v>
                      </c:pt>
                      <c:pt idx="138">
                        <c:v>255279.21504077542</c:v>
                      </c:pt>
                      <c:pt idx="139">
                        <c:v>251457.80080060792</c:v>
                      </c:pt>
                      <c:pt idx="140">
                        <c:v>253881.32525563441</c:v>
                      </c:pt>
                      <c:pt idx="141">
                        <c:v>248542.29245619665</c:v>
                      </c:pt>
                      <c:pt idx="142">
                        <c:v>245795.74751300737</c:v>
                      </c:pt>
                      <c:pt idx="143">
                        <c:v>237970.47085015866</c:v>
                      </c:pt>
                      <c:pt idx="144">
                        <c:v>228751.96493163551</c:v>
                      </c:pt>
                      <c:pt idx="145">
                        <c:v>234651.47807395496</c:v>
                      </c:pt>
                      <c:pt idx="146">
                        <c:v>239402.86824252055</c:v>
                      </c:pt>
                      <c:pt idx="147">
                        <c:v>245431.04559394496</c:v>
                      </c:pt>
                      <c:pt idx="148">
                        <c:v>250246.18363152797</c:v>
                      </c:pt>
                      <c:pt idx="149">
                        <c:v>256917.43997027719</c:v>
                      </c:pt>
                      <c:pt idx="150">
                        <c:v>260920.27928318156</c:v>
                      </c:pt>
                      <c:pt idx="151">
                        <c:v>257123.54149618204</c:v>
                      </c:pt>
                      <c:pt idx="152">
                        <c:v>257638.98905229519</c:v>
                      </c:pt>
                      <c:pt idx="153">
                        <c:v>252767.19756069864</c:v>
                      </c:pt>
                      <c:pt idx="154">
                        <c:v>250570.09396693236</c:v>
                      </c:pt>
                      <c:pt idx="155">
                        <c:v>241523.39548283242</c:v>
                      </c:pt>
                      <c:pt idx="156">
                        <c:v>232966.44308789459</c:v>
                      </c:pt>
                      <c:pt idx="157">
                        <c:v>237872.16228640705</c:v>
                      </c:pt>
                      <c:pt idx="158">
                        <c:v>241208.33633297685</c:v>
                      </c:pt>
                      <c:pt idx="159">
                        <c:v>248078.86138321637</c:v>
                      </c:pt>
                      <c:pt idx="160">
                        <c:v>253955.14892097612</c:v>
                      </c:pt>
                      <c:pt idx="161">
                        <c:v>259633.80181874384</c:v>
                      </c:pt>
                      <c:pt idx="162">
                        <c:v>263360.54458919086</c:v>
                      </c:pt>
                      <c:pt idx="163">
                        <c:v>258070.65654141438</c:v>
                      </c:pt>
                      <c:pt idx="164">
                        <c:v>256814.77751689841</c:v>
                      </c:pt>
                      <c:pt idx="165">
                        <c:v>252792.44940992177</c:v>
                      </c:pt>
                      <c:pt idx="166">
                        <c:v>250473.15164040471</c:v>
                      </c:pt>
                      <c:pt idx="167">
                        <c:v>244305.58969589739</c:v>
                      </c:pt>
                      <c:pt idx="168">
                        <c:v>235129.22890800881</c:v>
                      </c:pt>
                      <c:pt idx="169">
                        <c:v>240470.29098449569</c:v>
                      </c:pt>
                      <c:pt idx="170">
                        <c:v>242884.36693314509</c:v>
                      </c:pt>
                      <c:pt idx="171">
                        <c:v>249336.45713354333</c:v>
                      </c:pt>
                      <c:pt idx="172">
                        <c:v>254642.49460073933</c:v>
                      </c:pt>
                      <c:pt idx="173">
                        <c:v>258653.13107498968</c:v>
                      </c:pt>
                      <c:pt idx="174">
                        <c:v>262298.17965093179</c:v>
                      </c:pt>
                      <c:pt idx="175">
                        <c:v>258199.81785662542</c:v>
                      </c:pt>
                      <c:pt idx="176">
                        <c:v>259019.14026908393</c:v>
                      </c:pt>
                      <c:pt idx="177">
                        <c:v>255184.40125142253</c:v>
                      </c:pt>
                      <c:pt idx="178">
                        <c:v>253029.78688392177</c:v>
                      </c:pt>
                      <c:pt idx="179">
                        <c:v>246256.96499359215</c:v>
                      </c:pt>
                      <c:pt idx="180">
                        <c:v>235953.37367828321</c:v>
                      </c:pt>
                      <c:pt idx="181">
                        <c:v>241954.57808965803</c:v>
                      </c:pt>
                      <c:pt idx="182">
                        <c:v>244533.07026153954</c:v>
                      </c:pt>
                      <c:pt idx="183">
                        <c:v>251893.9571507294</c:v>
                      </c:pt>
                      <c:pt idx="184">
                        <c:v>257008.0404233</c:v>
                      </c:pt>
                      <c:pt idx="185">
                        <c:v>261573.03897759112</c:v>
                      </c:pt>
                      <c:pt idx="186">
                        <c:v>266449.21662127809</c:v>
                      </c:pt>
                      <c:pt idx="187">
                        <c:v>261340.16923706874</c:v>
                      </c:pt>
                      <c:pt idx="188">
                        <c:v>262405.05476584099</c:v>
                      </c:pt>
                      <c:pt idx="189">
                        <c:v>257693.54227670189</c:v>
                      </c:pt>
                      <c:pt idx="190">
                        <c:v>251940.92338677336</c:v>
                      </c:pt>
                      <c:pt idx="191">
                        <c:v>244828.87977236524</c:v>
                      </c:pt>
                      <c:pt idx="192">
                        <c:v>235292.17088805046</c:v>
                      </c:pt>
                      <c:pt idx="193">
                        <c:v>238704.65896826255</c:v>
                      </c:pt>
                      <c:pt idx="194">
                        <c:v>241633.90488779603</c:v>
                      </c:pt>
                      <c:pt idx="195">
                        <c:v>247412.08439366473</c:v>
                      </c:pt>
                      <c:pt idx="196">
                        <c:v>250726.54962148805</c:v>
                      </c:pt>
                      <c:pt idx="197">
                        <c:v>254782.76753865532</c:v>
                      </c:pt>
                      <c:pt idx="198">
                        <c:v>257593.42343312359</c:v>
                      </c:pt>
                      <c:pt idx="199">
                        <c:v>252431.06510787146</c:v>
                      </c:pt>
                      <c:pt idx="200">
                        <c:v>253847.24321046378</c:v>
                      </c:pt>
                      <c:pt idx="201">
                        <c:v>248222.30459469437</c:v>
                      </c:pt>
                      <c:pt idx="202">
                        <c:v>245569.18991013124</c:v>
                      </c:pt>
                      <c:pt idx="203">
                        <c:v>237924.20859723599</c:v>
                      </c:pt>
                      <c:pt idx="204">
                        <c:v>229271.90910239427</c:v>
                      </c:pt>
                      <c:pt idx="205">
                        <c:v>233788.37385849463</c:v>
                      </c:pt>
                      <c:pt idx="206">
                        <c:v>238250.53891843997</c:v>
                      </c:pt>
                      <c:pt idx="207">
                        <c:v>244367.87645962244</c:v>
                      </c:pt>
                      <c:pt idx="208">
                        <c:v>249332.39692642065</c:v>
                      </c:pt>
                      <c:pt idx="209">
                        <c:v>255328.63342770617</c:v>
                      </c:pt>
                      <c:pt idx="210">
                        <c:v>258502.55264688627</c:v>
                      </c:pt>
                      <c:pt idx="211">
                        <c:v>254464.00559469973</c:v>
                      </c:pt>
                      <c:pt idx="212">
                        <c:v>254604.76146771695</c:v>
                      </c:pt>
                      <c:pt idx="213">
                        <c:v>249420.3396995193</c:v>
                      </c:pt>
                      <c:pt idx="214">
                        <c:v>246036.88042657802</c:v>
                      </c:pt>
                      <c:pt idx="215">
                        <c:v>236880.5759436118</c:v>
                      </c:pt>
                      <c:pt idx="216">
                        <c:v>226199.97852628844</c:v>
                      </c:pt>
                      <c:pt idx="217">
                        <c:v>233097.08067052922</c:v>
                      </c:pt>
                      <c:pt idx="218">
                        <c:v>238795.17655565037</c:v>
                      </c:pt>
                      <c:pt idx="219">
                        <c:v>244517.06441741591</c:v>
                      </c:pt>
                      <c:pt idx="220">
                        <c:v>250186.81305092186</c:v>
                      </c:pt>
                      <c:pt idx="221">
                        <c:v>256422.6829580607</c:v>
                      </c:pt>
                      <c:pt idx="222">
                        <c:v>260686.20977053078</c:v>
                      </c:pt>
                      <c:pt idx="223">
                        <c:v>257186.34591307864</c:v>
                      </c:pt>
                      <c:pt idx="224">
                        <c:v>258213.85825983688</c:v>
                      </c:pt>
                      <c:pt idx="225">
                        <c:v>253029.20504353117</c:v>
                      </c:pt>
                      <c:pt idx="226">
                        <c:v>249202.4519782188</c:v>
                      </c:pt>
                      <c:pt idx="227">
                        <c:v>240249.14957513759</c:v>
                      </c:pt>
                      <c:pt idx="228">
                        <c:v>229648.83186702387</c:v>
                      </c:pt>
                      <c:pt idx="229">
                        <c:v>235209.17127632839</c:v>
                      </c:pt>
                      <c:pt idx="230">
                        <c:v>238700.04648296422</c:v>
                      </c:pt>
                      <c:pt idx="231">
                        <c:v>243204.35034383528</c:v>
                      </c:pt>
                      <c:pt idx="232">
                        <c:v>248335.71398299583</c:v>
                      </c:pt>
                      <c:pt idx="233">
                        <c:v>253020.98813782938</c:v>
                      </c:pt>
                      <c:pt idx="234">
                        <c:v>256751.97917339142</c:v>
                      </c:pt>
                      <c:pt idx="235">
                        <c:v>253147.22946874617</c:v>
                      </c:pt>
                      <c:pt idx="236">
                        <c:v>253519.88100673797</c:v>
                      </c:pt>
                      <c:pt idx="237">
                        <c:v>249078.59796882793</c:v>
                      </c:pt>
                      <c:pt idx="238">
                        <c:v>247655.40719244376</c:v>
                      </c:pt>
                      <c:pt idx="239">
                        <c:v>240546.30558603481</c:v>
                      </c:pt>
                      <c:pt idx="240">
                        <c:v>231740.23152988602</c:v>
                      </c:pt>
                      <c:pt idx="241">
                        <c:v>238093.06646120042</c:v>
                      </c:pt>
                      <c:pt idx="242">
                        <c:v>241029.4511743508</c:v>
                      </c:pt>
                      <c:pt idx="243">
                        <c:v>247409.19174103331</c:v>
                      </c:pt>
                      <c:pt idx="244">
                        <c:v>252353.4112368018</c:v>
                      </c:pt>
                      <c:pt idx="245">
                        <c:v>256138.5400350494</c:v>
                      </c:pt>
                      <c:pt idx="246">
                        <c:v>260408.53525030828</c:v>
                      </c:pt>
                      <c:pt idx="247">
                        <c:v>254750.81523021348</c:v>
                      </c:pt>
                      <c:pt idx="248">
                        <c:v>255148.25719896739</c:v>
                      </c:pt>
                      <c:pt idx="249">
                        <c:v>250780.8383962248</c:v>
                      </c:pt>
                      <c:pt idx="250">
                        <c:v>246671.50440195957</c:v>
                      </c:pt>
                      <c:pt idx="251">
                        <c:v>240212.5885900158</c:v>
                      </c:pt>
                      <c:pt idx="252">
                        <c:v>230481.20668248812</c:v>
                      </c:pt>
                      <c:pt idx="253">
                        <c:v>235875.508631843</c:v>
                      </c:pt>
                      <c:pt idx="254">
                        <c:v>240109.24844817616</c:v>
                      </c:pt>
                      <c:pt idx="255">
                        <c:v>247549.50269037884</c:v>
                      </c:pt>
                      <c:pt idx="256">
                        <c:v>252302.95653221928</c:v>
                      </c:pt>
                      <c:pt idx="257">
                        <c:v>257356.94657464139</c:v>
                      </c:pt>
                      <c:pt idx="258">
                        <c:v>262622.72225439304</c:v>
                      </c:pt>
                      <c:pt idx="259">
                        <c:v>257725.21894334652</c:v>
                      </c:pt>
                      <c:pt idx="260">
                        <c:v>259207.71929630864</c:v>
                      </c:pt>
                      <c:pt idx="261">
                        <c:v>253754.58304298474</c:v>
                      </c:pt>
                      <c:pt idx="262">
                        <c:v>249714.89693125302</c:v>
                      </c:pt>
                      <c:pt idx="263">
                        <c:v>241365.64306788397</c:v>
                      </c:pt>
                      <c:pt idx="264">
                        <c:v>230517.99206863056</c:v>
                      </c:pt>
                      <c:pt idx="265">
                        <c:v>235823.1585176787</c:v>
                      </c:pt>
                      <c:pt idx="266">
                        <c:v>241494.50740549737</c:v>
                      </c:pt>
                      <c:pt idx="267">
                        <c:v>249455.44014274373</c:v>
                      </c:pt>
                      <c:pt idx="268">
                        <c:v>254840.29090422747</c:v>
                      </c:pt>
                      <c:pt idx="269">
                        <c:v>261289.22897553581</c:v>
                      </c:pt>
                      <c:pt idx="270">
                        <c:v>265784.5794385685</c:v>
                      </c:pt>
                      <c:pt idx="271">
                        <c:v>261754.12885408351</c:v>
                      </c:pt>
                      <c:pt idx="272">
                        <c:v>264325.89467131317</c:v>
                      </c:pt>
                      <c:pt idx="273">
                        <c:v>257963.64299109191</c:v>
                      </c:pt>
                      <c:pt idx="274">
                        <c:v>256493.62225889505</c:v>
                      </c:pt>
                      <c:pt idx="275">
                        <c:v>248772.55416144273</c:v>
                      </c:pt>
                      <c:pt idx="276">
                        <c:v>237029.75773308991</c:v>
                      </c:pt>
                      <c:pt idx="277">
                        <c:v>242016.46266213642</c:v>
                      </c:pt>
                      <c:pt idx="278">
                        <c:v>247906.11099434237</c:v>
                      </c:pt>
                      <c:pt idx="279">
                        <c:v>255492.72625769605</c:v>
                      </c:pt>
                      <c:pt idx="280">
                        <c:v>261419.13999387738</c:v>
                      </c:pt>
                      <c:pt idx="281">
                        <c:v>268688.59729664063</c:v>
                      </c:pt>
                      <c:pt idx="282">
                        <c:v>272090.61645420588</c:v>
                      </c:pt>
                      <c:pt idx="283">
                        <c:v>268552.56048975844</c:v>
                      </c:pt>
                      <c:pt idx="284">
                        <c:v>270085.76897476165</c:v>
                      </c:pt>
                      <c:pt idx="285">
                        <c:v>264291.87208854879</c:v>
                      </c:pt>
                      <c:pt idx="286">
                        <c:v>263186.02363772161</c:v>
                      </c:pt>
                      <c:pt idx="287">
                        <c:v>255404.69930164653</c:v>
                      </c:pt>
                      <c:pt idx="288">
                        <c:v>243463.94468889068</c:v>
                      </c:pt>
                      <c:pt idx="289">
                        <c:v>248745.85754647665</c:v>
                      </c:pt>
                      <c:pt idx="290">
                        <c:v>254758.86618131463</c:v>
                      </c:pt>
                      <c:pt idx="291">
                        <c:v>262533.85361752938</c:v>
                      </c:pt>
                      <c:pt idx="292">
                        <c:v>268348.55409983924</c:v>
                      </c:pt>
                      <c:pt idx="293">
                        <c:v>275644.59259392676</c:v>
                      </c:pt>
                      <c:pt idx="294">
                        <c:v>279132.23171786225</c:v>
                      </c:pt>
                      <c:pt idx="295">
                        <c:v>275633.33994309994</c:v>
                      </c:pt>
                      <c:pt idx="296">
                        <c:v>277254.3396731611</c:v>
                      </c:pt>
                      <c:pt idx="297">
                        <c:v>271233.36058331805</c:v>
                      </c:pt>
                      <c:pt idx="298">
                        <c:v>269608.26754592051</c:v>
                      </c:pt>
                      <c:pt idx="299">
                        <c:v>261259.8617071115</c:v>
                      </c:pt>
                      <c:pt idx="300">
                        <c:v>248542.07203209365</c:v>
                      </c:pt>
                      <c:pt idx="301">
                        <c:v>252629.34056114755</c:v>
                      </c:pt>
                      <c:pt idx="302">
                        <c:v>258089.83917532125</c:v>
                      </c:pt>
                      <c:pt idx="303">
                        <c:v>266420.28053345764</c:v>
                      </c:pt>
                      <c:pt idx="304">
                        <c:v>271876.70426016545</c:v>
                      </c:pt>
                      <c:pt idx="305">
                        <c:v>278451.03436233773</c:v>
                      </c:pt>
                      <c:pt idx="306">
                        <c:v>282023.56655194738</c:v>
                      </c:pt>
                      <c:pt idx="307">
                        <c:v>277478.9313491577</c:v>
                      </c:pt>
                      <c:pt idx="308">
                        <c:v>279244.10718464357</c:v>
                      </c:pt>
                      <c:pt idx="309">
                        <c:v>273119.548255248</c:v>
                      </c:pt>
                      <c:pt idx="310">
                        <c:v>271175.69346726156</c:v>
                      </c:pt>
                      <c:pt idx="311">
                        <c:v>262388.27376126306</c:v>
                      </c:pt>
                      <c:pt idx="312">
                        <c:v>253554.6680288864</c:v>
                      </c:pt>
                      <c:pt idx="313">
                        <c:v>245445.69588633516</c:v>
                      </c:pt>
                      <c:pt idx="314">
                        <c:v>238550.1120737273</c:v>
                      </c:pt>
                      <c:pt idx="315">
                        <c:v>233111.15698328981</c:v>
                      </c:pt>
                      <c:pt idx="316">
                        <c:v>229188.5414255822</c:v>
                      </c:pt>
                      <c:pt idx="317">
                        <c:v>226712.43479268462</c:v>
                      </c:pt>
                      <c:pt idx="318">
                        <c:v>225528.64776467904</c:v>
                      </c:pt>
                      <c:pt idx="319">
                        <c:v>225434.99955862289</c:v>
                      </c:pt>
                      <c:pt idx="320">
                        <c:v>226209.40051820167</c:v>
                      </c:pt>
                      <c:pt idx="321">
                        <c:v>227630.51567193944</c:v>
                      </c:pt>
                      <c:pt idx="322">
                        <c:v>229492.05071084166</c:v>
                      </c:pt>
                      <c:pt idx="323">
                        <c:v>231611.75953438442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30-43D4-94C8-2076D9792FDB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Forecasting'!$Y$10</c15:sqref>
                        </c15:formulaRef>
                      </c:ext>
                    </c:extLst>
                    <c:strCache>
                      <c:ptCount val="1"/>
                      <c:pt idx="0">
                        <c:v> AD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Forecasting'!$C$11:$C$334</c15:sqref>
                        </c15:formulaRef>
                      </c:ext>
                    </c:extLst>
                    <c:numCache>
                      <c:formatCode>mmm\-yy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'A4. Model Forecasting'!$Y$11:$Y$334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324"/>
                      <c:pt idx="0">
                        <c:v>50968.333333333343</c:v>
                      </c:pt>
                      <c:pt idx="1">
                        <c:v>41487.08857094741</c:v>
                      </c:pt>
                      <c:pt idx="2">
                        <c:v>47941.283126815571</c:v>
                      </c:pt>
                      <c:pt idx="3">
                        <c:v>44884.777939759544</c:v>
                      </c:pt>
                      <c:pt idx="4">
                        <c:v>47803.601835242705</c:v>
                      </c:pt>
                      <c:pt idx="5">
                        <c:v>41861.642360770231</c:v>
                      </c:pt>
                      <c:pt idx="6">
                        <c:v>43559.359378722933</c:v>
                      </c:pt>
                      <c:pt idx="7">
                        <c:v>50488.682031023956</c:v>
                      </c:pt>
                      <c:pt idx="8">
                        <c:v>40751.548276613059</c:v>
                      </c:pt>
                      <c:pt idx="9">
                        <c:v>46220.846445103554</c:v>
                      </c:pt>
                      <c:pt idx="10">
                        <c:v>33332.807409771456</c:v>
                      </c:pt>
                      <c:pt idx="11">
                        <c:v>31401.429010931344</c:v>
                      </c:pt>
                      <c:pt idx="12">
                        <c:v>27856.321718303894</c:v>
                      </c:pt>
                      <c:pt idx="13">
                        <c:v>1541.5158613105014</c:v>
                      </c:pt>
                      <c:pt idx="14">
                        <c:v>1.0576409113127738E-3</c:v>
                      </c:pt>
                      <c:pt idx="15">
                        <c:v>11747.269411147834</c:v>
                      </c:pt>
                      <c:pt idx="16">
                        <c:v>3063.8358396531839</c:v>
                      </c:pt>
                      <c:pt idx="17">
                        <c:v>8257.3106138384028</c:v>
                      </c:pt>
                      <c:pt idx="18">
                        <c:v>4081.8659352304821</c:v>
                      </c:pt>
                      <c:pt idx="19">
                        <c:v>9263.030063011247</c:v>
                      </c:pt>
                      <c:pt idx="20">
                        <c:v>4435.209764158848</c:v>
                      </c:pt>
                      <c:pt idx="21">
                        <c:v>13787.311328762124</c:v>
                      </c:pt>
                      <c:pt idx="22">
                        <c:v>5921.9916121108981</c:v>
                      </c:pt>
                      <c:pt idx="23">
                        <c:v>14749.812137462985</c:v>
                      </c:pt>
                      <c:pt idx="24">
                        <c:v>9866.1707177631906</c:v>
                      </c:pt>
                      <c:pt idx="25">
                        <c:v>15467.070253596496</c:v>
                      </c:pt>
                      <c:pt idx="26">
                        <c:v>11153.06791944729</c:v>
                      </c:pt>
                      <c:pt idx="27">
                        <c:v>15482.335334973613</c:v>
                      </c:pt>
                      <c:pt idx="28">
                        <c:v>10416.723315744894</c:v>
                      </c:pt>
                      <c:pt idx="29">
                        <c:v>10813.282999048883</c:v>
                      </c:pt>
                      <c:pt idx="30">
                        <c:v>5518.3470375832985</c:v>
                      </c:pt>
                      <c:pt idx="31">
                        <c:v>8133.1648142555205</c:v>
                      </c:pt>
                      <c:pt idx="32">
                        <c:v>5601.8435876039148</c:v>
                      </c:pt>
                      <c:pt idx="33">
                        <c:v>13582.11043174821</c:v>
                      </c:pt>
                      <c:pt idx="34">
                        <c:v>7618.9357696897932</c:v>
                      </c:pt>
                      <c:pt idx="35">
                        <c:v>4711.4851217144169</c:v>
                      </c:pt>
                      <c:pt idx="36">
                        <c:v>17883.815462207393</c:v>
                      </c:pt>
                      <c:pt idx="37">
                        <c:v>9400.2461839578755</c:v>
                      </c:pt>
                      <c:pt idx="38">
                        <c:v>4973.0680020802538</c:v>
                      </c:pt>
                      <c:pt idx="39">
                        <c:v>13153.042933235847</c:v>
                      </c:pt>
                      <c:pt idx="40">
                        <c:v>7416.3989482790348</c:v>
                      </c:pt>
                      <c:pt idx="41">
                        <c:v>7714.4104842882371</c:v>
                      </c:pt>
                      <c:pt idx="42">
                        <c:v>4820.8699657169636</c:v>
                      </c:pt>
                      <c:pt idx="43">
                        <c:v>8883.7901369634783</c:v>
                      </c:pt>
                      <c:pt idx="44">
                        <c:v>5439.9169173791306</c:v>
                      </c:pt>
                      <c:pt idx="45">
                        <c:v>13041.976600067341</c:v>
                      </c:pt>
                      <c:pt idx="46">
                        <c:v>9448.930934055621</c:v>
                      </c:pt>
                      <c:pt idx="47">
                        <c:v>12403.0730960746</c:v>
                      </c:pt>
                      <c:pt idx="48">
                        <c:v>11499.816129476472</c:v>
                      </c:pt>
                      <c:pt idx="49">
                        <c:v>12548.84545964899</c:v>
                      </c:pt>
                      <c:pt idx="50">
                        <c:v>10184.239860671019</c:v>
                      </c:pt>
                      <c:pt idx="51">
                        <c:v>16080.065311581391</c:v>
                      </c:pt>
                      <c:pt idx="52">
                        <c:v>8026.2834062923794</c:v>
                      </c:pt>
                      <c:pt idx="53">
                        <c:v>10456.058245243068</c:v>
                      </c:pt>
                      <c:pt idx="54">
                        <c:v>7561.2615634336253</c:v>
                      </c:pt>
                      <c:pt idx="55">
                        <c:v>11595.876222168299</c:v>
                      </c:pt>
                      <c:pt idx="56">
                        <c:v>4195.1992358732969</c:v>
                      </c:pt>
                      <c:pt idx="57">
                        <c:v>14925.870881915733</c:v>
                      </c:pt>
                      <c:pt idx="58">
                        <c:v>9352.0827107117511</c:v>
                      </c:pt>
                      <c:pt idx="59">
                        <c:v>13705.160538221797</c:v>
                      </c:pt>
                      <c:pt idx="60">
                        <c:v>12223.745620940637</c:v>
                      </c:pt>
                      <c:pt idx="61">
                        <c:v>12010.429282871191</c:v>
                      </c:pt>
                      <c:pt idx="62">
                        <c:v>8386.3617860853556</c:v>
                      </c:pt>
                      <c:pt idx="63">
                        <c:v>15598.736220979306</c:v>
                      </c:pt>
                      <c:pt idx="64">
                        <c:v>7070.7390287240851</c:v>
                      </c:pt>
                      <c:pt idx="65">
                        <c:v>12909.468157602736</c:v>
                      </c:pt>
                      <c:pt idx="66">
                        <c:v>4176.532415616326</c:v>
                      </c:pt>
                      <c:pt idx="67">
                        <c:v>12921.773850664671</c:v>
                      </c:pt>
                      <c:pt idx="68">
                        <c:v>5313.8610153096088</c:v>
                      </c:pt>
                      <c:pt idx="69">
                        <c:v>17405.053252252925</c:v>
                      </c:pt>
                      <c:pt idx="70">
                        <c:v>8704.4747372465208</c:v>
                      </c:pt>
                      <c:pt idx="71">
                        <c:v>12477.310141470138</c:v>
                      </c:pt>
                      <c:pt idx="72">
                        <c:v>13571.429192294832</c:v>
                      </c:pt>
                      <c:pt idx="73">
                        <c:v>10771.662374607113</c:v>
                      </c:pt>
                      <c:pt idx="74">
                        <c:v>10795.494074680086</c:v>
                      </c:pt>
                      <c:pt idx="75">
                        <c:v>14249.768142440473</c:v>
                      </c:pt>
                      <c:pt idx="76">
                        <c:v>9571.5619401834556</c:v>
                      </c:pt>
                      <c:pt idx="77">
                        <c:v>12602.59142586778</c:v>
                      </c:pt>
                      <c:pt idx="78">
                        <c:v>4464.035088089382</c:v>
                      </c:pt>
                      <c:pt idx="79">
                        <c:v>11040.274322502286</c:v>
                      </c:pt>
                      <c:pt idx="80">
                        <c:v>3081.2876977862034</c:v>
                      </c:pt>
                      <c:pt idx="81">
                        <c:v>15053.195988624357</c:v>
                      </c:pt>
                      <c:pt idx="82">
                        <c:v>7246.8180391073402</c:v>
                      </c:pt>
                      <c:pt idx="83">
                        <c:v>19893.618764929357</c:v>
                      </c:pt>
                      <c:pt idx="84">
                        <c:v>13294.404872726242</c:v>
                      </c:pt>
                      <c:pt idx="85">
                        <c:v>12549.962610351649</c:v>
                      </c:pt>
                      <c:pt idx="86">
                        <c:v>9720.1944767193345</c:v>
                      </c:pt>
                      <c:pt idx="87">
                        <c:v>13529.789815768483</c:v>
                      </c:pt>
                      <c:pt idx="88">
                        <c:v>12109.555759183917</c:v>
                      </c:pt>
                      <c:pt idx="89">
                        <c:v>11601.064410495281</c:v>
                      </c:pt>
                      <c:pt idx="90">
                        <c:v>4653.3466348322399</c:v>
                      </c:pt>
                      <c:pt idx="91">
                        <c:v>10540.56316906822</c:v>
                      </c:pt>
                      <c:pt idx="92">
                        <c:v>2554.8596412898914</c:v>
                      </c:pt>
                      <c:pt idx="93">
                        <c:v>11074.226120300649</c:v>
                      </c:pt>
                      <c:pt idx="94">
                        <c:v>8540.4081105731893</c:v>
                      </c:pt>
                      <c:pt idx="95">
                        <c:v>17884.498395930219</c:v>
                      </c:pt>
                      <c:pt idx="96">
                        <c:v>13718.688961610693</c:v>
                      </c:pt>
                      <c:pt idx="97">
                        <c:v>14484.90530123096</c:v>
                      </c:pt>
                      <c:pt idx="98">
                        <c:v>7165.8549996443035</c:v>
                      </c:pt>
                      <c:pt idx="99">
                        <c:v>14746.202647856786</c:v>
                      </c:pt>
                      <c:pt idx="100">
                        <c:v>9312.6112214411842</c:v>
                      </c:pt>
                      <c:pt idx="101">
                        <c:v>6179.8984660065325</c:v>
                      </c:pt>
                      <c:pt idx="102">
                        <c:v>3938.4836446187983</c:v>
                      </c:pt>
                      <c:pt idx="103">
                        <c:v>12730.620993962191</c:v>
                      </c:pt>
                      <c:pt idx="104">
                        <c:v>4240.6938427907298</c:v>
                      </c:pt>
                      <c:pt idx="105">
                        <c:v>13056.72649732721</c:v>
                      </c:pt>
                      <c:pt idx="106">
                        <c:v>11951.715239092562</c:v>
                      </c:pt>
                      <c:pt idx="107">
                        <c:v>13219.083021690254</c:v>
                      </c:pt>
                      <c:pt idx="108">
                        <c:v>13163.492774329119</c:v>
                      </c:pt>
                      <c:pt idx="109">
                        <c:v>14384.335632899747</c:v>
                      </c:pt>
                      <c:pt idx="110">
                        <c:v>10758.574570237601</c:v>
                      </c:pt>
                      <c:pt idx="111">
                        <c:v>16175.00627769719</c:v>
                      </c:pt>
                      <c:pt idx="112">
                        <c:v>9014.406094810256</c:v>
                      </c:pt>
                      <c:pt idx="113">
                        <c:v>9376.7070907235902</c:v>
                      </c:pt>
                      <c:pt idx="114">
                        <c:v>6296.0248886516201</c:v>
                      </c:pt>
                      <c:pt idx="115">
                        <c:v>15818.801413741719</c:v>
                      </c:pt>
                      <c:pt idx="116">
                        <c:v>2059.3522764836962</c:v>
                      </c:pt>
                      <c:pt idx="117">
                        <c:v>9540.8234897525399</c:v>
                      </c:pt>
                      <c:pt idx="118">
                        <c:v>7566.8614581177535</c:v>
                      </c:pt>
                      <c:pt idx="119">
                        <c:v>14583.191977045703</c:v>
                      </c:pt>
                      <c:pt idx="120">
                        <c:v>13326.900447061664</c:v>
                      </c:pt>
                      <c:pt idx="121">
                        <c:v>11251.437487875985</c:v>
                      </c:pt>
                      <c:pt idx="122">
                        <c:v>9210.3612833696534</c:v>
                      </c:pt>
                      <c:pt idx="123">
                        <c:v>16042.381116211822</c:v>
                      </c:pt>
                      <c:pt idx="124">
                        <c:v>7385.3877245197655</c:v>
                      </c:pt>
                      <c:pt idx="125">
                        <c:v>9273.4312489111326</c:v>
                      </c:pt>
                      <c:pt idx="126">
                        <c:v>5687.697316480655</c:v>
                      </c:pt>
                      <c:pt idx="127">
                        <c:v>15050.582558447175</c:v>
                      </c:pt>
                      <c:pt idx="128">
                        <c:v>3543.158199562371</c:v>
                      </c:pt>
                      <c:pt idx="129">
                        <c:v>13424.618304637232</c:v>
                      </c:pt>
                      <c:pt idx="130">
                        <c:v>6925.2550347560609</c:v>
                      </c:pt>
                      <c:pt idx="131">
                        <c:v>14868.023319572996</c:v>
                      </c:pt>
                      <c:pt idx="132">
                        <c:v>18449.265933325456</c:v>
                      </c:pt>
                      <c:pt idx="133">
                        <c:v>11874.248137566174</c:v>
                      </c:pt>
                      <c:pt idx="134">
                        <c:v>11240.940350483259</c:v>
                      </c:pt>
                      <c:pt idx="135">
                        <c:v>17406.94025334646</c:v>
                      </c:pt>
                      <c:pt idx="136">
                        <c:v>10521.704852194205</c:v>
                      </c:pt>
                      <c:pt idx="137">
                        <c:v>12499.084135203331</c:v>
                      </c:pt>
                      <c:pt idx="138">
                        <c:v>5407.7849592245766</c:v>
                      </c:pt>
                      <c:pt idx="139">
                        <c:v>14006.800800607918</c:v>
                      </c:pt>
                      <c:pt idx="140">
                        <c:v>166.67474436559132</c:v>
                      </c:pt>
                      <c:pt idx="141">
                        <c:v>14844.29245619665</c:v>
                      </c:pt>
                      <c:pt idx="142">
                        <c:v>7257.7475130073726</c:v>
                      </c:pt>
                      <c:pt idx="143">
                        <c:v>15520.470850158657</c:v>
                      </c:pt>
                      <c:pt idx="144">
                        <c:v>15042.964931635506</c:v>
                      </c:pt>
                      <c:pt idx="145">
                        <c:v>16751.521926045039</c:v>
                      </c:pt>
                      <c:pt idx="146">
                        <c:v>11565.131757479452</c:v>
                      </c:pt>
                      <c:pt idx="147">
                        <c:v>11803.95440605504</c:v>
                      </c:pt>
                      <c:pt idx="148">
                        <c:v>7136.8163684720348</c:v>
                      </c:pt>
                      <c:pt idx="149">
                        <c:v>9051.5600297228084</c:v>
                      </c:pt>
                      <c:pt idx="150">
                        <c:v>1915.7207168184395</c:v>
                      </c:pt>
                      <c:pt idx="151">
                        <c:v>13608.541496182035</c:v>
                      </c:pt>
                      <c:pt idx="152">
                        <c:v>3142.98905229519</c:v>
                      </c:pt>
                      <c:pt idx="153">
                        <c:v>12971.197560698638</c:v>
                      </c:pt>
                      <c:pt idx="154">
                        <c:v>5541.0939669323561</c:v>
                      </c:pt>
                      <c:pt idx="155">
                        <c:v>17451.39548283242</c:v>
                      </c:pt>
                      <c:pt idx="156">
                        <c:v>12996.443087894586</c:v>
                      </c:pt>
                      <c:pt idx="157">
                        <c:v>15309.837713592948</c:v>
                      </c:pt>
                      <c:pt idx="158">
                        <c:v>9651.6636670231528</c:v>
                      </c:pt>
                      <c:pt idx="159">
                        <c:v>14599.138616783632</c:v>
                      </c:pt>
                      <c:pt idx="160">
                        <c:v>9860.8510790238797</c:v>
                      </c:pt>
                      <c:pt idx="161">
                        <c:v>7391.1981812561571</c:v>
                      </c:pt>
                      <c:pt idx="162">
                        <c:v>1962.4554108091397</c:v>
                      </c:pt>
                      <c:pt idx="163">
                        <c:v>15830.656541414384</c:v>
                      </c:pt>
                      <c:pt idx="164">
                        <c:v>5395.7775168984081</c:v>
                      </c:pt>
                      <c:pt idx="165">
                        <c:v>9736.44940992177</c:v>
                      </c:pt>
                      <c:pt idx="166">
                        <c:v>4686.1516404047143</c:v>
                      </c:pt>
                      <c:pt idx="167">
                        <c:v>11023.58969589739</c:v>
                      </c:pt>
                      <c:pt idx="168">
                        <c:v>14418.228908008809</c:v>
                      </c:pt>
                      <c:pt idx="169">
                        <c:v>16152.709015504312</c:v>
                      </c:pt>
                      <c:pt idx="170">
                        <c:v>7759.6330668549053</c:v>
                      </c:pt>
                      <c:pt idx="171">
                        <c:v>14033.542866456672</c:v>
                      </c:pt>
                      <c:pt idx="172">
                        <c:v>9139.5053992606699</c:v>
                      </c:pt>
                      <c:pt idx="173">
                        <c:v>4767.8689250103198</c:v>
                      </c:pt>
                      <c:pt idx="174">
                        <c:v>2907.8203490682063</c:v>
                      </c:pt>
                      <c:pt idx="175">
                        <c:v>12594.817856625421</c:v>
                      </c:pt>
                      <c:pt idx="176">
                        <c:v>1080.1402690839313</c:v>
                      </c:pt>
                      <c:pt idx="177">
                        <c:v>9838.4012514225324</c:v>
                      </c:pt>
                      <c:pt idx="178">
                        <c:v>4842.7868839217699</c:v>
                      </c:pt>
                      <c:pt idx="179">
                        <c:v>12635.964993592148</c:v>
                      </c:pt>
                      <c:pt idx="180">
                        <c:v>16721.373678283213</c:v>
                      </c:pt>
                      <c:pt idx="181">
                        <c:v>17683.421910341975</c:v>
                      </c:pt>
                      <c:pt idx="182">
                        <c:v>8061.9297384604579</c:v>
                      </c:pt>
                      <c:pt idx="183">
                        <c:v>15680.042849270598</c:v>
                      </c:pt>
                      <c:pt idx="184">
                        <c:v>8365.9595766999992</c:v>
                      </c:pt>
                      <c:pt idx="185">
                        <c:v>5532.9610224088829</c:v>
                      </c:pt>
                      <c:pt idx="186">
                        <c:v>4775.7833787219133</c:v>
                      </c:pt>
                      <c:pt idx="187">
                        <c:v>15375.169237068738</c:v>
                      </c:pt>
                      <c:pt idx="188">
                        <c:v>982.05476584099233</c:v>
                      </c:pt>
                      <c:pt idx="189">
                        <c:v>11906.54227670189</c:v>
                      </c:pt>
                      <c:pt idx="190">
                        <c:v>11659.923386773356</c:v>
                      </c:pt>
                      <c:pt idx="191">
                        <c:v>11908.879772365239</c:v>
                      </c:pt>
                      <c:pt idx="192">
                        <c:v>13956.170888050459</c:v>
                      </c:pt>
                      <c:pt idx="193">
                        <c:v>13638.341031737451</c:v>
                      </c:pt>
                      <c:pt idx="194">
                        <c:v>10454.09511220397</c:v>
                      </c:pt>
                      <c:pt idx="195">
                        <c:v>14053.915606335271</c:v>
                      </c:pt>
                      <c:pt idx="196">
                        <c:v>6757.450378511945</c:v>
                      </c:pt>
                      <c:pt idx="197">
                        <c:v>6817.2324613446835</c:v>
                      </c:pt>
                      <c:pt idx="198">
                        <c:v>3015.576566876407</c:v>
                      </c:pt>
                      <c:pt idx="199">
                        <c:v>12824.065107871458</c:v>
                      </c:pt>
                      <c:pt idx="200">
                        <c:v>2000.7567895362154</c:v>
                      </c:pt>
                      <c:pt idx="201">
                        <c:v>11757.304594694375</c:v>
                      </c:pt>
                      <c:pt idx="202">
                        <c:v>3827.1899101312447</c:v>
                      </c:pt>
                      <c:pt idx="203">
                        <c:v>12395.208597235993</c:v>
                      </c:pt>
                      <c:pt idx="204">
                        <c:v>11628.909102394275</c:v>
                      </c:pt>
                      <c:pt idx="205">
                        <c:v>15952.626141505374</c:v>
                      </c:pt>
                      <c:pt idx="206">
                        <c:v>13123.461081560032</c:v>
                      </c:pt>
                      <c:pt idx="207">
                        <c:v>13908.123540377564</c:v>
                      </c:pt>
                      <c:pt idx="208">
                        <c:v>9062.6030735793465</c:v>
                      </c:pt>
                      <c:pt idx="209">
                        <c:v>9143.3665722938313</c:v>
                      </c:pt>
                      <c:pt idx="210">
                        <c:v>1794.4473531137337</c:v>
                      </c:pt>
                      <c:pt idx="211">
                        <c:v>12494.005594699731</c:v>
                      </c:pt>
                      <c:pt idx="212">
                        <c:v>2395.7614677169477</c:v>
                      </c:pt>
                      <c:pt idx="213">
                        <c:v>12156.339699519303</c:v>
                      </c:pt>
                      <c:pt idx="214">
                        <c:v>6443.88042657802</c:v>
                      </c:pt>
                      <c:pt idx="215">
                        <c:v>16041.575943611795</c:v>
                      </c:pt>
                      <c:pt idx="216">
                        <c:v>15564.97852628844</c:v>
                      </c:pt>
                      <c:pt idx="217">
                        <c:v>21140.91932947078</c:v>
                      </c:pt>
                      <c:pt idx="218">
                        <c:v>15140.823444349633</c:v>
                      </c:pt>
                      <c:pt idx="219">
                        <c:v>12409.93558258409</c:v>
                      </c:pt>
                      <c:pt idx="220">
                        <c:v>9896.1869490781392</c:v>
                      </c:pt>
                      <c:pt idx="221">
                        <c:v>8892.3170419392991</c:v>
                      </c:pt>
                      <c:pt idx="222">
                        <c:v>3150.7902294692176</c:v>
                      </c:pt>
                      <c:pt idx="223">
                        <c:v>12504.345913078636</c:v>
                      </c:pt>
                      <c:pt idx="224">
                        <c:v>1818.8582598368812</c:v>
                      </c:pt>
                      <c:pt idx="225">
                        <c:v>13450.205043531168</c:v>
                      </c:pt>
                      <c:pt idx="226">
                        <c:v>8402.4519782187999</c:v>
                      </c:pt>
                      <c:pt idx="227">
                        <c:v>16459.149575137591</c:v>
                      </c:pt>
                      <c:pt idx="228">
                        <c:v>16185.831867023866</c:v>
                      </c:pt>
                      <c:pt idx="229">
                        <c:v>17914.828723671613</c:v>
                      </c:pt>
                      <c:pt idx="230">
                        <c:v>10877.953517035785</c:v>
                      </c:pt>
                      <c:pt idx="231">
                        <c:v>10878.649656164722</c:v>
                      </c:pt>
                      <c:pt idx="232">
                        <c:v>10014.286017004168</c:v>
                      </c:pt>
                      <c:pt idx="233">
                        <c:v>7154.0118621706206</c:v>
                      </c:pt>
                      <c:pt idx="234">
                        <c:v>3774.0208266085829</c:v>
                      </c:pt>
                      <c:pt idx="235">
                        <c:v>11085.229468746169</c:v>
                      </c:pt>
                      <c:pt idx="236">
                        <c:v>1613.8810067379673</c:v>
                      </c:pt>
                      <c:pt idx="237">
                        <c:v>10543.597968827933</c:v>
                      </c:pt>
                      <c:pt idx="238">
                        <c:v>2845.4071924437594</c:v>
                      </c:pt>
                      <c:pt idx="239">
                        <c:v>13019.30558603481</c:v>
                      </c:pt>
                      <c:pt idx="240">
                        <c:v>13544.231529886019</c:v>
                      </c:pt>
                      <c:pt idx="241">
                        <c:v>18072.933538799582</c:v>
                      </c:pt>
                      <c:pt idx="242">
                        <c:v>8364.5488256491954</c:v>
                      </c:pt>
                      <c:pt idx="243">
                        <c:v>13364.808258966688</c:v>
                      </c:pt>
                      <c:pt idx="244">
                        <c:v>8022.5887631982041</c:v>
                      </c:pt>
                      <c:pt idx="245">
                        <c:v>4105.4599649505981</c:v>
                      </c:pt>
                      <c:pt idx="246">
                        <c:v>3970.4647496917169</c:v>
                      </c:pt>
                      <c:pt idx="247">
                        <c:v>15883.815230213484</c:v>
                      </c:pt>
                      <c:pt idx="248">
                        <c:v>1574.2571989673888</c:v>
                      </c:pt>
                      <c:pt idx="249">
                        <c:v>10419.838396224804</c:v>
                      </c:pt>
                      <c:pt idx="250">
                        <c:v>7962.5044019595662</c:v>
                      </c:pt>
                      <c:pt idx="251">
                        <c:v>10793.588590015803</c:v>
                      </c:pt>
                      <c:pt idx="252">
                        <c:v>14678.206682488119</c:v>
                      </c:pt>
                      <c:pt idx="253">
                        <c:v>17150.491368157003</c:v>
                      </c:pt>
                      <c:pt idx="254">
                        <c:v>11954.751551823836</c:v>
                      </c:pt>
                      <c:pt idx="255">
                        <c:v>15856.497309621162</c:v>
                      </c:pt>
                      <c:pt idx="256">
                        <c:v>7677.0434677807207</c:v>
                      </c:pt>
                      <c:pt idx="257">
                        <c:v>6589.0534253586084</c:v>
                      </c:pt>
                      <c:pt idx="258">
                        <c:v>5438.2777456069598</c:v>
                      </c:pt>
                      <c:pt idx="259">
                        <c:v>15189.218943346525</c:v>
                      </c:pt>
                      <c:pt idx="260">
                        <c:v>459.71929630864179</c:v>
                      </c:pt>
                      <c:pt idx="261">
                        <c:v>13699.583042984741</c:v>
                      </c:pt>
                      <c:pt idx="262">
                        <c:v>8477.8969312530244</c:v>
                      </c:pt>
                      <c:pt idx="263">
                        <c:v>14952.643067883968</c:v>
                      </c:pt>
                      <c:pt idx="264">
                        <c:v>16568.992068630556</c:v>
                      </c:pt>
                      <c:pt idx="265">
                        <c:v>17600.841482321295</c:v>
                      </c:pt>
                      <c:pt idx="266">
                        <c:v>15241.492594502633</c:v>
                      </c:pt>
                      <c:pt idx="267">
                        <c:v>16781.559857256274</c:v>
                      </c:pt>
                      <c:pt idx="268">
                        <c:v>8618.7090957725304</c:v>
                      </c:pt>
                      <c:pt idx="269">
                        <c:v>8763.771024464193</c:v>
                      </c:pt>
                      <c:pt idx="270">
                        <c:v>3046.4205614314997</c:v>
                      </c:pt>
                      <c:pt idx="271">
                        <c:v>14066.128854083508</c:v>
                      </c:pt>
                      <c:pt idx="272">
                        <c:v>818.1053286868264</c:v>
                      </c:pt>
                      <c:pt idx="273">
                        <c:v>16512.642991091911</c:v>
                      </c:pt>
                      <c:pt idx="274">
                        <c:v>4222.6222588950477</c:v>
                      </c:pt>
                      <c:pt idx="275">
                        <c:v>15274.554161442735</c:v>
                      </c:pt>
                      <c:pt idx="276">
                        <c:v>19809.757733089908</c:v>
                      </c:pt>
                      <c:pt idx="277">
                        <c:v>16000.537337863585</c:v>
                      </c:pt>
                      <c:pt idx="278">
                        <c:v>14910.889005657635</c:v>
                      </c:pt>
                      <c:pt idx="279">
                        <c:v>15346.273742303951</c:v>
                      </c:pt>
                      <c:pt idx="280">
                        <c:v>9154.8600061226171</c:v>
                      </c:pt>
                      <c:pt idx="281">
                        <c:v>9683.4027033593738</c:v>
                      </c:pt>
                      <c:pt idx="282">
                        <c:v>118.3835457941168</c:v>
                      </c:pt>
                      <c:pt idx="283">
                        <c:v>13462.560489758442</c:v>
                      </c:pt>
                      <c:pt idx="284">
                        <c:v>1616.7689747616532</c:v>
                      </c:pt>
                      <c:pt idx="285">
                        <c:v>15448.872088548786</c:v>
                      </c:pt>
                      <c:pt idx="286">
                        <c:v>3762.0236377216061</c:v>
                      </c:pt>
                      <c:pt idx="287">
                        <c:v>15725.699301646528</c:v>
                      </c:pt>
                      <c:pt idx="288">
                        <c:v>20452.944688890682</c:v>
                      </c:pt>
                      <c:pt idx="289">
                        <c:v>16401.142453523353</c:v>
                      </c:pt>
                      <c:pt idx="290">
                        <c:v>14894.133818685368</c:v>
                      </c:pt>
                      <c:pt idx="291">
                        <c:v>15438.146382470615</c:v>
                      </c:pt>
                      <c:pt idx="292">
                        <c:v>8642.4459001607611</c:v>
                      </c:pt>
                      <c:pt idx="293">
                        <c:v>9515.4074060732382</c:v>
                      </c:pt>
                      <c:pt idx="294">
                        <c:v>80.768282137752976</c:v>
                      </c:pt>
                      <c:pt idx="295">
                        <c:v>13594.339943099942</c:v>
                      </c:pt>
                      <c:pt idx="296">
                        <c:v>1644.3396731610992</c:v>
                      </c:pt>
                      <c:pt idx="297">
                        <c:v>16079.360583318048</c:v>
                      </c:pt>
                      <c:pt idx="298">
                        <c:v>4830.2675459205057</c:v>
                      </c:pt>
                      <c:pt idx="299">
                        <c:v>16672.8617071115</c:v>
                      </c:pt>
                      <c:pt idx="300">
                        <c:v>21595.072032093653</c:v>
                      </c:pt>
                      <c:pt idx="301">
                        <c:v>14725.659438852454</c:v>
                      </c:pt>
                      <c:pt idx="302">
                        <c:v>14814.160824678751</c:v>
                      </c:pt>
                      <c:pt idx="303">
                        <c:v>17535.719466542359</c:v>
                      </c:pt>
                      <c:pt idx="304">
                        <c:v>8660.2957398345461</c:v>
                      </c:pt>
                      <c:pt idx="305">
                        <c:v>8891.9656376622734</c:v>
                      </c:pt>
                      <c:pt idx="306">
                        <c:v>1160.4334480526159</c:v>
                      </c:pt>
                      <c:pt idx="307">
                        <c:v>14805.931349157705</c:v>
                      </c:pt>
                      <c:pt idx="308">
                        <c:v>307.10718464356614</c:v>
                      </c:pt>
                      <c:pt idx="309">
                        <c:v>15407.548255247995</c:v>
                      </c:pt>
                      <c:pt idx="310">
                        <c:v>4640.6934672615607</c:v>
                      </c:pt>
                      <c:pt idx="311">
                        <c:v>16693.273761263059</c:v>
                      </c:pt>
                      <c:pt idx="312">
                        <c:v>26894.668028886401</c:v>
                      </c:pt>
                      <c:pt idx="313">
                        <c:v>23034.304113664839</c:v>
                      </c:pt>
                      <c:pt idx="314">
                        <c:v>33924.887926272699</c:v>
                      </c:pt>
                      <c:pt idx="315">
                        <c:v>53052.843016710191</c:v>
                      </c:pt>
                      <c:pt idx="316">
                        <c:v>51688.458574417804</c:v>
                      </c:pt>
                      <c:pt idx="317">
                        <c:v>61432.565207315376</c:v>
                      </c:pt>
                      <c:pt idx="318">
                        <c:v>61079.352235320956</c:v>
                      </c:pt>
                      <c:pt idx="319">
                        <c:v>35160.000441377109</c:v>
                      </c:pt>
                      <c:pt idx="320">
                        <c:v>55964.59948179833</c:v>
                      </c:pt>
                      <c:pt idx="321">
                        <c:v>30959.484328060556</c:v>
                      </c:pt>
                      <c:pt idx="322">
                        <c:v>38920.949289158336</c:v>
                      </c:pt>
                      <c:pt idx="323">
                        <c:v>55924.240465615585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30-43D4-94C8-2076D9792FDB}"/>
                  </c:ext>
                </c:extLst>
              </c15:ser>
            </c15:filteredLineSeries>
          </c:ext>
        </c:extLst>
      </c:lineChart>
      <c:dateAx>
        <c:axId val="8277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754968"/>
        <c:crosses val="autoZero"/>
        <c:auto val="1"/>
        <c:lblOffset val="100"/>
        <c:baseTimeUnit val="months"/>
      </c:dateAx>
      <c:valAx>
        <c:axId val="8277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Demand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7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Green Produce Demand Probability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Green Produce Demand Probability Distribution</a:t>
          </a:r>
        </a:p>
      </cx:txPr>
    </cx:title>
    <cx:plotArea>
      <cx:plotAreaRegion>
        <cx:series layoutId="clusteredColumn" uniqueId="{40C868E0-6844-4D3D-B61D-7CAF23FA778E}">
          <cx:tx>
            <cx:txData>
              <cx:f>_xlchart.v1.0</cx:f>
              <cx:v>Green Produce Demand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hyperlink" Target="#'A2.1 Seasonality Index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553779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0E95D-FEF4-46BD-9F7B-64B0F53C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34</xdr:col>
      <xdr:colOff>235689</xdr:colOff>
      <xdr:row>23</xdr:row>
      <xdr:rowOff>30347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C20C71-A2B4-489E-B674-63A66B850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9675" y="0"/>
              <a:ext cx="9989289" cy="4421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774326</xdr:colOff>
      <xdr:row>0</xdr:row>
      <xdr:rowOff>0</xdr:rowOff>
    </xdr:from>
    <xdr:to>
      <xdr:col>22</xdr:col>
      <xdr:colOff>474007</xdr:colOff>
      <xdr:row>14</xdr:row>
      <xdr:rowOff>25066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700379" y="0"/>
          <a:ext cx="6630371" cy="3007895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>
              <a:solidFill>
                <a:schemeClr val="tx1"/>
              </a:solidFill>
            </a:rPr>
            <a:t>In this sheet, I decompose the time series to get Seasonality,</a:t>
          </a:r>
          <a:r>
            <a:rPr lang="en-GB" sz="1400" baseline="0">
              <a:solidFill>
                <a:schemeClr val="tx1"/>
              </a:solidFill>
            </a:rPr>
            <a:t> Trend and Noise</a:t>
          </a:r>
          <a:r>
            <a:rPr lang="en-GB" sz="1400">
              <a:solidFill>
                <a:schemeClr val="tx1"/>
              </a:solidFill>
            </a:rPr>
            <a:t>.</a:t>
          </a:r>
        </a:p>
        <a:p>
          <a:pPr algn="l"/>
          <a:r>
            <a:rPr lang="en-GB" sz="1400">
              <a:solidFill>
                <a:schemeClr val="tx1"/>
              </a:solidFill>
            </a:rPr>
            <a:t>This dataset</a:t>
          </a:r>
          <a:r>
            <a:rPr lang="en-GB" sz="1400" baseline="0">
              <a:solidFill>
                <a:schemeClr val="tx1"/>
              </a:solidFill>
            </a:rPr>
            <a:t> has </a:t>
          </a:r>
          <a:r>
            <a:rPr lang="en-GB" sz="1400" b="1" u="sng">
              <a:solidFill>
                <a:srgbClr val="FF0000"/>
              </a:solidFill>
            </a:rPr>
            <a:t>Additive Decomposition</a:t>
          </a:r>
          <a:r>
            <a:rPr lang="en-GB" sz="1400">
              <a:solidFill>
                <a:schemeClr val="tx1"/>
              </a:solidFill>
            </a:rPr>
            <a:t>.</a:t>
          </a:r>
          <a:r>
            <a:rPr lang="en-GB" sz="14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The steps are:</a:t>
          </a:r>
        </a:p>
        <a:p>
          <a:pPr algn="l"/>
          <a:r>
            <a:rPr lang="en-GB" sz="1400">
              <a:solidFill>
                <a:schemeClr val="tx1"/>
              </a:solidFill>
            </a:rPr>
            <a:t>- Calculate moving average of suitable time</a:t>
          </a:r>
          <a:r>
            <a:rPr lang="en-GB" sz="1400" baseline="0">
              <a:solidFill>
                <a:schemeClr val="tx1"/>
              </a:solidFill>
            </a:rPr>
            <a:t> periods.</a:t>
          </a:r>
          <a:endParaRPr lang="en-GB" sz="1400">
            <a:solidFill>
              <a:schemeClr val="tx1"/>
            </a:solidFill>
          </a:endParaRPr>
        </a:p>
        <a:p>
          <a:pPr algn="l"/>
          <a:r>
            <a:rPr lang="en-GB" sz="1400">
              <a:solidFill>
                <a:schemeClr val="tx1"/>
              </a:solidFill>
            </a:rPr>
            <a:t>- Calculate Centered Moving Average/Trend (CMA), this will be your trend.</a:t>
          </a:r>
        </a:p>
        <a:p>
          <a:pPr algn="l"/>
          <a:r>
            <a:rPr lang="en-GB" sz="1400">
              <a:solidFill>
                <a:schemeClr val="tx1"/>
              </a:solidFill>
            </a:rPr>
            <a:t>- Calculate Detrended Time series</a:t>
          </a:r>
          <a:r>
            <a:rPr lang="en-GB" sz="1400" baseline="0">
              <a:solidFill>
                <a:schemeClr val="tx1"/>
              </a:solidFill>
            </a:rPr>
            <a:t>.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- Calculate Seasonality Index (Sheet A2.1)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- Calculate Seasonality Profile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- Calculate Seasonality Index, this will be your seasonality. </a:t>
          </a:r>
          <a:r>
            <a:rPr lang="en-GB" sz="1400" baseline="0">
              <a:solidFill>
                <a:srgbClr val="FF0000"/>
              </a:solidFill>
            </a:rPr>
            <a:t>(Sum of SI should be zero)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- Calculate Noise in time series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- Reconstruct Time series with all three Trend, Seasonality and Trend.</a:t>
          </a:r>
        </a:p>
        <a:p>
          <a:pPr algn="l"/>
          <a:r>
            <a:rPr lang="en-GB" sz="1400" baseline="0">
              <a:solidFill>
                <a:schemeClr val="tx1"/>
              </a:solidFill>
            </a:rPr>
            <a:t>- Plot charts of every component of time series.</a:t>
          </a:r>
          <a:endParaRPr lang="en-GB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5602</xdr:colOff>
      <xdr:row>15</xdr:row>
      <xdr:rowOff>6280</xdr:rowOff>
    </xdr:from>
    <xdr:to>
      <xdr:col>28</xdr:col>
      <xdr:colOff>302558</xdr:colOff>
      <xdr:row>31</xdr:row>
      <xdr:rowOff>87730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EEEE8-F675-687C-3EE8-6B4F18BB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28</xdr:col>
      <xdr:colOff>296956</xdr:colOff>
      <xdr:row>47</xdr:row>
      <xdr:rowOff>110939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DA5E9-76D9-481B-98DB-B5CD3E12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28</xdr:col>
      <xdr:colOff>296956</xdr:colOff>
      <xdr:row>64</xdr:row>
      <xdr:rowOff>156883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5158D4-F8A8-4B45-A674-09FB05669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65</xdr:row>
      <xdr:rowOff>194829</xdr:rowOff>
    </xdr:from>
    <xdr:to>
      <xdr:col>28</xdr:col>
      <xdr:colOff>296956</xdr:colOff>
      <xdr:row>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33C9C-8F02-4C14-9EB0-2DAC03BC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665914</xdr:colOff>
      <xdr:row>21</xdr:row>
      <xdr:rowOff>126204</xdr:rowOff>
    </xdr:from>
    <xdr:to>
      <xdr:col>20</xdr:col>
      <xdr:colOff>64336</xdr:colOff>
      <xdr:row>41</xdr:row>
      <xdr:rowOff>171491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F070D-4DE9-4EE6-8DC5-F17313EE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266699</xdr:colOff>
      <xdr:row>5</xdr:row>
      <xdr:rowOff>123825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A0A806E4-835C-4608-8825-5BF9331BFE81}"/>
            </a:ext>
          </a:extLst>
        </xdr:cNvPr>
        <xdr:cNvSpPr/>
      </xdr:nvSpPr>
      <xdr:spPr>
        <a:xfrm>
          <a:off x="0" y="0"/>
          <a:ext cx="6677024" cy="1076325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I have built</a:t>
          </a:r>
          <a:r>
            <a:rPr lang="en-GB" sz="1100" baseline="0">
              <a:solidFill>
                <a:schemeClr val="tx1"/>
              </a:solidFill>
            </a:rPr>
            <a:t> </a:t>
          </a:r>
          <a:r>
            <a:rPr lang="en-GB" sz="1100">
              <a:solidFill>
                <a:schemeClr val="tx1"/>
              </a:solidFill>
            </a:rPr>
            <a:t>my forecasting models based on three forecasting methods (MA, SES, LES). Steps are as</a:t>
          </a:r>
          <a:r>
            <a:rPr lang="en-GB" sz="1100" baseline="0">
              <a:solidFill>
                <a:schemeClr val="tx1"/>
              </a:solidFill>
            </a:rPr>
            <a:t> follows:</a:t>
          </a:r>
          <a:endParaRPr lang="en-GB" sz="1100">
            <a:solidFill>
              <a:schemeClr val="tx1"/>
            </a:solidFill>
          </a:endParaRPr>
        </a:p>
        <a:p>
          <a:pPr algn="l"/>
          <a:r>
            <a:rPr lang="en-GB" sz="1100">
              <a:solidFill>
                <a:schemeClr val="tx1"/>
              </a:solidFill>
            </a:rPr>
            <a:t>-</a:t>
          </a:r>
          <a:r>
            <a:rPr lang="en-GB" sz="1100" baseline="0">
              <a:solidFill>
                <a:schemeClr val="tx1"/>
              </a:solidFill>
            </a:rPr>
            <a:t> </a:t>
          </a:r>
          <a:r>
            <a:rPr lang="en-GB" sz="1100">
              <a:solidFill>
                <a:schemeClr val="tx1"/>
              </a:solidFill>
            </a:rPr>
            <a:t>Divide dataset into Training and Testing parts (Take Last 12 values as Test set).</a:t>
          </a:r>
        </a:p>
        <a:p>
          <a:pPr algn="l"/>
          <a:r>
            <a:rPr lang="en-GB" sz="1100">
              <a:solidFill>
                <a:schemeClr val="tx1"/>
              </a:solidFill>
            </a:rPr>
            <a:t>- Calculate forecast of </a:t>
          </a:r>
          <a:r>
            <a:rPr lang="en-GB" sz="1100" u="sng">
              <a:solidFill>
                <a:srgbClr val="0070C0"/>
              </a:solidFill>
            </a:rPr>
            <a:t>Training set </a:t>
          </a:r>
          <a:r>
            <a:rPr lang="en-GB" sz="1100">
              <a:solidFill>
                <a:schemeClr val="tx1"/>
              </a:solidFill>
            </a:rPr>
            <a:t>by using three forecasting methods (MA, SES, LES).</a:t>
          </a:r>
        </a:p>
        <a:p>
          <a:pPr algn="l"/>
          <a:r>
            <a:rPr lang="en-GB" sz="1100">
              <a:solidFill>
                <a:schemeClr val="tx1"/>
              </a:solidFill>
            </a:rPr>
            <a:t>- Calculate Forecast errors of all three forecast methods after forecast of every model (Error, AE, SE)</a:t>
          </a:r>
        </a:p>
        <a:p>
          <a:pPr algn="l"/>
          <a:r>
            <a:rPr lang="en-GB" sz="1100">
              <a:solidFill>
                <a:schemeClr val="tx1"/>
              </a:solidFill>
            </a:rPr>
            <a:t>- Calculate average errors of every model. (ME, MAD, MSE, RMSE)</a:t>
          </a:r>
        </a:p>
      </xdr:txBody>
    </xdr:sp>
    <xdr:clientData/>
  </xdr:twoCellAnchor>
  <xdr:twoCellAnchor editAs="oneCell">
    <xdr:from>
      <xdr:col>28</xdr:col>
      <xdr:colOff>76049</xdr:colOff>
      <xdr:row>5</xdr:row>
      <xdr:rowOff>37353</xdr:rowOff>
    </xdr:from>
    <xdr:to>
      <xdr:col>37</xdr:col>
      <xdr:colOff>471416</xdr:colOff>
      <xdr:row>17</xdr:row>
      <xdr:rowOff>102402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EE87D4-3817-4ABB-A518-0DEE513C4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79284" y="971177"/>
          <a:ext cx="5858235" cy="32493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9246</xdr:rowOff>
    </xdr:from>
    <xdr:to>
      <xdr:col>9</xdr:col>
      <xdr:colOff>203447</xdr:colOff>
      <xdr:row>4</xdr:row>
      <xdr:rowOff>120219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ACE6B965-9C11-4998-915F-4973C26DDA1D}"/>
            </a:ext>
          </a:extLst>
        </xdr:cNvPr>
        <xdr:cNvSpPr/>
      </xdr:nvSpPr>
      <xdr:spPr>
        <a:xfrm>
          <a:off x="0" y="9246"/>
          <a:ext cx="6612015" cy="887769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Based on previously built models (MA, SES, LES),</a:t>
          </a:r>
          <a:r>
            <a:rPr lang="en-GB" sz="1100" baseline="0">
              <a:solidFill>
                <a:schemeClr val="tx1"/>
              </a:solidFill>
            </a:rPr>
            <a:t> I have:</a:t>
          </a:r>
          <a:endParaRPr lang="en-GB" sz="1100">
            <a:solidFill>
              <a:schemeClr val="tx1"/>
            </a:solidFill>
          </a:endParaRPr>
        </a:p>
        <a:p>
          <a:pPr algn="l"/>
          <a:r>
            <a:rPr lang="en-GB" sz="1100">
              <a:solidFill>
                <a:schemeClr val="tx1"/>
              </a:solidFill>
            </a:rPr>
            <a:t>-</a:t>
          </a:r>
          <a:r>
            <a:rPr lang="en-GB" sz="1100" baseline="0">
              <a:solidFill>
                <a:schemeClr val="tx1"/>
              </a:solidFill>
            </a:rPr>
            <a:t> </a:t>
          </a:r>
          <a:r>
            <a:rPr lang="en-GB" sz="1100">
              <a:solidFill>
                <a:schemeClr val="tx1"/>
              </a:solidFill>
            </a:rPr>
            <a:t>Calculated forecast of TEST SET of your data by using previously used forecast methods</a:t>
          </a:r>
          <a:r>
            <a:rPr lang="en-GB" sz="1100" baseline="0">
              <a:solidFill>
                <a:schemeClr val="tx1"/>
              </a:solidFill>
            </a:rPr>
            <a:t> </a:t>
          </a:r>
          <a:r>
            <a:rPr lang="en-GB" sz="1100">
              <a:solidFill>
                <a:schemeClr val="tx1"/>
              </a:solidFill>
            </a:rPr>
            <a:t>(MA, SES, LES).</a:t>
          </a:r>
        </a:p>
        <a:p>
          <a:pPr algn="l"/>
          <a:r>
            <a:rPr lang="en-GB" sz="1100">
              <a:solidFill>
                <a:schemeClr val="tx1"/>
              </a:solidFill>
            </a:rPr>
            <a:t>- Calculated Forecast errors of TEST SET for all three forecast models after forecast of every model (Error, AE, SE)</a:t>
          </a:r>
        </a:p>
        <a:p>
          <a:pPr algn="l"/>
          <a:r>
            <a:rPr lang="en-GB" sz="1100">
              <a:solidFill>
                <a:schemeClr val="tx1"/>
              </a:solidFill>
            </a:rPr>
            <a:t>- Calculated average errors for</a:t>
          </a:r>
          <a:r>
            <a:rPr lang="en-GB" sz="1100" baseline="0">
              <a:solidFill>
                <a:schemeClr val="tx1"/>
              </a:solidFill>
            </a:rPr>
            <a:t> your Test Set </a:t>
          </a:r>
          <a:r>
            <a:rPr lang="en-GB" sz="1100">
              <a:solidFill>
                <a:schemeClr val="tx1"/>
              </a:solidFill>
            </a:rPr>
            <a:t>every model. (ME, MAD, MSE, RMSE)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98943</xdr:colOff>
      <xdr:row>3</xdr:row>
      <xdr:rowOff>145792</xdr:rowOff>
    </xdr:from>
    <xdr:to>
      <xdr:col>9</xdr:col>
      <xdr:colOff>194971</xdr:colOff>
      <xdr:row>24</xdr:row>
      <xdr:rowOff>173493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303A-DBDF-107C-B8FE-74F28A02A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14</xdr:col>
      <xdr:colOff>598265</xdr:colOff>
      <xdr:row>19</xdr:row>
      <xdr:rowOff>188924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0D760-A148-42E7-A425-552A5D4B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10037</xdr:colOff>
      <xdr:row>22</xdr:row>
      <xdr:rowOff>0</xdr:rowOff>
    </xdr:from>
    <xdr:to>
      <xdr:col>14</xdr:col>
      <xdr:colOff>598265</xdr:colOff>
      <xdr:row>39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CB743-C497-40E4-8A9C-A0980990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1094092</xdr:colOff>
      <xdr:row>40</xdr:row>
      <xdr:rowOff>185384</xdr:rowOff>
    </xdr:from>
    <xdr:to>
      <xdr:col>14</xdr:col>
      <xdr:colOff>588065</xdr:colOff>
      <xdr:row>58</xdr:row>
      <xdr:rowOff>182217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06D36-397D-4CEB-8FF7-77A832CCF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605116</xdr:colOff>
      <xdr:row>0</xdr:row>
      <xdr:rowOff>11205</xdr:rowOff>
    </xdr:from>
    <xdr:to>
      <xdr:col>11</xdr:col>
      <xdr:colOff>1053352</xdr:colOff>
      <xdr:row>2</xdr:row>
      <xdr:rowOff>493058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188322" y="11205"/>
          <a:ext cx="6420971" cy="885265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Now, based on forecasted demand of test data. I have:</a:t>
          </a:r>
        </a:p>
        <a:p>
          <a:pPr algn="l"/>
          <a:r>
            <a:rPr lang="en-GB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GB" sz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Calculated the Re-order point</a:t>
          </a:r>
          <a:r>
            <a:rPr lang="en-GB" sz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and</a:t>
          </a:r>
          <a:r>
            <a:rPr lang="en-GB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how much safety stock the company will need.</a:t>
          </a:r>
        </a:p>
        <a:p>
          <a:pPr algn="l"/>
          <a:r>
            <a:rPr lang="en-GB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Risk scenario is 3%, meaning probability of 97% (for Z-value calculation).</a:t>
          </a:r>
        </a:p>
      </xdr:txBody>
    </xdr:sp>
    <xdr:clientData/>
  </xdr:twoCellAnchor>
  <xdr:twoCellAnchor editAs="oneCell">
    <xdr:from>
      <xdr:col>7</xdr:col>
      <xdr:colOff>95250</xdr:colOff>
      <xdr:row>16</xdr:row>
      <xdr:rowOff>152400</xdr:rowOff>
    </xdr:from>
    <xdr:to>
      <xdr:col>11</xdr:col>
      <xdr:colOff>0</xdr:colOff>
      <xdr:row>22</xdr:row>
      <xdr:rowOff>22751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13BE30-505C-EB4F-6A11-6C948829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3600450"/>
          <a:ext cx="4867275" cy="10133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5965</xdr:colOff>
      <xdr:row>0</xdr:row>
      <xdr:rowOff>0</xdr:rowOff>
    </xdr:from>
    <xdr:to>
      <xdr:col>9</xdr:col>
      <xdr:colOff>679925</xdr:colOff>
      <xdr:row>5</xdr:row>
      <xdr:rowOff>167890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E235E955-9AFB-4841-B26B-48285ADF1EAC}"/>
            </a:ext>
          </a:extLst>
        </xdr:cNvPr>
        <xdr:cNvSpPr/>
      </xdr:nvSpPr>
      <xdr:spPr>
        <a:xfrm>
          <a:off x="4554820" y="0"/>
          <a:ext cx="4279217" cy="1102586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200">
              <a:solidFill>
                <a:schemeClr val="tx1"/>
              </a:solidFill>
            </a:rPr>
            <a:t>I use Monte Carlo Simulation</a:t>
          </a:r>
          <a:r>
            <a:rPr lang="en-GB" sz="1200" baseline="0">
              <a:solidFill>
                <a:schemeClr val="tx1"/>
              </a:solidFill>
            </a:rPr>
            <a:t> t</a:t>
          </a:r>
          <a:r>
            <a:rPr lang="en-GB" sz="1200">
              <a:solidFill>
                <a:schemeClr val="tx1"/>
              </a:solidFill>
            </a:rPr>
            <a:t>o calculate forecast of:</a:t>
          </a:r>
        </a:p>
        <a:p>
          <a:pPr algn="l"/>
          <a:r>
            <a:rPr lang="en-GB" sz="1200">
              <a:solidFill>
                <a:schemeClr val="tx1"/>
              </a:solidFill>
            </a:rPr>
            <a:t>- Best average demand</a:t>
          </a:r>
        </a:p>
        <a:p>
          <a:pPr algn="l"/>
          <a:r>
            <a:rPr lang="en-GB" sz="1200">
              <a:solidFill>
                <a:schemeClr val="tx1"/>
              </a:solidFill>
            </a:rPr>
            <a:t>- Best average cost</a:t>
          </a:r>
        </a:p>
        <a:p>
          <a:pPr algn="l"/>
          <a:r>
            <a:rPr lang="en-GB" sz="1200">
              <a:solidFill>
                <a:schemeClr val="tx1"/>
              </a:solidFill>
            </a:rPr>
            <a:t>- Best average profit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25" totalsRowShown="0">
  <autoFilter ref="A1:E325" xr:uid="{00000000-0009-0000-0100-000001000000}"/>
  <tableColumns count="5">
    <tableColumn id="1" xr3:uid="{00000000-0010-0000-0000-000001000000}" name="DATE" dataDxfId="3"/>
    <tableColumn id="2" xr3:uid="{00000000-0010-0000-0000-000002000000}" name="Green Produce Demand"/>
    <tableColumn id="3" xr3:uid="{00000000-0010-0000-0000-000003000000}" name="Forecast(Green Produce Demand)" dataDxfId="2">
      <calculatedColumnFormula>_xlfn.FORECAST.ETS(A2,$B$2:$B$313,$A$2:$A$313,1,1)</calculatedColumnFormula>
    </tableColumn>
    <tableColumn id="4" xr3:uid="{00000000-0010-0000-0000-000004000000}" name="Lower Confidence Bound(Green Produce Demand)" dataDxfId="1">
      <calculatedColumnFormula>C2-_xlfn.FORECAST.ETS.CONFINT(A2,$B$2:$B$313,$A$2:$A$313,0.95,1,1)</calculatedColumnFormula>
    </tableColumn>
    <tableColumn id="5" xr3:uid="{00000000-0010-0000-0000-000005000000}" name="Upper Confidence Bound(Green Produce Demand)" dataDxfId="0">
      <calculatedColumnFormula>C2+_xlfn.FORECAST.ETS.CONFINT(A2,$B$2:$B$313,$A$2:$A$313,0.95,1,1)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44"/>
  <sheetViews>
    <sheetView tabSelected="1" workbookViewId="0">
      <selection activeCell="K11" sqref="K11"/>
    </sheetView>
  </sheetViews>
  <sheetFormatPr defaultRowHeight="15" x14ac:dyDescent="0.25"/>
  <cols>
    <col min="4" max="4" width="14.28515625" bestFit="1" customWidth="1"/>
    <col min="5" max="5" width="22.5703125" bestFit="1" customWidth="1"/>
  </cols>
  <sheetData>
    <row r="2" spans="1:8" ht="21" x14ac:dyDescent="0.35">
      <c r="B2" s="11" t="s">
        <v>118</v>
      </c>
      <c r="C2" s="11"/>
      <c r="D2" s="11"/>
      <c r="E2" s="11"/>
      <c r="F2" s="11"/>
      <c r="G2" s="11"/>
      <c r="H2" s="11"/>
    </row>
    <row r="3" spans="1:8" ht="21" x14ac:dyDescent="0.35">
      <c r="B3" s="11" t="s">
        <v>0</v>
      </c>
      <c r="C3" s="11"/>
      <c r="D3" s="11"/>
      <c r="E3" s="11"/>
      <c r="F3" s="11"/>
      <c r="G3" s="11"/>
      <c r="H3" s="11"/>
    </row>
    <row r="4" spans="1:8" ht="21" x14ac:dyDescent="0.35">
      <c r="B4" s="11" t="s">
        <v>119</v>
      </c>
      <c r="C4" s="11"/>
      <c r="D4" s="11"/>
      <c r="E4" s="11"/>
      <c r="F4" s="11"/>
      <c r="G4" s="11"/>
      <c r="H4" s="11"/>
    </row>
    <row r="5" spans="1:8" s="291" customFormat="1" ht="21" x14ac:dyDescent="0.35">
      <c r="B5" s="292"/>
      <c r="C5" s="292"/>
      <c r="D5" s="292"/>
      <c r="E5" s="292"/>
      <c r="F5" s="292"/>
      <c r="G5" s="292"/>
      <c r="H5" s="292"/>
    </row>
    <row r="6" spans="1:8" ht="26.25" x14ac:dyDescent="0.4">
      <c r="A6" s="257" t="s">
        <v>1</v>
      </c>
      <c r="B6" s="257"/>
      <c r="C6" s="257"/>
      <c r="D6" s="257"/>
      <c r="E6" s="257"/>
      <c r="F6" s="257"/>
      <c r="G6" s="257"/>
    </row>
    <row r="7" spans="1:8" ht="15.75" thickBot="1" x14ac:dyDescent="0.3"/>
    <row r="8" spans="1:8" ht="15.75" thickBot="1" x14ac:dyDescent="0.3">
      <c r="C8" s="7" t="s">
        <v>2</v>
      </c>
      <c r="D8" s="7" t="s">
        <v>3</v>
      </c>
      <c r="E8" s="7" t="s">
        <v>4</v>
      </c>
    </row>
    <row r="9" spans="1:8" x14ac:dyDescent="0.25">
      <c r="C9" s="3">
        <v>1</v>
      </c>
      <c r="D9" s="5">
        <v>33604</v>
      </c>
      <c r="E9" s="8">
        <v>160204</v>
      </c>
    </row>
    <row r="10" spans="1:8" x14ac:dyDescent="0.25">
      <c r="C10" s="3">
        <v>2</v>
      </c>
      <c r="D10" s="5">
        <v>33635</v>
      </c>
      <c r="E10" s="8">
        <v>183778</v>
      </c>
    </row>
    <row r="11" spans="1:8" x14ac:dyDescent="0.25">
      <c r="C11" s="3">
        <v>3</v>
      </c>
      <c r="D11" s="5">
        <v>33664</v>
      </c>
      <c r="E11" s="8">
        <v>186069</v>
      </c>
    </row>
    <row r="12" spans="1:8" x14ac:dyDescent="0.25">
      <c r="C12" s="3">
        <v>4</v>
      </c>
      <c r="D12" s="5">
        <v>33695</v>
      </c>
      <c r="E12" s="8">
        <v>196725</v>
      </c>
    </row>
    <row r="13" spans="1:8" x14ac:dyDescent="0.25">
      <c r="C13" s="3">
        <v>5</v>
      </c>
      <c r="D13" s="5">
        <v>33725</v>
      </c>
      <c r="E13" s="8">
        <v>197232</v>
      </c>
    </row>
    <row r="14" spans="1:8" x14ac:dyDescent="0.25">
      <c r="C14" s="3">
        <v>6</v>
      </c>
      <c r="D14" s="5">
        <v>33756</v>
      </c>
      <c r="E14" s="8">
        <v>206616</v>
      </c>
    </row>
    <row r="15" spans="1:8" x14ac:dyDescent="0.25">
      <c r="C15" s="3">
        <v>7</v>
      </c>
      <c r="D15" s="5">
        <v>33786</v>
      </c>
      <c r="E15" s="8">
        <v>204753</v>
      </c>
    </row>
    <row r="16" spans="1:8" x14ac:dyDescent="0.25">
      <c r="C16" s="3">
        <v>8</v>
      </c>
      <c r="D16" s="5">
        <v>33817</v>
      </c>
      <c r="E16" s="8">
        <v>190908</v>
      </c>
    </row>
    <row r="17" spans="3:5" x14ac:dyDescent="0.25">
      <c r="C17" s="3">
        <v>9</v>
      </c>
      <c r="D17" s="5">
        <v>33848</v>
      </c>
      <c r="E17" s="8">
        <v>194836</v>
      </c>
    </row>
    <row r="18" spans="3:5" x14ac:dyDescent="0.25">
      <c r="C18" s="3">
        <v>10</v>
      </c>
      <c r="D18" s="5">
        <v>33878</v>
      </c>
      <c r="E18" s="8">
        <v>177380</v>
      </c>
    </row>
    <row r="19" spans="3:5" x14ac:dyDescent="0.25">
      <c r="C19" s="3">
        <v>11</v>
      </c>
      <c r="D19" s="5">
        <v>33909</v>
      </c>
      <c r="E19" s="8">
        <v>180999</v>
      </c>
    </row>
    <row r="20" spans="3:5" x14ac:dyDescent="0.25">
      <c r="C20" s="3">
        <v>12</v>
      </c>
      <c r="D20" s="5">
        <v>33939</v>
      </c>
      <c r="E20" s="8">
        <v>171680</v>
      </c>
    </row>
    <row r="21" spans="3:5" x14ac:dyDescent="0.25">
      <c r="C21" s="3">
        <v>13</v>
      </c>
      <c r="D21" s="5">
        <v>33970</v>
      </c>
      <c r="E21" s="8">
        <v>162844</v>
      </c>
    </row>
    <row r="22" spans="3:5" x14ac:dyDescent="0.25">
      <c r="C22" s="3">
        <v>14</v>
      </c>
      <c r="D22" s="5">
        <v>34001</v>
      </c>
      <c r="E22" s="8">
        <v>187869</v>
      </c>
    </row>
    <row r="23" spans="3:5" x14ac:dyDescent="0.25">
      <c r="C23" s="3">
        <v>15</v>
      </c>
      <c r="D23" s="5">
        <v>34029</v>
      </c>
      <c r="E23" s="8">
        <v>188737</v>
      </c>
    </row>
    <row r="24" spans="3:5" x14ac:dyDescent="0.25">
      <c r="C24" s="3">
        <v>16</v>
      </c>
      <c r="D24" s="5">
        <v>34060</v>
      </c>
      <c r="E24" s="8">
        <v>205981</v>
      </c>
    </row>
    <row r="25" spans="3:5" x14ac:dyDescent="0.25">
      <c r="C25" s="3">
        <v>17</v>
      </c>
      <c r="D25" s="5">
        <v>34090</v>
      </c>
      <c r="E25" s="8">
        <v>199414</v>
      </c>
    </row>
    <row r="26" spans="3:5" x14ac:dyDescent="0.25">
      <c r="C26" s="3">
        <v>18</v>
      </c>
      <c r="D26" s="5">
        <v>34121</v>
      </c>
      <c r="E26" s="8">
        <v>209838</v>
      </c>
    </row>
    <row r="27" spans="3:5" x14ac:dyDescent="0.25">
      <c r="C27" s="3">
        <v>19</v>
      </c>
      <c r="D27" s="5">
        <v>34151</v>
      </c>
      <c r="E27" s="8">
        <v>209634</v>
      </c>
    </row>
    <row r="28" spans="3:5" x14ac:dyDescent="0.25">
      <c r="C28" s="3">
        <v>20</v>
      </c>
      <c r="D28" s="5">
        <v>34182</v>
      </c>
      <c r="E28" s="8">
        <v>193765</v>
      </c>
    </row>
    <row r="29" spans="3:5" x14ac:dyDescent="0.25">
      <c r="C29" s="3">
        <v>21</v>
      </c>
      <c r="D29" s="5">
        <v>34213</v>
      </c>
      <c r="E29" s="8">
        <v>197793</v>
      </c>
    </row>
    <row r="30" spans="3:5" x14ac:dyDescent="0.25">
      <c r="C30" s="3">
        <v>22</v>
      </c>
      <c r="D30" s="5">
        <v>34243</v>
      </c>
      <c r="E30" s="8">
        <v>182322</v>
      </c>
    </row>
    <row r="31" spans="3:5" x14ac:dyDescent="0.25">
      <c r="C31" s="3">
        <v>23</v>
      </c>
      <c r="D31" s="5">
        <v>34274</v>
      </c>
      <c r="E31" s="8">
        <v>186828</v>
      </c>
    </row>
    <row r="32" spans="3:5" x14ac:dyDescent="0.25">
      <c r="C32" s="3">
        <v>24</v>
      </c>
      <c r="D32" s="5">
        <v>34304</v>
      </c>
      <c r="E32" s="8">
        <v>169314</v>
      </c>
    </row>
    <row r="33" spans="3:5" x14ac:dyDescent="0.25">
      <c r="C33" s="3">
        <v>25</v>
      </c>
      <c r="D33" s="5">
        <v>34335</v>
      </c>
      <c r="E33" s="8">
        <v>166444</v>
      </c>
    </row>
    <row r="34" spans="3:5" x14ac:dyDescent="0.25">
      <c r="C34" s="3">
        <v>26</v>
      </c>
      <c r="D34" s="5">
        <v>34366</v>
      </c>
      <c r="E34" s="8">
        <v>196190</v>
      </c>
    </row>
    <row r="35" spans="3:5" x14ac:dyDescent="0.25">
      <c r="C35" s="3">
        <v>27</v>
      </c>
      <c r="D35" s="5">
        <v>34394</v>
      </c>
      <c r="E35" s="8">
        <v>195407</v>
      </c>
    </row>
    <row r="36" spans="3:5" x14ac:dyDescent="0.25">
      <c r="C36" s="3">
        <v>28</v>
      </c>
      <c r="D36" s="5">
        <v>34425</v>
      </c>
      <c r="E36" s="8">
        <v>206594</v>
      </c>
    </row>
    <row r="37" spans="3:5" x14ac:dyDescent="0.25">
      <c r="C37" s="3">
        <v>29</v>
      </c>
      <c r="D37" s="5">
        <v>34455</v>
      </c>
      <c r="E37" s="8">
        <v>207280</v>
      </c>
    </row>
    <row r="38" spans="3:5" x14ac:dyDescent="0.25">
      <c r="C38" s="3">
        <v>30</v>
      </c>
      <c r="D38" s="5">
        <v>34486</v>
      </c>
      <c r="E38" s="8">
        <v>214778</v>
      </c>
    </row>
    <row r="39" spans="3:5" x14ac:dyDescent="0.25">
      <c r="C39" s="3">
        <v>31</v>
      </c>
      <c r="D39" s="5">
        <v>34516</v>
      </c>
      <c r="E39" s="8">
        <v>215045</v>
      </c>
    </row>
    <row r="40" spans="3:5" x14ac:dyDescent="0.25">
      <c r="C40" s="3">
        <v>32</v>
      </c>
      <c r="D40" s="5">
        <v>34547</v>
      </c>
      <c r="E40" s="8">
        <v>200511</v>
      </c>
    </row>
    <row r="41" spans="3:5" x14ac:dyDescent="0.25">
      <c r="C41" s="3">
        <v>33</v>
      </c>
      <c r="D41" s="5">
        <v>34578</v>
      </c>
      <c r="E41" s="8">
        <v>202864</v>
      </c>
    </row>
    <row r="42" spans="3:5" x14ac:dyDescent="0.25">
      <c r="C42" s="3">
        <v>34</v>
      </c>
      <c r="D42" s="5">
        <v>34608</v>
      </c>
      <c r="E42" s="8">
        <v>190074</v>
      </c>
    </row>
    <row r="43" spans="3:5" x14ac:dyDescent="0.25">
      <c r="C43" s="3">
        <v>35</v>
      </c>
      <c r="D43" s="5">
        <v>34639</v>
      </c>
      <c r="E43" s="8">
        <v>193087</v>
      </c>
    </row>
    <row r="44" spans="3:5" x14ac:dyDescent="0.25">
      <c r="C44" s="3">
        <v>36</v>
      </c>
      <c r="D44" s="5">
        <v>34669</v>
      </c>
      <c r="E44" s="8">
        <v>193838</v>
      </c>
    </row>
    <row r="45" spans="3:5" x14ac:dyDescent="0.25">
      <c r="C45" s="3">
        <v>37</v>
      </c>
      <c r="D45" s="5">
        <v>34700</v>
      </c>
      <c r="E45" s="8">
        <v>171053</v>
      </c>
    </row>
    <row r="46" spans="3:5" x14ac:dyDescent="0.25">
      <c r="C46" s="3">
        <v>38</v>
      </c>
      <c r="D46" s="5">
        <v>34731</v>
      </c>
      <c r="E46" s="8">
        <v>201227</v>
      </c>
    </row>
    <row r="47" spans="3:5" x14ac:dyDescent="0.25">
      <c r="C47" s="3">
        <v>39</v>
      </c>
      <c r="D47" s="5">
        <v>34759</v>
      </c>
      <c r="E47" s="8">
        <v>198213</v>
      </c>
    </row>
    <row r="48" spans="3:5" x14ac:dyDescent="0.25">
      <c r="C48" s="3">
        <v>40</v>
      </c>
      <c r="D48" s="5">
        <v>34790</v>
      </c>
      <c r="E48" s="8">
        <v>212586</v>
      </c>
    </row>
    <row r="49" spans="3:5" x14ac:dyDescent="0.25">
      <c r="C49" s="3">
        <v>41</v>
      </c>
      <c r="D49" s="5">
        <v>34820</v>
      </c>
      <c r="E49" s="8">
        <v>211370</v>
      </c>
    </row>
    <row r="50" spans="3:5" x14ac:dyDescent="0.25">
      <c r="C50" s="3">
        <v>42</v>
      </c>
      <c r="D50" s="5">
        <v>34851</v>
      </c>
      <c r="E50" s="8">
        <v>217188</v>
      </c>
    </row>
    <row r="51" spans="3:5" x14ac:dyDescent="0.25">
      <c r="C51" s="3">
        <v>43</v>
      </c>
      <c r="D51" s="5">
        <v>34881</v>
      </c>
      <c r="E51" s="8">
        <v>219216</v>
      </c>
    </row>
    <row r="52" spans="3:5" x14ac:dyDescent="0.25">
      <c r="C52" s="3">
        <v>44</v>
      </c>
      <c r="D52" s="5">
        <v>34912</v>
      </c>
      <c r="E52" s="8">
        <v>203866</v>
      </c>
    </row>
    <row r="53" spans="3:5" x14ac:dyDescent="0.25">
      <c r="C53" s="3">
        <v>45</v>
      </c>
      <c r="D53" s="5">
        <v>34943</v>
      </c>
      <c r="E53" s="8">
        <v>206745</v>
      </c>
    </row>
    <row r="54" spans="3:5" x14ac:dyDescent="0.25">
      <c r="C54" s="3">
        <v>46</v>
      </c>
      <c r="D54" s="5">
        <v>34973</v>
      </c>
      <c r="E54" s="8">
        <v>194131</v>
      </c>
    </row>
    <row r="55" spans="3:5" x14ac:dyDescent="0.25">
      <c r="C55" s="3">
        <v>47</v>
      </c>
      <c r="D55" s="5">
        <v>35004</v>
      </c>
      <c r="E55" s="8">
        <v>193341</v>
      </c>
    </row>
    <row r="56" spans="3:5" x14ac:dyDescent="0.25">
      <c r="C56" s="3">
        <v>48</v>
      </c>
      <c r="D56" s="5">
        <v>35034</v>
      </c>
      <c r="E56" s="8">
        <v>183465</v>
      </c>
    </row>
    <row r="57" spans="3:5" x14ac:dyDescent="0.25">
      <c r="C57" s="3">
        <v>49</v>
      </c>
      <c r="D57" s="5">
        <v>35065</v>
      </c>
      <c r="E57" s="8">
        <v>176562</v>
      </c>
    </row>
    <row r="58" spans="3:5" x14ac:dyDescent="0.25">
      <c r="C58" s="3">
        <v>50</v>
      </c>
      <c r="D58" s="5">
        <v>35096</v>
      </c>
      <c r="E58" s="8">
        <v>204172</v>
      </c>
    </row>
    <row r="59" spans="3:5" x14ac:dyDescent="0.25">
      <c r="C59" s="3">
        <v>51</v>
      </c>
      <c r="D59" s="5">
        <v>35125</v>
      </c>
      <c r="E59" s="8">
        <v>205253</v>
      </c>
    </row>
    <row r="60" spans="3:5" x14ac:dyDescent="0.25">
      <c r="C60" s="3">
        <v>52</v>
      </c>
      <c r="D60" s="5">
        <v>35156</v>
      </c>
      <c r="E60" s="8">
        <v>218676</v>
      </c>
    </row>
    <row r="61" spans="3:5" x14ac:dyDescent="0.25">
      <c r="C61" s="3">
        <v>53</v>
      </c>
      <c r="D61" s="5">
        <v>35186</v>
      </c>
      <c r="E61" s="8">
        <v>215551</v>
      </c>
    </row>
    <row r="62" spans="3:5" x14ac:dyDescent="0.25">
      <c r="C62" s="3">
        <v>54</v>
      </c>
      <c r="D62" s="5">
        <v>35217</v>
      </c>
      <c r="E62" s="8">
        <v>225109</v>
      </c>
    </row>
    <row r="63" spans="3:5" x14ac:dyDescent="0.25">
      <c r="C63" s="3">
        <v>55</v>
      </c>
      <c r="D63" s="5">
        <v>35247</v>
      </c>
      <c r="E63" s="8">
        <v>229050</v>
      </c>
    </row>
    <row r="64" spans="3:5" x14ac:dyDescent="0.25">
      <c r="C64" s="3">
        <v>56</v>
      </c>
      <c r="D64" s="5">
        <v>35278</v>
      </c>
      <c r="E64" s="8">
        <v>207604</v>
      </c>
    </row>
    <row r="65" spans="3:5" x14ac:dyDescent="0.25">
      <c r="C65" s="3">
        <v>57</v>
      </c>
      <c r="D65" s="5">
        <v>35309</v>
      </c>
      <c r="E65" s="8">
        <v>215654</v>
      </c>
    </row>
    <row r="66" spans="3:5" x14ac:dyDescent="0.25">
      <c r="C66" s="3">
        <v>58</v>
      </c>
      <c r="D66" s="5">
        <v>35339</v>
      </c>
      <c r="E66" s="8">
        <v>199643</v>
      </c>
    </row>
    <row r="67" spans="3:5" x14ac:dyDescent="0.25">
      <c r="C67" s="3">
        <v>59</v>
      </c>
      <c r="D67" s="5">
        <v>35370</v>
      </c>
      <c r="E67" s="8">
        <v>201462</v>
      </c>
    </row>
    <row r="68" spans="3:5" x14ac:dyDescent="0.25">
      <c r="C68" s="3">
        <v>60</v>
      </c>
      <c r="D68" s="5">
        <v>35400</v>
      </c>
      <c r="E68" s="8">
        <v>190126</v>
      </c>
    </row>
    <row r="69" spans="3:5" x14ac:dyDescent="0.25">
      <c r="C69" s="3">
        <v>61</v>
      </c>
      <c r="D69" s="5">
        <v>35431</v>
      </c>
      <c r="E69" s="8">
        <v>183950</v>
      </c>
    </row>
    <row r="70" spans="3:5" x14ac:dyDescent="0.25">
      <c r="C70" s="3">
        <v>62</v>
      </c>
      <c r="D70" s="5">
        <v>35462</v>
      </c>
      <c r="E70" s="8">
        <v>211952</v>
      </c>
    </row>
    <row r="71" spans="3:5" x14ac:dyDescent="0.25">
      <c r="C71" s="3">
        <v>63</v>
      </c>
      <c r="D71" s="5">
        <v>35490</v>
      </c>
      <c r="E71" s="8">
        <v>211290</v>
      </c>
    </row>
    <row r="72" spans="3:5" x14ac:dyDescent="0.25">
      <c r="C72" s="3">
        <v>64</v>
      </c>
      <c r="D72" s="5">
        <v>35521</v>
      </c>
      <c r="E72" s="8">
        <v>226082</v>
      </c>
    </row>
    <row r="73" spans="3:5" x14ac:dyDescent="0.25">
      <c r="C73" s="3">
        <v>65</v>
      </c>
      <c r="D73" s="5">
        <v>35551</v>
      </c>
      <c r="E73" s="8">
        <v>222254</v>
      </c>
    </row>
    <row r="74" spans="3:5" x14ac:dyDescent="0.25">
      <c r="C74" s="3">
        <v>66</v>
      </c>
      <c r="D74" s="5">
        <v>35582</v>
      </c>
      <c r="E74" s="8">
        <v>236713</v>
      </c>
    </row>
    <row r="75" spans="3:5" x14ac:dyDescent="0.25">
      <c r="C75" s="3">
        <v>67</v>
      </c>
      <c r="D75" s="5">
        <v>35612</v>
      </c>
      <c r="E75" s="8">
        <v>233496</v>
      </c>
    </row>
    <row r="76" spans="3:5" x14ac:dyDescent="0.25">
      <c r="C76" s="3">
        <v>68</v>
      </c>
      <c r="D76" s="5">
        <v>35643</v>
      </c>
      <c r="E76" s="8">
        <v>213547</v>
      </c>
    </row>
    <row r="77" spans="3:5" x14ac:dyDescent="0.25">
      <c r="C77" s="3">
        <v>69</v>
      </c>
      <c r="D77" s="5">
        <v>35674</v>
      </c>
      <c r="E77" s="8">
        <v>221219</v>
      </c>
    </row>
    <row r="78" spans="3:5" x14ac:dyDescent="0.25">
      <c r="C78" s="3">
        <v>70</v>
      </c>
      <c r="D78" s="5">
        <v>35704</v>
      </c>
      <c r="E78" s="8">
        <v>202422</v>
      </c>
    </row>
    <row r="79" spans="3:5" x14ac:dyDescent="0.25">
      <c r="C79" s="3">
        <v>71</v>
      </c>
      <c r="D79" s="5">
        <v>35735</v>
      </c>
      <c r="E79" s="8">
        <v>207322</v>
      </c>
    </row>
    <row r="80" spans="3:5" x14ac:dyDescent="0.25">
      <c r="C80" s="3">
        <v>72</v>
      </c>
      <c r="D80" s="5">
        <v>35765</v>
      </c>
      <c r="E80" s="8">
        <v>196870</v>
      </c>
    </row>
    <row r="81" spans="3:5" x14ac:dyDescent="0.25">
      <c r="C81" s="3">
        <v>73</v>
      </c>
      <c r="D81" s="5">
        <v>35796</v>
      </c>
      <c r="E81" s="8">
        <v>187167</v>
      </c>
    </row>
    <row r="82" spans="3:5" x14ac:dyDescent="0.25">
      <c r="C82" s="3">
        <v>74</v>
      </c>
      <c r="D82" s="5">
        <v>35827</v>
      </c>
      <c r="E82" s="8">
        <v>214222</v>
      </c>
    </row>
    <row r="83" spans="3:5" x14ac:dyDescent="0.25">
      <c r="C83" s="3">
        <v>75</v>
      </c>
      <c r="D83" s="5">
        <v>35855</v>
      </c>
      <c r="E83" s="8">
        <v>217921</v>
      </c>
    </row>
    <row r="84" spans="3:5" x14ac:dyDescent="0.25">
      <c r="C84" s="3">
        <v>76</v>
      </c>
      <c r="D84" s="5">
        <v>35886</v>
      </c>
      <c r="E84" s="8">
        <v>227899</v>
      </c>
    </row>
    <row r="85" spans="3:5" x14ac:dyDescent="0.25">
      <c r="C85" s="3">
        <v>77</v>
      </c>
      <c r="D85" s="5">
        <v>35916</v>
      </c>
      <c r="E85" s="8">
        <v>228733</v>
      </c>
    </row>
    <row r="86" spans="3:5" x14ac:dyDescent="0.25">
      <c r="C86" s="3">
        <v>78</v>
      </c>
      <c r="D86" s="5">
        <v>35947</v>
      </c>
      <c r="E86" s="8">
        <v>239944</v>
      </c>
    </row>
    <row r="87" spans="3:5" x14ac:dyDescent="0.25">
      <c r="C87" s="3">
        <v>79</v>
      </c>
      <c r="D87" s="5">
        <v>35977</v>
      </c>
      <c r="E87" s="8">
        <v>237143</v>
      </c>
    </row>
    <row r="88" spans="3:5" x14ac:dyDescent="0.25">
      <c r="C88" s="3">
        <v>80</v>
      </c>
      <c r="D88" s="5">
        <v>36008</v>
      </c>
      <c r="E88" s="8">
        <v>219461</v>
      </c>
    </row>
    <row r="89" spans="3:5" x14ac:dyDescent="0.25">
      <c r="C89" s="3">
        <v>81</v>
      </c>
      <c r="D89" s="5">
        <v>36039</v>
      </c>
      <c r="E89" s="8">
        <v>228523</v>
      </c>
    </row>
    <row r="90" spans="3:5" x14ac:dyDescent="0.25">
      <c r="C90" s="3">
        <v>82</v>
      </c>
      <c r="D90" s="5">
        <v>36069</v>
      </c>
      <c r="E90" s="8">
        <v>211178</v>
      </c>
    </row>
    <row r="91" spans="3:5" x14ac:dyDescent="0.25">
      <c r="C91" s="3">
        <v>83</v>
      </c>
      <c r="D91" s="5">
        <v>36100</v>
      </c>
      <c r="E91" s="8">
        <v>216303</v>
      </c>
    </row>
    <row r="92" spans="3:5" x14ac:dyDescent="0.25">
      <c r="C92" s="3">
        <v>84</v>
      </c>
      <c r="D92" s="5">
        <v>36130</v>
      </c>
      <c r="E92" s="8">
        <v>193581</v>
      </c>
    </row>
    <row r="93" spans="3:5" x14ac:dyDescent="0.25">
      <c r="C93" s="3">
        <v>85</v>
      </c>
      <c r="D93" s="5">
        <v>36161</v>
      </c>
      <c r="E93" s="8">
        <v>191485</v>
      </c>
    </row>
    <row r="94" spans="3:5" x14ac:dyDescent="0.25">
      <c r="C94" s="3">
        <v>86</v>
      </c>
      <c r="D94" s="5">
        <v>36192</v>
      </c>
      <c r="E94" s="8">
        <v>220763</v>
      </c>
    </row>
    <row r="95" spans="3:5" x14ac:dyDescent="0.25">
      <c r="C95" s="3">
        <v>87</v>
      </c>
      <c r="D95" s="5">
        <v>36220</v>
      </c>
      <c r="E95" s="8">
        <v>220996</v>
      </c>
    </row>
    <row r="96" spans="3:5" x14ac:dyDescent="0.25">
      <c r="C96" s="3">
        <v>88</v>
      </c>
      <c r="D96" s="5">
        <v>36251</v>
      </c>
      <c r="E96" s="8">
        <v>230786</v>
      </c>
    </row>
    <row r="97" spans="3:5" x14ac:dyDescent="0.25">
      <c r="C97" s="3">
        <v>89</v>
      </c>
      <c r="D97" s="5">
        <v>36281</v>
      </c>
      <c r="E97" s="8">
        <v>235970</v>
      </c>
    </row>
    <row r="98" spans="3:5" x14ac:dyDescent="0.25">
      <c r="C98" s="3">
        <v>90</v>
      </c>
      <c r="D98" s="5">
        <v>36312</v>
      </c>
      <c r="E98" s="8">
        <v>243116</v>
      </c>
    </row>
    <row r="99" spans="3:5" x14ac:dyDescent="0.25">
      <c r="C99" s="3">
        <v>91</v>
      </c>
      <c r="D99" s="5">
        <v>36342</v>
      </c>
      <c r="E99" s="8">
        <v>241503</v>
      </c>
    </row>
    <row r="100" spans="3:5" x14ac:dyDescent="0.25">
      <c r="C100" s="3">
        <v>92</v>
      </c>
      <c r="D100" s="5">
        <v>36373</v>
      </c>
      <c r="E100" s="8">
        <v>224306</v>
      </c>
    </row>
    <row r="101" spans="3:5" x14ac:dyDescent="0.25">
      <c r="C101" s="3">
        <v>93</v>
      </c>
      <c r="D101" s="5">
        <v>36404</v>
      </c>
      <c r="E101" s="8">
        <v>233631</v>
      </c>
    </row>
    <row r="102" spans="3:5" x14ac:dyDescent="0.25">
      <c r="C102" s="3">
        <v>94</v>
      </c>
      <c r="D102" s="5">
        <v>36434</v>
      </c>
      <c r="E102" s="8">
        <v>221856</v>
      </c>
    </row>
    <row r="103" spans="3:5" x14ac:dyDescent="0.25">
      <c r="C103" s="3">
        <v>95</v>
      </c>
      <c r="D103" s="5">
        <v>36465</v>
      </c>
      <c r="E103" s="8">
        <v>221465</v>
      </c>
    </row>
    <row r="104" spans="3:5" x14ac:dyDescent="0.25">
      <c r="C104" s="3">
        <v>96</v>
      </c>
      <c r="D104" s="5">
        <v>36495</v>
      </c>
      <c r="E104" s="8">
        <v>203442</v>
      </c>
    </row>
    <row r="105" spans="3:5" x14ac:dyDescent="0.25">
      <c r="C105" s="3">
        <v>97</v>
      </c>
      <c r="D105" s="5">
        <v>36526</v>
      </c>
      <c r="E105" s="8">
        <v>199261</v>
      </c>
    </row>
    <row r="106" spans="3:5" x14ac:dyDescent="0.25">
      <c r="C106" s="3">
        <v>98</v>
      </c>
      <c r="D106" s="5">
        <v>36557</v>
      </c>
      <c r="E106" s="8">
        <v>232490</v>
      </c>
    </row>
    <row r="107" spans="3:5" x14ac:dyDescent="0.25">
      <c r="C107" s="3">
        <v>99</v>
      </c>
      <c r="D107" s="5">
        <v>36586</v>
      </c>
      <c r="E107" s="8">
        <v>227698</v>
      </c>
    </row>
    <row r="108" spans="3:5" x14ac:dyDescent="0.25">
      <c r="C108" s="3">
        <v>100</v>
      </c>
      <c r="D108" s="5">
        <v>36617</v>
      </c>
      <c r="E108" s="8">
        <v>242501</v>
      </c>
    </row>
    <row r="109" spans="3:5" x14ac:dyDescent="0.25">
      <c r="C109" s="3">
        <v>101</v>
      </c>
      <c r="D109" s="5">
        <v>36647</v>
      </c>
      <c r="E109" s="8">
        <v>242963</v>
      </c>
    </row>
    <row r="110" spans="3:5" x14ac:dyDescent="0.25">
      <c r="C110" s="3">
        <v>102</v>
      </c>
      <c r="D110" s="5">
        <v>36678</v>
      </c>
      <c r="E110" s="8">
        <v>245140</v>
      </c>
    </row>
    <row r="111" spans="3:5" x14ac:dyDescent="0.25">
      <c r="C111" s="3">
        <v>103</v>
      </c>
      <c r="D111" s="5">
        <v>36708</v>
      </c>
      <c r="E111" s="8">
        <v>247832</v>
      </c>
    </row>
    <row r="112" spans="3:5" x14ac:dyDescent="0.25">
      <c r="C112" s="3">
        <v>104</v>
      </c>
      <c r="D112" s="5">
        <v>36739</v>
      </c>
      <c r="E112" s="8">
        <v>227899</v>
      </c>
    </row>
    <row r="113" spans="3:5" x14ac:dyDescent="0.25">
      <c r="C113" s="3">
        <v>105</v>
      </c>
      <c r="D113" s="5">
        <v>36770</v>
      </c>
      <c r="E113" s="8">
        <v>236491</v>
      </c>
    </row>
    <row r="114" spans="3:5" x14ac:dyDescent="0.25">
      <c r="C114" s="3">
        <v>106</v>
      </c>
      <c r="D114" s="5">
        <v>36800</v>
      </c>
      <c r="E114" s="8">
        <v>222819</v>
      </c>
    </row>
    <row r="115" spans="3:5" x14ac:dyDescent="0.25">
      <c r="C115" s="3">
        <v>107</v>
      </c>
      <c r="D115" s="5">
        <v>36831</v>
      </c>
      <c r="E115" s="8">
        <v>218390</v>
      </c>
    </row>
    <row r="116" spans="3:5" x14ac:dyDescent="0.25">
      <c r="C116" s="3">
        <v>108</v>
      </c>
      <c r="D116" s="5">
        <v>36861</v>
      </c>
      <c r="E116" s="8">
        <v>209685</v>
      </c>
    </row>
    <row r="117" spans="3:5" x14ac:dyDescent="0.25">
      <c r="C117" s="3">
        <v>109</v>
      </c>
      <c r="D117" s="5">
        <v>36892</v>
      </c>
      <c r="E117" s="8">
        <v>200876</v>
      </c>
    </row>
    <row r="118" spans="3:5" x14ac:dyDescent="0.25">
      <c r="C118" s="3">
        <v>110</v>
      </c>
      <c r="D118" s="5">
        <v>36923</v>
      </c>
      <c r="E118" s="8">
        <v>232587</v>
      </c>
    </row>
    <row r="119" spans="3:5" x14ac:dyDescent="0.25">
      <c r="C119" s="3">
        <v>111</v>
      </c>
      <c r="D119" s="5">
        <v>36951</v>
      </c>
      <c r="E119" s="8">
        <v>232513</v>
      </c>
    </row>
    <row r="120" spans="3:5" x14ac:dyDescent="0.25">
      <c r="C120" s="3">
        <v>112</v>
      </c>
      <c r="D120" s="5">
        <v>36982</v>
      </c>
      <c r="E120" s="8">
        <v>245357</v>
      </c>
    </row>
    <row r="121" spans="3:5" x14ac:dyDescent="0.25">
      <c r="C121" s="3">
        <v>113</v>
      </c>
      <c r="D121" s="5">
        <v>37012</v>
      </c>
      <c r="E121" s="8">
        <v>243498</v>
      </c>
    </row>
    <row r="122" spans="3:5" x14ac:dyDescent="0.25">
      <c r="C122" s="3">
        <v>114</v>
      </c>
      <c r="D122" s="5">
        <v>37043</v>
      </c>
      <c r="E122" s="8">
        <v>250363</v>
      </c>
    </row>
    <row r="123" spans="3:5" x14ac:dyDescent="0.25">
      <c r="C123" s="3">
        <v>115</v>
      </c>
      <c r="D123" s="5">
        <v>37073</v>
      </c>
      <c r="E123" s="8">
        <v>253274</v>
      </c>
    </row>
    <row r="124" spans="3:5" x14ac:dyDescent="0.25">
      <c r="C124" s="3">
        <v>116</v>
      </c>
      <c r="D124" s="5">
        <v>37104</v>
      </c>
      <c r="E124" s="8">
        <v>226312</v>
      </c>
    </row>
    <row r="125" spans="3:5" x14ac:dyDescent="0.25">
      <c r="C125" s="3">
        <v>117</v>
      </c>
      <c r="D125" s="5">
        <v>37135</v>
      </c>
      <c r="E125" s="8">
        <v>241050</v>
      </c>
    </row>
    <row r="126" spans="3:5" x14ac:dyDescent="0.25">
      <c r="C126" s="3">
        <v>118</v>
      </c>
      <c r="D126" s="5">
        <v>37165</v>
      </c>
      <c r="E126" s="8">
        <v>230511</v>
      </c>
    </row>
    <row r="127" spans="3:5" x14ac:dyDescent="0.25">
      <c r="C127" s="3">
        <v>119</v>
      </c>
      <c r="D127" s="5">
        <v>37196</v>
      </c>
      <c r="E127" s="8">
        <v>229584</v>
      </c>
    </row>
    <row r="128" spans="3:5" x14ac:dyDescent="0.25">
      <c r="C128" s="3">
        <v>120</v>
      </c>
      <c r="D128" s="5">
        <v>37226</v>
      </c>
      <c r="E128" s="8">
        <v>215215</v>
      </c>
    </row>
    <row r="129" spans="3:5" x14ac:dyDescent="0.25">
      <c r="C129" s="3">
        <v>121</v>
      </c>
      <c r="D129" s="5">
        <v>37257</v>
      </c>
      <c r="E129" s="8">
        <v>208237</v>
      </c>
    </row>
    <row r="130" spans="3:5" x14ac:dyDescent="0.25">
      <c r="C130" s="3">
        <v>122</v>
      </c>
      <c r="D130" s="5">
        <v>37288</v>
      </c>
      <c r="E130" s="8">
        <v>236070</v>
      </c>
    </row>
    <row r="131" spans="3:5" x14ac:dyDescent="0.25">
      <c r="C131" s="3">
        <v>123</v>
      </c>
      <c r="D131" s="5">
        <v>37316</v>
      </c>
      <c r="E131" s="8">
        <v>237226</v>
      </c>
    </row>
    <row r="132" spans="3:5" x14ac:dyDescent="0.25">
      <c r="C132" s="3">
        <v>124</v>
      </c>
      <c r="D132" s="5">
        <v>37347</v>
      </c>
      <c r="E132" s="8">
        <v>251746</v>
      </c>
    </row>
    <row r="133" spans="3:5" x14ac:dyDescent="0.25">
      <c r="C133" s="3">
        <v>125</v>
      </c>
      <c r="D133" s="5">
        <v>37377</v>
      </c>
      <c r="E133" s="8">
        <v>247868</v>
      </c>
    </row>
    <row r="134" spans="3:5" x14ac:dyDescent="0.25">
      <c r="C134" s="3">
        <v>126</v>
      </c>
      <c r="D134" s="5">
        <v>37408</v>
      </c>
      <c r="E134" s="8">
        <v>256392</v>
      </c>
    </row>
    <row r="135" spans="3:5" x14ac:dyDescent="0.25">
      <c r="C135" s="3">
        <v>127</v>
      </c>
      <c r="D135" s="5">
        <v>37438</v>
      </c>
      <c r="E135" s="8">
        <v>258666</v>
      </c>
    </row>
    <row r="136" spans="3:5" x14ac:dyDescent="0.25">
      <c r="C136" s="3">
        <v>128</v>
      </c>
      <c r="D136" s="5">
        <v>37469</v>
      </c>
      <c r="E136" s="8">
        <v>233625</v>
      </c>
    </row>
    <row r="137" spans="3:5" x14ac:dyDescent="0.25">
      <c r="C137" s="3">
        <v>129</v>
      </c>
      <c r="D137" s="5">
        <v>37500</v>
      </c>
      <c r="E137" s="8">
        <v>245556</v>
      </c>
    </row>
    <row r="138" spans="3:5" x14ac:dyDescent="0.25">
      <c r="C138" s="3">
        <v>130</v>
      </c>
      <c r="D138" s="5">
        <v>37530</v>
      </c>
      <c r="E138" s="8">
        <v>230648</v>
      </c>
    </row>
    <row r="139" spans="3:5" x14ac:dyDescent="0.25">
      <c r="C139" s="3">
        <v>131</v>
      </c>
      <c r="D139" s="5">
        <v>37561</v>
      </c>
      <c r="E139" s="8">
        <v>234260</v>
      </c>
    </row>
    <row r="140" spans="3:5" x14ac:dyDescent="0.25">
      <c r="C140" s="3">
        <v>132</v>
      </c>
      <c r="D140" s="5">
        <v>37591</v>
      </c>
      <c r="E140" s="8">
        <v>218534</v>
      </c>
    </row>
    <row r="141" spans="3:5" x14ac:dyDescent="0.25">
      <c r="C141" s="3">
        <v>133</v>
      </c>
      <c r="D141" s="5">
        <v>37622</v>
      </c>
      <c r="E141" s="8">
        <v>203677</v>
      </c>
    </row>
    <row r="142" spans="3:5" x14ac:dyDescent="0.25">
      <c r="C142" s="3">
        <v>134</v>
      </c>
      <c r="D142" s="5">
        <v>37653</v>
      </c>
      <c r="E142" s="8">
        <v>236679</v>
      </c>
    </row>
    <row r="143" spans="3:5" x14ac:dyDescent="0.25">
      <c r="C143" s="3">
        <v>135</v>
      </c>
      <c r="D143" s="5">
        <v>37681</v>
      </c>
      <c r="E143" s="8">
        <v>239415</v>
      </c>
    </row>
    <row r="144" spans="3:5" x14ac:dyDescent="0.25">
      <c r="C144" s="3">
        <v>136</v>
      </c>
      <c r="D144" s="5">
        <v>37712</v>
      </c>
      <c r="E144" s="8">
        <v>253244</v>
      </c>
    </row>
    <row r="145" spans="3:5" x14ac:dyDescent="0.25">
      <c r="C145" s="3">
        <v>137</v>
      </c>
      <c r="D145" s="5">
        <v>37742</v>
      </c>
      <c r="E145" s="8">
        <v>252145</v>
      </c>
    </row>
    <row r="146" spans="3:5" x14ac:dyDescent="0.25">
      <c r="C146" s="3">
        <v>138</v>
      </c>
      <c r="D146" s="5">
        <v>37773</v>
      </c>
      <c r="E146" s="8">
        <v>262105</v>
      </c>
    </row>
    <row r="147" spans="3:5" x14ac:dyDescent="0.25">
      <c r="C147" s="3">
        <v>139</v>
      </c>
      <c r="D147" s="5">
        <v>37803</v>
      </c>
      <c r="E147" s="8">
        <v>260687</v>
      </c>
    </row>
    <row r="148" spans="3:5" x14ac:dyDescent="0.25">
      <c r="C148" s="3">
        <v>140</v>
      </c>
      <c r="D148" s="5">
        <v>37834</v>
      </c>
      <c r="E148" s="8">
        <v>237451</v>
      </c>
    </row>
    <row r="149" spans="3:5" x14ac:dyDescent="0.25">
      <c r="C149" s="3">
        <v>141</v>
      </c>
      <c r="D149" s="5">
        <v>37865</v>
      </c>
      <c r="E149" s="8">
        <v>254048</v>
      </c>
    </row>
    <row r="150" spans="3:5" x14ac:dyDescent="0.25">
      <c r="C150" s="3">
        <v>142</v>
      </c>
      <c r="D150" s="5">
        <v>37895</v>
      </c>
      <c r="E150" s="8">
        <v>233698</v>
      </c>
    </row>
    <row r="151" spans="3:5" x14ac:dyDescent="0.25">
      <c r="C151" s="3">
        <v>143</v>
      </c>
      <c r="D151" s="5">
        <v>37926</v>
      </c>
      <c r="E151" s="8">
        <v>238538</v>
      </c>
    </row>
    <row r="152" spans="3:5" x14ac:dyDescent="0.25">
      <c r="C152" s="3">
        <v>144</v>
      </c>
      <c r="D152" s="5">
        <v>37956</v>
      </c>
      <c r="E152" s="8">
        <v>222450</v>
      </c>
    </row>
    <row r="153" spans="3:5" x14ac:dyDescent="0.25">
      <c r="C153" s="3">
        <v>145</v>
      </c>
      <c r="D153" s="5">
        <v>37987</v>
      </c>
      <c r="E153" s="8">
        <v>213709</v>
      </c>
    </row>
    <row r="154" spans="3:5" x14ac:dyDescent="0.25">
      <c r="C154" s="3">
        <v>146</v>
      </c>
      <c r="D154" s="5">
        <v>38018</v>
      </c>
      <c r="E154" s="8">
        <v>251403</v>
      </c>
    </row>
    <row r="155" spans="3:5" x14ac:dyDescent="0.25">
      <c r="C155" s="3">
        <v>147</v>
      </c>
      <c r="D155" s="5">
        <v>38047</v>
      </c>
      <c r="E155" s="8">
        <v>250968</v>
      </c>
    </row>
    <row r="156" spans="3:5" x14ac:dyDescent="0.25">
      <c r="C156" s="3">
        <v>148</v>
      </c>
      <c r="D156" s="5">
        <v>38078</v>
      </c>
      <c r="E156" s="8">
        <v>257235</v>
      </c>
    </row>
    <row r="157" spans="3:5" x14ac:dyDescent="0.25">
      <c r="C157" s="3">
        <v>149</v>
      </c>
      <c r="D157" s="5">
        <v>38108</v>
      </c>
      <c r="E157" s="8">
        <v>257383</v>
      </c>
    </row>
    <row r="158" spans="3:5" x14ac:dyDescent="0.25">
      <c r="C158" s="3">
        <v>150</v>
      </c>
      <c r="D158" s="5">
        <v>38139</v>
      </c>
      <c r="E158" s="8">
        <v>265969</v>
      </c>
    </row>
    <row r="159" spans="3:5" x14ac:dyDescent="0.25">
      <c r="C159" s="3">
        <v>151</v>
      </c>
      <c r="D159" s="5">
        <v>38169</v>
      </c>
      <c r="E159" s="8">
        <v>262836</v>
      </c>
    </row>
    <row r="160" spans="3:5" x14ac:dyDescent="0.25">
      <c r="C160" s="3">
        <v>152</v>
      </c>
      <c r="D160" s="5">
        <v>38200</v>
      </c>
      <c r="E160" s="8">
        <v>243515</v>
      </c>
    </row>
    <row r="161" spans="3:5" x14ac:dyDescent="0.25">
      <c r="C161" s="3">
        <v>153</v>
      </c>
      <c r="D161" s="5">
        <v>38231</v>
      </c>
      <c r="E161" s="8">
        <v>254496</v>
      </c>
    </row>
    <row r="162" spans="3:5" x14ac:dyDescent="0.25">
      <c r="C162" s="3">
        <v>154</v>
      </c>
      <c r="D162" s="5">
        <v>38261</v>
      </c>
      <c r="E162" s="8">
        <v>239796</v>
      </c>
    </row>
    <row r="163" spans="3:5" x14ac:dyDescent="0.25">
      <c r="C163" s="3">
        <v>155</v>
      </c>
      <c r="D163" s="5">
        <v>38292</v>
      </c>
      <c r="E163" s="8">
        <v>245029</v>
      </c>
    </row>
    <row r="164" spans="3:5" x14ac:dyDescent="0.25">
      <c r="C164" s="3">
        <v>156</v>
      </c>
      <c r="D164" s="5">
        <v>38322</v>
      </c>
      <c r="E164" s="8">
        <v>224072</v>
      </c>
    </row>
    <row r="165" spans="3:5" x14ac:dyDescent="0.25">
      <c r="C165" s="3">
        <v>157</v>
      </c>
      <c r="D165" s="5">
        <v>38353</v>
      </c>
      <c r="E165" s="8">
        <v>219970</v>
      </c>
    </row>
    <row r="166" spans="3:5" x14ac:dyDescent="0.25">
      <c r="C166" s="3">
        <v>158</v>
      </c>
      <c r="D166" s="5">
        <v>38384</v>
      </c>
      <c r="E166" s="8">
        <v>253182</v>
      </c>
    </row>
    <row r="167" spans="3:5" x14ac:dyDescent="0.25">
      <c r="C167" s="3">
        <v>159</v>
      </c>
      <c r="D167" s="5">
        <v>38412</v>
      </c>
      <c r="E167" s="8">
        <v>250860</v>
      </c>
    </row>
    <row r="168" spans="3:5" x14ac:dyDescent="0.25">
      <c r="C168" s="3">
        <v>160</v>
      </c>
      <c r="D168" s="5">
        <v>38443</v>
      </c>
      <c r="E168" s="8">
        <v>262678</v>
      </c>
    </row>
    <row r="169" spans="3:5" x14ac:dyDescent="0.25">
      <c r="C169" s="3">
        <v>161</v>
      </c>
      <c r="D169" s="5">
        <v>38473</v>
      </c>
      <c r="E169" s="8">
        <v>263816</v>
      </c>
    </row>
    <row r="170" spans="3:5" x14ac:dyDescent="0.25">
      <c r="C170" s="3">
        <v>162</v>
      </c>
      <c r="D170" s="5">
        <v>38504</v>
      </c>
      <c r="E170" s="8">
        <v>267025</v>
      </c>
    </row>
    <row r="171" spans="3:5" x14ac:dyDescent="0.25">
      <c r="C171" s="3">
        <v>163</v>
      </c>
      <c r="D171" s="5">
        <v>38534</v>
      </c>
      <c r="E171" s="8">
        <v>265323</v>
      </c>
    </row>
    <row r="172" spans="3:5" x14ac:dyDescent="0.25">
      <c r="C172" s="3">
        <v>164</v>
      </c>
      <c r="D172" s="5">
        <v>38565</v>
      </c>
      <c r="E172" s="8">
        <v>242240</v>
      </c>
    </row>
    <row r="173" spans="3:5" x14ac:dyDescent="0.25">
      <c r="C173" s="3">
        <v>165</v>
      </c>
      <c r="D173" s="5">
        <v>38596</v>
      </c>
      <c r="E173" s="8">
        <v>251419</v>
      </c>
    </row>
    <row r="174" spans="3:5" x14ac:dyDescent="0.25">
      <c r="C174" s="3">
        <v>166</v>
      </c>
      <c r="D174" s="5">
        <v>38626</v>
      </c>
      <c r="E174" s="8">
        <v>243056</v>
      </c>
    </row>
    <row r="175" spans="3:5" x14ac:dyDescent="0.25">
      <c r="C175" s="3">
        <v>167</v>
      </c>
      <c r="D175" s="5">
        <v>38657</v>
      </c>
      <c r="E175" s="8">
        <v>245787</v>
      </c>
    </row>
    <row r="176" spans="3:5" x14ac:dyDescent="0.25">
      <c r="C176" s="3">
        <v>168</v>
      </c>
      <c r="D176" s="5">
        <v>38687</v>
      </c>
      <c r="E176" s="8">
        <v>233282</v>
      </c>
    </row>
    <row r="177" spans="3:5" x14ac:dyDescent="0.25">
      <c r="C177" s="3">
        <v>169</v>
      </c>
      <c r="D177" s="5">
        <v>38718</v>
      </c>
      <c r="E177" s="8">
        <v>220711</v>
      </c>
    </row>
    <row r="178" spans="3:5" x14ac:dyDescent="0.25">
      <c r="C178" s="3">
        <v>170</v>
      </c>
      <c r="D178" s="5">
        <v>38749</v>
      </c>
      <c r="E178" s="8">
        <v>256623</v>
      </c>
    </row>
    <row r="179" spans="3:5" x14ac:dyDescent="0.25">
      <c r="C179" s="3">
        <v>171</v>
      </c>
      <c r="D179" s="5">
        <v>38777</v>
      </c>
      <c r="E179" s="8">
        <v>250644</v>
      </c>
    </row>
    <row r="180" spans="3:5" x14ac:dyDescent="0.25">
      <c r="C180" s="3">
        <v>172</v>
      </c>
      <c r="D180" s="5">
        <v>38808</v>
      </c>
      <c r="E180" s="8">
        <v>263370</v>
      </c>
    </row>
    <row r="181" spans="3:5" x14ac:dyDescent="0.25">
      <c r="C181" s="3">
        <v>173</v>
      </c>
      <c r="D181" s="5">
        <v>38838</v>
      </c>
      <c r="E181" s="8">
        <v>263782</v>
      </c>
    </row>
    <row r="182" spans="3:5" x14ac:dyDescent="0.25">
      <c r="C182" s="3">
        <v>174</v>
      </c>
      <c r="D182" s="5">
        <v>38869</v>
      </c>
      <c r="E182" s="8">
        <v>263421</v>
      </c>
    </row>
    <row r="183" spans="3:5" x14ac:dyDescent="0.25">
      <c r="C183" s="3">
        <v>175</v>
      </c>
      <c r="D183" s="5">
        <v>38899</v>
      </c>
      <c r="E183" s="8">
        <v>265206</v>
      </c>
    </row>
    <row r="184" spans="3:5" x14ac:dyDescent="0.25">
      <c r="C184" s="3">
        <v>176</v>
      </c>
      <c r="D184" s="5">
        <v>38930</v>
      </c>
      <c r="E184" s="8">
        <v>245605</v>
      </c>
    </row>
    <row r="185" spans="3:5" x14ac:dyDescent="0.25">
      <c r="C185" s="3">
        <v>177</v>
      </c>
      <c r="D185" s="5">
        <v>38961</v>
      </c>
      <c r="E185" s="8">
        <v>257939</v>
      </c>
    </row>
    <row r="186" spans="3:5" x14ac:dyDescent="0.25">
      <c r="C186" s="3">
        <v>178</v>
      </c>
      <c r="D186" s="5">
        <v>38991</v>
      </c>
      <c r="E186" s="8">
        <v>245346</v>
      </c>
    </row>
    <row r="187" spans="3:5" x14ac:dyDescent="0.25">
      <c r="C187" s="3">
        <v>179</v>
      </c>
      <c r="D187" s="5">
        <v>39022</v>
      </c>
      <c r="E187" s="8">
        <v>248187</v>
      </c>
    </row>
    <row r="188" spans="3:5" x14ac:dyDescent="0.25">
      <c r="C188" s="3">
        <v>180</v>
      </c>
      <c r="D188" s="5">
        <v>39052</v>
      </c>
      <c r="E188" s="8">
        <v>233621</v>
      </c>
    </row>
    <row r="189" spans="3:5" x14ac:dyDescent="0.25">
      <c r="C189" s="3">
        <v>181</v>
      </c>
      <c r="D189" s="5">
        <v>39083</v>
      </c>
      <c r="E189" s="8">
        <v>219232</v>
      </c>
    </row>
    <row r="190" spans="3:5" x14ac:dyDescent="0.25">
      <c r="C190" s="3">
        <v>182</v>
      </c>
      <c r="D190" s="5">
        <v>39114</v>
      </c>
      <c r="E190" s="8">
        <v>259638</v>
      </c>
    </row>
    <row r="191" spans="3:5" x14ac:dyDescent="0.25">
      <c r="C191" s="3">
        <v>183</v>
      </c>
      <c r="D191" s="5">
        <v>39142</v>
      </c>
      <c r="E191" s="8">
        <v>252595</v>
      </c>
    </row>
    <row r="192" spans="3:5" x14ac:dyDescent="0.25">
      <c r="C192" s="3">
        <v>184</v>
      </c>
      <c r="D192" s="5">
        <v>39173</v>
      </c>
      <c r="E192" s="8">
        <v>267574</v>
      </c>
    </row>
    <row r="193" spans="3:5" x14ac:dyDescent="0.25">
      <c r="C193" s="3">
        <v>185</v>
      </c>
      <c r="D193" s="5">
        <v>39203</v>
      </c>
      <c r="E193" s="8">
        <v>265374</v>
      </c>
    </row>
    <row r="194" spans="3:5" x14ac:dyDescent="0.25">
      <c r="C194" s="3">
        <v>186</v>
      </c>
      <c r="D194" s="5">
        <v>39234</v>
      </c>
      <c r="E194" s="8">
        <v>267106</v>
      </c>
    </row>
    <row r="195" spans="3:5" x14ac:dyDescent="0.25">
      <c r="C195" s="3">
        <v>187</v>
      </c>
      <c r="D195" s="5">
        <v>39264</v>
      </c>
      <c r="E195" s="8">
        <v>271225</v>
      </c>
    </row>
    <row r="196" spans="3:5" x14ac:dyDescent="0.25">
      <c r="C196" s="3">
        <v>188</v>
      </c>
      <c r="D196" s="5">
        <v>39295</v>
      </c>
      <c r="E196" s="8">
        <v>245965</v>
      </c>
    </row>
    <row r="197" spans="3:5" x14ac:dyDescent="0.25">
      <c r="C197" s="3">
        <v>189</v>
      </c>
      <c r="D197" s="5">
        <v>39326</v>
      </c>
      <c r="E197" s="8">
        <v>261423</v>
      </c>
    </row>
    <row r="198" spans="3:5" x14ac:dyDescent="0.25">
      <c r="C198" s="3">
        <v>190</v>
      </c>
      <c r="D198" s="5">
        <v>39356</v>
      </c>
      <c r="E198" s="8">
        <v>245787</v>
      </c>
    </row>
    <row r="199" spans="3:5" x14ac:dyDescent="0.25">
      <c r="C199" s="3">
        <v>191</v>
      </c>
      <c r="D199" s="5">
        <v>39387</v>
      </c>
      <c r="E199" s="8">
        <v>240281</v>
      </c>
    </row>
    <row r="200" spans="3:5" x14ac:dyDescent="0.25">
      <c r="C200" s="3">
        <v>192</v>
      </c>
      <c r="D200" s="5">
        <v>39417</v>
      </c>
      <c r="E200" s="8">
        <v>232920</v>
      </c>
    </row>
    <row r="201" spans="3:5" x14ac:dyDescent="0.25">
      <c r="C201" s="3">
        <v>193</v>
      </c>
      <c r="D201" s="5">
        <v>39448</v>
      </c>
      <c r="E201" s="8">
        <v>221336</v>
      </c>
    </row>
    <row r="202" spans="3:5" x14ac:dyDescent="0.25">
      <c r="C202" s="3">
        <v>194</v>
      </c>
      <c r="D202" s="5">
        <v>39479</v>
      </c>
      <c r="E202" s="8">
        <v>252343</v>
      </c>
    </row>
    <row r="203" spans="3:5" x14ac:dyDescent="0.25">
      <c r="C203" s="3">
        <v>195</v>
      </c>
      <c r="D203" s="5">
        <v>39508</v>
      </c>
      <c r="E203" s="8">
        <v>252088</v>
      </c>
    </row>
    <row r="204" spans="3:5" x14ac:dyDescent="0.25">
      <c r="C204" s="3">
        <v>196</v>
      </c>
      <c r="D204" s="5">
        <v>39539</v>
      </c>
      <c r="E204" s="8">
        <v>261466</v>
      </c>
    </row>
    <row r="205" spans="3:5" x14ac:dyDescent="0.25">
      <c r="C205" s="3">
        <v>197</v>
      </c>
      <c r="D205" s="5">
        <v>39569</v>
      </c>
      <c r="E205" s="8">
        <v>257484</v>
      </c>
    </row>
    <row r="206" spans="3:5" x14ac:dyDescent="0.25">
      <c r="C206" s="3">
        <v>198</v>
      </c>
      <c r="D206" s="5">
        <v>39600</v>
      </c>
      <c r="E206" s="8">
        <v>261600</v>
      </c>
    </row>
    <row r="207" spans="3:5" x14ac:dyDescent="0.25">
      <c r="C207" s="3">
        <v>199</v>
      </c>
      <c r="D207" s="5">
        <v>39630</v>
      </c>
      <c r="E207" s="8">
        <v>260609</v>
      </c>
    </row>
    <row r="208" spans="3:5" x14ac:dyDescent="0.25">
      <c r="C208" s="3">
        <v>200</v>
      </c>
      <c r="D208" s="5">
        <v>39661</v>
      </c>
      <c r="E208" s="8">
        <v>239607</v>
      </c>
    </row>
    <row r="209" spans="3:5" x14ac:dyDescent="0.25">
      <c r="C209" s="3">
        <v>201</v>
      </c>
      <c r="D209" s="5">
        <v>39692</v>
      </c>
      <c r="E209" s="8">
        <v>255848</v>
      </c>
    </row>
    <row r="210" spans="3:5" x14ac:dyDescent="0.25">
      <c r="C210" s="3">
        <v>202</v>
      </c>
      <c r="D210" s="5">
        <v>39722</v>
      </c>
      <c r="E210" s="8">
        <v>236465</v>
      </c>
    </row>
    <row r="211" spans="3:5" x14ac:dyDescent="0.25">
      <c r="C211" s="3">
        <v>203</v>
      </c>
      <c r="D211" s="5">
        <v>39753</v>
      </c>
      <c r="E211" s="8">
        <v>241742</v>
      </c>
    </row>
    <row r="212" spans="3:5" x14ac:dyDescent="0.25">
      <c r="C212" s="3">
        <v>204</v>
      </c>
      <c r="D212" s="5">
        <v>39783</v>
      </c>
      <c r="E212" s="8">
        <v>225529</v>
      </c>
    </row>
    <row r="213" spans="3:5" x14ac:dyDescent="0.25">
      <c r="C213" s="3">
        <v>205</v>
      </c>
      <c r="D213" s="5">
        <v>39814</v>
      </c>
      <c r="E213" s="8">
        <v>217643</v>
      </c>
    </row>
    <row r="214" spans="3:5" x14ac:dyDescent="0.25">
      <c r="C214" s="3">
        <v>206</v>
      </c>
      <c r="D214" s="5">
        <v>39845</v>
      </c>
      <c r="E214" s="8">
        <v>249741</v>
      </c>
    </row>
    <row r="215" spans="3:5" x14ac:dyDescent="0.25">
      <c r="C215" s="3">
        <v>207</v>
      </c>
      <c r="D215" s="5">
        <v>39873</v>
      </c>
      <c r="E215" s="8">
        <v>251374</v>
      </c>
    </row>
    <row r="216" spans="3:5" x14ac:dyDescent="0.25">
      <c r="C216" s="3">
        <v>208</v>
      </c>
      <c r="D216" s="5">
        <v>39904</v>
      </c>
      <c r="E216" s="8">
        <v>258276</v>
      </c>
    </row>
    <row r="217" spans="3:5" x14ac:dyDescent="0.25">
      <c r="C217" s="3">
        <v>209</v>
      </c>
      <c r="D217" s="5">
        <v>39934</v>
      </c>
      <c r="E217" s="8">
        <v>258395</v>
      </c>
    </row>
    <row r="218" spans="3:5" x14ac:dyDescent="0.25">
      <c r="C218" s="3">
        <v>210</v>
      </c>
      <c r="D218" s="5">
        <v>39965</v>
      </c>
      <c r="E218" s="8">
        <v>264472</v>
      </c>
    </row>
    <row r="219" spans="3:5" x14ac:dyDescent="0.25">
      <c r="C219" s="3">
        <v>211</v>
      </c>
      <c r="D219" s="5">
        <v>39995</v>
      </c>
      <c r="E219" s="8">
        <v>260297</v>
      </c>
    </row>
    <row r="220" spans="3:5" x14ac:dyDescent="0.25">
      <c r="C220" s="3">
        <v>212</v>
      </c>
      <c r="D220" s="5">
        <v>40026</v>
      </c>
      <c r="E220" s="8">
        <v>241970</v>
      </c>
    </row>
    <row r="221" spans="3:5" x14ac:dyDescent="0.25">
      <c r="C221" s="3">
        <v>213</v>
      </c>
      <c r="D221" s="5">
        <v>40057</v>
      </c>
      <c r="E221" s="8">
        <v>252209</v>
      </c>
    </row>
    <row r="222" spans="3:5" x14ac:dyDescent="0.25">
      <c r="C222" s="3">
        <v>214</v>
      </c>
      <c r="D222" s="5">
        <v>40087</v>
      </c>
      <c r="E222" s="8">
        <v>237264</v>
      </c>
    </row>
    <row r="223" spans="3:5" x14ac:dyDescent="0.25">
      <c r="C223" s="3">
        <v>215</v>
      </c>
      <c r="D223" s="5">
        <v>40118</v>
      </c>
      <c r="E223" s="8">
        <v>239593</v>
      </c>
    </row>
    <row r="224" spans="3:5" x14ac:dyDescent="0.25">
      <c r="C224" s="3">
        <v>216</v>
      </c>
      <c r="D224" s="5">
        <v>40148</v>
      </c>
      <c r="E224" s="8">
        <v>220839</v>
      </c>
    </row>
    <row r="225" spans="3:5" x14ac:dyDescent="0.25">
      <c r="C225" s="3">
        <v>217</v>
      </c>
      <c r="D225" s="5">
        <v>40179</v>
      </c>
      <c r="E225" s="8">
        <v>210635</v>
      </c>
    </row>
    <row r="226" spans="3:5" x14ac:dyDescent="0.25">
      <c r="C226" s="3">
        <v>218</v>
      </c>
      <c r="D226" s="5">
        <v>40210</v>
      </c>
      <c r="E226" s="8">
        <v>254238</v>
      </c>
    </row>
    <row r="227" spans="3:5" x14ac:dyDescent="0.25">
      <c r="C227" s="3">
        <v>219</v>
      </c>
      <c r="D227" s="5">
        <v>40238</v>
      </c>
      <c r="E227" s="8">
        <v>253936</v>
      </c>
    </row>
    <row r="228" spans="3:5" x14ac:dyDescent="0.25">
      <c r="C228" s="3">
        <v>220</v>
      </c>
      <c r="D228" s="5">
        <v>40269</v>
      </c>
      <c r="E228" s="8">
        <v>256927</v>
      </c>
    </row>
    <row r="229" spans="3:5" x14ac:dyDescent="0.25">
      <c r="C229" s="3">
        <v>221</v>
      </c>
      <c r="D229" s="5">
        <v>40299</v>
      </c>
      <c r="E229" s="8">
        <v>260083</v>
      </c>
    </row>
    <row r="230" spans="3:5" x14ac:dyDescent="0.25">
      <c r="C230" s="3">
        <v>222</v>
      </c>
      <c r="D230" s="5">
        <v>40330</v>
      </c>
      <c r="E230" s="8">
        <v>265315</v>
      </c>
    </row>
    <row r="231" spans="3:5" x14ac:dyDescent="0.25">
      <c r="C231" s="3">
        <v>223</v>
      </c>
      <c r="D231" s="5">
        <v>40360</v>
      </c>
      <c r="E231" s="8">
        <v>263837</v>
      </c>
    </row>
    <row r="232" spans="3:5" x14ac:dyDescent="0.25">
      <c r="C232" s="3">
        <v>224</v>
      </c>
      <c r="D232" s="5">
        <v>40391</v>
      </c>
      <c r="E232" s="8">
        <v>244682</v>
      </c>
    </row>
    <row r="233" spans="3:5" x14ac:dyDescent="0.25">
      <c r="C233" s="3">
        <v>225</v>
      </c>
      <c r="D233" s="5">
        <v>40422</v>
      </c>
      <c r="E233" s="8">
        <v>256395</v>
      </c>
    </row>
    <row r="234" spans="3:5" x14ac:dyDescent="0.25">
      <c r="C234" s="3">
        <v>226</v>
      </c>
      <c r="D234" s="5">
        <v>40452</v>
      </c>
      <c r="E234" s="8">
        <v>239579</v>
      </c>
    </row>
    <row r="235" spans="3:5" x14ac:dyDescent="0.25">
      <c r="C235" s="3">
        <v>227</v>
      </c>
      <c r="D235" s="5">
        <v>40483</v>
      </c>
      <c r="E235" s="8">
        <v>240800</v>
      </c>
    </row>
    <row r="236" spans="3:5" x14ac:dyDescent="0.25">
      <c r="C236" s="3">
        <v>228</v>
      </c>
      <c r="D236" s="5">
        <v>40513</v>
      </c>
      <c r="E236" s="8">
        <v>223790</v>
      </c>
    </row>
    <row r="237" spans="3:5" x14ac:dyDescent="0.25">
      <c r="C237" s="3">
        <v>229</v>
      </c>
      <c r="D237" s="5">
        <v>40544</v>
      </c>
      <c r="E237" s="8">
        <v>213463</v>
      </c>
    </row>
    <row r="238" spans="3:5" x14ac:dyDescent="0.25">
      <c r="C238" s="3">
        <v>230</v>
      </c>
      <c r="D238" s="5">
        <v>40575</v>
      </c>
      <c r="E238" s="8">
        <v>253124</v>
      </c>
    </row>
    <row r="239" spans="3:5" x14ac:dyDescent="0.25">
      <c r="C239" s="3">
        <v>231</v>
      </c>
      <c r="D239" s="5">
        <v>40603</v>
      </c>
      <c r="E239" s="8">
        <v>249578</v>
      </c>
    </row>
    <row r="240" spans="3:5" x14ac:dyDescent="0.25">
      <c r="C240" s="3">
        <v>232</v>
      </c>
      <c r="D240" s="5">
        <v>40634</v>
      </c>
      <c r="E240" s="8">
        <v>254083</v>
      </c>
    </row>
    <row r="241" spans="3:5" x14ac:dyDescent="0.25">
      <c r="C241" s="3">
        <v>233</v>
      </c>
      <c r="D241" s="5">
        <v>40664</v>
      </c>
      <c r="E241" s="8">
        <v>258350</v>
      </c>
    </row>
    <row r="242" spans="3:5" x14ac:dyDescent="0.25">
      <c r="C242" s="3">
        <v>234</v>
      </c>
      <c r="D242" s="5">
        <v>40695</v>
      </c>
      <c r="E242" s="8">
        <v>260175</v>
      </c>
    </row>
    <row r="243" spans="3:5" x14ac:dyDescent="0.25">
      <c r="C243" s="3">
        <v>235</v>
      </c>
      <c r="D243" s="5">
        <v>40725</v>
      </c>
      <c r="E243" s="8">
        <v>260526</v>
      </c>
    </row>
    <row r="244" spans="3:5" x14ac:dyDescent="0.25">
      <c r="C244" s="3">
        <v>236</v>
      </c>
      <c r="D244" s="5">
        <v>40756</v>
      </c>
      <c r="E244" s="8">
        <v>242062</v>
      </c>
    </row>
    <row r="245" spans="3:5" x14ac:dyDescent="0.25">
      <c r="C245" s="3">
        <v>237</v>
      </c>
      <c r="D245" s="5">
        <v>40787</v>
      </c>
      <c r="E245" s="8">
        <v>251906</v>
      </c>
    </row>
    <row r="246" spans="3:5" x14ac:dyDescent="0.25">
      <c r="C246" s="3">
        <v>238</v>
      </c>
      <c r="D246" s="5">
        <v>40817</v>
      </c>
      <c r="E246" s="8">
        <v>238535</v>
      </c>
    </row>
    <row r="247" spans="3:5" x14ac:dyDescent="0.25">
      <c r="C247" s="3">
        <v>239</v>
      </c>
      <c r="D247" s="5">
        <v>40848</v>
      </c>
      <c r="E247" s="8">
        <v>244810</v>
      </c>
    </row>
    <row r="248" spans="3:5" x14ac:dyDescent="0.25">
      <c r="C248" s="3">
        <v>240</v>
      </c>
      <c r="D248" s="5">
        <v>40878</v>
      </c>
      <c r="E248" s="8">
        <v>227527</v>
      </c>
    </row>
    <row r="249" spans="3:5" x14ac:dyDescent="0.25">
      <c r="C249" s="3">
        <v>241</v>
      </c>
      <c r="D249" s="5">
        <v>40909</v>
      </c>
      <c r="E249" s="8">
        <v>218196</v>
      </c>
    </row>
    <row r="250" spans="3:5" x14ac:dyDescent="0.25">
      <c r="C250" s="3">
        <v>242</v>
      </c>
      <c r="D250" s="5">
        <v>40940</v>
      </c>
      <c r="E250" s="8">
        <v>256166</v>
      </c>
    </row>
    <row r="251" spans="3:5" x14ac:dyDescent="0.25">
      <c r="C251" s="3">
        <v>243</v>
      </c>
      <c r="D251" s="5">
        <v>40969</v>
      </c>
      <c r="E251" s="8">
        <v>249394</v>
      </c>
    </row>
    <row r="252" spans="3:5" x14ac:dyDescent="0.25">
      <c r="C252" s="3">
        <v>244</v>
      </c>
      <c r="D252" s="5">
        <v>41000</v>
      </c>
      <c r="E252" s="8">
        <v>260774</v>
      </c>
    </row>
    <row r="253" spans="3:5" x14ac:dyDescent="0.25">
      <c r="C253" s="3">
        <v>245</v>
      </c>
      <c r="D253" s="5">
        <v>41030</v>
      </c>
      <c r="E253" s="8">
        <v>260376</v>
      </c>
    </row>
    <row r="254" spans="3:5" x14ac:dyDescent="0.25">
      <c r="C254" s="3">
        <v>246</v>
      </c>
      <c r="D254" s="5">
        <v>41061</v>
      </c>
      <c r="E254" s="8">
        <v>260244</v>
      </c>
    </row>
    <row r="255" spans="3:5" x14ac:dyDescent="0.25">
      <c r="C255" s="3">
        <v>247</v>
      </c>
      <c r="D255" s="5">
        <v>41091</v>
      </c>
      <c r="E255" s="8">
        <v>264379</v>
      </c>
    </row>
    <row r="256" spans="3:5" x14ac:dyDescent="0.25">
      <c r="C256" s="3">
        <v>248</v>
      </c>
      <c r="D256" s="5">
        <v>41122</v>
      </c>
      <c r="E256" s="8">
        <v>238867</v>
      </c>
    </row>
    <row r="257" spans="3:5" x14ac:dyDescent="0.25">
      <c r="C257" s="3">
        <v>249</v>
      </c>
      <c r="D257" s="5">
        <v>41153</v>
      </c>
      <c r="E257" s="8">
        <v>253574</v>
      </c>
    </row>
    <row r="258" spans="3:5" x14ac:dyDescent="0.25">
      <c r="C258" s="3">
        <v>250</v>
      </c>
      <c r="D258" s="5">
        <v>41183</v>
      </c>
      <c r="E258" s="8">
        <v>240361</v>
      </c>
    </row>
    <row r="259" spans="3:5" x14ac:dyDescent="0.25">
      <c r="C259" s="3">
        <v>251</v>
      </c>
      <c r="D259" s="5">
        <v>41214</v>
      </c>
      <c r="E259" s="8">
        <v>238709</v>
      </c>
    </row>
    <row r="260" spans="3:5" x14ac:dyDescent="0.25">
      <c r="C260" s="3">
        <v>252</v>
      </c>
      <c r="D260" s="5">
        <v>41244</v>
      </c>
      <c r="E260" s="8">
        <v>229419</v>
      </c>
    </row>
    <row r="261" spans="3:5" x14ac:dyDescent="0.25">
      <c r="C261" s="3">
        <v>253</v>
      </c>
      <c r="D261" s="5">
        <v>41275</v>
      </c>
      <c r="E261" s="8">
        <v>215803</v>
      </c>
    </row>
    <row r="262" spans="3:5" x14ac:dyDescent="0.25">
      <c r="C262" s="3">
        <v>254</v>
      </c>
      <c r="D262" s="5">
        <v>41306</v>
      </c>
      <c r="E262" s="8">
        <v>253026</v>
      </c>
    </row>
    <row r="263" spans="3:5" x14ac:dyDescent="0.25">
      <c r="C263" s="3">
        <v>255</v>
      </c>
      <c r="D263" s="5">
        <v>41334</v>
      </c>
      <c r="E263" s="8">
        <v>252064</v>
      </c>
    </row>
    <row r="264" spans="3:5" x14ac:dyDescent="0.25">
      <c r="C264" s="3">
        <v>256</v>
      </c>
      <c r="D264" s="5">
        <v>41365</v>
      </c>
      <c r="E264" s="8">
        <v>263406</v>
      </c>
    </row>
    <row r="265" spans="3:5" x14ac:dyDescent="0.25">
      <c r="C265" s="3">
        <v>257</v>
      </c>
      <c r="D265" s="5">
        <v>41395</v>
      </c>
      <c r="E265" s="8">
        <v>259980</v>
      </c>
    </row>
    <row r="266" spans="3:5" x14ac:dyDescent="0.25">
      <c r="C266" s="3">
        <v>258</v>
      </c>
      <c r="D266" s="5">
        <v>41426</v>
      </c>
      <c r="E266" s="8">
        <v>263946</v>
      </c>
    </row>
    <row r="267" spans="3:5" x14ac:dyDescent="0.25">
      <c r="C267" s="3">
        <v>259</v>
      </c>
      <c r="D267" s="5">
        <v>41456</v>
      </c>
      <c r="E267" s="8">
        <v>268061</v>
      </c>
    </row>
    <row r="268" spans="3:5" x14ac:dyDescent="0.25">
      <c r="C268" s="3">
        <v>260</v>
      </c>
      <c r="D268" s="5">
        <v>41487</v>
      </c>
      <c r="E268" s="8">
        <v>242536</v>
      </c>
    </row>
    <row r="269" spans="3:5" x14ac:dyDescent="0.25">
      <c r="C269" s="3">
        <v>261</v>
      </c>
      <c r="D269" s="5">
        <v>41518</v>
      </c>
      <c r="E269" s="8">
        <v>258748</v>
      </c>
    </row>
    <row r="270" spans="3:5" x14ac:dyDescent="0.25">
      <c r="C270" s="3">
        <v>262</v>
      </c>
      <c r="D270" s="5">
        <v>41548</v>
      </c>
      <c r="E270" s="8">
        <v>240055</v>
      </c>
    </row>
    <row r="271" spans="3:5" x14ac:dyDescent="0.25">
      <c r="C271" s="3">
        <v>263</v>
      </c>
      <c r="D271" s="5">
        <v>41579</v>
      </c>
      <c r="E271" s="8">
        <v>241237</v>
      </c>
    </row>
    <row r="272" spans="3:5" x14ac:dyDescent="0.25">
      <c r="C272" s="3">
        <v>264</v>
      </c>
      <c r="D272" s="5">
        <v>41609</v>
      </c>
      <c r="E272" s="8">
        <v>226413</v>
      </c>
    </row>
    <row r="273" spans="3:5" x14ac:dyDescent="0.25">
      <c r="C273" s="3">
        <v>265</v>
      </c>
      <c r="D273" s="5">
        <v>41640</v>
      </c>
      <c r="E273" s="8">
        <v>213949</v>
      </c>
    </row>
    <row r="274" spans="3:5" x14ac:dyDescent="0.25">
      <c r="C274" s="3">
        <v>266</v>
      </c>
      <c r="D274" s="5">
        <v>41671</v>
      </c>
      <c r="E274" s="8">
        <v>253424</v>
      </c>
    </row>
    <row r="275" spans="3:5" x14ac:dyDescent="0.25">
      <c r="C275" s="3">
        <v>267</v>
      </c>
      <c r="D275" s="5">
        <v>41699</v>
      </c>
      <c r="E275" s="8">
        <v>256736</v>
      </c>
    </row>
    <row r="276" spans="3:5" x14ac:dyDescent="0.25">
      <c r="C276" s="3">
        <v>268</v>
      </c>
      <c r="D276" s="5">
        <v>41730</v>
      </c>
      <c r="E276" s="8">
        <v>266237</v>
      </c>
    </row>
    <row r="277" spans="3:5" x14ac:dyDescent="0.25">
      <c r="C277" s="3">
        <v>269</v>
      </c>
      <c r="D277" s="5">
        <v>41760</v>
      </c>
      <c r="E277" s="8">
        <v>263459</v>
      </c>
    </row>
    <row r="278" spans="3:5" x14ac:dyDescent="0.25">
      <c r="C278" s="3">
        <v>270</v>
      </c>
      <c r="D278" s="5">
        <v>41791</v>
      </c>
      <c r="E278" s="8">
        <v>270053</v>
      </c>
    </row>
    <row r="279" spans="3:5" x14ac:dyDescent="0.25">
      <c r="C279" s="3">
        <v>271</v>
      </c>
      <c r="D279" s="5">
        <v>41821</v>
      </c>
      <c r="E279" s="8">
        <v>268831</v>
      </c>
    </row>
    <row r="280" spans="3:5" x14ac:dyDescent="0.25">
      <c r="C280" s="3">
        <v>272</v>
      </c>
      <c r="D280" s="5">
        <v>41852</v>
      </c>
      <c r="E280" s="8">
        <v>247688</v>
      </c>
    </row>
    <row r="281" spans="3:5" x14ac:dyDescent="0.25">
      <c r="C281" s="3">
        <v>273</v>
      </c>
      <c r="D281" s="5">
        <v>41883</v>
      </c>
      <c r="E281" s="8">
        <v>265144</v>
      </c>
    </row>
    <row r="282" spans="3:5" x14ac:dyDescent="0.25">
      <c r="C282" s="3">
        <v>274</v>
      </c>
      <c r="D282" s="5">
        <v>41913</v>
      </c>
      <c r="E282" s="8">
        <v>241451</v>
      </c>
    </row>
    <row r="283" spans="3:5" x14ac:dyDescent="0.25">
      <c r="C283" s="3">
        <v>275</v>
      </c>
      <c r="D283" s="5">
        <v>41944</v>
      </c>
      <c r="E283" s="8">
        <v>252271</v>
      </c>
    </row>
    <row r="284" spans="3:5" x14ac:dyDescent="0.25">
      <c r="C284" s="3">
        <v>276</v>
      </c>
      <c r="D284" s="5">
        <v>41974</v>
      </c>
      <c r="E284" s="8">
        <v>233498</v>
      </c>
    </row>
    <row r="285" spans="3:5" x14ac:dyDescent="0.25">
      <c r="C285" s="3">
        <v>277</v>
      </c>
      <c r="D285" s="5">
        <v>42005</v>
      </c>
      <c r="E285" s="8">
        <v>217220</v>
      </c>
    </row>
    <row r="286" spans="3:5" x14ac:dyDescent="0.25">
      <c r="C286" s="3">
        <v>278</v>
      </c>
      <c r="D286" s="5">
        <v>42036</v>
      </c>
      <c r="E286" s="8">
        <v>258017</v>
      </c>
    </row>
    <row r="287" spans="3:5" x14ac:dyDescent="0.25">
      <c r="C287" s="3">
        <v>279</v>
      </c>
      <c r="D287" s="5">
        <v>42064</v>
      </c>
      <c r="E287" s="8">
        <v>262817</v>
      </c>
    </row>
    <row r="288" spans="3:5" x14ac:dyDescent="0.25">
      <c r="C288" s="3">
        <v>280</v>
      </c>
      <c r="D288" s="5">
        <v>42095</v>
      </c>
      <c r="E288" s="8">
        <v>270839</v>
      </c>
    </row>
    <row r="289" spans="3:5" x14ac:dyDescent="0.25">
      <c r="C289" s="3">
        <v>281</v>
      </c>
      <c r="D289" s="5">
        <v>42125</v>
      </c>
      <c r="E289" s="8">
        <v>270574</v>
      </c>
    </row>
    <row r="290" spans="3:5" x14ac:dyDescent="0.25">
      <c r="C290" s="3">
        <v>282</v>
      </c>
      <c r="D290" s="5">
        <v>42156</v>
      </c>
      <c r="E290" s="8">
        <v>278372</v>
      </c>
    </row>
    <row r="291" spans="3:5" x14ac:dyDescent="0.25">
      <c r="C291" s="3">
        <v>283</v>
      </c>
      <c r="D291" s="5">
        <v>42186</v>
      </c>
      <c r="E291" s="8">
        <v>272209</v>
      </c>
    </row>
    <row r="292" spans="3:5" x14ac:dyDescent="0.25">
      <c r="C292" s="3">
        <v>284</v>
      </c>
      <c r="D292" s="5">
        <v>42217</v>
      </c>
      <c r="E292" s="8">
        <v>255090</v>
      </c>
    </row>
    <row r="293" spans="3:5" x14ac:dyDescent="0.25">
      <c r="C293" s="3">
        <v>285</v>
      </c>
      <c r="D293" s="5">
        <v>42248</v>
      </c>
      <c r="E293" s="8">
        <v>268469</v>
      </c>
    </row>
    <row r="294" spans="3:5" x14ac:dyDescent="0.25">
      <c r="C294" s="3">
        <v>286</v>
      </c>
      <c r="D294" s="5">
        <v>42278</v>
      </c>
      <c r="E294" s="8">
        <v>248843</v>
      </c>
    </row>
    <row r="295" spans="3:5" x14ac:dyDescent="0.25">
      <c r="C295" s="3">
        <v>287</v>
      </c>
      <c r="D295" s="5">
        <v>42309</v>
      </c>
      <c r="E295" s="8">
        <v>259424</v>
      </c>
    </row>
    <row r="296" spans="3:5" x14ac:dyDescent="0.25">
      <c r="C296" s="3">
        <v>288</v>
      </c>
      <c r="D296" s="5">
        <v>42339</v>
      </c>
      <c r="E296" s="8">
        <v>239679</v>
      </c>
    </row>
    <row r="297" spans="3:5" x14ac:dyDescent="0.25">
      <c r="C297" s="3">
        <v>289</v>
      </c>
      <c r="D297" s="5">
        <v>42370</v>
      </c>
      <c r="E297" s="8">
        <v>223011</v>
      </c>
    </row>
    <row r="298" spans="3:5" x14ac:dyDescent="0.25">
      <c r="C298" s="3">
        <v>290</v>
      </c>
      <c r="D298" s="5">
        <v>42401</v>
      </c>
      <c r="E298" s="8">
        <v>265147</v>
      </c>
    </row>
    <row r="299" spans="3:5" x14ac:dyDescent="0.25">
      <c r="C299" s="3">
        <v>291</v>
      </c>
      <c r="D299" s="5">
        <v>42430</v>
      </c>
      <c r="E299" s="8">
        <v>269653</v>
      </c>
    </row>
    <row r="300" spans="3:5" x14ac:dyDescent="0.25">
      <c r="C300" s="3">
        <v>292</v>
      </c>
      <c r="D300" s="5">
        <v>42461</v>
      </c>
      <c r="E300" s="8">
        <v>277972</v>
      </c>
    </row>
    <row r="301" spans="3:5" x14ac:dyDescent="0.25">
      <c r="C301" s="3">
        <v>293</v>
      </c>
      <c r="D301" s="5">
        <v>42491</v>
      </c>
      <c r="E301" s="8">
        <v>276991</v>
      </c>
    </row>
    <row r="302" spans="3:5" x14ac:dyDescent="0.25">
      <c r="C302" s="3">
        <v>294</v>
      </c>
      <c r="D302" s="5">
        <v>42522</v>
      </c>
      <c r="E302" s="8">
        <v>285160</v>
      </c>
    </row>
    <row r="303" spans="3:5" x14ac:dyDescent="0.25">
      <c r="C303" s="3">
        <v>295</v>
      </c>
      <c r="D303" s="5">
        <v>42552</v>
      </c>
      <c r="E303" s="8">
        <v>279213</v>
      </c>
    </row>
    <row r="304" spans="3:5" x14ac:dyDescent="0.25">
      <c r="C304" s="3">
        <v>296</v>
      </c>
      <c r="D304" s="5">
        <v>42583</v>
      </c>
      <c r="E304" s="8">
        <v>262039</v>
      </c>
    </row>
    <row r="305" spans="3:5" x14ac:dyDescent="0.25">
      <c r="C305" s="3">
        <v>297</v>
      </c>
      <c r="D305" s="5">
        <v>42614</v>
      </c>
      <c r="E305" s="8">
        <v>275610</v>
      </c>
    </row>
    <row r="306" spans="3:5" x14ac:dyDescent="0.25">
      <c r="C306" s="3">
        <v>298</v>
      </c>
      <c r="D306" s="5">
        <v>42644</v>
      </c>
      <c r="E306" s="8">
        <v>255154</v>
      </c>
    </row>
    <row r="307" spans="3:5" x14ac:dyDescent="0.25">
      <c r="C307" s="3">
        <v>299</v>
      </c>
      <c r="D307" s="5">
        <v>42675</v>
      </c>
      <c r="E307" s="8">
        <v>264778</v>
      </c>
    </row>
    <row r="308" spans="3:5" x14ac:dyDescent="0.25">
      <c r="C308" s="3">
        <v>300</v>
      </c>
      <c r="D308" s="5">
        <v>42705</v>
      </c>
      <c r="E308" s="8">
        <v>244587</v>
      </c>
    </row>
    <row r="309" spans="3:5" x14ac:dyDescent="0.25">
      <c r="C309" s="3">
        <v>301</v>
      </c>
      <c r="D309" s="5">
        <v>42736</v>
      </c>
      <c r="E309" s="8">
        <v>226947</v>
      </c>
    </row>
    <row r="310" spans="3:5" x14ac:dyDescent="0.25">
      <c r="C310" s="3">
        <v>302</v>
      </c>
      <c r="D310" s="5">
        <v>42767</v>
      </c>
      <c r="E310" s="8">
        <v>267355</v>
      </c>
    </row>
    <row r="311" spans="3:5" x14ac:dyDescent="0.25">
      <c r="C311" s="3">
        <v>303</v>
      </c>
      <c r="D311" s="5">
        <v>42795</v>
      </c>
      <c r="E311" s="8">
        <v>272904</v>
      </c>
    </row>
    <row r="312" spans="3:5" x14ac:dyDescent="0.25">
      <c r="C312" s="3">
        <v>304</v>
      </c>
      <c r="D312" s="5">
        <v>42826</v>
      </c>
      <c r="E312" s="8">
        <v>283956</v>
      </c>
    </row>
    <row r="313" spans="3:5" x14ac:dyDescent="0.25">
      <c r="C313" s="3">
        <v>305</v>
      </c>
      <c r="D313" s="5">
        <v>42856</v>
      </c>
      <c r="E313" s="8">
        <v>280537</v>
      </c>
    </row>
    <row r="314" spans="3:5" x14ac:dyDescent="0.25">
      <c r="C314" s="3">
        <v>306</v>
      </c>
      <c r="D314" s="5">
        <v>42887</v>
      </c>
      <c r="E314" s="8">
        <v>287343</v>
      </c>
    </row>
    <row r="315" spans="3:5" x14ac:dyDescent="0.25">
      <c r="C315" s="3">
        <v>307</v>
      </c>
      <c r="D315" s="5">
        <v>42917</v>
      </c>
      <c r="E315" s="8">
        <v>283184</v>
      </c>
    </row>
    <row r="316" spans="3:5" x14ac:dyDescent="0.25">
      <c r="C316" s="3">
        <v>308</v>
      </c>
      <c r="D316" s="5">
        <v>42948</v>
      </c>
      <c r="E316" s="8">
        <v>262673</v>
      </c>
    </row>
    <row r="317" spans="3:5" x14ac:dyDescent="0.25">
      <c r="C317" s="3">
        <v>309</v>
      </c>
      <c r="D317" s="5">
        <v>42979</v>
      </c>
      <c r="E317" s="8">
        <v>278937</v>
      </c>
    </row>
    <row r="318" spans="3:5" x14ac:dyDescent="0.25">
      <c r="C318" s="3">
        <v>310</v>
      </c>
      <c r="D318" s="5">
        <v>43009</v>
      </c>
      <c r="E318" s="8">
        <v>257712</v>
      </c>
    </row>
    <row r="319" spans="3:5" x14ac:dyDescent="0.25">
      <c r="C319" s="3">
        <v>311</v>
      </c>
      <c r="D319" s="5">
        <v>43040</v>
      </c>
      <c r="E319" s="8">
        <v>266535</v>
      </c>
    </row>
    <row r="320" spans="3:5" x14ac:dyDescent="0.25">
      <c r="C320" s="3">
        <v>312</v>
      </c>
      <c r="D320" s="5">
        <v>43070</v>
      </c>
      <c r="E320" s="8">
        <v>245695</v>
      </c>
    </row>
    <row r="321" spans="3:5" x14ac:dyDescent="0.25">
      <c r="C321" s="3">
        <v>313</v>
      </c>
      <c r="D321" s="5">
        <v>43101</v>
      </c>
      <c r="E321" s="9">
        <v>226660</v>
      </c>
    </row>
    <row r="322" spans="3:5" x14ac:dyDescent="0.25">
      <c r="C322" s="3">
        <v>314</v>
      </c>
      <c r="D322" s="5">
        <v>43132</v>
      </c>
      <c r="E322" s="9">
        <v>268480</v>
      </c>
    </row>
    <row r="323" spans="3:5" x14ac:dyDescent="0.25">
      <c r="C323" s="3">
        <v>315</v>
      </c>
      <c r="D323" s="5">
        <v>43160</v>
      </c>
      <c r="E323" s="9">
        <v>272475</v>
      </c>
    </row>
    <row r="324" spans="3:5" x14ac:dyDescent="0.25">
      <c r="C324" s="3">
        <v>316</v>
      </c>
      <c r="D324" s="5">
        <v>43191</v>
      </c>
      <c r="E324" s="9">
        <v>286164</v>
      </c>
    </row>
    <row r="325" spans="3:5" x14ac:dyDescent="0.25">
      <c r="C325" s="3">
        <v>317</v>
      </c>
      <c r="D325" s="5">
        <v>43221</v>
      </c>
      <c r="E325" s="9">
        <v>280877</v>
      </c>
    </row>
    <row r="326" spans="3:5" x14ac:dyDescent="0.25">
      <c r="C326" s="3">
        <v>318</v>
      </c>
      <c r="D326" s="5">
        <v>43252</v>
      </c>
      <c r="E326" s="9">
        <v>288145</v>
      </c>
    </row>
    <row r="327" spans="3:5" x14ac:dyDescent="0.25">
      <c r="C327" s="3">
        <v>319</v>
      </c>
      <c r="D327" s="5">
        <v>43282</v>
      </c>
      <c r="E327" s="9">
        <v>286608</v>
      </c>
    </row>
    <row r="328" spans="3:5" x14ac:dyDescent="0.25">
      <c r="C328" s="3">
        <v>320</v>
      </c>
      <c r="D328" s="5">
        <v>43313</v>
      </c>
      <c r="E328" s="9">
        <v>260595</v>
      </c>
    </row>
    <row r="329" spans="3:5" x14ac:dyDescent="0.25">
      <c r="C329" s="3">
        <v>321</v>
      </c>
      <c r="D329" s="5">
        <v>43344</v>
      </c>
      <c r="E329" s="9">
        <v>282174</v>
      </c>
    </row>
    <row r="330" spans="3:5" x14ac:dyDescent="0.25">
      <c r="C330" s="3">
        <v>322</v>
      </c>
      <c r="D330" s="5">
        <v>43374</v>
      </c>
      <c r="E330" s="9">
        <v>258590</v>
      </c>
    </row>
    <row r="331" spans="3:5" x14ac:dyDescent="0.25">
      <c r="C331" s="3">
        <v>323</v>
      </c>
      <c r="D331" s="5">
        <v>43405</v>
      </c>
      <c r="E331" s="9">
        <v>268413</v>
      </c>
    </row>
    <row r="332" spans="3:5" ht="15.75" thickBot="1" x14ac:dyDescent="0.3">
      <c r="C332" s="4">
        <v>324</v>
      </c>
      <c r="D332" s="6">
        <v>43435</v>
      </c>
      <c r="E332" s="10">
        <v>287536</v>
      </c>
    </row>
    <row r="333" spans="3:5" x14ac:dyDescent="0.25">
      <c r="C333" s="1"/>
      <c r="D333" s="2"/>
    </row>
    <row r="334" spans="3:5" x14ac:dyDescent="0.25">
      <c r="C334" s="1"/>
      <c r="D334" s="2"/>
    </row>
    <row r="335" spans="3:5" x14ac:dyDescent="0.25">
      <c r="C335" s="1"/>
      <c r="D335" s="2"/>
    </row>
    <row r="336" spans="3:5" x14ac:dyDescent="0.25">
      <c r="C336" s="1"/>
      <c r="D336" s="2"/>
    </row>
    <row r="337" spans="3:4" x14ac:dyDescent="0.25">
      <c r="C337" s="1"/>
      <c r="D337" s="2"/>
    </row>
    <row r="338" spans="3:4" x14ac:dyDescent="0.25">
      <c r="C338" s="1"/>
      <c r="D338" s="2"/>
    </row>
    <row r="339" spans="3:4" x14ac:dyDescent="0.25">
      <c r="C339" s="1"/>
      <c r="D339" s="2"/>
    </row>
    <row r="340" spans="3:4" x14ac:dyDescent="0.25">
      <c r="C340" s="1"/>
      <c r="D340" s="2"/>
    </row>
    <row r="341" spans="3:4" x14ac:dyDescent="0.25">
      <c r="C341" s="1"/>
      <c r="D341" s="2"/>
    </row>
    <row r="342" spans="3:4" x14ac:dyDescent="0.25">
      <c r="C342" s="1"/>
      <c r="D342" s="2"/>
    </row>
    <row r="343" spans="3:4" x14ac:dyDescent="0.25">
      <c r="C343" s="1"/>
      <c r="D343" s="2"/>
    </row>
    <row r="344" spans="3:4" x14ac:dyDescent="0.25">
      <c r="C344" s="1"/>
      <c r="D344" s="2"/>
    </row>
  </sheetData>
  <autoFilter ref="C8:E332" xr:uid="{00000000-0001-0000-0000-000000000000}"/>
  <mergeCells count="1">
    <mergeCell ref="A6:G6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68"/>
  <sheetViews>
    <sheetView showGridLines="0" zoomScale="109" workbookViewId="0">
      <selection activeCell="I18" sqref="I18"/>
    </sheetView>
  </sheetViews>
  <sheetFormatPr defaultColWidth="8.7109375" defaultRowHeight="15" x14ac:dyDescent="0.25"/>
  <cols>
    <col min="1" max="1" width="6.7109375" style="23" customWidth="1"/>
    <col min="2" max="2" width="17.28515625" style="23" customWidth="1"/>
    <col min="3" max="3" width="12.85546875" style="23" bestFit="1" customWidth="1"/>
    <col min="4" max="4" width="15.5703125" style="23" customWidth="1"/>
    <col min="5" max="5" width="18.5703125" style="23" bestFit="1" customWidth="1"/>
    <col min="6" max="6" width="15.28515625" style="23" bestFit="1" customWidth="1"/>
    <col min="7" max="7" width="17.140625" style="23" customWidth="1"/>
    <col min="8" max="8" width="12.85546875" style="23" bestFit="1" customWidth="1"/>
    <col min="9" max="9" width="11.7109375" style="23" bestFit="1" customWidth="1"/>
    <col min="10" max="10" width="28.85546875" style="23" bestFit="1" customWidth="1"/>
    <col min="11" max="11" width="15.7109375" style="23" bestFit="1" customWidth="1"/>
    <col min="12" max="12" width="16.5703125" style="23" bestFit="1" customWidth="1"/>
    <col min="13" max="13" width="8.7109375" style="23"/>
    <col min="14" max="14" width="11.7109375" style="23" bestFit="1" customWidth="1"/>
    <col min="15" max="15" width="12.28515625" style="23" bestFit="1" customWidth="1"/>
    <col min="16" max="16" width="15.7109375" style="23" bestFit="1" customWidth="1"/>
    <col min="17" max="17" width="10.7109375" style="23" bestFit="1" customWidth="1"/>
    <col min="18" max="18" width="8.7109375" style="23"/>
    <col min="19" max="19" width="11.7109375" style="23" bestFit="1" customWidth="1"/>
    <col min="20" max="20" width="12.28515625" style="23" bestFit="1" customWidth="1"/>
    <col min="21" max="21" width="15.7109375" style="23" bestFit="1" customWidth="1"/>
    <col min="22" max="22" width="11.7109375" style="23" bestFit="1" customWidth="1"/>
    <col min="23" max="16384" width="8.7109375" style="23"/>
  </cols>
  <sheetData>
    <row r="2" spans="1:19" x14ac:dyDescent="0.25">
      <c r="B2" s="66" t="s">
        <v>101</v>
      </c>
      <c r="D2" s="201">
        <v>4.5</v>
      </c>
    </row>
    <row r="3" spans="1:19" x14ac:dyDescent="0.25">
      <c r="B3" s="66" t="s">
        <v>102</v>
      </c>
      <c r="D3" s="201">
        <v>8</v>
      </c>
    </row>
    <row r="4" spans="1:19" x14ac:dyDescent="0.25">
      <c r="D4" s="203"/>
    </row>
    <row r="5" spans="1:19" ht="28.5" customHeight="1" x14ac:dyDescent="0.25">
      <c r="B5" s="290" t="s">
        <v>103</v>
      </c>
      <c r="C5" s="290"/>
      <c r="D5" s="215">
        <f>'A6. Safety Stock'!N32</f>
        <v>3344641.925717053</v>
      </c>
      <c r="E5" s="216" t="s">
        <v>71</v>
      </c>
    </row>
    <row r="6" spans="1:19" x14ac:dyDescent="0.25">
      <c r="A6" s="129"/>
    </row>
    <row r="7" spans="1:19" ht="15.75" thickBot="1" x14ac:dyDescent="0.3">
      <c r="A7" s="129"/>
      <c r="B7" s="235" t="s">
        <v>72</v>
      </c>
      <c r="C7" s="235" t="s">
        <v>73</v>
      </c>
      <c r="D7" s="235" t="s">
        <v>74</v>
      </c>
    </row>
    <row r="8" spans="1:19" x14ac:dyDescent="0.25">
      <c r="B8" s="232">
        <v>0.05</v>
      </c>
      <c r="C8" s="233">
        <v>0</v>
      </c>
      <c r="D8" s="234">
        <v>0.2</v>
      </c>
      <c r="F8" s="205"/>
      <c r="H8" s="248"/>
      <c r="J8" s="204"/>
      <c r="K8" s="82"/>
      <c r="L8" s="82"/>
      <c r="M8" s="82"/>
      <c r="N8" s="82"/>
      <c r="O8" s="82"/>
      <c r="P8" s="82"/>
      <c r="Q8" s="82"/>
      <c r="R8" s="82"/>
      <c r="S8" s="82"/>
    </row>
    <row r="9" spans="1:19" x14ac:dyDescent="0.25">
      <c r="B9" s="229">
        <v>0.03</v>
      </c>
      <c r="C9" s="230">
        <f>B8+B9</f>
        <v>0.08</v>
      </c>
      <c r="D9" s="231">
        <v>0.3</v>
      </c>
      <c r="F9" s="247" t="s">
        <v>114</v>
      </c>
      <c r="H9" s="249">
        <f ca="1">AVERAGE(D19:D168)</f>
        <v>1868539.9558339266</v>
      </c>
      <c r="I9" s="23" t="s">
        <v>117</v>
      </c>
      <c r="J9" s="205"/>
      <c r="K9" s="82"/>
      <c r="L9" s="82"/>
      <c r="M9" s="82"/>
      <c r="N9" s="82"/>
      <c r="O9" s="82"/>
      <c r="P9" s="82"/>
      <c r="Q9" s="82"/>
      <c r="R9" s="82"/>
      <c r="S9" s="82"/>
    </row>
    <row r="10" spans="1:19" x14ac:dyDescent="0.25">
      <c r="B10" s="229">
        <v>7.0000000000000007E-2</v>
      </c>
      <c r="C10" s="230">
        <f t="shared" ref="C10:C15" si="0">C9+B10</f>
        <v>0.15000000000000002</v>
      </c>
      <c r="D10" s="231">
        <v>0.4</v>
      </c>
      <c r="F10" s="247" t="s">
        <v>115</v>
      </c>
      <c r="H10" s="202">
        <f ca="1">AVERAGE(F19:F168)</f>
        <v>8408429.801252665</v>
      </c>
      <c r="J10" s="205"/>
      <c r="K10" s="82"/>
      <c r="L10" s="82"/>
      <c r="M10" s="82"/>
      <c r="N10" s="82"/>
      <c r="O10" s="82"/>
      <c r="P10" s="82"/>
      <c r="Q10" s="82"/>
      <c r="R10" s="82"/>
      <c r="S10" s="82"/>
    </row>
    <row r="11" spans="1:19" x14ac:dyDescent="0.25">
      <c r="B11" s="229">
        <v>0.1</v>
      </c>
      <c r="C11" s="230">
        <f t="shared" si="0"/>
        <v>0.25</v>
      </c>
      <c r="D11" s="231">
        <v>0.5</v>
      </c>
      <c r="F11" s="247" t="s">
        <v>116</v>
      </c>
      <c r="H11" s="202">
        <f ca="1">AVERAGE(G19:G168)</f>
        <v>6539889.8454187457</v>
      </c>
      <c r="M11" s="82"/>
      <c r="N11" s="82"/>
      <c r="O11" s="82"/>
      <c r="P11" s="82"/>
      <c r="Q11" s="82"/>
      <c r="R11" s="82"/>
      <c r="S11" s="82"/>
    </row>
    <row r="12" spans="1:19" x14ac:dyDescent="0.25">
      <c r="B12" s="229">
        <v>0.15</v>
      </c>
      <c r="C12" s="230">
        <f t="shared" si="0"/>
        <v>0.4</v>
      </c>
      <c r="D12" s="231">
        <v>0.6</v>
      </c>
      <c r="G12" s="213"/>
      <c r="H12" s="214"/>
      <c r="M12" s="82"/>
      <c r="N12" s="82"/>
      <c r="O12" s="82"/>
      <c r="P12" s="82"/>
      <c r="Q12" s="82"/>
      <c r="R12" s="82"/>
      <c r="S12" s="82"/>
    </row>
    <row r="13" spans="1:19" x14ac:dyDescent="0.25">
      <c r="B13" s="229">
        <v>0.2</v>
      </c>
      <c r="C13" s="230">
        <f t="shared" si="0"/>
        <v>0.60000000000000009</v>
      </c>
      <c r="D13" s="231">
        <v>0.7</v>
      </c>
      <c r="G13" s="213"/>
      <c r="H13" s="214"/>
      <c r="M13" s="82"/>
      <c r="N13" s="82"/>
      <c r="O13" s="82"/>
      <c r="P13" s="82"/>
      <c r="Q13" s="82"/>
      <c r="R13" s="82"/>
      <c r="S13" s="82"/>
    </row>
    <row r="14" spans="1:19" x14ac:dyDescent="0.25">
      <c r="B14" s="229">
        <v>0.25</v>
      </c>
      <c r="C14" s="230">
        <f t="shared" si="0"/>
        <v>0.85000000000000009</v>
      </c>
      <c r="D14" s="231">
        <v>0.8</v>
      </c>
      <c r="M14" s="82"/>
      <c r="N14" s="82"/>
      <c r="O14" s="82"/>
      <c r="P14" s="82"/>
      <c r="Q14" s="82"/>
      <c r="R14" s="82"/>
      <c r="S14" s="82"/>
    </row>
    <row r="15" spans="1:19" x14ac:dyDescent="0.25">
      <c r="B15" s="229">
        <v>0.15</v>
      </c>
      <c r="C15" s="230">
        <f t="shared" si="0"/>
        <v>1</v>
      </c>
      <c r="D15" s="231">
        <v>0.9</v>
      </c>
      <c r="J15" s="205"/>
      <c r="K15" s="82"/>
      <c r="L15" s="82"/>
      <c r="M15" s="82"/>
      <c r="N15" s="82"/>
      <c r="O15" s="82"/>
      <c r="P15" s="82"/>
      <c r="Q15" s="82"/>
      <c r="R15" s="82"/>
      <c r="S15" s="82"/>
    </row>
    <row r="16" spans="1:19" x14ac:dyDescent="0.25">
      <c r="B16" s="250"/>
      <c r="C16" s="214"/>
      <c r="D16" s="70"/>
      <c r="J16" s="205"/>
      <c r="K16" s="82"/>
      <c r="L16" s="82"/>
      <c r="M16" s="82"/>
      <c r="N16" s="82"/>
      <c r="O16" s="82"/>
      <c r="P16" s="82"/>
      <c r="Q16" s="82"/>
      <c r="R16" s="82"/>
      <c r="S16" s="82"/>
    </row>
    <row r="17" spans="1:22" x14ac:dyDescent="0.25">
      <c r="D17" s="288" t="s">
        <v>75</v>
      </c>
      <c r="E17" s="288"/>
      <c r="F17" s="288"/>
      <c r="G17" s="288"/>
      <c r="I17" s="70"/>
      <c r="T17" s="70"/>
      <c r="U17" s="70"/>
      <c r="V17" s="70"/>
    </row>
    <row r="18" spans="1:22" ht="71.25" x14ac:dyDescent="0.25">
      <c r="A18" s="206" t="s">
        <v>76</v>
      </c>
      <c r="B18" s="206" t="s">
        <v>77</v>
      </c>
      <c r="C18" s="206" t="s">
        <v>74</v>
      </c>
      <c r="D18" s="206" t="s">
        <v>78</v>
      </c>
      <c r="E18" s="206" t="s">
        <v>79</v>
      </c>
      <c r="F18" s="206" t="s">
        <v>80</v>
      </c>
      <c r="G18" s="206" t="s">
        <v>100</v>
      </c>
      <c r="T18" s="70"/>
      <c r="U18" s="70"/>
      <c r="V18" s="70"/>
    </row>
    <row r="19" spans="1:22" x14ac:dyDescent="0.25">
      <c r="A19" s="207">
        <v>1</v>
      </c>
      <c r="B19" s="208">
        <f t="shared" ref="B19:B44" ca="1" si="1">RAND()</f>
        <v>0.88010377137180551</v>
      </c>
      <c r="C19" s="217">
        <f t="shared" ref="C19:C28" ca="1" si="2">VLOOKUP(B19,$C$8:$D$15,2,TRUE)</f>
        <v>0.8</v>
      </c>
      <c r="D19" s="209">
        <f t="shared" ref="D19:D28" ca="1" si="3">C19*$D$5</f>
        <v>2675713.5405736426</v>
      </c>
      <c r="E19" s="210">
        <f t="shared" ref="E19:E28" ca="1" si="4">D19*$D$3</f>
        <v>21405708.324589141</v>
      </c>
      <c r="F19" s="210">
        <f t="shared" ref="F19:F28" ca="1" si="5">D19*$D$2</f>
        <v>12040710.932581391</v>
      </c>
      <c r="G19" s="210">
        <f ca="1">E19-F19</f>
        <v>9364997.3920077495</v>
      </c>
      <c r="I19" s="211"/>
      <c r="T19" s="211"/>
      <c r="U19" s="212"/>
      <c r="V19" s="211"/>
    </row>
    <row r="20" spans="1:22" x14ac:dyDescent="0.25">
      <c r="A20" s="207">
        <v>2</v>
      </c>
      <c r="B20" s="208">
        <f t="shared" ca="1" si="1"/>
        <v>0.10807090094964511</v>
      </c>
      <c r="C20" s="217">
        <f t="shared" ca="1" si="2"/>
        <v>0.3</v>
      </c>
      <c r="D20" s="209">
        <f t="shared" ca="1" si="3"/>
        <v>1003392.5777151159</v>
      </c>
      <c r="E20" s="210">
        <f t="shared" ca="1" si="4"/>
        <v>8027140.6217209268</v>
      </c>
      <c r="F20" s="210">
        <f t="shared" ca="1" si="5"/>
        <v>4515266.5997180212</v>
      </c>
      <c r="G20" s="210">
        <f t="shared" ref="G20:G83" ca="1" si="6">E20-F20</f>
        <v>3511874.0220029056</v>
      </c>
      <c r="I20" s="211"/>
      <c r="J20" s="70"/>
      <c r="K20" s="70"/>
      <c r="L20" s="70"/>
      <c r="N20" s="289"/>
      <c r="O20" s="289"/>
      <c r="P20" s="289"/>
      <c r="Q20" s="289"/>
      <c r="S20" s="70"/>
      <c r="T20" s="211"/>
      <c r="U20" s="212"/>
      <c r="V20" s="211"/>
    </row>
    <row r="21" spans="1:22" x14ac:dyDescent="0.25">
      <c r="A21" s="207">
        <v>3</v>
      </c>
      <c r="B21" s="208">
        <f t="shared" ca="1" si="1"/>
        <v>0.76006846219697521</v>
      </c>
      <c r="C21" s="217">
        <f t="shared" ca="1" si="2"/>
        <v>0.7</v>
      </c>
      <c r="D21" s="209">
        <f t="shared" ca="1" si="3"/>
        <v>2341249.3480019369</v>
      </c>
      <c r="E21" s="210">
        <f t="shared" ca="1" si="4"/>
        <v>18729994.784015495</v>
      </c>
      <c r="F21" s="210">
        <f t="shared" ca="1" si="5"/>
        <v>10535622.066008717</v>
      </c>
      <c r="G21" s="210">
        <f t="shared" ca="1" si="6"/>
        <v>8194372.7180067785</v>
      </c>
      <c r="I21" s="211"/>
      <c r="J21" s="205"/>
      <c r="K21" s="205"/>
      <c r="L21" s="70"/>
      <c r="N21" s="70"/>
      <c r="O21" s="70"/>
      <c r="P21" s="70"/>
      <c r="Q21" s="70"/>
      <c r="S21" s="70"/>
      <c r="T21" s="211"/>
      <c r="U21" s="212"/>
      <c r="V21" s="211"/>
    </row>
    <row r="22" spans="1:22" x14ac:dyDescent="0.25">
      <c r="A22" s="207">
        <v>4</v>
      </c>
      <c r="B22" s="208">
        <f t="shared" ca="1" si="1"/>
        <v>0.64977816306573721</v>
      </c>
      <c r="C22" s="217">
        <f t="shared" ca="1" si="2"/>
        <v>0.7</v>
      </c>
      <c r="D22" s="209">
        <f t="shared" ca="1" si="3"/>
        <v>2341249.3480019369</v>
      </c>
      <c r="E22" s="210">
        <f t="shared" ca="1" si="4"/>
        <v>18729994.784015495</v>
      </c>
      <c r="F22" s="210">
        <f t="shared" ca="1" si="5"/>
        <v>10535622.066008717</v>
      </c>
      <c r="G22" s="210">
        <f t="shared" ca="1" si="6"/>
        <v>8194372.7180067785</v>
      </c>
      <c r="I22" s="211"/>
      <c r="J22" s="82"/>
      <c r="K22" s="82"/>
      <c r="L22" s="211"/>
      <c r="N22" s="211"/>
      <c r="O22" s="211"/>
      <c r="P22" s="212"/>
      <c r="Q22" s="211"/>
      <c r="S22" s="211"/>
      <c r="T22" s="211"/>
      <c r="U22" s="212"/>
      <c r="V22" s="211"/>
    </row>
    <row r="23" spans="1:22" x14ac:dyDescent="0.25">
      <c r="A23" s="207">
        <v>5</v>
      </c>
      <c r="B23" s="208">
        <f t="shared" ca="1" si="1"/>
        <v>0.61818472548768555</v>
      </c>
      <c r="C23" s="217">
        <f t="shared" ca="1" si="2"/>
        <v>0.7</v>
      </c>
      <c r="D23" s="209">
        <f t="shared" ca="1" si="3"/>
        <v>2341249.3480019369</v>
      </c>
      <c r="E23" s="210">
        <f t="shared" ca="1" si="4"/>
        <v>18729994.784015495</v>
      </c>
      <c r="F23" s="210">
        <f t="shared" ca="1" si="5"/>
        <v>10535622.066008717</v>
      </c>
      <c r="G23" s="210">
        <f t="shared" ca="1" si="6"/>
        <v>8194372.7180067785</v>
      </c>
      <c r="I23" s="211"/>
      <c r="J23" s="82"/>
      <c r="K23" s="82"/>
      <c r="L23" s="211"/>
      <c r="N23" s="211"/>
      <c r="O23" s="211"/>
      <c r="P23" s="212"/>
      <c r="Q23" s="211"/>
      <c r="S23" s="211"/>
      <c r="T23" s="211"/>
      <c r="U23" s="212"/>
      <c r="V23" s="211"/>
    </row>
    <row r="24" spans="1:22" x14ac:dyDescent="0.25">
      <c r="A24" s="207">
        <v>6</v>
      </c>
      <c r="B24" s="208">
        <f t="shared" ca="1" si="1"/>
        <v>8.0908763567167918E-3</v>
      </c>
      <c r="C24" s="217">
        <f t="shared" ca="1" si="2"/>
        <v>0.2</v>
      </c>
      <c r="D24" s="209">
        <f t="shared" ca="1" si="3"/>
        <v>668928.38514341065</v>
      </c>
      <c r="E24" s="210">
        <f t="shared" ca="1" si="4"/>
        <v>5351427.0811472852</v>
      </c>
      <c r="F24" s="210">
        <f t="shared" ca="1" si="5"/>
        <v>3010177.7331453478</v>
      </c>
      <c r="G24" s="210">
        <f t="shared" ca="1" si="6"/>
        <v>2341249.3480019374</v>
      </c>
      <c r="I24" s="211"/>
      <c r="J24" s="82"/>
      <c r="K24" s="82"/>
      <c r="L24" s="211"/>
      <c r="N24" s="211"/>
      <c r="O24" s="211"/>
      <c r="P24" s="212"/>
      <c r="Q24" s="211"/>
      <c r="S24" s="211"/>
      <c r="T24" s="211"/>
      <c r="U24" s="212"/>
      <c r="V24" s="211"/>
    </row>
    <row r="25" spans="1:22" x14ac:dyDescent="0.25">
      <c r="A25" s="207">
        <v>7</v>
      </c>
      <c r="B25" s="208">
        <f t="shared" ca="1" si="1"/>
        <v>0.18347421740431735</v>
      </c>
      <c r="C25" s="217">
        <f t="shared" ca="1" si="2"/>
        <v>0.4</v>
      </c>
      <c r="D25" s="209">
        <f t="shared" ca="1" si="3"/>
        <v>1337856.7702868213</v>
      </c>
      <c r="E25" s="210">
        <f t="shared" ca="1" si="4"/>
        <v>10702854.16229457</v>
      </c>
      <c r="F25" s="210">
        <f t="shared" ca="1" si="5"/>
        <v>6020355.4662906956</v>
      </c>
      <c r="G25" s="210">
        <f t="shared" ca="1" si="6"/>
        <v>4682498.6960038748</v>
      </c>
      <c r="I25" s="211"/>
      <c r="J25" s="82"/>
      <c r="K25" s="82"/>
      <c r="L25" s="211"/>
      <c r="N25" s="211"/>
      <c r="O25" s="211"/>
      <c r="P25" s="212"/>
      <c r="Q25" s="211"/>
      <c r="S25" s="211"/>
      <c r="T25" s="211"/>
      <c r="U25" s="212"/>
      <c r="V25" s="211"/>
    </row>
    <row r="26" spans="1:22" x14ac:dyDescent="0.25">
      <c r="A26" s="207">
        <v>8</v>
      </c>
      <c r="B26" s="208">
        <f t="shared" ca="1" si="1"/>
        <v>0.44485764713571985</v>
      </c>
      <c r="C26" s="217">
        <f t="shared" ca="1" si="2"/>
        <v>0.6</v>
      </c>
      <c r="D26" s="209">
        <f t="shared" ca="1" si="3"/>
        <v>2006785.1554302317</v>
      </c>
      <c r="E26" s="210">
        <f t="shared" ca="1" si="4"/>
        <v>16054281.243441854</v>
      </c>
      <c r="F26" s="210">
        <f t="shared" ca="1" si="5"/>
        <v>9030533.1994360425</v>
      </c>
      <c r="G26" s="210">
        <f t="shared" ca="1" si="6"/>
        <v>7023748.0440058112</v>
      </c>
      <c r="I26" s="211"/>
      <c r="J26" s="82"/>
      <c r="K26" s="82"/>
      <c r="L26" s="211"/>
      <c r="N26" s="211"/>
      <c r="O26" s="211"/>
      <c r="P26" s="212"/>
      <c r="Q26" s="211"/>
      <c r="S26" s="211"/>
      <c r="T26" s="211"/>
      <c r="U26" s="212"/>
      <c r="V26" s="211"/>
    </row>
    <row r="27" spans="1:22" x14ac:dyDescent="0.25">
      <c r="A27" s="207">
        <v>9</v>
      </c>
      <c r="B27" s="208">
        <f t="shared" ca="1" si="1"/>
        <v>0.19249666372037177</v>
      </c>
      <c r="C27" s="217">
        <f t="shared" ca="1" si="2"/>
        <v>0.4</v>
      </c>
      <c r="D27" s="209">
        <f t="shared" ca="1" si="3"/>
        <v>1337856.7702868213</v>
      </c>
      <c r="E27" s="210">
        <f t="shared" ca="1" si="4"/>
        <v>10702854.16229457</v>
      </c>
      <c r="F27" s="210">
        <f t="shared" ca="1" si="5"/>
        <v>6020355.4662906956</v>
      </c>
      <c r="G27" s="210">
        <f t="shared" ca="1" si="6"/>
        <v>4682498.6960038748</v>
      </c>
      <c r="I27" s="211"/>
      <c r="J27" s="82"/>
      <c r="K27" s="82"/>
      <c r="L27" s="211"/>
      <c r="N27" s="211"/>
      <c r="O27" s="211"/>
      <c r="P27" s="212"/>
      <c r="Q27" s="211"/>
      <c r="S27" s="211"/>
      <c r="T27" s="211"/>
      <c r="U27" s="212"/>
      <c r="V27" s="211"/>
    </row>
    <row r="28" spans="1:22" x14ac:dyDescent="0.25">
      <c r="A28" s="207">
        <v>10</v>
      </c>
      <c r="B28" s="208">
        <f t="shared" ca="1" si="1"/>
        <v>0.63847876029010531</v>
      </c>
      <c r="C28" s="217">
        <f t="shared" ca="1" si="2"/>
        <v>0.7</v>
      </c>
      <c r="D28" s="209">
        <f t="shared" ca="1" si="3"/>
        <v>2341249.3480019369</v>
      </c>
      <c r="E28" s="210">
        <f t="shared" ca="1" si="4"/>
        <v>18729994.784015495</v>
      </c>
      <c r="F28" s="210">
        <f t="shared" ca="1" si="5"/>
        <v>10535622.066008717</v>
      </c>
      <c r="G28" s="210">
        <f t="shared" ca="1" si="6"/>
        <v>8194372.7180067785</v>
      </c>
      <c r="I28" s="211"/>
      <c r="J28" s="82"/>
      <c r="K28" s="82"/>
      <c r="L28" s="211"/>
      <c r="N28" s="211"/>
      <c r="O28" s="211"/>
      <c r="P28" s="212"/>
      <c r="Q28" s="211"/>
      <c r="S28" s="211"/>
      <c r="T28" s="211"/>
      <c r="U28" s="212"/>
      <c r="V28" s="211"/>
    </row>
    <row r="29" spans="1:22" x14ac:dyDescent="0.25">
      <c r="A29" s="207">
        <v>11</v>
      </c>
      <c r="B29" s="208">
        <f t="shared" ca="1" si="1"/>
        <v>0.26254043756167067</v>
      </c>
      <c r="C29" s="217">
        <f t="shared" ref="C29:C60" ca="1" si="7">VLOOKUP(B29,$C$8:$D$15,2,TRUE)</f>
        <v>0.5</v>
      </c>
      <c r="D29" s="209">
        <f t="shared" ref="D29:D60" ca="1" si="8">C29*$D$5</f>
        <v>1672320.9628585265</v>
      </c>
      <c r="E29" s="210">
        <f t="shared" ref="E29:E60" ca="1" si="9">D29*$D$3</f>
        <v>13378567.702868212</v>
      </c>
      <c r="F29" s="210">
        <f t="shared" ref="F29:F60" ca="1" si="10">D29*$D$2</f>
        <v>7525444.332863369</v>
      </c>
      <c r="G29" s="210">
        <f t="shared" ca="1" si="6"/>
        <v>5853123.370004843</v>
      </c>
      <c r="I29" s="211"/>
      <c r="J29" s="82"/>
      <c r="K29" s="82"/>
      <c r="L29" s="211"/>
      <c r="N29" s="211"/>
      <c r="O29" s="211"/>
      <c r="P29" s="212"/>
      <c r="Q29" s="211"/>
      <c r="S29" s="211"/>
      <c r="T29" s="211"/>
      <c r="U29" s="212"/>
      <c r="V29" s="211"/>
    </row>
    <row r="30" spans="1:22" x14ac:dyDescent="0.25">
      <c r="A30" s="207">
        <v>12</v>
      </c>
      <c r="B30" s="208">
        <f t="shared" ca="1" si="1"/>
        <v>0.82916345925749046</v>
      </c>
      <c r="C30" s="217">
        <f t="shared" ca="1" si="7"/>
        <v>0.7</v>
      </c>
      <c r="D30" s="209">
        <f t="shared" ca="1" si="8"/>
        <v>2341249.3480019369</v>
      </c>
      <c r="E30" s="210">
        <f t="shared" ca="1" si="9"/>
        <v>18729994.784015495</v>
      </c>
      <c r="F30" s="210">
        <f t="shared" ca="1" si="10"/>
        <v>10535622.066008717</v>
      </c>
      <c r="G30" s="210">
        <f t="shared" ca="1" si="6"/>
        <v>8194372.7180067785</v>
      </c>
      <c r="I30" s="211"/>
      <c r="J30" s="82"/>
      <c r="K30" s="82"/>
      <c r="L30" s="211"/>
      <c r="N30" s="211"/>
      <c r="O30" s="211"/>
      <c r="P30" s="212"/>
      <c r="Q30" s="211"/>
      <c r="S30" s="211"/>
      <c r="T30" s="211"/>
      <c r="U30" s="212"/>
      <c r="V30" s="211"/>
    </row>
    <row r="31" spans="1:22" x14ac:dyDescent="0.25">
      <c r="A31" s="207">
        <v>13</v>
      </c>
      <c r="B31" s="208">
        <f t="shared" ca="1" si="1"/>
        <v>0.70422209089950016</v>
      </c>
      <c r="C31" s="217">
        <f t="shared" ca="1" si="7"/>
        <v>0.7</v>
      </c>
      <c r="D31" s="209">
        <f t="shared" ca="1" si="8"/>
        <v>2341249.3480019369</v>
      </c>
      <c r="E31" s="210">
        <f t="shared" ca="1" si="9"/>
        <v>18729994.784015495</v>
      </c>
      <c r="F31" s="210">
        <f t="shared" ca="1" si="10"/>
        <v>10535622.066008717</v>
      </c>
      <c r="G31" s="210">
        <f t="shared" ca="1" si="6"/>
        <v>8194372.7180067785</v>
      </c>
      <c r="I31" s="211"/>
      <c r="J31" s="211"/>
      <c r="K31" s="212"/>
      <c r="L31" s="211"/>
      <c r="N31" s="211"/>
      <c r="O31" s="211"/>
      <c r="P31" s="212"/>
      <c r="Q31" s="211"/>
      <c r="S31" s="211"/>
      <c r="T31" s="211"/>
      <c r="U31" s="212"/>
      <c r="V31" s="211"/>
    </row>
    <row r="32" spans="1:22" x14ac:dyDescent="0.25">
      <c r="A32" s="207">
        <v>14</v>
      </c>
      <c r="B32" s="208">
        <f t="shared" ca="1" si="1"/>
        <v>0.60818498617994132</v>
      </c>
      <c r="C32" s="217">
        <f t="shared" ca="1" si="7"/>
        <v>0.7</v>
      </c>
      <c r="D32" s="209">
        <f t="shared" ca="1" si="8"/>
        <v>2341249.3480019369</v>
      </c>
      <c r="E32" s="210">
        <f t="shared" ca="1" si="9"/>
        <v>18729994.784015495</v>
      </c>
      <c r="F32" s="210">
        <f t="shared" ca="1" si="10"/>
        <v>10535622.066008717</v>
      </c>
      <c r="G32" s="210">
        <f t="shared" ca="1" si="6"/>
        <v>8194372.7180067785</v>
      </c>
      <c r="I32" s="211"/>
      <c r="J32" s="211"/>
      <c r="K32" s="212"/>
      <c r="L32" s="211"/>
      <c r="N32" s="211"/>
      <c r="O32" s="211"/>
      <c r="P32" s="212"/>
      <c r="Q32" s="211"/>
      <c r="S32" s="211"/>
      <c r="T32" s="211"/>
      <c r="U32" s="212"/>
      <c r="V32" s="211"/>
    </row>
    <row r="33" spans="1:22" x14ac:dyDescent="0.25">
      <c r="A33" s="207">
        <v>15</v>
      </c>
      <c r="B33" s="208">
        <f t="shared" ca="1" si="1"/>
        <v>0.33026385017458892</v>
      </c>
      <c r="C33" s="217">
        <f t="shared" ca="1" si="7"/>
        <v>0.5</v>
      </c>
      <c r="D33" s="209">
        <f t="shared" ca="1" si="8"/>
        <v>1672320.9628585265</v>
      </c>
      <c r="E33" s="210">
        <f t="shared" ca="1" si="9"/>
        <v>13378567.702868212</v>
      </c>
      <c r="F33" s="210">
        <f t="shared" ca="1" si="10"/>
        <v>7525444.332863369</v>
      </c>
      <c r="G33" s="210">
        <f t="shared" ca="1" si="6"/>
        <v>5853123.370004843</v>
      </c>
      <c r="I33" s="211"/>
      <c r="J33" s="211"/>
      <c r="K33" s="212"/>
      <c r="L33" s="211"/>
      <c r="N33" s="211"/>
      <c r="O33" s="211"/>
      <c r="P33" s="212"/>
      <c r="Q33" s="211"/>
      <c r="S33" s="211"/>
      <c r="T33" s="211"/>
      <c r="U33" s="212"/>
      <c r="V33" s="211"/>
    </row>
    <row r="34" spans="1:22" x14ac:dyDescent="0.25">
      <c r="A34" s="207">
        <v>16</v>
      </c>
      <c r="B34" s="208">
        <f t="shared" ca="1" si="1"/>
        <v>0.5269677095422608</v>
      </c>
      <c r="C34" s="217">
        <f t="shared" ca="1" si="7"/>
        <v>0.6</v>
      </c>
      <c r="D34" s="209">
        <f t="shared" ca="1" si="8"/>
        <v>2006785.1554302317</v>
      </c>
      <c r="E34" s="210">
        <f t="shared" ca="1" si="9"/>
        <v>16054281.243441854</v>
      </c>
      <c r="F34" s="210">
        <f t="shared" ca="1" si="10"/>
        <v>9030533.1994360425</v>
      </c>
      <c r="G34" s="210">
        <f t="shared" ca="1" si="6"/>
        <v>7023748.0440058112</v>
      </c>
      <c r="I34" s="211"/>
      <c r="J34" s="211"/>
      <c r="K34" s="212"/>
      <c r="L34" s="211"/>
      <c r="N34" s="211"/>
      <c r="O34" s="211"/>
      <c r="P34" s="212"/>
      <c r="Q34" s="211"/>
      <c r="S34" s="211"/>
      <c r="T34" s="211"/>
      <c r="U34" s="212"/>
      <c r="V34" s="211"/>
    </row>
    <row r="35" spans="1:22" x14ac:dyDescent="0.25">
      <c r="A35" s="207">
        <v>17</v>
      </c>
      <c r="B35" s="208">
        <f t="shared" ca="1" si="1"/>
        <v>0.59666915246732621</v>
      </c>
      <c r="C35" s="217">
        <f t="shared" ca="1" si="7"/>
        <v>0.6</v>
      </c>
      <c r="D35" s="209">
        <f t="shared" ca="1" si="8"/>
        <v>2006785.1554302317</v>
      </c>
      <c r="E35" s="210">
        <f t="shared" ca="1" si="9"/>
        <v>16054281.243441854</v>
      </c>
      <c r="F35" s="210">
        <f t="shared" ca="1" si="10"/>
        <v>9030533.1994360425</v>
      </c>
      <c r="G35" s="210">
        <f t="shared" ca="1" si="6"/>
        <v>7023748.0440058112</v>
      </c>
      <c r="I35" s="211"/>
      <c r="J35" s="211"/>
      <c r="K35" s="212"/>
      <c r="L35" s="211"/>
      <c r="N35" s="211"/>
      <c r="O35" s="211"/>
      <c r="P35" s="212"/>
      <c r="Q35" s="211"/>
      <c r="S35" s="211"/>
      <c r="T35" s="211"/>
      <c r="U35" s="212"/>
      <c r="V35" s="211"/>
    </row>
    <row r="36" spans="1:22" x14ac:dyDescent="0.25">
      <c r="A36" s="207">
        <v>18</v>
      </c>
      <c r="B36" s="208">
        <f t="shared" ca="1" si="1"/>
        <v>0.91961812612145299</v>
      </c>
      <c r="C36" s="217">
        <f t="shared" ca="1" si="7"/>
        <v>0.8</v>
      </c>
      <c r="D36" s="209">
        <f t="shared" ca="1" si="8"/>
        <v>2675713.5405736426</v>
      </c>
      <c r="E36" s="210">
        <f t="shared" ca="1" si="9"/>
        <v>21405708.324589141</v>
      </c>
      <c r="F36" s="210">
        <f t="shared" ca="1" si="10"/>
        <v>12040710.932581391</v>
      </c>
      <c r="G36" s="210">
        <f t="shared" ca="1" si="6"/>
        <v>9364997.3920077495</v>
      </c>
      <c r="I36" s="211"/>
      <c r="J36" s="211"/>
      <c r="K36" s="212"/>
      <c r="L36" s="211"/>
      <c r="N36" s="211"/>
      <c r="O36" s="211"/>
      <c r="P36" s="212"/>
      <c r="Q36" s="211"/>
      <c r="S36" s="211"/>
      <c r="T36" s="211"/>
      <c r="U36" s="212"/>
      <c r="V36" s="211"/>
    </row>
    <row r="37" spans="1:22" x14ac:dyDescent="0.25">
      <c r="A37" s="207">
        <v>19</v>
      </c>
      <c r="B37" s="208">
        <f t="shared" ca="1" si="1"/>
        <v>0.88911081175578555</v>
      </c>
      <c r="C37" s="217">
        <f t="shared" ca="1" si="7"/>
        <v>0.8</v>
      </c>
      <c r="D37" s="209">
        <f t="shared" ca="1" si="8"/>
        <v>2675713.5405736426</v>
      </c>
      <c r="E37" s="210">
        <f t="shared" ca="1" si="9"/>
        <v>21405708.324589141</v>
      </c>
      <c r="F37" s="210">
        <f t="shared" ca="1" si="10"/>
        <v>12040710.932581391</v>
      </c>
      <c r="G37" s="210">
        <f t="shared" ca="1" si="6"/>
        <v>9364997.3920077495</v>
      </c>
      <c r="I37" s="211"/>
      <c r="J37" s="211"/>
      <c r="K37" s="212"/>
      <c r="L37" s="211"/>
      <c r="N37" s="211"/>
      <c r="O37" s="211"/>
      <c r="P37" s="212"/>
      <c r="Q37" s="211"/>
      <c r="S37" s="211"/>
      <c r="T37" s="211"/>
      <c r="U37" s="212"/>
      <c r="V37" s="211"/>
    </row>
    <row r="38" spans="1:22" x14ac:dyDescent="0.25">
      <c r="A38" s="207">
        <v>20</v>
      </c>
      <c r="B38" s="208">
        <f t="shared" ca="1" si="1"/>
        <v>0.44554409444436316</v>
      </c>
      <c r="C38" s="217">
        <f t="shared" ca="1" si="7"/>
        <v>0.6</v>
      </c>
      <c r="D38" s="209">
        <f t="shared" ca="1" si="8"/>
        <v>2006785.1554302317</v>
      </c>
      <c r="E38" s="210">
        <f t="shared" ca="1" si="9"/>
        <v>16054281.243441854</v>
      </c>
      <c r="F38" s="210">
        <f t="shared" ca="1" si="10"/>
        <v>9030533.1994360425</v>
      </c>
      <c r="G38" s="210">
        <f t="shared" ca="1" si="6"/>
        <v>7023748.0440058112</v>
      </c>
      <c r="I38" s="211"/>
      <c r="J38" s="211"/>
      <c r="K38" s="212"/>
      <c r="L38" s="211"/>
      <c r="N38" s="211"/>
      <c r="O38" s="211"/>
      <c r="P38" s="212"/>
      <c r="Q38" s="211"/>
      <c r="S38" s="211"/>
      <c r="T38" s="211"/>
      <c r="U38" s="212"/>
      <c r="V38" s="211"/>
    </row>
    <row r="39" spans="1:22" x14ac:dyDescent="0.25">
      <c r="A39" s="207">
        <v>21</v>
      </c>
      <c r="B39" s="208">
        <f t="shared" ca="1" si="1"/>
        <v>0.67256789487747803</v>
      </c>
      <c r="C39" s="217">
        <f t="shared" ca="1" si="7"/>
        <v>0.7</v>
      </c>
      <c r="D39" s="209">
        <f t="shared" ca="1" si="8"/>
        <v>2341249.3480019369</v>
      </c>
      <c r="E39" s="210">
        <f t="shared" ca="1" si="9"/>
        <v>18729994.784015495</v>
      </c>
      <c r="F39" s="210">
        <f t="shared" ca="1" si="10"/>
        <v>10535622.066008717</v>
      </c>
      <c r="G39" s="210">
        <f t="shared" ca="1" si="6"/>
        <v>8194372.7180067785</v>
      </c>
      <c r="I39" s="211"/>
      <c r="J39" s="211"/>
      <c r="K39" s="212"/>
      <c r="L39" s="211"/>
      <c r="N39" s="211"/>
      <c r="O39" s="211"/>
      <c r="P39" s="212"/>
      <c r="Q39" s="211"/>
      <c r="S39" s="211"/>
      <c r="T39" s="211"/>
      <c r="U39" s="212"/>
      <c r="V39" s="211"/>
    </row>
    <row r="40" spans="1:22" x14ac:dyDescent="0.25">
      <c r="A40" s="207">
        <v>22</v>
      </c>
      <c r="B40" s="208">
        <f t="shared" ca="1" si="1"/>
        <v>0.17381215286327079</v>
      </c>
      <c r="C40" s="217">
        <f t="shared" ca="1" si="7"/>
        <v>0.4</v>
      </c>
      <c r="D40" s="209">
        <f t="shared" ca="1" si="8"/>
        <v>1337856.7702868213</v>
      </c>
      <c r="E40" s="210">
        <f t="shared" ca="1" si="9"/>
        <v>10702854.16229457</v>
      </c>
      <c r="F40" s="210">
        <f t="shared" ca="1" si="10"/>
        <v>6020355.4662906956</v>
      </c>
      <c r="G40" s="210">
        <f t="shared" ca="1" si="6"/>
        <v>4682498.6960038748</v>
      </c>
      <c r="I40" s="211"/>
      <c r="J40" s="211"/>
      <c r="K40" s="212"/>
      <c r="L40" s="211"/>
      <c r="N40" s="211"/>
      <c r="O40" s="211"/>
      <c r="P40" s="212"/>
      <c r="Q40" s="211"/>
      <c r="S40" s="211"/>
      <c r="T40" s="211"/>
      <c r="U40" s="212"/>
      <c r="V40" s="211"/>
    </row>
    <row r="41" spans="1:22" x14ac:dyDescent="0.25">
      <c r="A41" s="207">
        <v>23</v>
      </c>
      <c r="B41" s="208">
        <f t="shared" ca="1" si="1"/>
        <v>0.84790781321408271</v>
      </c>
      <c r="C41" s="217">
        <f t="shared" ca="1" si="7"/>
        <v>0.7</v>
      </c>
      <c r="D41" s="209">
        <f t="shared" ca="1" si="8"/>
        <v>2341249.3480019369</v>
      </c>
      <c r="E41" s="210">
        <f t="shared" ca="1" si="9"/>
        <v>18729994.784015495</v>
      </c>
      <c r="F41" s="210">
        <f t="shared" ca="1" si="10"/>
        <v>10535622.066008717</v>
      </c>
      <c r="G41" s="210">
        <f t="shared" ca="1" si="6"/>
        <v>8194372.7180067785</v>
      </c>
      <c r="I41" s="211"/>
      <c r="J41" s="211"/>
      <c r="K41" s="212"/>
      <c r="L41" s="211"/>
      <c r="N41" s="211"/>
      <c r="O41" s="211"/>
      <c r="P41" s="212"/>
      <c r="Q41" s="211"/>
      <c r="S41" s="211"/>
      <c r="T41" s="211"/>
      <c r="U41" s="212"/>
      <c r="V41" s="211"/>
    </row>
    <row r="42" spans="1:22" x14ac:dyDescent="0.25">
      <c r="A42" s="207">
        <v>24</v>
      </c>
      <c r="B42" s="208">
        <f t="shared" ca="1" si="1"/>
        <v>7.2968513357772546E-2</v>
      </c>
      <c r="C42" s="217">
        <f t="shared" ca="1" si="7"/>
        <v>0.2</v>
      </c>
      <c r="D42" s="209">
        <f t="shared" ca="1" si="8"/>
        <v>668928.38514341065</v>
      </c>
      <c r="E42" s="210">
        <f t="shared" ca="1" si="9"/>
        <v>5351427.0811472852</v>
      </c>
      <c r="F42" s="210">
        <f t="shared" ca="1" si="10"/>
        <v>3010177.7331453478</v>
      </c>
      <c r="G42" s="210">
        <f t="shared" ca="1" si="6"/>
        <v>2341249.3480019374</v>
      </c>
      <c r="I42" s="211"/>
      <c r="J42" s="211"/>
      <c r="K42" s="212"/>
      <c r="L42" s="211"/>
      <c r="N42" s="211"/>
      <c r="O42" s="211"/>
      <c r="P42" s="212"/>
      <c r="Q42" s="211"/>
      <c r="S42" s="211"/>
      <c r="T42" s="211"/>
      <c r="U42" s="212"/>
      <c r="V42" s="211"/>
    </row>
    <row r="43" spans="1:22" x14ac:dyDescent="0.25">
      <c r="A43" s="207">
        <v>25</v>
      </c>
      <c r="B43" s="208">
        <f t="shared" ca="1" si="1"/>
        <v>0.48829840201081587</v>
      </c>
      <c r="C43" s="217">
        <f t="shared" ca="1" si="7"/>
        <v>0.6</v>
      </c>
      <c r="D43" s="209">
        <f t="shared" ca="1" si="8"/>
        <v>2006785.1554302317</v>
      </c>
      <c r="E43" s="210">
        <f t="shared" ca="1" si="9"/>
        <v>16054281.243441854</v>
      </c>
      <c r="F43" s="210">
        <f t="shared" ca="1" si="10"/>
        <v>9030533.1994360425</v>
      </c>
      <c r="G43" s="210">
        <f t="shared" ca="1" si="6"/>
        <v>7023748.0440058112</v>
      </c>
      <c r="I43" s="211"/>
      <c r="J43" s="211"/>
      <c r="K43" s="212"/>
      <c r="L43" s="211"/>
      <c r="N43" s="211"/>
      <c r="O43" s="211"/>
      <c r="P43" s="212"/>
      <c r="Q43" s="211"/>
      <c r="S43" s="211"/>
      <c r="T43" s="211"/>
      <c r="U43" s="212"/>
      <c r="V43" s="211"/>
    </row>
    <row r="44" spans="1:22" x14ac:dyDescent="0.25">
      <c r="A44" s="207">
        <v>26</v>
      </c>
      <c r="B44" s="208">
        <f t="shared" ca="1" si="1"/>
        <v>0.87163726225158877</v>
      </c>
      <c r="C44" s="217">
        <f t="shared" ca="1" si="7"/>
        <v>0.8</v>
      </c>
      <c r="D44" s="209">
        <f t="shared" ca="1" si="8"/>
        <v>2675713.5405736426</v>
      </c>
      <c r="E44" s="210">
        <f t="shared" ca="1" si="9"/>
        <v>21405708.324589141</v>
      </c>
      <c r="F44" s="210">
        <f t="shared" ca="1" si="10"/>
        <v>12040710.932581391</v>
      </c>
      <c r="G44" s="210">
        <f t="shared" ca="1" si="6"/>
        <v>9364997.3920077495</v>
      </c>
      <c r="I44" s="211"/>
      <c r="J44" s="211"/>
      <c r="K44" s="212"/>
      <c r="L44" s="211"/>
      <c r="N44" s="211"/>
      <c r="O44" s="211"/>
      <c r="P44" s="212"/>
      <c r="Q44" s="211"/>
      <c r="S44" s="211"/>
      <c r="T44" s="211"/>
      <c r="U44" s="212"/>
      <c r="V44" s="211"/>
    </row>
    <row r="45" spans="1:22" x14ac:dyDescent="0.25">
      <c r="A45" s="207">
        <v>27</v>
      </c>
      <c r="B45" s="208">
        <f t="shared" ref="B45:B83" ca="1" si="11">RAND()</f>
        <v>0.5378487580374669</v>
      </c>
      <c r="C45" s="217">
        <f t="shared" ca="1" si="7"/>
        <v>0.6</v>
      </c>
      <c r="D45" s="209">
        <f t="shared" ca="1" si="8"/>
        <v>2006785.1554302317</v>
      </c>
      <c r="E45" s="210">
        <f t="shared" ca="1" si="9"/>
        <v>16054281.243441854</v>
      </c>
      <c r="F45" s="210">
        <f t="shared" ca="1" si="10"/>
        <v>9030533.1994360425</v>
      </c>
      <c r="G45" s="210">
        <f t="shared" ca="1" si="6"/>
        <v>7023748.0440058112</v>
      </c>
      <c r="I45" s="211"/>
      <c r="J45" s="211"/>
      <c r="K45" s="212"/>
      <c r="L45" s="211"/>
      <c r="N45" s="211"/>
      <c r="O45" s="211"/>
      <c r="P45" s="212"/>
      <c r="Q45" s="211"/>
      <c r="S45" s="211"/>
      <c r="T45" s="211"/>
      <c r="U45" s="212"/>
      <c r="V45" s="211"/>
    </row>
    <row r="46" spans="1:22" x14ac:dyDescent="0.25">
      <c r="A46" s="207">
        <v>28</v>
      </c>
      <c r="B46" s="208">
        <f t="shared" ca="1" si="11"/>
        <v>0.85096347019054297</v>
      </c>
      <c r="C46" s="217">
        <f t="shared" ca="1" si="7"/>
        <v>0.8</v>
      </c>
      <c r="D46" s="209">
        <f t="shared" ca="1" si="8"/>
        <v>2675713.5405736426</v>
      </c>
      <c r="E46" s="210">
        <f t="shared" ca="1" si="9"/>
        <v>21405708.324589141</v>
      </c>
      <c r="F46" s="210">
        <f t="shared" ca="1" si="10"/>
        <v>12040710.932581391</v>
      </c>
      <c r="G46" s="210">
        <f t="shared" ca="1" si="6"/>
        <v>9364997.3920077495</v>
      </c>
      <c r="I46" s="211"/>
      <c r="J46" s="211"/>
      <c r="K46" s="212"/>
      <c r="L46" s="211"/>
      <c r="N46" s="211"/>
      <c r="O46" s="211"/>
      <c r="P46" s="212"/>
      <c r="Q46" s="211"/>
      <c r="S46" s="211"/>
      <c r="T46" s="211"/>
      <c r="U46" s="212"/>
      <c r="V46" s="211"/>
    </row>
    <row r="47" spans="1:22" x14ac:dyDescent="0.25">
      <c r="A47" s="207">
        <v>29</v>
      </c>
      <c r="B47" s="208">
        <f t="shared" ca="1" si="11"/>
        <v>0.25804869981614709</v>
      </c>
      <c r="C47" s="217">
        <f t="shared" ca="1" si="7"/>
        <v>0.5</v>
      </c>
      <c r="D47" s="209">
        <f t="shared" ca="1" si="8"/>
        <v>1672320.9628585265</v>
      </c>
      <c r="E47" s="210">
        <f t="shared" ca="1" si="9"/>
        <v>13378567.702868212</v>
      </c>
      <c r="F47" s="210">
        <f t="shared" ca="1" si="10"/>
        <v>7525444.332863369</v>
      </c>
      <c r="G47" s="210">
        <f t="shared" ca="1" si="6"/>
        <v>5853123.370004843</v>
      </c>
      <c r="I47" s="211"/>
      <c r="J47" s="211"/>
      <c r="K47" s="212"/>
      <c r="L47" s="211"/>
      <c r="N47" s="211"/>
      <c r="O47" s="211"/>
      <c r="P47" s="212"/>
      <c r="Q47" s="211"/>
      <c r="S47" s="211"/>
      <c r="T47" s="211"/>
      <c r="U47" s="212"/>
      <c r="V47" s="211"/>
    </row>
    <row r="48" spans="1:22" x14ac:dyDescent="0.25">
      <c r="A48" s="207">
        <v>30</v>
      </c>
      <c r="B48" s="208">
        <f t="shared" ca="1" si="11"/>
        <v>0.66997830281688509</v>
      </c>
      <c r="C48" s="217">
        <f t="shared" ca="1" si="7"/>
        <v>0.7</v>
      </c>
      <c r="D48" s="209">
        <f t="shared" ca="1" si="8"/>
        <v>2341249.3480019369</v>
      </c>
      <c r="E48" s="210">
        <f t="shared" ca="1" si="9"/>
        <v>18729994.784015495</v>
      </c>
      <c r="F48" s="210">
        <f t="shared" ca="1" si="10"/>
        <v>10535622.066008717</v>
      </c>
      <c r="G48" s="210">
        <f t="shared" ca="1" si="6"/>
        <v>8194372.7180067785</v>
      </c>
      <c r="I48" s="211"/>
      <c r="J48" s="211"/>
      <c r="K48" s="212"/>
      <c r="L48" s="211"/>
      <c r="N48" s="211"/>
      <c r="O48" s="211"/>
      <c r="P48" s="212"/>
      <c r="Q48" s="211"/>
      <c r="S48" s="211"/>
      <c r="T48" s="211"/>
      <c r="U48" s="212"/>
      <c r="V48" s="211"/>
    </row>
    <row r="49" spans="1:22" x14ac:dyDescent="0.25">
      <c r="A49" s="207">
        <v>31</v>
      </c>
      <c r="B49" s="208">
        <f t="shared" ca="1" si="11"/>
        <v>0.38675371688604909</v>
      </c>
      <c r="C49" s="217">
        <f t="shared" ca="1" si="7"/>
        <v>0.5</v>
      </c>
      <c r="D49" s="209">
        <f t="shared" ca="1" si="8"/>
        <v>1672320.9628585265</v>
      </c>
      <c r="E49" s="210">
        <f t="shared" ca="1" si="9"/>
        <v>13378567.702868212</v>
      </c>
      <c r="F49" s="210">
        <f t="shared" ca="1" si="10"/>
        <v>7525444.332863369</v>
      </c>
      <c r="G49" s="210">
        <f t="shared" ca="1" si="6"/>
        <v>5853123.370004843</v>
      </c>
      <c r="I49" s="211"/>
      <c r="J49" s="211"/>
      <c r="K49" s="212"/>
      <c r="L49" s="211"/>
      <c r="N49" s="211"/>
      <c r="O49" s="211"/>
      <c r="P49" s="212"/>
      <c r="Q49" s="211"/>
      <c r="S49" s="211"/>
      <c r="T49" s="211"/>
      <c r="U49" s="212"/>
      <c r="V49" s="211"/>
    </row>
    <row r="50" spans="1:22" x14ac:dyDescent="0.25">
      <c r="A50" s="207">
        <v>32</v>
      </c>
      <c r="B50" s="208">
        <f t="shared" ca="1" si="11"/>
        <v>0.98352299581059976</v>
      </c>
      <c r="C50" s="217">
        <f t="shared" ca="1" si="7"/>
        <v>0.8</v>
      </c>
      <c r="D50" s="209">
        <f t="shared" ca="1" si="8"/>
        <v>2675713.5405736426</v>
      </c>
      <c r="E50" s="210">
        <f t="shared" ca="1" si="9"/>
        <v>21405708.324589141</v>
      </c>
      <c r="F50" s="210">
        <f t="shared" ca="1" si="10"/>
        <v>12040710.932581391</v>
      </c>
      <c r="G50" s="210">
        <f t="shared" ca="1" si="6"/>
        <v>9364997.3920077495</v>
      </c>
      <c r="I50" s="211"/>
      <c r="J50" s="211"/>
      <c r="K50" s="212"/>
      <c r="L50" s="211"/>
      <c r="N50" s="211"/>
      <c r="O50" s="211"/>
      <c r="P50" s="212"/>
      <c r="Q50" s="211"/>
      <c r="S50" s="211"/>
      <c r="T50" s="211"/>
      <c r="U50" s="212"/>
      <c r="V50" s="211"/>
    </row>
    <row r="51" spans="1:22" x14ac:dyDescent="0.25">
      <c r="A51" s="207">
        <v>33</v>
      </c>
      <c r="B51" s="208">
        <f t="shared" ca="1" si="11"/>
        <v>0.59739999537393773</v>
      </c>
      <c r="C51" s="217">
        <f t="shared" ca="1" si="7"/>
        <v>0.6</v>
      </c>
      <c r="D51" s="209">
        <f t="shared" ca="1" si="8"/>
        <v>2006785.1554302317</v>
      </c>
      <c r="E51" s="210">
        <f t="shared" ca="1" si="9"/>
        <v>16054281.243441854</v>
      </c>
      <c r="F51" s="210">
        <f t="shared" ca="1" si="10"/>
        <v>9030533.1994360425</v>
      </c>
      <c r="G51" s="210">
        <f t="shared" ca="1" si="6"/>
        <v>7023748.0440058112</v>
      </c>
      <c r="I51" s="211"/>
      <c r="J51" s="211"/>
      <c r="K51" s="212"/>
      <c r="L51" s="211"/>
      <c r="N51" s="211"/>
      <c r="O51" s="211"/>
      <c r="P51" s="212"/>
      <c r="Q51" s="211"/>
      <c r="S51" s="211"/>
      <c r="T51" s="211"/>
      <c r="U51" s="212"/>
      <c r="V51" s="211"/>
    </row>
    <row r="52" spans="1:22" x14ac:dyDescent="0.25">
      <c r="A52" s="207">
        <v>34</v>
      </c>
      <c r="B52" s="208">
        <f t="shared" ca="1" si="11"/>
        <v>6.5413561536105003E-2</v>
      </c>
      <c r="C52" s="217">
        <f t="shared" ca="1" si="7"/>
        <v>0.2</v>
      </c>
      <c r="D52" s="209">
        <f t="shared" ca="1" si="8"/>
        <v>668928.38514341065</v>
      </c>
      <c r="E52" s="210">
        <f t="shared" ca="1" si="9"/>
        <v>5351427.0811472852</v>
      </c>
      <c r="F52" s="210">
        <f t="shared" ca="1" si="10"/>
        <v>3010177.7331453478</v>
      </c>
      <c r="G52" s="210">
        <f t="shared" ca="1" si="6"/>
        <v>2341249.3480019374</v>
      </c>
      <c r="I52" s="211"/>
      <c r="J52" s="211"/>
      <c r="K52" s="212"/>
      <c r="L52" s="211"/>
      <c r="N52" s="211"/>
      <c r="O52" s="211"/>
      <c r="P52" s="212"/>
      <c r="Q52" s="211"/>
      <c r="S52" s="211"/>
      <c r="T52" s="211"/>
      <c r="U52" s="212"/>
      <c r="V52" s="211"/>
    </row>
    <row r="53" spans="1:22" x14ac:dyDescent="0.25">
      <c r="A53" s="207">
        <v>35</v>
      </c>
      <c r="B53" s="208">
        <f t="shared" ca="1" si="11"/>
        <v>0.31096711878881178</v>
      </c>
      <c r="C53" s="217">
        <f t="shared" ca="1" si="7"/>
        <v>0.5</v>
      </c>
      <c r="D53" s="209">
        <f t="shared" ca="1" si="8"/>
        <v>1672320.9628585265</v>
      </c>
      <c r="E53" s="210">
        <f t="shared" ca="1" si="9"/>
        <v>13378567.702868212</v>
      </c>
      <c r="F53" s="210">
        <f t="shared" ca="1" si="10"/>
        <v>7525444.332863369</v>
      </c>
      <c r="G53" s="210">
        <f t="shared" ca="1" si="6"/>
        <v>5853123.370004843</v>
      </c>
      <c r="I53" s="211"/>
      <c r="J53" s="211"/>
      <c r="K53" s="212"/>
      <c r="L53" s="211"/>
      <c r="N53" s="211"/>
      <c r="O53" s="211"/>
      <c r="P53" s="212"/>
      <c r="Q53" s="211"/>
      <c r="S53" s="211"/>
      <c r="T53" s="211"/>
      <c r="U53" s="212"/>
      <c r="V53" s="211"/>
    </row>
    <row r="54" spans="1:22" x14ac:dyDescent="0.25">
      <c r="A54" s="207">
        <v>36</v>
      </c>
      <c r="B54" s="208">
        <f t="shared" ca="1" si="11"/>
        <v>0.36421115808169391</v>
      </c>
      <c r="C54" s="217">
        <f t="shared" ca="1" si="7"/>
        <v>0.5</v>
      </c>
      <c r="D54" s="209">
        <f t="shared" ca="1" si="8"/>
        <v>1672320.9628585265</v>
      </c>
      <c r="E54" s="210">
        <f t="shared" ca="1" si="9"/>
        <v>13378567.702868212</v>
      </c>
      <c r="F54" s="210">
        <f t="shared" ca="1" si="10"/>
        <v>7525444.332863369</v>
      </c>
      <c r="G54" s="210">
        <f t="shared" ca="1" si="6"/>
        <v>5853123.370004843</v>
      </c>
      <c r="I54" s="211"/>
      <c r="J54" s="211"/>
      <c r="K54" s="212"/>
      <c r="L54" s="211"/>
      <c r="N54" s="211"/>
      <c r="O54" s="211"/>
      <c r="P54" s="212"/>
      <c r="Q54" s="211"/>
      <c r="S54" s="211"/>
      <c r="T54" s="211"/>
      <c r="U54" s="212"/>
      <c r="V54" s="211"/>
    </row>
    <row r="55" spans="1:22" x14ac:dyDescent="0.25">
      <c r="A55" s="207">
        <v>37</v>
      </c>
      <c r="B55" s="208">
        <f t="shared" ca="1" si="11"/>
        <v>0.72523263507334634</v>
      </c>
      <c r="C55" s="217">
        <f t="shared" ca="1" si="7"/>
        <v>0.7</v>
      </c>
      <c r="D55" s="209">
        <f t="shared" ca="1" si="8"/>
        <v>2341249.3480019369</v>
      </c>
      <c r="E55" s="210">
        <f t="shared" ca="1" si="9"/>
        <v>18729994.784015495</v>
      </c>
      <c r="F55" s="210">
        <f t="shared" ca="1" si="10"/>
        <v>10535622.066008717</v>
      </c>
      <c r="G55" s="210">
        <f t="shared" ca="1" si="6"/>
        <v>8194372.7180067785</v>
      </c>
      <c r="I55" s="211"/>
      <c r="J55" s="211"/>
      <c r="K55" s="212"/>
      <c r="L55" s="211"/>
      <c r="N55" s="211"/>
      <c r="O55" s="211"/>
      <c r="P55" s="212"/>
      <c r="Q55" s="211"/>
      <c r="S55" s="211"/>
      <c r="T55" s="211"/>
      <c r="U55" s="212"/>
      <c r="V55" s="211"/>
    </row>
    <row r="56" spans="1:22" x14ac:dyDescent="0.25">
      <c r="A56" s="207">
        <v>38</v>
      </c>
      <c r="B56" s="208">
        <f t="shared" ca="1" si="11"/>
        <v>7.1872585189433513E-2</v>
      </c>
      <c r="C56" s="217">
        <f t="shared" ca="1" si="7"/>
        <v>0.2</v>
      </c>
      <c r="D56" s="209">
        <f t="shared" ca="1" si="8"/>
        <v>668928.38514341065</v>
      </c>
      <c r="E56" s="210">
        <f t="shared" ca="1" si="9"/>
        <v>5351427.0811472852</v>
      </c>
      <c r="F56" s="210">
        <f t="shared" ca="1" si="10"/>
        <v>3010177.7331453478</v>
      </c>
      <c r="G56" s="210">
        <f t="shared" ca="1" si="6"/>
        <v>2341249.3480019374</v>
      </c>
      <c r="I56" s="211"/>
      <c r="J56" s="211"/>
      <c r="K56" s="212"/>
      <c r="L56" s="211"/>
      <c r="N56" s="211"/>
      <c r="O56" s="211"/>
      <c r="P56" s="212"/>
      <c r="Q56" s="211"/>
      <c r="S56" s="211"/>
      <c r="T56" s="211"/>
      <c r="U56" s="212"/>
      <c r="V56" s="211"/>
    </row>
    <row r="57" spans="1:22" x14ac:dyDescent="0.25">
      <c r="A57" s="207">
        <v>39</v>
      </c>
      <c r="B57" s="208">
        <f t="shared" ca="1" si="11"/>
        <v>0.66343896858216556</v>
      </c>
      <c r="C57" s="217">
        <f t="shared" ca="1" si="7"/>
        <v>0.7</v>
      </c>
      <c r="D57" s="209">
        <f t="shared" ca="1" si="8"/>
        <v>2341249.3480019369</v>
      </c>
      <c r="E57" s="210">
        <f t="shared" ca="1" si="9"/>
        <v>18729994.784015495</v>
      </c>
      <c r="F57" s="210">
        <f t="shared" ca="1" si="10"/>
        <v>10535622.066008717</v>
      </c>
      <c r="G57" s="210">
        <f t="shared" ca="1" si="6"/>
        <v>8194372.7180067785</v>
      </c>
      <c r="I57" s="211"/>
      <c r="J57" s="211"/>
      <c r="K57" s="212"/>
      <c r="L57" s="211"/>
      <c r="N57" s="211"/>
      <c r="O57" s="211"/>
      <c r="P57" s="212"/>
      <c r="Q57" s="211"/>
      <c r="S57" s="211"/>
      <c r="T57" s="211"/>
      <c r="U57" s="212"/>
      <c r="V57" s="211"/>
    </row>
    <row r="58" spans="1:22" x14ac:dyDescent="0.25">
      <c r="A58" s="207">
        <v>40</v>
      </c>
      <c r="B58" s="208">
        <f t="shared" ca="1" si="11"/>
        <v>8.8007849975740182E-2</v>
      </c>
      <c r="C58" s="217">
        <f t="shared" ca="1" si="7"/>
        <v>0.3</v>
      </c>
      <c r="D58" s="209">
        <f t="shared" ca="1" si="8"/>
        <v>1003392.5777151159</v>
      </c>
      <c r="E58" s="210">
        <f t="shared" ca="1" si="9"/>
        <v>8027140.6217209268</v>
      </c>
      <c r="F58" s="210">
        <f t="shared" ca="1" si="10"/>
        <v>4515266.5997180212</v>
      </c>
      <c r="G58" s="210">
        <f t="shared" ca="1" si="6"/>
        <v>3511874.0220029056</v>
      </c>
      <c r="I58" s="211"/>
      <c r="J58" s="211"/>
      <c r="K58" s="212"/>
      <c r="L58" s="211"/>
      <c r="N58" s="211"/>
      <c r="O58" s="211"/>
      <c r="P58" s="212"/>
      <c r="Q58" s="211"/>
      <c r="S58" s="211"/>
      <c r="T58" s="211"/>
      <c r="U58" s="212"/>
      <c r="V58" s="211"/>
    </row>
    <row r="59" spans="1:22" x14ac:dyDescent="0.25">
      <c r="A59" s="207">
        <v>41</v>
      </c>
      <c r="B59" s="208">
        <f t="shared" ca="1" si="11"/>
        <v>6.4121948209907575E-3</v>
      </c>
      <c r="C59" s="217">
        <f t="shared" ca="1" si="7"/>
        <v>0.2</v>
      </c>
      <c r="D59" s="209">
        <f t="shared" ca="1" si="8"/>
        <v>668928.38514341065</v>
      </c>
      <c r="E59" s="210">
        <f t="shared" ca="1" si="9"/>
        <v>5351427.0811472852</v>
      </c>
      <c r="F59" s="210">
        <f t="shared" ca="1" si="10"/>
        <v>3010177.7331453478</v>
      </c>
      <c r="G59" s="210">
        <f t="shared" ca="1" si="6"/>
        <v>2341249.3480019374</v>
      </c>
      <c r="I59" s="211"/>
      <c r="J59" s="211"/>
      <c r="K59" s="212"/>
      <c r="L59" s="211"/>
      <c r="N59" s="211"/>
      <c r="O59" s="211"/>
      <c r="P59" s="212"/>
      <c r="Q59" s="211"/>
      <c r="S59" s="211"/>
      <c r="T59" s="211"/>
      <c r="U59" s="212"/>
      <c r="V59" s="211"/>
    </row>
    <row r="60" spans="1:22" x14ac:dyDescent="0.25">
      <c r="A60" s="207">
        <v>42</v>
      </c>
      <c r="B60" s="208">
        <f t="shared" ca="1" si="11"/>
        <v>0.64403286204848265</v>
      </c>
      <c r="C60" s="217">
        <f t="shared" ca="1" si="7"/>
        <v>0.7</v>
      </c>
      <c r="D60" s="209">
        <f t="shared" ca="1" si="8"/>
        <v>2341249.3480019369</v>
      </c>
      <c r="E60" s="210">
        <f t="shared" ca="1" si="9"/>
        <v>18729994.784015495</v>
      </c>
      <c r="F60" s="210">
        <f t="shared" ca="1" si="10"/>
        <v>10535622.066008717</v>
      </c>
      <c r="G60" s="210">
        <f t="shared" ca="1" si="6"/>
        <v>8194372.7180067785</v>
      </c>
      <c r="I60" s="211"/>
      <c r="J60" s="211"/>
      <c r="K60" s="212"/>
      <c r="L60" s="211"/>
      <c r="N60" s="211"/>
      <c r="O60" s="211"/>
      <c r="P60" s="212"/>
      <c r="Q60" s="211"/>
      <c r="S60" s="211"/>
      <c r="T60" s="211"/>
      <c r="U60" s="212"/>
      <c r="V60" s="211"/>
    </row>
    <row r="61" spans="1:22" x14ac:dyDescent="0.25">
      <c r="A61" s="207">
        <v>43</v>
      </c>
      <c r="B61" s="208">
        <f t="shared" ca="1" si="11"/>
        <v>0.88284153146106259</v>
      </c>
      <c r="C61" s="217">
        <f t="shared" ref="C61:C92" ca="1" si="12">VLOOKUP(B61,$C$8:$D$15,2,TRUE)</f>
        <v>0.8</v>
      </c>
      <c r="D61" s="209">
        <f t="shared" ref="D61:D92" ca="1" si="13">C61*$D$5</f>
        <v>2675713.5405736426</v>
      </c>
      <c r="E61" s="210">
        <f t="shared" ref="E61:E92" ca="1" si="14">D61*$D$3</f>
        <v>21405708.324589141</v>
      </c>
      <c r="F61" s="210">
        <f t="shared" ref="F61:F92" ca="1" si="15">D61*$D$2</f>
        <v>12040710.932581391</v>
      </c>
      <c r="G61" s="210">
        <f t="shared" ca="1" si="6"/>
        <v>9364997.3920077495</v>
      </c>
      <c r="I61" s="211"/>
      <c r="J61" s="211"/>
      <c r="K61" s="212"/>
      <c r="L61" s="211"/>
      <c r="N61" s="211"/>
      <c r="O61" s="211"/>
      <c r="P61" s="212"/>
      <c r="Q61" s="211"/>
      <c r="S61" s="211"/>
      <c r="T61" s="211"/>
      <c r="U61" s="212"/>
      <c r="V61" s="211"/>
    </row>
    <row r="62" spans="1:22" x14ac:dyDescent="0.25">
      <c r="A62" s="207">
        <v>44</v>
      </c>
      <c r="B62" s="208">
        <f t="shared" ca="1" si="11"/>
        <v>0.96771281916054641</v>
      </c>
      <c r="C62" s="217">
        <f t="shared" ca="1" si="12"/>
        <v>0.8</v>
      </c>
      <c r="D62" s="209">
        <f t="shared" ca="1" si="13"/>
        <v>2675713.5405736426</v>
      </c>
      <c r="E62" s="210">
        <f t="shared" ca="1" si="14"/>
        <v>21405708.324589141</v>
      </c>
      <c r="F62" s="210">
        <f t="shared" ca="1" si="15"/>
        <v>12040710.932581391</v>
      </c>
      <c r="G62" s="210">
        <f t="shared" ca="1" si="6"/>
        <v>9364997.3920077495</v>
      </c>
      <c r="I62" s="211"/>
      <c r="J62" s="211"/>
      <c r="K62" s="212"/>
      <c r="L62" s="211"/>
      <c r="N62" s="211"/>
      <c r="O62" s="211"/>
      <c r="P62" s="212"/>
      <c r="Q62" s="211"/>
      <c r="S62" s="211"/>
      <c r="T62" s="211"/>
      <c r="U62" s="212"/>
      <c r="V62" s="211"/>
    </row>
    <row r="63" spans="1:22" x14ac:dyDescent="0.25">
      <c r="A63" s="207">
        <v>45</v>
      </c>
      <c r="B63" s="208">
        <f t="shared" ca="1" si="11"/>
        <v>0.21781511122765351</v>
      </c>
      <c r="C63" s="217">
        <f t="shared" ca="1" si="12"/>
        <v>0.4</v>
      </c>
      <c r="D63" s="209">
        <f t="shared" ca="1" si="13"/>
        <v>1337856.7702868213</v>
      </c>
      <c r="E63" s="210">
        <f t="shared" ca="1" si="14"/>
        <v>10702854.16229457</v>
      </c>
      <c r="F63" s="210">
        <f t="shared" ca="1" si="15"/>
        <v>6020355.4662906956</v>
      </c>
      <c r="G63" s="210">
        <f t="shared" ca="1" si="6"/>
        <v>4682498.6960038748</v>
      </c>
      <c r="I63" s="211"/>
      <c r="J63" s="211"/>
      <c r="K63" s="212"/>
      <c r="L63" s="211"/>
      <c r="N63" s="211"/>
      <c r="O63" s="211"/>
      <c r="P63" s="212"/>
      <c r="Q63" s="211"/>
      <c r="S63" s="211"/>
      <c r="T63" s="211"/>
      <c r="U63" s="212"/>
      <c r="V63" s="211"/>
    </row>
    <row r="64" spans="1:22" x14ac:dyDescent="0.25">
      <c r="A64" s="207">
        <v>46</v>
      </c>
      <c r="B64" s="208">
        <f t="shared" ca="1" si="11"/>
        <v>0.12666913026106175</v>
      </c>
      <c r="C64" s="217">
        <f t="shared" ca="1" si="12"/>
        <v>0.3</v>
      </c>
      <c r="D64" s="209">
        <f t="shared" ca="1" si="13"/>
        <v>1003392.5777151159</v>
      </c>
      <c r="E64" s="210">
        <f t="shared" ca="1" si="14"/>
        <v>8027140.6217209268</v>
      </c>
      <c r="F64" s="210">
        <f t="shared" ca="1" si="15"/>
        <v>4515266.5997180212</v>
      </c>
      <c r="G64" s="210">
        <f t="shared" ca="1" si="6"/>
        <v>3511874.0220029056</v>
      </c>
      <c r="I64" s="211"/>
      <c r="J64" s="211"/>
      <c r="K64" s="212"/>
      <c r="L64" s="211"/>
      <c r="N64" s="211"/>
      <c r="O64" s="211"/>
      <c r="P64" s="212"/>
      <c r="Q64" s="211"/>
      <c r="S64" s="211"/>
      <c r="T64" s="211"/>
      <c r="U64" s="212"/>
      <c r="V64" s="211"/>
    </row>
    <row r="65" spans="1:22" x14ac:dyDescent="0.25">
      <c r="A65" s="207">
        <v>47</v>
      </c>
      <c r="B65" s="208">
        <f t="shared" ca="1" si="11"/>
        <v>0.17400130382303258</v>
      </c>
      <c r="C65" s="217">
        <f t="shared" ca="1" si="12"/>
        <v>0.4</v>
      </c>
      <c r="D65" s="209">
        <f t="shared" ca="1" si="13"/>
        <v>1337856.7702868213</v>
      </c>
      <c r="E65" s="210">
        <f t="shared" ca="1" si="14"/>
        <v>10702854.16229457</v>
      </c>
      <c r="F65" s="210">
        <f t="shared" ca="1" si="15"/>
        <v>6020355.4662906956</v>
      </c>
      <c r="G65" s="210">
        <f t="shared" ca="1" si="6"/>
        <v>4682498.6960038748</v>
      </c>
      <c r="I65" s="211"/>
      <c r="J65" s="211"/>
      <c r="K65" s="212"/>
      <c r="L65" s="211"/>
      <c r="N65" s="211"/>
      <c r="O65" s="211"/>
      <c r="P65" s="212"/>
      <c r="Q65" s="211"/>
      <c r="S65" s="211"/>
      <c r="T65" s="211"/>
      <c r="U65" s="212"/>
      <c r="V65" s="211"/>
    </row>
    <row r="66" spans="1:22" x14ac:dyDescent="0.25">
      <c r="A66" s="207">
        <v>48</v>
      </c>
      <c r="B66" s="208">
        <f t="shared" ca="1" si="11"/>
        <v>0.16878957871120492</v>
      </c>
      <c r="C66" s="217">
        <f t="shared" ca="1" si="12"/>
        <v>0.4</v>
      </c>
      <c r="D66" s="209">
        <f t="shared" ca="1" si="13"/>
        <v>1337856.7702868213</v>
      </c>
      <c r="E66" s="210">
        <f t="shared" ca="1" si="14"/>
        <v>10702854.16229457</v>
      </c>
      <c r="F66" s="210">
        <f t="shared" ca="1" si="15"/>
        <v>6020355.4662906956</v>
      </c>
      <c r="G66" s="210">
        <f t="shared" ca="1" si="6"/>
        <v>4682498.6960038748</v>
      </c>
      <c r="I66" s="211"/>
      <c r="J66" s="211"/>
      <c r="K66" s="212"/>
      <c r="L66" s="211"/>
      <c r="N66" s="211"/>
      <c r="O66" s="211"/>
      <c r="P66" s="212"/>
      <c r="Q66" s="211"/>
      <c r="S66" s="211"/>
      <c r="T66" s="211"/>
      <c r="U66" s="212"/>
      <c r="V66" s="211"/>
    </row>
    <row r="67" spans="1:22" x14ac:dyDescent="0.25">
      <c r="A67" s="207">
        <v>49</v>
      </c>
      <c r="B67" s="208">
        <f t="shared" ca="1" si="11"/>
        <v>0.57619868166667576</v>
      </c>
      <c r="C67" s="217">
        <f t="shared" ca="1" si="12"/>
        <v>0.6</v>
      </c>
      <c r="D67" s="209">
        <f t="shared" ca="1" si="13"/>
        <v>2006785.1554302317</v>
      </c>
      <c r="E67" s="210">
        <f t="shared" ca="1" si="14"/>
        <v>16054281.243441854</v>
      </c>
      <c r="F67" s="210">
        <f t="shared" ca="1" si="15"/>
        <v>9030533.1994360425</v>
      </c>
      <c r="G67" s="210">
        <f t="shared" ca="1" si="6"/>
        <v>7023748.0440058112</v>
      </c>
      <c r="I67" s="211"/>
      <c r="J67" s="211"/>
      <c r="K67" s="212"/>
      <c r="L67" s="211"/>
      <c r="N67" s="211"/>
      <c r="O67" s="211"/>
      <c r="P67" s="212"/>
      <c r="Q67" s="211"/>
      <c r="S67" s="211"/>
      <c r="T67" s="211"/>
      <c r="U67" s="212"/>
      <c r="V67" s="211"/>
    </row>
    <row r="68" spans="1:22" x14ac:dyDescent="0.25">
      <c r="A68" s="207">
        <v>50</v>
      </c>
      <c r="B68" s="208">
        <f t="shared" ca="1" si="11"/>
        <v>5.0210942991411156E-2</v>
      </c>
      <c r="C68" s="217">
        <f t="shared" ca="1" si="12"/>
        <v>0.2</v>
      </c>
      <c r="D68" s="209">
        <f t="shared" ca="1" si="13"/>
        <v>668928.38514341065</v>
      </c>
      <c r="E68" s="210">
        <f t="shared" ca="1" si="14"/>
        <v>5351427.0811472852</v>
      </c>
      <c r="F68" s="210">
        <f t="shared" ca="1" si="15"/>
        <v>3010177.7331453478</v>
      </c>
      <c r="G68" s="210">
        <f t="shared" ca="1" si="6"/>
        <v>2341249.3480019374</v>
      </c>
      <c r="I68" s="211"/>
      <c r="J68" s="211"/>
      <c r="K68" s="212"/>
      <c r="L68" s="211"/>
      <c r="N68" s="211"/>
      <c r="O68" s="211"/>
      <c r="P68" s="212"/>
      <c r="Q68" s="211"/>
      <c r="S68" s="211"/>
      <c r="T68" s="211"/>
      <c r="U68" s="212"/>
      <c r="V68" s="211"/>
    </row>
    <row r="69" spans="1:22" x14ac:dyDescent="0.25">
      <c r="A69" s="207">
        <v>51</v>
      </c>
      <c r="B69" s="208">
        <f t="shared" ca="1" si="11"/>
        <v>0.48737249440657282</v>
      </c>
      <c r="C69" s="217">
        <f t="shared" ca="1" si="12"/>
        <v>0.6</v>
      </c>
      <c r="D69" s="209">
        <f t="shared" ca="1" si="13"/>
        <v>2006785.1554302317</v>
      </c>
      <c r="E69" s="210">
        <f t="shared" ca="1" si="14"/>
        <v>16054281.243441854</v>
      </c>
      <c r="F69" s="210">
        <f t="shared" ca="1" si="15"/>
        <v>9030533.1994360425</v>
      </c>
      <c r="G69" s="210">
        <f t="shared" ca="1" si="6"/>
        <v>7023748.0440058112</v>
      </c>
      <c r="I69" s="211"/>
      <c r="J69" s="211"/>
      <c r="K69" s="212"/>
      <c r="L69" s="211"/>
      <c r="N69" s="211"/>
      <c r="O69" s="211"/>
      <c r="P69" s="212"/>
      <c r="Q69" s="211"/>
      <c r="S69" s="211"/>
      <c r="T69" s="211"/>
      <c r="U69" s="212"/>
      <c r="V69" s="211"/>
    </row>
    <row r="70" spans="1:22" x14ac:dyDescent="0.25">
      <c r="A70" s="207">
        <v>52</v>
      </c>
      <c r="B70" s="208">
        <f t="shared" ca="1" si="11"/>
        <v>0.9971570883716705</v>
      </c>
      <c r="C70" s="217">
        <f t="shared" ca="1" si="12"/>
        <v>0.8</v>
      </c>
      <c r="D70" s="209">
        <f t="shared" ca="1" si="13"/>
        <v>2675713.5405736426</v>
      </c>
      <c r="E70" s="210">
        <f t="shared" ca="1" si="14"/>
        <v>21405708.324589141</v>
      </c>
      <c r="F70" s="210">
        <f t="shared" ca="1" si="15"/>
        <v>12040710.932581391</v>
      </c>
      <c r="G70" s="210">
        <f t="shared" ca="1" si="6"/>
        <v>9364997.3920077495</v>
      </c>
      <c r="I70" s="211"/>
      <c r="J70" s="211"/>
      <c r="K70" s="212"/>
      <c r="L70" s="211"/>
      <c r="N70" s="211"/>
      <c r="O70" s="211"/>
      <c r="P70" s="212"/>
      <c r="Q70" s="211"/>
      <c r="S70" s="211"/>
      <c r="T70" s="211"/>
      <c r="U70" s="212"/>
      <c r="V70" s="211"/>
    </row>
    <row r="71" spans="1:22" x14ac:dyDescent="0.25">
      <c r="A71" s="207">
        <v>53</v>
      </c>
      <c r="B71" s="208">
        <f t="shared" ca="1" si="11"/>
        <v>0.5894125392351508</v>
      </c>
      <c r="C71" s="217">
        <f t="shared" ca="1" si="12"/>
        <v>0.6</v>
      </c>
      <c r="D71" s="209">
        <f t="shared" ca="1" si="13"/>
        <v>2006785.1554302317</v>
      </c>
      <c r="E71" s="210">
        <f t="shared" ca="1" si="14"/>
        <v>16054281.243441854</v>
      </c>
      <c r="F71" s="210">
        <f t="shared" ca="1" si="15"/>
        <v>9030533.1994360425</v>
      </c>
      <c r="G71" s="210">
        <f t="shared" ca="1" si="6"/>
        <v>7023748.0440058112</v>
      </c>
      <c r="I71" s="211"/>
      <c r="J71" s="211"/>
      <c r="K71" s="212"/>
      <c r="L71" s="211"/>
      <c r="N71" s="211"/>
      <c r="O71" s="211"/>
      <c r="P71" s="212"/>
      <c r="Q71" s="211"/>
      <c r="S71" s="211"/>
      <c r="T71" s="211"/>
      <c r="U71" s="212"/>
      <c r="V71" s="211"/>
    </row>
    <row r="72" spans="1:22" x14ac:dyDescent="0.25">
      <c r="A72" s="207">
        <v>54</v>
      </c>
      <c r="B72" s="208">
        <f t="shared" ca="1" si="11"/>
        <v>0.17039084583847164</v>
      </c>
      <c r="C72" s="217">
        <f t="shared" ca="1" si="12"/>
        <v>0.4</v>
      </c>
      <c r="D72" s="209">
        <f t="shared" ca="1" si="13"/>
        <v>1337856.7702868213</v>
      </c>
      <c r="E72" s="210">
        <f t="shared" ca="1" si="14"/>
        <v>10702854.16229457</v>
      </c>
      <c r="F72" s="210">
        <f t="shared" ca="1" si="15"/>
        <v>6020355.4662906956</v>
      </c>
      <c r="G72" s="210">
        <f t="shared" ca="1" si="6"/>
        <v>4682498.6960038748</v>
      </c>
      <c r="I72" s="211"/>
      <c r="J72" s="211"/>
      <c r="K72" s="212"/>
      <c r="L72" s="211"/>
      <c r="N72" s="211"/>
      <c r="O72" s="211"/>
      <c r="P72" s="212"/>
      <c r="Q72" s="211"/>
      <c r="S72" s="211"/>
      <c r="T72" s="211"/>
      <c r="U72" s="212"/>
      <c r="V72" s="211"/>
    </row>
    <row r="73" spans="1:22" x14ac:dyDescent="0.25">
      <c r="A73" s="207">
        <v>55</v>
      </c>
      <c r="B73" s="208">
        <f t="shared" ca="1" si="11"/>
        <v>0.35355671869821736</v>
      </c>
      <c r="C73" s="217">
        <f t="shared" ca="1" si="12"/>
        <v>0.5</v>
      </c>
      <c r="D73" s="209">
        <f t="shared" ca="1" si="13"/>
        <v>1672320.9628585265</v>
      </c>
      <c r="E73" s="210">
        <f t="shared" ca="1" si="14"/>
        <v>13378567.702868212</v>
      </c>
      <c r="F73" s="210">
        <f t="shared" ca="1" si="15"/>
        <v>7525444.332863369</v>
      </c>
      <c r="G73" s="210">
        <f t="shared" ca="1" si="6"/>
        <v>5853123.370004843</v>
      </c>
      <c r="I73" s="211"/>
      <c r="J73" s="211"/>
      <c r="K73" s="212"/>
      <c r="L73" s="211"/>
      <c r="N73" s="211"/>
      <c r="O73" s="211"/>
      <c r="P73" s="212"/>
      <c r="Q73" s="211"/>
      <c r="S73" s="211"/>
      <c r="T73" s="211"/>
      <c r="U73" s="212"/>
      <c r="V73" s="211"/>
    </row>
    <row r="74" spans="1:22" x14ac:dyDescent="0.25">
      <c r="A74" s="207">
        <v>56</v>
      </c>
      <c r="B74" s="208">
        <f t="shared" ca="1" si="11"/>
        <v>0.46462043840942813</v>
      </c>
      <c r="C74" s="217">
        <f t="shared" ca="1" si="12"/>
        <v>0.6</v>
      </c>
      <c r="D74" s="209">
        <f t="shared" ca="1" si="13"/>
        <v>2006785.1554302317</v>
      </c>
      <c r="E74" s="210">
        <f t="shared" ca="1" si="14"/>
        <v>16054281.243441854</v>
      </c>
      <c r="F74" s="210">
        <f t="shared" ca="1" si="15"/>
        <v>9030533.1994360425</v>
      </c>
      <c r="G74" s="210">
        <f t="shared" ca="1" si="6"/>
        <v>7023748.0440058112</v>
      </c>
      <c r="I74" s="211"/>
      <c r="J74" s="211"/>
      <c r="K74" s="212"/>
      <c r="L74" s="211"/>
      <c r="N74" s="211"/>
      <c r="O74" s="211"/>
      <c r="P74" s="212"/>
      <c r="Q74" s="211"/>
      <c r="S74" s="211"/>
      <c r="T74" s="211"/>
      <c r="U74" s="212"/>
      <c r="V74" s="211"/>
    </row>
    <row r="75" spans="1:22" x14ac:dyDescent="0.25">
      <c r="A75" s="207">
        <v>57</v>
      </c>
      <c r="B75" s="208">
        <f t="shared" ca="1" si="11"/>
        <v>0.7814552534510858</v>
      </c>
      <c r="C75" s="217">
        <f t="shared" ca="1" si="12"/>
        <v>0.7</v>
      </c>
      <c r="D75" s="209">
        <f t="shared" ca="1" si="13"/>
        <v>2341249.3480019369</v>
      </c>
      <c r="E75" s="210">
        <f t="shared" ca="1" si="14"/>
        <v>18729994.784015495</v>
      </c>
      <c r="F75" s="210">
        <f t="shared" ca="1" si="15"/>
        <v>10535622.066008717</v>
      </c>
      <c r="G75" s="210">
        <f t="shared" ca="1" si="6"/>
        <v>8194372.7180067785</v>
      </c>
      <c r="I75" s="211"/>
      <c r="J75" s="211"/>
      <c r="K75" s="212"/>
      <c r="L75" s="211"/>
      <c r="N75" s="211"/>
      <c r="O75" s="211"/>
      <c r="P75" s="212"/>
      <c r="Q75" s="211"/>
      <c r="S75" s="211"/>
      <c r="T75" s="211"/>
      <c r="U75" s="212"/>
      <c r="V75" s="211"/>
    </row>
    <row r="76" spans="1:22" x14ac:dyDescent="0.25">
      <c r="A76" s="207">
        <v>58</v>
      </c>
      <c r="B76" s="208">
        <f t="shared" ca="1" si="11"/>
        <v>0.77741153186871748</v>
      </c>
      <c r="C76" s="217">
        <f t="shared" ca="1" si="12"/>
        <v>0.7</v>
      </c>
      <c r="D76" s="209">
        <f t="shared" ca="1" si="13"/>
        <v>2341249.3480019369</v>
      </c>
      <c r="E76" s="210">
        <f t="shared" ca="1" si="14"/>
        <v>18729994.784015495</v>
      </c>
      <c r="F76" s="210">
        <f t="shared" ca="1" si="15"/>
        <v>10535622.066008717</v>
      </c>
      <c r="G76" s="210">
        <f t="shared" ca="1" si="6"/>
        <v>8194372.7180067785</v>
      </c>
      <c r="I76" s="211"/>
      <c r="J76" s="211"/>
      <c r="K76" s="212"/>
      <c r="L76" s="211"/>
      <c r="N76" s="211"/>
      <c r="O76" s="211"/>
      <c r="P76" s="212"/>
      <c r="Q76" s="211"/>
      <c r="S76" s="211"/>
      <c r="T76" s="211"/>
      <c r="U76" s="212"/>
      <c r="V76" s="211"/>
    </row>
    <row r="77" spans="1:22" x14ac:dyDescent="0.25">
      <c r="A77" s="207">
        <v>59</v>
      </c>
      <c r="B77" s="208">
        <f t="shared" ca="1" si="11"/>
        <v>0.27190000035011996</v>
      </c>
      <c r="C77" s="217">
        <f t="shared" ca="1" si="12"/>
        <v>0.5</v>
      </c>
      <c r="D77" s="209">
        <f t="shared" ca="1" si="13"/>
        <v>1672320.9628585265</v>
      </c>
      <c r="E77" s="210">
        <f t="shared" ca="1" si="14"/>
        <v>13378567.702868212</v>
      </c>
      <c r="F77" s="210">
        <f t="shared" ca="1" si="15"/>
        <v>7525444.332863369</v>
      </c>
      <c r="G77" s="210">
        <f t="shared" ca="1" si="6"/>
        <v>5853123.370004843</v>
      </c>
      <c r="I77" s="211"/>
      <c r="J77" s="211"/>
      <c r="K77" s="212"/>
      <c r="L77" s="211"/>
      <c r="N77" s="211"/>
      <c r="O77" s="211"/>
      <c r="P77" s="212"/>
      <c r="Q77" s="211"/>
      <c r="S77" s="211"/>
      <c r="T77" s="211"/>
      <c r="U77" s="212"/>
      <c r="V77" s="211"/>
    </row>
    <row r="78" spans="1:22" x14ac:dyDescent="0.25">
      <c r="A78" s="207">
        <v>60</v>
      </c>
      <c r="B78" s="208">
        <f t="shared" ca="1" si="11"/>
        <v>3.2765046402258302E-2</v>
      </c>
      <c r="C78" s="217">
        <f t="shared" ca="1" si="12"/>
        <v>0.2</v>
      </c>
      <c r="D78" s="209">
        <f t="shared" ca="1" si="13"/>
        <v>668928.38514341065</v>
      </c>
      <c r="E78" s="210">
        <f t="shared" ca="1" si="14"/>
        <v>5351427.0811472852</v>
      </c>
      <c r="F78" s="210">
        <f t="shared" ca="1" si="15"/>
        <v>3010177.7331453478</v>
      </c>
      <c r="G78" s="210">
        <f t="shared" ca="1" si="6"/>
        <v>2341249.3480019374</v>
      </c>
      <c r="I78" s="211"/>
      <c r="J78" s="211"/>
      <c r="K78" s="212"/>
      <c r="L78" s="211"/>
      <c r="N78" s="211"/>
      <c r="O78" s="211"/>
      <c r="P78" s="212"/>
      <c r="Q78" s="211"/>
      <c r="S78" s="211"/>
      <c r="T78" s="211"/>
      <c r="U78" s="212"/>
      <c r="V78" s="211"/>
    </row>
    <row r="79" spans="1:22" x14ac:dyDescent="0.25">
      <c r="A79" s="207">
        <v>61</v>
      </c>
      <c r="B79" s="208">
        <f t="shared" ca="1" si="11"/>
        <v>0.50999751323573506</v>
      </c>
      <c r="C79" s="217">
        <f t="shared" ca="1" si="12"/>
        <v>0.6</v>
      </c>
      <c r="D79" s="209">
        <f t="shared" ca="1" si="13"/>
        <v>2006785.1554302317</v>
      </c>
      <c r="E79" s="210">
        <f t="shared" ca="1" si="14"/>
        <v>16054281.243441854</v>
      </c>
      <c r="F79" s="210">
        <f t="shared" ca="1" si="15"/>
        <v>9030533.1994360425</v>
      </c>
      <c r="G79" s="210">
        <f t="shared" ca="1" si="6"/>
        <v>7023748.0440058112</v>
      </c>
      <c r="I79" s="211"/>
      <c r="J79" s="211"/>
      <c r="K79" s="212"/>
      <c r="L79" s="211"/>
      <c r="N79" s="211"/>
      <c r="O79" s="211"/>
      <c r="P79" s="212"/>
      <c r="Q79" s="211"/>
      <c r="S79" s="211"/>
      <c r="T79" s="211"/>
      <c r="U79" s="212"/>
      <c r="V79" s="211"/>
    </row>
    <row r="80" spans="1:22" x14ac:dyDescent="0.25">
      <c r="A80" s="207">
        <v>62</v>
      </c>
      <c r="B80" s="208">
        <f t="shared" ca="1" si="11"/>
        <v>6.5404457955876127E-2</v>
      </c>
      <c r="C80" s="217">
        <f t="shared" ca="1" si="12"/>
        <v>0.2</v>
      </c>
      <c r="D80" s="209">
        <f t="shared" ca="1" si="13"/>
        <v>668928.38514341065</v>
      </c>
      <c r="E80" s="210">
        <f t="shared" ca="1" si="14"/>
        <v>5351427.0811472852</v>
      </c>
      <c r="F80" s="210">
        <f t="shared" ca="1" si="15"/>
        <v>3010177.7331453478</v>
      </c>
      <c r="G80" s="210">
        <f t="shared" ca="1" si="6"/>
        <v>2341249.3480019374</v>
      </c>
      <c r="I80" s="211"/>
      <c r="J80" s="211"/>
      <c r="K80" s="212"/>
      <c r="L80" s="211"/>
      <c r="N80" s="211"/>
      <c r="O80" s="211"/>
      <c r="P80" s="212"/>
      <c r="Q80" s="211"/>
      <c r="S80" s="211"/>
      <c r="T80" s="211"/>
      <c r="U80" s="212"/>
      <c r="V80" s="211"/>
    </row>
    <row r="81" spans="1:22" x14ac:dyDescent="0.25">
      <c r="A81" s="207">
        <v>63</v>
      </c>
      <c r="B81" s="208">
        <f t="shared" ca="1" si="11"/>
        <v>0.23467827377411965</v>
      </c>
      <c r="C81" s="217">
        <f t="shared" ca="1" si="12"/>
        <v>0.4</v>
      </c>
      <c r="D81" s="209">
        <f t="shared" ca="1" si="13"/>
        <v>1337856.7702868213</v>
      </c>
      <c r="E81" s="210">
        <f t="shared" ca="1" si="14"/>
        <v>10702854.16229457</v>
      </c>
      <c r="F81" s="210">
        <f t="shared" ca="1" si="15"/>
        <v>6020355.4662906956</v>
      </c>
      <c r="G81" s="210">
        <f t="shared" ca="1" si="6"/>
        <v>4682498.6960038748</v>
      </c>
      <c r="I81" s="211"/>
      <c r="J81" s="211"/>
      <c r="K81" s="212"/>
      <c r="L81" s="211"/>
      <c r="N81" s="211"/>
      <c r="O81" s="211"/>
      <c r="P81" s="212"/>
      <c r="Q81" s="211"/>
      <c r="S81" s="211"/>
      <c r="T81" s="211"/>
      <c r="U81" s="212"/>
      <c r="V81" s="211"/>
    </row>
    <row r="82" spans="1:22" x14ac:dyDescent="0.25">
      <c r="A82" s="207">
        <v>64</v>
      </c>
      <c r="B82" s="208">
        <f t="shared" ca="1" si="11"/>
        <v>0.62773248589145825</v>
      </c>
      <c r="C82" s="217">
        <f t="shared" ca="1" si="12"/>
        <v>0.7</v>
      </c>
      <c r="D82" s="209">
        <f t="shared" ca="1" si="13"/>
        <v>2341249.3480019369</v>
      </c>
      <c r="E82" s="210">
        <f t="shared" ca="1" si="14"/>
        <v>18729994.784015495</v>
      </c>
      <c r="F82" s="210">
        <f t="shared" ca="1" si="15"/>
        <v>10535622.066008717</v>
      </c>
      <c r="G82" s="210">
        <f t="shared" ca="1" si="6"/>
        <v>8194372.7180067785</v>
      </c>
      <c r="I82" s="211"/>
      <c r="J82" s="211"/>
      <c r="K82" s="212"/>
      <c r="L82" s="211"/>
      <c r="N82" s="211"/>
      <c r="O82" s="211"/>
      <c r="P82" s="212"/>
      <c r="Q82" s="211"/>
      <c r="S82" s="211"/>
      <c r="T82" s="211"/>
      <c r="U82" s="212"/>
      <c r="V82" s="211"/>
    </row>
    <row r="83" spans="1:22" x14ac:dyDescent="0.25">
      <c r="A83" s="207">
        <v>65</v>
      </c>
      <c r="B83" s="208">
        <f t="shared" ca="1" si="11"/>
        <v>0.61578898016850203</v>
      </c>
      <c r="C83" s="217">
        <f t="shared" ca="1" si="12"/>
        <v>0.7</v>
      </c>
      <c r="D83" s="209">
        <f t="shared" ca="1" si="13"/>
        <v>2341249.3480019369</v>
      </c>
      <c r="E83" s="210">
        <f t="shared" ca="1" si="14"/>
        <v>18729994.784015495</v>
      </c>
      <c r="F83" s="210">
        <f t="shared" ca="1" si="15"/>
        <v>10535622.066008717</v>
      </c>
      <c r="G83" s="210">
        <f t="shared" ca="1" si="6"/>
        <v>8194372.7180067785</v>
      </c>
      <c r="I83" s="211"/>
      <c r="J83" s="211"/>
      <c r="K83" s="212"/>
      <c r="L83" s="211"/>
      <c r="N83" s="211"/>
      <c r="O83" s="211"/>
      <c r="P83" s="212"/>
      <c r="Q83" s="211"/>
      <c r="S83" s="211"/>
      <c r="T83" s="211"/>
      <c r="U83" s="212"/>
      <c r="V83" s="211"/>
    </row>
    <row r="84" spans="1:22" x14ac:dyDescent="0.25">
      <c r="A84" s="207">
        <v>66</v>
      </c>
      <c r="B84" s="208">
        <f t="shared" ref="B84:B147" ca="1" si="16">RAND()</f>
        <v>0.69794677460621457</v>
      </c>
      <c r="C84" s="217">
        <f t="shared" ca="1" si="12"/>
        <v>0.7</v>
      </c>
      <c r="D84" s="209">
        <f t="shared" ca="1" si="13"/>
        <v>2341249.3480019369</v>
      </c>
      <c r="E84" s="210">
        <f t="shared" ca="1" si="14"/>
        <v>18729994.784015495</v>
      </c>
      <c r="F84" s="210">
        <f t="shared" ca="1" si="15"/>
        <v>10535622.066008717</v>
      </c>
      <c r="G84" s="210">
        <f t="shared" ref="G84:G147" ca="1" si="17">E84-F84</f>
        <v>8194372.7180067785</v>
      </c>
      <c r="I84" s="211"/>
      <c r="J84" s="211"/>
      <c r="K84" s="212"/>
      <c r="L84" s="211"/>
      <c r="N84" s="211"/>
      <c r="O84" s="211"/>
      <c r="P84" s="212"/>
      <c r="Q84" s="211"/>
      <c r="S84" s="211"/>
      <c r="T84" s="211"/>
      <c r="U84" s="212"/>
      <c r="V84" s="211"/>
    </row>
    <row r="85" spans="1:22" x14ac:dyDescent="0.25">
      <c r="A85" s="207">
        <v>67</v>
      </c>
      <c r="B85" s="208">
        <f t="shared" ca="1" si="16"/>
        <v>0.68912689031055241</v>
      </c>
      <c r="C85" s="217">
        <f t="shared" ca="1" si="12"/>
        <v>0.7</v>
      </c>
      <c r="D85" s="209">
        <f t="shared" ca="1" si="13"/>
        <v>2341249.3480019369</v>
      </c>
      <c r="E85" s="210">
        <f t="shared" ca="1" si="14"/>
        <v>18729994.784015495</v>
      </c>
      <c r="F85" s="210">
        <f t="shared" ca="1" si="15"/>
        <v>10535622.066008717</v>
      </c>
      <c r="G85" s="210">
        <f t="shared" ca="1" si="17"/>
        <v>8194372.7180067785</v>
      </c>
      <c r="I85" s="211"/>
      <c r="J85" s="211"/>
      <c r="K85" s="212"/>
      <c r="L85" s="211"/>
      <c r="N85" s="211"/>
      <c r="O85" s="211"/>
      <c r="P85" s="212"/>
      <c r="Q85" s="211"/>
      <c r="S85" s="211"/>
      <c r="T85" s="211"/>
      <c r="U85" s="212"/>
      <c r="V85" s="211"/>
    </row>
    <row r="86" spans="1:22" x14ac:dyDescent="0.25">
      <c r="A86" s="207">
        <v>68</v>
      </c>
      <c r="B86" s="208">
        <f t="shared" ca="1" si="16"/>
        <v>0.7066073110852602</v>
      </c>
      <c r="C86" s="217">
        <f t="shared" ca="1" si="12"/>
        <v>0.7</v>
      </c>
      <c r="D86" s="209">
        <f t="shared" ca="1" si="13"/>
        <v>2341249.3480019369</v>
      </c>
      <c r="E86" s="210">
        <f t="shared" ca="1" si="14"/>
        <v>18729994.784015495</v>
      </c>
      <c r="F86" s="210">
        <f t="shared" ca="1" si="15"/>
        <v>10535622.066008717</v>
      </c>
      <c r="G86" s="210">
        <f t="shared" ca="1" si="17"/>
        <v>8194372.7180067785</v>
      </c>
      <c r="I86" s="211"/>
      <c r="J86" s="211"/>
      <c r="K86" s="212"/>
      <c r="L86" s="211"/>
      <c r="N86" s="211"/>
      <c r="O86" s="211"/>
      <c r="P86" s="212"/>
      <c r="Q86" s="211"/>
      <c r="S86" s="211"/>
      <c r="T86" s="211"/>
      <c r="U86" s="212"/>
      <c r="V86" s="211"/>
    </row>
    <row r="87" spans="1:22" x14ac:dyDescent="0.25">
      <c r="A87" s="207">
        <v>69</v>
      </c>
      <c r="B87" s="208">
        <f t="shared" ca="1" si="16"/>
        <v>0.33294662323372415</v>
      </c>
      <c r="C87" s="217">
        <f t="shared" ca="1" si="12"/>
        <v>0.5</v>
      </c>
      <c r="D87" s="209">
        <f t="shared" ca="1" si="13"/>
        <v>1672320.9628585265</v>
      </c>
      <c r="E87" s="210">
        <f t="shared" ca="1" si="14"/>
        <v>13378567.702868212</v>
      </c>
      <c r="F87" s="210">
        <f t="shared" ca="1" si="15"/>
        <v>7525444.332863369</v>
      </c>
      <c r="G87" s="210">
        <f t="shared" ca="1" si="17"/>
        <v>5853123.370004843</v>
      </c>
      <c r="I87" s="211"/>
      <c r="J87" s="211"/>
      <c r="K87" s="212"/>
      <c r="L87" s="211"/>
      <c r="N87" s="211"/>
      <c r="O87" s="211"/>
      <c r="P87" s="212"/>
      <c r="Q87" s="211"/>
      <c r="S87" s="211"/>
      <c r="T87" s="211"/>
      <c r="U87" s="212"/>
      <c r="V87" s="211"/>
    </row>
    <row r="88" spans="1:22" x14ac:dyDescent="0.25">
      <c r="A88" s="207">
        <v>70</v>
      </c>
      <c r="B88" s="208">
        <f t="shared" ca="1" si="16"/>
        <v>0.74060387300793673</v>
      </c>
      <c r="C88" s="217">
        <f t="shared" ca="1" si="12"/>
        <v>0.7</v>
      </c>
      <c r="D88" s="209">
        <f t="shared" ca="1" si="13"/>
        <v>2341249.3480019369</v>
      </c>
      <c r="E88" s="210">
        <f t="shared" ca="1" si="14"/>
        <v>18729994.784015495</v>
      </c>
      <c r="F88" s="210">
        <f t="shared" ca="1" si="15"/>
        <v>10535622.066008717</v>
      </c>
      <c r="G88" s="210">
        <f t="shared" ca="1" si="17"/>
        <v>8194372.7180067785</v>
      </c>
      <c r="I88" s="211"/>
      <c r="J88" s="211"/>
      <c r="K88" s="212"/>
      <c r="L88" s="211"/>
      <c r="N88" s="211"/>
      <c r="O88" s="211"/>
      <c r="P88" s="212"/>
      <c r="Q88" s="211"/>
      <c r="S88" s="211"/>
      <c r="T88" s="211"/>
      <c r="U88" s="212"/>
      <c r="V88" s="211"/>
    </row>
    <row r="89" spans="1:22" x14ac:dyDescent="0.25">
      <c r="A89" s="207">
        <v>71</v>
      </c>
      <c r="B89" s="208">
        <f t="shared" ca="1" si="16"/>
        <v>0.5005757821960285</v>
      </c>
      <c r="C89" s="217">
        <f t="shared" ca="1" si="12"/>
        <v>0.6</v>
      </c>
      <c r="D89" s="209">
        <f t="shared" ca="1" si="13"/>
        <v>2006785.1554302317</v>
      </c>
      <c r="E89" s="210">
        <f t="shared" ca="1" si="14"/>
        <v>16054281.243441854</v>
      </c>
      <c r="F89" s="210">
        <f t="shared" ca="1" si="15"/>
        <v>9030533.1994360425</v>
      </c>
      <c r="G89" s="210">
        <f t="shared" ca="1" si="17"/>
        <v>7023748.0440058112</v>
      </c>
      <c r="I89" s="211"/>
      <c r="J89" s="211"/>
      <c r="K89" s="212"/>
      <c r="L89" s="211"/>
      <c r="N89" s="211"/>
      <c r="O89" s="211"/>
      <c r="P89" s="212"/>
      <c r="Q89" s="211"/>
      <c r="S89" s="211"/>
      <c r="T89" s="211"/>
      <c r="U89" s="212"/>
      <c r="V89" s="211"/>
    </row>
    <row r="90" spans="1:22" x14ac:dyDescent="0.25">
      <c r="A90" s="207">
        <v>72</v>
      </c>
      <c r="B90" s="208">
        <f t="shared" ca="1" si="16"/>
        <v>0.94776208172606891</v>
      </c>
      <c r="C90" s="217">
        <f t="shared" ca="1" si="12"/>
        <v>0.8</v>
      </c>
      <c r="D90" s="209">
        <f t="shared" ca="1" si="13"/>
        <v>2675713.5405736426</v>
      </c>
      <c r="E90" s="210">
        <f t="shared" ca="1" si="14"/>
        <v>21405708.324589141</v>
      </c>
      <c r="F90" s="210">
        <f t="shared" ca="1" si="15"/>
        <v>12040710.932581391</v>
      </c>
      <c r="G90" s="210">
        <f t="shared" ca="1" si="17"/>
        <v>9364997.3920077495</v>
      </c>
      <c r="I90" s="211"/>
      <c r="J90" s="211"/>
      <c r="K90" s="212"/>
      <c r="L90" s="211"/>
      <c r="N90" s="211"/>
      <c r="O90" s="211"/>
      <c r="P90" s="212"/>
      <c r="Q90" s="211"/>
      <c r="S90" s="211"/>
      <c r="T90" s="211"/>
      <c r="U90" s="212"/>
      <c r="V90" s="211"/>
    </row>
    <row r="91" spans="1:22" x14ac:dyDescent="0.25">
      <c r="A91" s="207">
        <v>73</v>
      </c>
      <c r="B91" s="208">
        <f t="shared" ca="1" si="16"/>
        <v>0.40270638528290781</v>
      </c>
      <c r="C91" s="217">
        <f t="shared" ca="1" si="12"/>
        <v>0.6</v>
      </c>
      <c r="D91" s="209">
        <f t="shared" ca="1" si="13"/>
        <v>2006785.1554302317</v>
      </c>
      <c r="E91" s="210">
        <f t="shared" ca="1" si="14"/>
        <v>16054281.243441854</v>
      </c>
      <c r="F91" s="210">
        <f t="shared" ca="1" si="15"/>
        <v>9030533.1994360425</v>
      </c>
      <c r="G91" s="210">
        <f t="shared" ca="1" si="17"/>
        <v>7023748.0440058112</v>
      </c>
      <c r="I91" s="211"/>
      <c r="J91" s="211"/>
      <c r="K91" s="212"/>
      <c r="L91" s="211"/>
      <c r="N91" s="211"/>
      <c r="O91" s="211"/>
      <c r="P91" s="212"/>
      <c r="Q91" s="211"/>
      <c r="S91" s="211"/>
      <c r="T91" s="211"/>
      <c r="U91" s="212"/>
      <c r="V91" s="211"/>
    </row>
    <row r="92" spans="1:22" x14ac:dyDescent="0.25">
      <c r="A92" s="207">
        <v>74</v>
      </c>
      <c r="B92" s="208">
        <f t="shared" ca="1" si="16"/>
        <v>0.23914580411670849</v>
      </c>
      <c r="C92" s="217">
        <f t="shared" ca="1" si="12"/>
        <v>0.4</v>
      </c>
      <c r="D92" s="209">
        <f t="shared" ca="1" si="13"/>
        <v>1337856.7702868213</v>
      </c>
      <c r="E92" s="210">
        <f t="shared" ca="1" si="14"/>
        <v>10702854.16229457</v>
      </c>
      <c r="F92" s="210">
        <f t="shared" ca="1" si="15"/>
        <v>6020355.4662906956</v>
      </c>
      <c r="G92" s="210">
        <f t="shared" ca="1" si="17"/>
        <v>4682498.6960038748</v>
      </c>
      <c r="I92" s="211"/>
      <c r="J92" s="211"/>
      <c r="K92" s="212"/>
      <c r="L92" s="211"/>
      <c r="N92" s="211"/>
      <c r="O92" s="211"/>
      <c r="P92" s="212"/>
      <c r="Q92" s="211"/>
      <c r="S92" s="211"/>
      <c r="T92" s="211"/>
      <c r="U92" s="212"/>
      <c r="V92" s="211"/>
    </row>
    <row r="93" spans="1:22" x14ac:dyDescent="0.25">
      <c r="A93" s="207">
        <v>75</v>
      </c>
      <c r="B93" s="208">
        <f t="shared" ca="1" si="16"/>
        <v>0.98984931898725448</v>
      </c>
      <c r="C93" s="217">
        <f t="shared" ref="C93:C124" ca="1" si="18">VLOOKUP(B93,$C$8:$D$15,2,TRUE)</f>
        <v>0.8</v>
      </c>
      <c r="D93" s="209">
        <f t="shared" ref="D93:D124" ca="1" si="19">C93*$D$5</f>
        <v>2675713.5405736426</v>
      </c>
      <c r="E93" s="210">
        <f t="shared" ref="E93:E124" ca="1" si="20">D93*$D$3</f>
        <v>21405708.324589141</v>
      </c>
      <c r="F93" s="210">
        <f t="shared" ref="F93:F124" ca="1" si="21">D93*$D$2</f>
        <v>12040710.932581391</v>
      </c>
      <c r="G93" s="210">
        <f t="shared" ca="1" si="17"/>
        <v>9364997.3920077495</v>
      </c>
      <c r="I93" s="211"/>
      <c r="J93" s="211"/>
      <c r="K93" s="212"/>
      <c r="L93" s="211"/>
      <c r="N93" s="211"/>
      <c r="O93" s="211"/>
      <c r="P93" s="212"/>
      <c r="Q93" s="211"/>
      <c r="S93" s="211"/>
      <c r="T93" s="211"/>
      <c r="U93" s="212"/>
      <c r="V93" s="211"/>
    </row>
    <row r="94" spans="1:22" x14ac:dyDescent="0.25">
      <c r="A94" s="207">
        <v>76</v>
      </c>
      <c r="B94" s="208">
        <f t="shared" ca="1" si="16"/>
        <v>0.92430922131470017</v>
      </c>
      <c r="C94" s="217">
        <f t="shared" ca="1" si="18"/>
        <v>0.8</v>
      </c>
      <c r="D94" s="209">
        <f t="shared" ca="1" si="19"/>
        <v>2675713.5405736426</v>
      </c>
      <c r="E94" s="210">
        <f t="shared" ca="1" si="20"/>
        <v>21405708.324589141</v>
      </c>
      <c r="F94" s="210">
        <f t="shared" ca="1" si="21"/>
        <v>12040710.932581391</v>
      </c>
      <c r="G94" s="210">
        <f t="shared" ca="1" si="17"/>
        <v>9364997.3920077495</v>
      </c>
      <c r="I94" s="211"/>
      <c r="J94" s="211"/>
      <c r="K94" s="212"/>
      <c r="L94" s="211"/>
      <c r="N94" s="211"/>
      <c r="O94" s="211"/>
      <c r="P94" s="212"/>
      <c r="Q94" s="211"/>
      <c r="S94" s="211"/>
      <c r="T94" s="211"/>
      <c r="U94" s="212"/>
      <c r="V94" s="211"/>
    </row>
    <row r="95" spans="1:22" x14ac:dyDescent="0.25">
      <c r="A95" s="207">
        <v>77</v>
      </c>
      <c r="B95" s="208">
        <f t="shared" ca="1" si="16"/>
        <v>0.88014460689030549</v>
      </c>
      <c r="C95" s="217">
        <f t="shared" ca="1" si="18"/>
        <v>0.8</v>
      </c>
      <c r="D95" s="209">
        <f t="shared" ca="1" si="19"/>
        <v>2675713.5405736426</v>
      </c>
      <c r="E95" s="210">
        <f t="shared" ca="1" si="20"/>
        <v>21405708.324589141</v>
      </c>
      <c r="F95" s="210">
        <f t="shared" ca="1" si="21"/>
        <v>12040710.932581391</v>
      </c>
      <c r="G95" s="210">
        <f t="shared" ca="1" si="17"/>
        <v>9364997.3920077495</v>
      </c>
      <c r="I95" s="211"/>
      <c r="J95" s="211"/>
      <c r="K95" s="212"/>
      <c r="L95" s="211"/>
      <c r="N95" s="211"/>
      <c r="O95" s="211"/>
      <c r="P95" s="212"/>
      <c r="Q95" s="211"/>
      <c r="S95" s="211"/>
      <c r="T95" s="211"/>
      <c r="U95" s="212"/>
      <c r="V95" s="211"/>
    </row>
    <row r="96" spans="1:22" x14ac:dyDescent="0.25">
      <c r="A96" s="207">
        <v>78</v>
      </c>
      <c r="B96" s="208">
        <f t="shared" ca="1" si="16"/>
        <v>0.86119197711976847</v>
      </c>
      <c r="C96" s="217">
        <f t="shared" ca="1" si="18"/>
        <v>0.8</v>
      </c>
      <c r="D96" s="209">
        <f t="shared" ca="1" si="19"/>
        <v>2675713.5405736426</v>
      </c>
      <c r="E96" s="210">
        <f t="shared" ca="1" si="20"/>
        <v>21405708.324589141</v>
      </c>
      <c r="F96" s="210">
        <f t="shared" ca="1" si="21"/>
        <v>12040710.932581391</v>
      </c>
      <c r="G96" s="210">
        <f t="shared" ca="1" si="17"/>
        <v>9364997.3920077495</v>
      </c>
      <c r="I96" s="211"/>
      <c r="J96" s="211"/>
      <c r="K96" s="212"/>
      <c r="L96" s="211"/>
      <c r="N96" s="211"/>
      <c r="O96" s="211"/>
      <c r="P96" s="212"/>
      <c r="Q96" s="211"/>
      <c r="S96" s="211"/>
      <c r="T96" s="211"/>
      <c r="U96" s="212"/>
      <c r="V96" s="211"/>
    </row>
    <row r="97" spans="1:22" x14ac:dyDescent="0.25">
      <c r="A97" s="207">
        <v>79</v>
      </c>
      <c r="B97" s="208">
        <f t="shared" ca="1" si="16"/>
        <v>0.59152035985796958</v>
      </c>
      <c r="C97" s="217">
        <f t="shared" ca="1" si="18"/>
        <v>0.6</v>
      </c>
      <c r="D97" s="209">
        <f t="shared" ca="1" si="19"/>
        <v>2006785.1554302317</v>
      </c>
      <c r="E97" s="210">
        <f t="shared" ca="1" si="20"/>
        <v>16054281.243441854</v>
      </c>
      <c r="F97" s="210">
        <f t="shared" ca="1" si="21"/>
        <v>9030533.1994360425</v>
      </c>
      <c r="G97" s="210">
        <f t="shared" ca="1" si="17"/>
        <v>7023748.0440058112</v>
      </c>
      <c r="I97" s="211"/>
      <c r="J97" s="211"/>
      <c r="K97" s="212"/>
      <c r="L97" s="211"/>
      <c r="N97" s="211"/>
      <c r="O97" s="211"/>
      <c r="P97" s="212"/>
      <c r="Q97" s="211"/>
      <c r="S97" s="211"/>
      <c r="T97" s="211"/>
      <c r="U97" s="212"/>
      <c r="V97" s="211"/>
    </row>
    <row r="98" spans="1:22" x14ac:dyDescent="0.25">
      <c r="A98" s="207">
        <v>80</v>
      </c>
      <c r="B98" s="208">
        <f t="shared" ca="1" si="16"/>
        <v>0.82588118478838235</v>
      </c>
      <c r="C98" s="217">
        <f t="shared" ca="1" si="18"/>
        <v>0.7</v>
      </c>
      <c r="D98" s="209">
        <f t="shared" ca="1" si="19"/>
        <v>2341249.3480019369</v>
      </c>
      <c r="E98" s="210">
        <f t="shared" ca="1" si="20"/>
        <v>18729994.784015495</v>
      </c>
      <c r="F98" s="210">
        <f t="shared" ca="1" si="21"/>
        <v>10535622.066008717</v>
      </c>
      <c r="G98" s="210">
        <f t="shared" ca="1" si="17"/>
        <v>8194372.7180067785</v>
      </c>
      <c r="I98" s="211"/>
      <c r="J98" s="211"/>
      <c r="K98" s="212"/>
      <c r="L98" s="211"/>
      <c r="N98" s="211"/>
      <c r="O98" s="211"/>
      <c r="P98" s="212"/>
      <c r="Q98" s="211"/>
      <c r="S98" s="211"/>
      <c r="T98" s="211"/>
      <c r="U98" s="212"/>
      <c r="V98" s="211"/>
    </row>
    <row r="99" spans="1:22" x14ac:dyDescent="0.25">
      <c r="A99" s="207">
        <v>81</v>
      </c>
      <c r="B99" s="208">
        <f t="shared" ca="1" si="16"/>
        <v>0.429281614143878</v>
      </c>
      <c r="C99" s="217">
        <f t="shared" ca="1" si="18"/>
        <v>0.6</v>
      </c>
      <c r="D99" s="209">
        <f t="shared" ca="1" si="19"/>
        <v>2006785.1554302317</v>
      </c>
      <c r="E99" s="210">
        <f t="shared" ca="1" si="20"/>
        <v>16054281.243441854</v>
      </c>
      <c r="F99" s="210">
        <f t="shared" ca="1" si="21"/>
        <v>9030533.1994360425</v>
      </c>
      <c r="G99" s="210">
        <f t="shared" ca="1" si="17"/>
        <v>7023748.0440058112</v>
      </c>
      <c r="I99" s="211"/>
      <c r="J99" s="211"/>
      <c r="K99" s="212"/>
      <c r="L99" s="211"/>
      <c r="N99" s="211"/>
      <c r="O99" s="211"/>
      <c r="P99" s="212"/>
      <c r="Q99" s="211"/>
      <c r="S99" s="211"/>
      <c r="T99" s="211"/>
      <c r="U99" s="212"/>
      <c r="V99" s="211"/>
    </row>
    <row r="100" spans="1:22" x14ac:dyDescent="0.25">
      <c r="A100" s="207">
        <v>82</v>
      </c>
      <c r="B100" s="208">
        <f t="shared" ca="1" si="16"/>
        <v>0.47950583212600406</v>
      </c>
      <c r="C100" s="217">
        <f t="shared" ca="1" si="18"/>
        <v>0.6</v>
      </c>
      <c r="D100" s="209">
        <f t="shared" ca="1" si="19"/>
        <v>2006785.1554302317</v>
      </c>
      <c r="E100" s="210">
        <f t="shared" ca="1" si="20"/>
        <v>16054281.243441854</v>
      </c>
      <c r="F100" s="210">
        <f t="shared" ca="1" si="21"/>
        <v>9030533.1994360425</v>
      </c>
      <c r="G100" s="210">
        <f t="shared" ca="1" si="17"/>
        <v>7023748.0440058112</v>
      </c>
      <c r="I100" s="211"/>
      <c r="J100" s="211"/>
      <c r="K100" s="212"/>
      <c r="L100" s="211"/>
      <c r="N100" s="211"/>
      <c r="O100" s="211"/>
      <c r="P100" s="212"/>
      <c r="Q100" s="211"/>
      <c r="S100" s="211"/>
      <c r="T100" s="211"/>
      <c r="U100" s="212"/>
      <c r="V100" s="211"/>
    </row>
    <row r="101" spans="1:22" x14ac:dyDescent="0.25">
      <c r="A101" s="207">
        <v>83</v>
      </c>
      <c r="B101" s="208">
        <f t="shared" ca="1" si="16"/>
        <v>0.74779507236425113</v>
      </c>
      <c r="C101" s="217">
        <f t="shared" ca="1" si="18"/>
        <v>0.7</v>
      </c>
      <c r="D101" s="209">
        <f t="shared" ca="1" si="19"/>
        <v>2341249.3480019369</v>
      </c>
      <c r="E101" s="210">
        <f t="shared" ca="1" si="20"/>
        <v>18729994.784015495</v>
      </c>
      <c r="F101" s="210">
        <f t="shared" ca="1" si="21"/>
        <v>10535622.066008717</v>
      </c>
      <c r="G101" s="210">
        <f t="shared" ca="1" si="17"/>
        <v>8194372.7180067785</v>
      </c>
      <c r="I101" s="211"/>
      <c r="J101" s="211"/>
      <c r="K101" s="212"/>
      <c r="L101" s="211"/>
      <c r="N101" s="211"/>
      <c r="O101" s="211"/>
      <c r="P101" s="212"/>
      <c r="Q101" s="211"/>
      <c r="S101" s="211"/>
      <c r="T101" s="211"/>
      <c r="U101" s="212"/>
      <c r="V101" s="211"/>
    </row>
    <row r="102" spans="1:22" x14ac:dyDescent="0.25">
      <c r="A102" s="207">
        <v>84</v>
      </c>
      <c r="B102" s="208">
        <f t="shared" ca="1" si="16"/>
        <v>0.63148589807431188</v>
      </c>
      <c r="C102" s="217">
        <f t="shared" ca="1" si="18"/>
        <v>0.7</v>
      </c>
      <c r="D102" s="209">
        <f t="shared" ca="1" si="19"/>
        <v>2341249.3480019369</v>
      </c>
      <c r="E102" s="210">
        <f t="shared" ca="1" si="20"/>
        <v>18729994.784015495</v>
      </c>
      <c r="F102" s="210">
        <f t="shared" ca="1" si="21"/>
        <v>10535622.066008717</v>
      </c>
      <c r="G102" s="210">
        <f t="shared" ca="1" si="17"/>
        <v>8194372.7180067785</v>
      </c>
      <c r="I102" s="211"/>
      <c r="J102" s="211"/>
      <c r="K102" s="212"/>
      <c r="L102" s="211"/>
      <c r="N102" s="211"/>
      <c r="O102" s="211"/>
      <c r="P102" s="212"/>
      <c r="Q102" s="211"/>
      <c r="S102" s="211"/>
      <c r="T102" s="211"/>
      <c r="U102" s="212"/>
      <c r="V102" s="211"/>
    </row>
    <row r="103" spans="1:22" x14ac:dyDescent="0.25">
      <c r="A103" s="207">
        <v>85</v>
      </c>
      <c r="B103" s="208">
        <f t="shared" ca="1" si="16"/>
        <v>0.84524683406375289</v>
      </c>
      <c r="C103" s="217">
        <f t="shared" ca="1" si="18"/>
        <v>0.7</v>
      </c>
      <c r="D103" s="209">
        <f t="shared" ca="1" si="19"/>
        <v>2341249.3480019369</v>
      </c>
      <c r="E103" s="210">
        <f t="shared" ca="1" si="20"/>
        <v>18729994.784015495</v>
      </c>
      <c r="F103" s="210">
        <f t="shared" ca="1" si="21"/>
        <v>10535622.066008717</v>
      </c>
      <c r="G103" s="210">
        <f t="shared" ca="1" si="17"/>
        <v>8194372.7180067785</v>
      </c>
      <c r="I103" s="211"/>
      <c r="J103" s="211"/>
      <c r="K103" s="212"/>
      <c r="L103" s="211"/>
      <c r="N103" s="211"/>
      <c r="O103" s="211"/>
      <c r="P103" s="212"/>
      <c r="Q103" s="211"/>
      <c r="S103" s="211"/>
      <c r="T103" s="211"/>
      <c r="U103" s="212"/>
      <c r="V103" s="211"/>
    </row>
    <row r="104" spans="1:22" x14ac:dyDescent="0.25">
      <c r="A104" s="207">
        <v>86</v>
      </c>
      <c r="B104" s="208">
        <f t="shared" ca="1" si="16"/>
        <v>0.16632896053146029</v>
      </c>
      <c r="C104" s="217">
        <f t="shared" ca="1" si="18"/>
        <v>0.4</v>
      </c>
      <c r="D104" s="209">
        <f t="shared" ca="1" si="19"/>
        <v>1337856.7702868213</v>
      </c>
      <c r="E104" s="210">
        <f t="shared" ca="1" si="20"/>
        <v>10702854.16229457</v>
      </c>
      <c r="F104" s="210">
        <f t="shared" ca="1" si="21"/>
        <v>6020355.4662906956</v>
      </c>
      <c r="G104" s="210">
        <f t="shared" ca="1" si="17"/>
        <v>4682498.6960038748</v>
      </c>
      <c r="I104" s="211"/>
      <c r="J104" s="211"/>
      <c r="K104" s="212"/>
      <c r="L104" s="211"/>
      <c r="N104" s="211"/>
      <c r="O104" s="211"/>
      <c r="P104" s="212"/>
      <c r="Q104" s="211"/>
      <c r="S104" s="211"/>
      <c r="T104" s="211"/>
      <c r="U104" s="212"/>
      <c r="V104" s="211"/>
    </row>
    <row r="105" spans="1:22" x14ac:dyDescent="0.25">
      <c r="A105" s="207">
        <v>87</v>
      </c>
      <c r="B105" s="208">
        <f t="shared" ca="1" si="16"/>
        <v>0.73837401776552081</v>
      </c>
      <c r="C105" s="217">
        <f t="shared" ca="1" si="18"/>
        <v>0.7</v>
      </c>
      <c r="D105" s="209">
        <f t="shared" ca="1" si="19"/>
        <v>2341249.3480019369</v>
      </c>
      <c r="E105" s="210">
        <f t="shared" ca="1" si="20"/>
        <v>18729994.784015495</v>
      </c>
      <c r="F105" s="210">
        <f t="shared" ca="1" si="21"/>
        <v>10535622.066008717</v>
      </c>
      <c r="G105" s="210">
        <f t="shared" ca="1" si="17"/>
        <v>8194372.7180067785</v>
      </c>
      <c r="I105" s="211"/>
      <c r="J105" s="211"/>
      <c r="K105" s="212"/>
      <c r="L105" s="211"/>
      <c r="N105" s="211"/>
      <c r="O105" s="211"/>
      <c r="P105" s="212"/>
      <c r="Q105" s="211"/>
      <c r="S105" s="211"/>
      <c r="T105" s="211"/>
      <c r="U105" s="212"/>
      <c r="V105" s="211"/>
    </row>
    <row r="106" spans="1:22" x14ac:dyDescent="0.25">
      <c r="A106" s="207">
        <v>88</v>
      </c>
      <c r="B106" s="208">
        <f t="shared" ca="1" si="16"/>
        <v>0.74312528539455047</v>
      </c>
      <c r="C106" s="217">
        <f t="shared" ca="1" si="18"/>
        <v>0.7</v>
      </c>
      <c r="D106" s="209">
        <f t="shared" ca="1" si="19"/>
        <v>2341249.3480019369</v>
      </c>
      <c r="E106" s="210">
        <f t="shared" ca="1" si="20"/>
        <v>18729994.784015495</v>
      </c>
      <c r="F106" s="210">
        <f t="shared" ca="1" si="21"/>
        <v>10535622.066008717</v>
      </c>
      <c r="G106" s="210">
        <f t="shared" ca="1" si="17"/>
        <v>8194372.7180067785</v>
      </c>
      <c r="I106" s="211"/>
      <c r="J106" s="211"/>
      <c r="K106" s="212"/>
      <c r="L106" s="211"/>
      <c r="N106" s="211"/>
      <c r="O106" s="211"/>
      <c r="P106" s="212"/>
      <c r="Q106" s="211"/>
      <c r="S106" s="211"/>
      <c r="T106" s="211"/>
      <c r="U106" s="212"/>
      <c r="V106" s="211"/>
    </row>
    <row r="107" spans="1:22" x14ac:dyDescent="0.25">
      <c r="A107" s="207">
        <v>89</v>
      </c>
      <c r="B107" s="208">
        <f t="shared" ca="1" si="16"/>
        <v>0.84602542729420349</v>
      </c>
      <c r="C107" s="217">
        <f t="shared" ca="1" si="18"/>
        <v>0.7</v>
      </c>
      <c r="D107" s="209">
        <f t="shared" ca="1" si="19"/>
        <v>2341249.3480019369</v>
      </c>
      <c r="E107" s="210">
        <f t="shared" ca="1" si="20"/>
        <v>18729994.784015495</v>
      </c>
      <c r="F107" s="210">
        <f t="shared" ca="1" si="21"/>
        <v>10535622.066008717</v>
      </c>
      <c r="G107" s="210">
        <f t="shared" ca="1" si="17"/>
        <v>8194372.7180067785</v>
      </c>
      <c r="I107" s="211"/>
      <c r="J107" s="211"/>
      <c r="K107" s="212"/>
      <c r="L107" s="211"/>
      <c r="N107" s="211"/>
      <c r="O107" s="211"/>
      <c r="P107" s="212"/>
      <c r="Q107" s="211"/>
      <c r="S107" s="211"/>
      <c r="T107" s="211"/>
      <c r="U107" s="212"/>
      <c r="V107" s="211"/>
    </row>
    <row r="108" spans="1:22" x14ac:dyDescent="0.25">
      <c r="A108" s="207">
        <v>90</v>
      </c>
      <c r="B108" s="208">
        <f t="shared" ca="1" si="16"/>
        <v>0.70808464112067371</v>
      </c>
      <c r="C108" s="217">
        <f t="shared" ca="1" si="18"/>
        <v>0.7</v>
      </c>
      <c r="D108" s="209">
        <f t="shared" ca="1" si="19"/>
        <v>2341249.3480019369</v>
      </c>
      <c r="E108" s="210">
        <f t="shared" ca="1" si="20"/>
        <v>18729994.784015495</v>
      </c>
      <c r="F108" s="210">
        <f t="shared" ca="1" si="21"/>
        <v>10535622.066008717</v>
      </c>
      <c r="G108" s="210">
        <f t="shared" ca="1" si="17"/>
        <v>8194372.7180067785</v>
      </c>
      <c r="I108" s="211"/>
      <c r="J108" s="211"/>
      <c r="K108" s="212"/>
      <c r="L108" s="211"/>
      <c r="N108" s="211"/>
      <c r="O108" s="211"/>
      <c r="P108" s="212"/>
      <c r="Q108" s="211"/>
      <c r="S108" s="211"/>
      <c r="T108" s="211"/>
      <c r="U108" s="212"/>
      <c r="V108" s="211"/>
    </row>
    <row r="109" spans="1:22" x14ac:dyDescent="0.25">
      <c r="A109" s="207">
        <v>91</v>
      </c>
      <c r="B109" s="208">
        <f t="shared" ca="1" si="16"/>
        <v>0.16957829883840636</v>
      </c>
      <c r="C109" s="217">
        <f t="shared" ca="1" si="18"/>
        <v>0.4</v>
      </c>
      <c r="D109" s="209">
        <f t="shared" ca="1" si="19"/>
        <v>1337856.7702868213</v>
      </c>
      <c r="E109" s="210">
        <f t="shared" ca="1" si="20"/>
        <v>10702854.16229457</v>
      </c>
      <c r="F109" s="210">
        <f t="shared" ca="1" si="21"/>
        <v>6020355.4662906956</v>
      </c>
      <c r="G109" s="210">
        <f t="shared" ca="1" si="17"/>
        <v>4682498.6960038748</v>
      </c>
      <c r="I109" s="211"/>
      <c r="J109" s="211"/>
      <c r="K109" s="212"/>
      <c r="L109" s="211"/>
      <c r="N109" s="211"/>
      <c r="O109" s="211"/>
      <c r="P109" s="212"/>
      <c r="Q109" s="211"/>
      <c r="S109" s="211"/>
      <c r="T109" s="211"/>
      <c r="U109" s="212"/>
      <c r="V109" s="211"/>
    </row>
    <row r="110" spans="1:22" x14ac:dyDescent="0.25">
      <c r="A110" s="207">
        <v>92</v>
      </c>
      <c r="B110" s="208">
        <f t="shared" ca="1" si="16"/>
        <v>0.98178185322286515</v>
      </c>
      <c r="C110" s="217">
        <f t="shared" ca="1" si="18"/>
        <v>0.8</v>
      </c>
      <c r="D110" s="209">
        <f t="shared" ca="1" si="19"/>
        <v>2675713.5405736426</v>
      </c>
      <c r="E110" s="210">
        <f t="shared" ca="1" si="20"/>
        <v>21405708.324589141</v>
      </c>
      <c r="F110" s="210">
        <f t="shared" ca="1" si="21"/>
        <v>12040710.932581391</v>
      </c>
      <c r="G110" s="210">
        <f t="shared" ca="1" si="17"/>
        <v>9364997.3920077495</v>
      </c>
      <c r="I110" s="211"/>
      <c r="J110" s="211"/>
      <c r="K110" s="212"/>
      <c r="L110" s="211"/>
      <c r="N110" s="211"/>
      <c r="O110" s="211"/>
      <c r="P110" s="212"/>
      <c r="Q110" s="211"/>
      <c r="S110" s="211"/>
      <c r="T110" s="211"/>
      <c r="U110" s="212"/>
      <c r="V110" s="211"/>
    </row>
    <row r="111" spans="1:22" x14ac:dyDescent="0.25">
      <c r="A111" s="207">
        <v>93</v>
      </c>
      <c r="B111" s="208">
        <f t="shared" ca="1" si="16"/>
        <v>0.3456419287403516</v>
      </c>
      <c r="C111" s="217">
        <f t="shared" ca="1" si="18"/>
        <v>0.5</v>
      </c>
      <c r="D111" s="209">
        <f t="shared" ca="1" si="19"/>
        <v>1672320.9628585265</v>
      </c>
      <c r="E111" s="210">
        <f t="shared" ca="1" si="20"/>
        <v>13378567.702868212</v>
      </c>
      <c r="F111" s="210">
        <f t="shared" ca="1" si="21"/>
        <v>7525444.332863369</v>
      </c>
      <c r="G111" s="210">
        <f t="shared" ca="1" si="17"/>
        <v>5853123.370004843</v>
      </c>
      <c r="I111" s="211"/>
      <c r="J111" s="211"/>
      <c r="K111" s="212"/>
      <c r="L111" s="211"/>
      <c r="N111" s="211"/>
      <c r="O111" s="211"/>
      <c r="P111" s="212"/>
      <c r="Q111" s="211"/>
      <c r="S111" s="211"/>
      <c r="T111" s="211"/>
      <c r="U111" s="212"/>
      <c r="V111" s="211"/>
    </row>
    <row r="112" spans="1:22" x14ac:dyDescent="0.25">
      <c r="A112" s="207">
        <v>94</v>
      </c>
      <c r="B112" s="208">
        <f t="shared" ca="1" si="16"/>
        <v>8.1664437382027333E-2</v>
      </c>
      <c r="C112" s="217">
        <f t="shared" ca="1" si="18"/>
        <v>0.3</v>
      </c>
      <c r="D112" s="209">
        <f t="shared" ca="1" si="19"/>
        <v>1003392.5777151159</v>
      </c>
      <c r="E112" s="210">
        <f t="shared" ca="1" si="20"/>
        <v>8027140.6217209268</v>
      </c>
      <c r="F112" s="210">
        <f t="shared" ca="1" si="21"/>
        <v>4515266.5997180212</v>
      </c>
      <c r="G112" s="210">
        <f t="shared" ca="1" si="17"/>
        <v>3511874.0220029056</v>
      </c>
      <c r="I112" s="211"/>
      <c r="J112" s="211"/>
      <c r="K112" s="212"/>
      <c r="L112" s="211"/>
      <c r="N112" s="211"/>
      <c r="O112" s="211"/>
      <c r="P112" s="212"/>
      <c r="Q112" s="211"/>
      <c r="S112" s="211"/>
      <c r="T112" s="211"/>
      <c r="U112" s="212"/>
      <c r="V112" s="211"/>
    </row>
    <row r="113" spans="1:22" x14ac:dyDescent="0.25">
      <c r="A113" s="207">
        <v>95</v>
      </c>
      <c r="B113" s="208">
        <f t="shared" ca="1" si="16"/>
        <v>0.84574892342151931</v>
      </c>
      <c r="C113" s="217">
        <f t="shared" ca="1" si="18"/>
        <v>0.7</v>
      </c>
      <c r="D113" s="209">
        <f t="shared" ca="1" si="19"/>
        <v>2341249.3480019369</v>
      </c>
      <c r="E113" s="210">
        <f t="shared" ca="1" si="20"/>
        <v>18729994.784015495</v>
      </c>
      <c r="F113" s="210">
        <f t="shared" ca="1" si="21"/>
        <v>10535622.066008717</v>
      </c>
      <c r="G113" s="210">
        <f t="shared" ca="1" si="17"/>
        <v>8194372.7180067785</v>
      </c>
      <c r="I113" s="211"/>
      <c r="J113" s="211"/>
      <c r="K113" s="212"/>
      <c r="L113" s="211"/>
      <c r="N113" s="211"/>
      <c r="O113" s="211"/>
      <c r="P113" s="212"/>
      <c r="Q113" s="211"/>
      <c r="S113" s="211"/>
      <c r="T113" s="211"/>
      <c r="U113" s="212"/>
      <c r="V113" s="211"/>
    </row>
    <row r="114" spans="1:22" x14ac:dyDescent="0.25">
      <c r="A114" s="207">
        <v>96</v>
      </c>
      <c r="B114" s="208">
        <f t="shared" ca="1" si="16"/>
        <v>0.36716903004097656</v>
      </c>
      <c r="C114" s="217">
        <f t="shared" ca="1" si="18"/>
        <v>0.5</v>
      </c>
      <c r="D114" s="209">
        <f t="shared" ca="1" si="19"/>
        <v>1672320.9628585265</v>
      </c>
      <c r="E114" s="210">
        <f t="shared" ca="1" si="20"/>
        <v>13378567.702868212</v>
      </c>
      <c r="F114" s="210">
        <f t="shared" ca="1" si="21"/>
        <v>7525444.332863369</v>
      </c>
      <c r="G114" s="210">
        <f t="shared" ca="1" si="17"/>
        <v>5853123.370004843</v>
      </c>
      <c r="I114" s="211"/>
      <c r="J114" s="211"/>
      <c r="K114" s="212"/>
      <c r="L114" s="211"/>
      <c r="N114" s="211"/>
      <c r="O114" s="211"/>
      <c r="P114" s="212"/>
      <c r="Q114" s="211"/>
      <c r="S114" s="211"/>
      <c r="T114" s="211"/>
      <c r="U114" s="212"/>
      <c r="V114" s="211"/>
    </row>
    <row r="115" spans="1:22" x14ac:dyDescent="0.25">
      <c r="A115" s="207">
        <v>97</v>
      </c>
      <c r="B115" s="208">
        <f t="shared" ca="1" si="16"/>
        <v>0.81528294025504799</v>
      </c>
      <c r="C115" s="217">
        <f t="shared" ca="1" si="18"/>
        <v>0.7</v>
      </c>
      <c r="D115" s="209">
        <f t="shared" ca="1" si="19"/>
        <v>2341249.3480019369</v>
      </c>
      <c r="E115" s="210">
        <f t="shared" ca="1" si="20"/>
        <v>18729994.784015495</v>
      </c>
      <c r="F115" s="210">
        <f t="shared" ca="1" si="21"/>
        <v>10535622.066008717</v>
      </c>
      <c r="G115" s="210">
        <f t="shared" ca="1" si="17"/>
        <v>8194372.7180067785</v>
      </c>
      <c r="I115" s="211"/>
      <c r="J115" s="211"/>
      <c r="K115" s="212"/>
      <c r="L115" s="211"/>
      <c r="N115" s="211"/>
      <c r="O115" s="211"/>
      <c r="P115" s="212"/>
      <c r="Q115" s="211"/>
      <c r="S115" s="211"/>
      <c r="T115" s="211"/>
      <c r="U115" s="212"/>
      <c r="V115" s="211"/>
    </row>
    <row r="116" spans="1:22" x14ac:dyDescent="0.25">
      <c r="A116" s="207">
        <v>98</v>
      </c>
      <c r="B116" s="208">
        <f t="shared" ca="1" si="16"/>
        <v>0.35326075072431651</v>
      </c>
      <c r="C116" s="217">
        <f t="shared" ca="1" si="18"/>
        <v>0.5</v>
      </c>
      <c r="D116" s="209">
        <f t="shared" ca="1" si="19"/>
        <v>1672320.9628585265</v>
      </c>
      <c r="E116" s="210">
        <f t="shared" ca="1" si="20"/>
        <v>13378567.702868212</v>
      </c>
      <c r="F116" s="210">
        <f t="shared" ca="1" si="21"/>
        <v>7525444.332863369</v>
      </c>
      <c r="G116" s="210">
        <f t="shared" ca="1" si="17"/>
        <v>5853123.370004843</v>
      </c>
      <c r="I116" s="211"/>
      <c r="J116" s="211"/>
      <c r="K116" s="212"/>
      <c r="L116" s="211"/>
      <c r="N116" s="211"/>
      <c r="O116" s="211"/>
      <c r="P116" s="212"/>
      <c r="Q116" s="211"/>
      <c r="S116" s="211"/>
      <c r="T116" s="211"/>
      <c r="U116" s="212"/>
      <c r="V116" s="211"/>
    </row>
    <row r="117" spans="1:22" x14ac:dyDescent="0.25">
      <c r="A117" s="207">
        <v>99</v>
      </c>
      <c r="B117" s="208">
        <f t="shared" ca="1" si="16"/>
        <v>0.25458571718827849</v>
      </c>
      <c r="C117" s="217">
        <f t="shared" ca="1" si="18"/>
        <v>0.5</v>
      </c>
      <c r="D117" s="209">
        <f t="shared" ca="1" si="19"/>
        <v>1672320.9628585265</v>
      </c>
      <c r="E117" s="210">
        <f t="shared" ca="1" si="20"/>
        <v>13378567.702868212</v>
      </c>
      <c r="F117" s="210">
        <f t="shared" ca="1" si="21"/>
        <v>7525444.332863369</v>
      </c>
      <c r="G117" s="210">
        <f t="shared" ca="1" si="17"/>
        <v>5853123.370004843</v>
      </c>
      <c r="I117" s="211"/>
      <c r="J117" s="211"/>
      <c r="K117" s="212"/>
      <c r="L117" s="211"/>
      <c r="N117" s="211"/>
      <c r="O117" s="211"/>
      <c r="P117" s="212"/>
      <c r="Q117" s="211"/>
      <c r="S117" s="211"/>
      <c r="T117" s="211"/>
      <c r="U117" s="212"/>
      <c r="V117" s="211"/>
    </row>
    <row r="118" spans="1:22" x14ac:dyDescent="0.25">
      <c r="A118" s="207">
        <v>100</v>
      </c>
      <c r="B118" s="208">
        <f t="shared" ca="1" si="16"/>
        <v>0.61573584066529008</v>
      </c>
      <c r="C118" s="217">
        <f t="shared" ca="1" si="18"/>
        <v>0.7</v>
      </c>
      <c r="D118" s="209">
        <f t="shared" ca="1" si="19"/>
        <v>2341249.3480019369</v>
      </c>
      <c r="E118" s="210">
        <f t="shared" ca="1" si="20"/>
        <v>18729994.784015495</v>
      </c>
      <c r="F118" s="210">
        <f t="shared" ca="1" si="21"/>
        <v>10535622.066008717</v>
      </c>
      <c r="G118" s="210">
        <f t="shared" ca="1" si="17"/>
        <v>8194372.7180067785</v>
      </c>
      <c r="I118" s="211"/>
      <c r="J118" s="211"/>
      <c r="K118" s="212"/>
      <c r="L118" s="211"/>
      <c r="N118" s="211"/>
      <c r="O118" s="211"/>
      <c r="P118" s="212"/>
      <c r="Q118" s="211"/>
      <c r="S118" s="211"/>
      <c r="T118" s="211"/>
      <c r="U118" s="212"/>
      <c r="V118" s="211"/>
    </row>
    <row r="119" spans="1:22" x14ac:dyDescent="0.25">
      <c r="A119" s="207">
        <v>101</v>
      </c>
      <c r="B119" s="208">
        <f t="shared" ca="1" si="16"/>
        <v>0.52661796013138618</v>
      </c>
      <c r="C119" s="217">
        <f t="shared" ca="1" si="18"/>
        <v>0.6</v>
      </c>
      <c r="D119" s="209">
        <f t="shared" ca="1" si="19"/>
        <v>2006785.1554302317</v>
      </c>
      <c r="E119" s="210">
        <f t="shared" ca="1" si="20"/>
        <v>16054281.243441854</v>
      </c>
      <c r="F119" s="210">
        <f t="shared" ca="1" si="21"/>
        <v>9030533.1994360425</v>
      </c>
      <c r="G119" s="210">
        <f t="shared" ca="1" si="17"/>
        <v>7023748.0440058112</v>
      </c>
      <c r="J119" s="211"/>
      <c r="K119" s="212"/>
      <c r="L119" s="211"/>
      <c r="N119" s="211"/>
      <c r="O119" s="211"/>
      <c r="P119" s="212"/>
      <c r="Q119" s="211"/>
      <c r="S119" s="211"/>
    </row>
    <row r="120" spans="1:22" x14ac:dyDescent="0.25">
      <c r="A120" s="207">
        <v>102</v>
      </c>
      <c r="B120" s="208">
        <f t="shared" ca="1" si="16"/>
        <v>0.78639208691880458</v>
      </c>
      <c r="C120" s="217">
        <f t="shared" ca="1" si="18"/>
        <v>0.7</v>
      </c>
      <c r="D120" s="209">
        <f t="shared" ca="1" si="19"/>
        <v>2341249.3480019369</v>
      </c>
      <c r="E120" s="210">
        <f t="shared" ca="1" si="20"/>
        <v>18729994.784015495</v>
      </c>
      <c r="F120" s="210">
        <f t="shared" ca="1" si="21"/>
        <v>10535622.066008717</v>
      </c>
      <c r="G120" s="210">
        <f t="shared" ca="1" si="17"/>
        <v>8194372.7180067785</v>
      </c>
      <c r="J120" s="211"/>
      <c r="K120" s="212"/>
      <c r="L120" s="211"/>
      <c r="N120" s="211"/>
      <c r="O120" s="211"/>
      <c r="P120" s="212"/>
      <c r="Q120" s="211"/>
      <c r="S120" s="211"/>
    </row>
    <row r="121" spans="1:22" x14ac:dyDescent="0.25">
      <c r="A121" s="207">
        <v>103</v>
      </c>
      <c r="B121" s="208">
        <f t="shared" ca="1" si="16"/>
        <v>0.20710895199313095</v>
      </c>
      <c r="C121" s="217">
        <f t="shared" ca="1" si="18"/>
        <v>0.4</v>
      </c>
      <c r="D121" s="209">
        <f t="shared" ca="1" si="19"/>
        <v>1337856.7702868213</v>
      </c>
      <c r="E121" s="210">
        <f t="shared" ca="1" si="20"/>
        <v>10702854.16229457</v>
      </c>
      <c r="F121" s="210">
        <f t="shared" ca="1" si="21"/>
        <v>6020355.4662906956</v>
      </c>
      <c r="G121" s="210">
        <f t="shared" ca="1" si="17"/>
        <v>4682498.6960038748</v>
      </c>
      <c r="J121" s="211"/>
      <c r="K121" s="212"/>
      <c r="L121" s="211"/>
      <c r="N121" s="211"/>
      <c r="O121" s="211"/>
      <c r="P121" s="212"/>
      <c r="Q121" s="211"/>
      <c r="S121" s="211"/>
    </row>
    <row r="122" spans="1:22" x14ac:dyDescent="0.25">
      <c r="A122" s="207">
        <v>104</v>
      </c>
      <c r="B122" s="208">
        <f t="shared" ca="1" si="16"/>
        <v>0.28028669012099272</v>
      </c>
      <c r="C122" s="217">
        <f t="shared" ca="1" si="18"/>
        <v>0.5</v>
      </c>
      <c r="D122" s="209">
        <f t="shared" ca="1" si="19"/>
        <v>1672320.9628585265</v>
      </c>
      <c r="E122" s="210">
        <f t="shared" ca="1" si="20"/>
        <v>13378567.702868212</v>
      </c>
      <c r="F122" s="210">
        <f t="shared" ca="1" si="21"/>
        <v>7525444.332863369</v>
      </c>
      <c r="G122" s="210">
        <f t="shared" ca="1" si="17"/>
        <v>5853123.370004843</v>
      </c>
    </row>
    <row r="123" spans="1:22" x14ac:dyDescent="0.25">
      <c r="A123" s="207">
        <v>105</v>
      </c>
      <c r="B123" s="208">
        <f t="shared" ca="1" si="16"/>
        <v>0.56943929861652653</v>
      </c>
      <c r="C123" s="217">
        <f t="shared" ca="1" si="18"/>
        <v>0.6</v>
      </c>
      <c r="D123" s="209">
        <f t="shared" ca="1" si="19"/>
        <v>2006785.1554302317</v>
      </c>
      <c r="E123" s="210">
        <f t="shared" ca="1" si="20"/>
        <v>16054281.243441854</v>
      </c>
      <c r="F123" s="210">
        <f t="shared" ca="1" si="21"/>
        <v>9030533.1994360425</v>
      </c>
      <c r="G123" s="210">
        <f t="shared" ca="1" si="17"/>
        <v>7023748.0440058112</v>
      </c>
    </row>
    <row r="124" spans="1:22" x14ac:dyDescent="0.25">
      <c r="A124" s="207">
        <v>106</v>
      </c>
      <c r="B124" s="208">
        <f t="shared" ca="1" si="16"/>
        <v>0.13756562928225868</v>
      </c>
      <c r="C124" s="217">
        <f t="shared" ca="1" si="18"/>
        <v>0.3</v>
      </c>
      <c r="D124" s="209">
        <f t="shared" ca="1" si="19"/>
        <v>1003392.5777151159</v>
      </c>
      <c r="E124" s="210">
        <f t="shared" ca="1" si="20"/>
        <v>8027140.6217209268</v>
      </c>
      <c r="F124" s="210">
        <f t="shared" ca="1" si="21"/>
        <v>4515266.5997180212</v>
      </c>
      <c r="G124" s="210">
        <f t="shared" ca="1" si="17"/>
        <v>3511874.0220029056</v>
      </c>
    </row>
    <row r="125" spans="1:22" x14ac:dyDescent="0.25">
      <c r="A125" s="207">
        <v>107</v>
      </c>
      <c r="B125" s="208">
        <f t="shared" ca="1" si="16"/>
        <v>0.29760201251981577</v>
      </c>
      <c r="C125" s="217">
        <f t="shared" ref="C125:C156" ca="1" si="22">VLOOKUP(B125,$C$8:$D$15,2,TRUE)</f>
        <v>0.5</v>
      </c>
      <c r="D125" s="209">
        <f t="shared" ref="D125:D156" ca="1" si="23">C125*$D$5</f>
        <v>1672320.9628585265</v>
      </c>
      <c r="E125" s="210">
        <f t="shared" ref="E125:E156" ca="1" si="24">D125*$D$3</f>
        <v>13378567.702868212</v>
      </c>
      <c r="F125" s="210">
        <f t="shared" ref="F125:F156" ca="1" si="25">D125*$D$2</f>
        <v>7525444.332863369</v>
      </c>
      <c r="G125" s="210">
        <f t="shared" ca="1" si="17"/>
        <v>5853123.370004843</v>
      </c>
    </row>
    <row r="126" spans="1:22" x14ac:dyDescent="0.25">
      <c r="A126" s="207">
        <v>108</v>
      </c>
      <c r="B126" s="208">
        <f t="shared" ca="1" si="16"/>
        <v>0.26545335061369968</v>
      </c>
      <c r="C126" s="217">
        <f t="shared" ca="1" si="22"/>
        <v>0.5</v>
      </c>
      <c r="D126" s="209">
        <f t="shared" ca="1" si="23"/>
        <v>1672320.9628585265</v>
      </c>
      <c r="E126" s="210">
        <f t="shared" ca="1" si="24"/>
        <v>13378567.702868212</v>
      </c>
      <c r="F126" s="210">
        <f t="shared" ca="1" si="25"/>
        <v>7525444.332863369</v>
      </c>
      <c r="G126" s="210">
        <f t="shared" ca="1" si="17"/>
        <v>5853123.370004843</v>
      </c>
    </row>
    <row r="127" spans="1:22" x14ac:dyDescent="0.25">
      <c r="A127" s="207">
        <v>109</v>
      </c>
      <c r="B127" s="208">
        <f t="shared" ca="1" si="16"/>
        <v>0.25921540322976977</v>
      </c>
      <c r="C127" s="217">
        <f t="shared" ca="1" si="22"/>
        <v>0.5</v>
      </c>
      <c r="D127" s="209">
        <f t="shared" ca="1" si="23"/>
        <v>1672320.9628585265</v>
      </c>
      <c r="E127" s="210">
        <f t="shared" ca="1" si="24"/>
        <v>13378567.702868212</v>
      </c>
      <c r="F127" s="210">
        <f t="shared" ca="1" si="25"/>
        <v>7525444.332863369</v>
      </c>
      <c r="G127" s="210">
        <f t="shared" ca="1" si="17"/>
        <v>5853123.370004843</v>
      </c>
    </row>
    <row r="128" spans="1:22" x14ac:dyDescent="0.25">
      <c r="A128" s="207">
        <v>110</v>
      </c>
      <c r="B128" s="208">
        <f t="shared" ca="1" si="16"/>
        <v>0.16435424971448542</v>
      </c>
      <c r="C128" s="217">
        <f t="shared" ca="1" si="22"/>
        <v>0.4</v>
      </c>
      <c r="D128" s="209">
        <f t="shared" ca="1" si="23"/>
        <v>1337856.7702868213</v>
      </c>
      <c r="E128" s="210">
        <f t="shared" ca="1" si="24"/>
        <v>10702854.16229457</v>
      </c>
      <c r="F128" s="210">
        <f t="shared" ca="1" si="25"/>
        <v>6020355.4662906956</v>
      </c>
      <c r="G128" s="210">
        <f t="shared" ca="1" si="17"/>
        <v>4682498.6960038748</v>
      </c>
    </row>
    <row r="129" spans="1:7" x14ac:dyDescent="0.25">
      <c r="A129" s="207">
        <v>111</v>
      </c>
      <c r="B129" s="208">
        <f t="shared" ca="1" si="16"/>
        <v>3.1104176958985819E-2</v>
      </c>
      <c r="C129" s="217">
        <f t="shared" ca="1" si="22"/>
        <v>0.2</v>
      </c>
      <c r="D129" s="209">
        <f t="shared" ca="1" si="23"/>
        <v>668928.38514341065</v>
      </c>
      <c r="E129" s="210">
        <f t="shared" ca="1" si="24"/>
        <v>5351427.0811472852</v>
      </c>
      <c r="F129" s="210">
        <f t="shared" ca="1" si="25"/>
        <v>3010177.7331453478</v>
      </c>
      <c r="G129" s="210">
        <f t="shared" ca="1" si="17"/>
        <v>2341249.3480019374</v>
      </c>
    </row>
    <row r="130" spans="1:7" x14ac:dyDescent="0.25">
      <c r="A130" s="207">
        <v>112</v>
      </c>
      <c r="B130" s="208">
        <f t="shared" ca="1" si="16"/>
        <v>4.939540752748639E-2</v>
      </c>
      <c r="C130" s="217">
        <f t="shared" ca="1" si="22"/>
        <v>0.2</v>
      </c>
      <c r="D130" s="209">
        <f t="shared" ca="1" si="23"/>
        <v>668928.38514341065</v>
      </c>
      <c r="E130" s="210">
        <f t="shared" ca="1" si="24"/>
        <v>5351427.0811472852</v>
      </c>
      <c r="F130" s="210">
        <f t="shared" ca="1" si="25"/>
        <v>3010177.7331453478</v>
      </c>
      <c r="G130" s="210">
        <f t="shared" ca="1" si="17"/>
        <v>2341249.3480019374</v>
      </c>
    </row>
    <row r="131" spans="1:7" x14ac:dyDescent="0.25">
      <c r="A131" s="207">
        <v>113</v>
      </c>
      <c r="B131" s="208">
        <f t="shared" ca="1" si="16"/>
        <v>0.90526722991661868</v>
      </c>
      <c r="C131" s="217">
        <f t="shared" ca="1" si="22"/>
        <v>0.8</v>
      </c>
      <c r="D131" s="209">
        <f t="shared" ca="1" si="23"/>
        <v>2675713.5405736426</v>
      </c>
      <c r="E131" s="210">
        <f t="shared" ca="1" si="24"/>
        <v>21405708.324589141</v>
      </c>
      <c r="F131" s="210">
        <f t="shared" ca="1" si="25"/>
        <v>12040710.932581391</v>
      </c>
      <c r="G131" s="210">
        <f t="shared" ca="1" si="17"/>
        <v>9364997.3920077495</v>
      </c>
    </row>
    <row r="132" spans="1:7" x14ac:dyDescent="0.25">
      <c r="A132" s="207">
        <v>114</v>
      </c>
      <c r="B132" s="208">
        <f t="shared" ca="1" si="16"/>
        <v>0.64569700481967518</v>
      </c>
      <c r="C132" s="217">
        <f t="shared" ca="1" si="22"/>
        <v>0.7</v>
      </c>
      <c r="D132" s="209">
        <f t="shared" ca="1" si="23"/>
        <v>2341249.3480019369</v>
      </c>
      <c r="E132" s="210">
        <f t="shared" ca="1" si="24"/>
        <v>18729994.784015495</v>
      </c>
      <c r="F132" s="210">
        <f t="shared" ca="1" si="25"/>
        <v>10535622.066008717</v>
      </c>
      <c r="G132" s="210">
        <f t="shared" ca="1" si="17"/>
        <v>8194372.7180067785</v>
      </c>
    </row>
    <row r="133" spans="1:7" x14ac:dyDescent="0.25">
      <c r="A133" s="207">
        <v>115</v>
      </c>
      <c r="B133" s="208">
        <f t="shared" ca="1" si="16"/>
        <v>0.14627629432276346</v>
      </c>
      <c r="C133" s="217">
        <f t="shared" ca="1" si="22"/>
        <v>0.3</v>
      </c>
      <c r="D133" s="209">
        <f t="shared" ca="1" si="23"/>
        <v>1003392.5777151159</v>
      </c>
      <c r="E133" s="210">
        <f t="shared" ca="1" si="24"/>
        <v>8027140.6217209268</v>
      </c>
      <c r="F133" s="210">
        <f t="shared" ca="1" si="25"/>
        <v>4515266.5997180212</v>
      </c>
      <c r="G133" s="210">
        <f t="shared" ca="1" si="17"/>
        <v>3511874.0220029056</v>
      </c>
    </row>
    <row r="134" spans="1:7" x14ac:dyDescent="0.25">
      <c r="A134" s="207">
        <v>116</v>
      </c>
      <c r="B134" s="208">
        <f t="shared" ca="1" si="16"/>
        <v>0.87441918089664827</v>
      </c>
      <c r="C134" s="217">
        <f t="shared" ca="1" si="22"/>
        <v>0.8</v>
      </c>
      <c r="D134" s="209">
        <f t="shared" ca="1" si="23"/>
        <v>2675713.5405736426</v>
      </c>
      <c r="E134" s="210">
        <f t="shared" ca="1" si="24"/>
        <v>21405708.324589141</v>
      </c>
      <c r="F134" s="210">
        <f t="shared" ca="1" si="25"/>
        <v>12040710.932581391</v>
      </c>
      <c r="G134" s="210">
        <f t="shared" ca="1" si="17"/>
        <v>9364997.3920077495</v>
      </c>
    </row>
    <row r="135" spans="1:7" x14ac:dyDescent="0.25">
      <c r="A135" s="207">
        <v>117</v>
      </c>
      <c r="B135" s="208">
        <f t="shared" ca="1" si="16"/>
        <v>0.63761772043916765</v>
      </c>
      <c r="C135" s="217">
        <f t="shared" ca="1" si="22"/>
        <v>0.7</v>
      </c>
      <c r="D135" s="209">
        <f t="shared" ca="1" si="23"/>
        <v>2341249.3480019369</v>
      </c>
      <c r="E135" s="210">
        <f t="shared" ca="1" si="24"/>
        <v>18729994.784015495</v>
      </c>
      <c r="F135" s="210">
        <f t="shared" ca="1" si="25"/>
        <v>10535622.066008717</v>
      </c>
      <c r="G135" s="210">
        <f t="shared" ca="1" si="17"/>
        <v>8194372.7180067785</v>
      </c>
    </row>
    <row r="136" spans="1:7" x14ac:dyDescent="0.25">
      <c r="A136" s="207">
        <v>118</v>
      </c>
      <c r="B136" s="208">
        <f t="shared" ca="1" si="16"/>
        <v>0.3047057083021063</v>
      </c>
      <c r="C136" s="217">
        <f t="shared" ca="1" si="22"/>
        <v>0.5</v>
      </c>
      <c r="D136" s="209">
        <f t="shared" ca="1" si="23"/>
        <v>1672320.9628585265</v>
      </c>
      <c r="E136" s="210">
        <f t="shared" ca="1" si="24"/>
        <v>13378567.702868212</v>
      </c>
      <c r="F136" s="210">
        <f t="shared" ca="1" si="25"/>
        <v>7525444.332863369</v>
      </c>
      <c r="G136" s="210">
        <f t="shared" ca="1" si="17"/>
        <v>5853123.370004843</v>
      </c>
    </row>
    <row r="137" spans="1:7" x14ac:dyDescent="0.25">
      <c r="A137" s="207">
        <v>119</v>
      </c>
      <c r="B137" s="208">
        <f t="shared" ca="1" si="16"/>
        <v>7.2216761668027596E-2</v>
      </c>
      <c r="C137" s="217">
        <f t="shared" ca="1" si="22"/>
        <v>0.2</v>
      </c>
      <c r="D137" s="209">
        <f t="shared" ca="1" si="23"/>
        <v>668928.38514341065</v>
      </c>
      <c r="E137" s="210">
        <f t="shared" ca="1" si="24"/>
        <v>5351427.0811472852</v>
      </c>
      <c r="F137" s="210">
        <f t="shared" ca="1" si="25"/>
        <v>3010177.7331453478</v>
      </c>
      <c r="G137" s="210">
        <f t="shared" ca="1" si="17"/>
        <v>2341249.3480019374</v>
      </c>
    </row>
    <row r="138" spans="1:7" x14ac:dyDescent="0.25">
      <c r="A138" s="207">
        <v>120</v>
      </c>
      <c r="B138" s="208">
        <f t="shared" ca="1" si="16"/>
        <v>0.18281655687326848</v>
      </c>
      <c r="C138" s="217">
        <f t="shared" ca="1" si="22"/>
        <v>0.4</v>
      </c>
      <c r="D138" s="209">
        <f t="shared" ca="1" si="23"/>
        <v>1337856.7702868213</v>
      </c>
      <c r="E138" s="210">
        <f t="shared" ca="1" si="24"/>
        <v>10702854.16229457</v>
      </c>
      <c r="F138" s="210">
        <f t="shared" ca="1" si="25"/>
        <v>6020355.4662906956</v>
      </c>
      <c r="G138" s="210">
        <f t="shared" ca="1" si="17"/>
        <v>4682498.6960038748</v>
      </c>
    </row>
    <row r="139" spans="1:7" x14ac:dyDescent="0.25">
      <c r="A139" s="207">
        <v>121</v>
      </c>
      <c r="B139" s="208">
        <f t="shared" ca="1" si="16"/>
        <v>0.58205108728642396</v>
      </c>
      <c r="C139" s="217">
        <f t="shared" ca="1" si="22"/>
        <v>0.6</v>
      </c>
      <c r="D139" s="209">
        <f t="shared" ca="1" si="23"/>
        <v>2006785.1554302317</v>
      </c>
      <c r="E139" s="210">
        <f t="shared" ca="1" si="24"/>
        <v>16054281.243441854</v>
      </c>
      <c r="F139" s="210">
        <f t="shared" ca="1" si="25"/>
        <v>9030533.1994360425</v>
      </c>
      <c r="G139" s="210">
        <f t="shared" ca="1" si="17"/>
        <v>7023748.0440058112</v>
      </c>
    </row>
    <row r="140" spans="1:7" x14ac:dyDescent="0.25">
      <c r="A140" s="207">
        <v>122</v>
      </c>
      <c r="B140" s="208">
        <f t="shared" ca="1" si="16"/>
        <v>1.6860951622202691E-2</v>
      </c>
      <c r="C140" s="217">
        <f t="shared" ca="1" si="22"/>
        <v>0.2</v>
      </c>
      <c r="D140" s="209">
        <f t="shared" ca="1" si="23"/>
        <v>668928.38514341065</v>
      </c>
      <c r="E140" s="210">
        <f t="shared" ca="1" si="24"/>
        <v>5351427.0811472852</v>
      </c>
      <c r="F140" s="210">
        <f t="shared" ca="1" si="25"/>
        <v>3010177.7331453478</v>
      </c>
      <c r="G140" s="210">
        <f t="shared" ca="1" si="17"/>
        <v>2341249.3480019374</v>
      </c>
    </row>
    <row r="141" spans="1:7" x14ac:dyDescent="0.25">
      <c r="A141" s="207">
        <v>123</v>
      </c>
      <c r="B141" s="208">
        <f t="shared" ca="1" si="16"/>
        <v>0.20251074079148168</v>
      </c>
      <c r="C141" s="217">
        <f t="shared" ca="1" si="22"/>
        <v>0.4</v>
      </c>
      <c r="D141" s="209">
        <f t="shared" ca="1" si="23"/>
        <v>1337856.7702868213</v>
      </c>
      <c r="E141" s="210">
        <f t="shared" ca="1" si="24"/>
        <v>10702854.16229457</v>
      </c>
      <c r="F141" s="210">
        <f t="shared" ca="1" si="25"/>
        <v>6020355.4662906956</v>
      </c>
      <c r="G141" s="210">
        <f t="shared" ca="1" si="17"/>
        <v>4682498.6960038748</v>
      </c>
    </row>
    <row r="142" spans="1:7" x14ac:dyDescent="0.25">
      <c r="A142" s="207">
        <v>124</v>
      </c>
      <c r="B142" s="208">
        <f t="shared" ca="1" si="16"/>
        <v>0.63545266431312808</v>
      </c>
      <c r="C142" s="217">
        <f t="shared" ca="1" si="22"/>
        <v>0.7</v>
      </c>
      <c r="D142" s="209">
        <f t="shared" ca="1" si="23"/>
        <v>2341249.3480019369</v>
      </c>
      <c r="E142" s="210">
        <f t="shared" ca="1" si="24"/>
        <v>18729994.784015495</v>
      </c>
      <c r="F142" s="210">
        <f t="shared" ca="1" si="25"/>
        <v>10535622.066008717</v>
      </c>
      <c r="G142" s="210">
        <f t="shared" ca="1" si="17"/>
        <v>8194372.7180067785</v>
      </c>
    </row>
    <row r="143" spans="1:7" x14ac:dyDescent="0.25">
      <c r="A143" s="207">
        <v>125</v>
      </c>
      <c r="B143" s="208">
        <f t="shared" ca="1" si="16"/>
        <v>0.83139607750902389</v>
      </c>
      <c r="C143" s="217">
        <f t="shared" ca="1" si="22"/>
        <v>0.7</v>
      </c>
      <c r="D143" s="209">
        <f t="shared" ca="1" si="23"/>
        <v>2341249.3480019369</v>
      </c>
      <c r="E143" s="210">
        <f t="shared" ca="1" si="24"/>
        <v>18729994.784015495</v>
      </c>
      <c r="F143" s="210">
        <f t="shared" ca="1" si="25"/>
        <v>10535622.066008717</v>
      </c>
      <c r="G143" s="210">
        <f t="shared" ca="1" si="17"/>
        <v>8194372.7180067785</v>
      </c>
    </row>
    <row r="144" spans="1:7" x14ac:dyDescent="0.25">
      <c r="A144" s="207">
        <v>126</v>
      </c>
      <c r="B144" s="208">
        <f t="shared" ca="1" si="16"/>
        <v>0.42981930243247102</v>
      </c>
      <c r="C144" s="217">
        <f t="shared" ca="1" si="22"/>
        <v>0.6</v>
      </c>
      <c r="D144" s="209">
        <f t="shared" ca="1" si="23"/>
        <v>2006785.1554302317</v>
      </c>
      <c r="E144" s="210">
        <f t="shared" ca="1" si="24"/>
        <v>16054281.243441854</v>
      </c>
      <c r="F144" s="210">
        <f t="shared" ca="1" si="25"/>
        <v>9030533.1994360425</v>
      </c>
      <c r="G144" s="210">
        <f t="shared" ca="1" si="17"/>
        <v>7023748.0440058112</v>
      </c>
    </row>
    <row r="145" spans="1:7" x14ac:dyDescent="0.25">
      <c r="A145" s="207">
        <v>127</v>
      </c>
      <c r="B145" s="208">
        <f t="shared" ca="1" si="16"/>
        <v>7.3964409007264753E-2</v>
      </c>
      <c r="C145" s="217">
        <f t="shared" ca="1" si="22"/>
        <v>0.2</v>
      </c>
      <c r="D145" s="209">
        <f t="shared" ca="1" si="23"/>
        <v>668928.38514341065</v>
      </c>
      <c r="E145" s="210">
        <f t="shared" ca="1" si="24"/>
        <v>5351427.0811472852</v>
      </c>
      <c r="F145" s="210">
        <f t="shared" ca="1" si="25"/>
        <v>3010177.7331453478</v>
      </c>
      <c r="G145" s="210">
        <f t="shared" ca="1" si="17"/>
        <v>2341249.3480019374</v>
      </c>
    </row>
    <row r="146" spans="1:7" x14ac:dyDescent="0.25">
      <c r="A146" s="207">
        <v>128</v>
      </c>
      <c r="B146" s="208">
        <f t="shared" ca="1" si="16"/>
        <v>0.7531343296609192</v>
      </c>
      <c r="C146" s="217">
        <f t="shared" ca="1" si="22"/>
        <v>0.7</v>
      </c>
      <c r="D146" s="209">
        <f t="shared" ca="1" si="23"/>
        <v>2341249.3480019369</v>
      </c>
      <c r="E146" s="210">
        <f t="shared" ca="1" si="24"/>
        <v>18729994.784015495</v>
      </c>
      <c r="F146" s="210">
        <f t="shared" ca="1" si="25"/>
        <v>10535622.066008717</v>
      </c>
      <c r="G146" s="210">
        <f t="shared" ca="1" si="17"/>
        <v>8194372.7180067785</v>
      </c>
    </row>
    <row r="147" spans="1:7" x14ac:dyDescent="0.25">
      <c r="A147" s="207">
        <v>129</v>
      </c>
      <c r="B147" s="208">
        <f t="shared" ca="1" si="16"/>
        <v>0.22594568884365296</v>
      </c>
      <c r="C147" s="217">
        <f t="shared" ca="1" si="22"/>
        <v>0.4</v>
      </c>
      <c r="D147" s="209">
        <f t="shared" ca="1" si="23"/>
        <v>1337856.7702868213</v>
      </c>
      <c r="E147" s="210">
        <f t="shared" ca="1" si="24"/>
        <v>10702854.16229457</v>
      </c>
      <c r="F147" s="210">
        <f t="shared" ca="1" si="25"/>
        <v>6020355.4662906956</v>
      </c>
      <c r="G147" s="210">
        <f t="shared" ca="1" si="17"/>
        <v>4682498.6960038748</v>
      </c>
    </row>
    <row r="148" spans="1:7" x14ac:dyDescent="0.25">
      <c r="A148" s="207">
        <v>130</v>
      </c>
      <c r="B148" s="208">
        <f t="shared" ref="B148:B168" ca="1" si="26">RAND()</f>
        <v>0.4354569210612117</v>
      </c>
      <c r="C148" s="217">
        <f t="shared" ca="1" si="22"/>
        <v>0.6</v>
      </c>
      <c r="D148" s="209">
        <f t="shared" ca="1" si="23"/>
        <v>2006785.1554302317</v>
      </c>
      <c r="E148" s="210">
        <f t="shared" ca="1" si="24"/>
        <v>16054281.243441854</v>
      </c>
      <c r="F148" s="210">
        <f t="shared" ca="1" si="25"/>
        <v>9030533.1994360425</v>
      </c>
      <c r="G148" s="210">
        <f t="shared" ref="G148:G168" ca="1" si="27">E148-F148</f>
        <v>7023748.0440058112</v>
      </c>
    </row>
    <row r="149" spans="1:7" x14ac:dyDescent="0.25">
      <c r="A149" s="207">
        <v>131</v>
      </c>
      <c r="B149" s="208">
        <f t="shared" ca="1" si="26"/>
        <v>6.0638061080415473E-2</v>
      </c>
      <c r="C149" s="217">
        <f t="shared" ca="1" si="22"/>
        <v>0.2</v>
      </c>
      <c r="D149" s="209">
        <f t="shared" ca="1" si="23"/>
        <v>668928.38514341065</v>
      </c>
      <c r="E149" s="210">
        <f t="shared" ca="1" si="24"/>
        <v>5351427.0811472852</v>
      </c>
      <c r="F149" s="210">
        <f t="shared" ca="1" si="25"/>
        <v>3010177.7331453478</v>
      </c>
      <c r="G149" s="210">
        <f t="shared" ca="1" si="27"/>
        <v>2341249.3480019374</v>
      </c>
    </row>
    <row r="150" spans="1:7" x14ac:dyDescent="0.25">
      <c r="A150" s="207">
        <v>132</v>
      </c>
      <c r="B150" s="208">
        <f t="shared" ca="1" si="26"/>
        <v>0.7481453235492399</v>
      </c>
      <c r="C150" s="217">
        <f t="shared" ca="1" si="22"/>
        <v>0.7</v>
      </c>
      <c r="D150" s="209">
        <f t="shared" ca="1" si="23"/>
        <v>2341249.3480019369</v>
      </c>
      <c r="E150" s="210">
        <f t="shared" ca="1" si="24"/>
        <v>18729994.784015495</v>
      </c>
      <c r="F150" s="210">
        <f t="shared" ca="1" si="25"/>
        <v>10535622.066008717</v>
      </c>
      <c r="G150" s="210">
        <f t="shared" ca="1" si="27"/>
        <v>8194372.7180067785</v>
      </c>
    </row>
    <row r="151" spans="1:7" x14ac:dyDescent="0.25">
      <c r="A151" s="207">
        <v>133</v>
      </c>
      <c r="B151" s="208">
        <f t="shared" ca="1" si="26"/>
        <v>0.61492800209284115</v>
      </c>
      <c r="C151" s="217">
        <f t="shared" ca="1" si="22"/>
        <v>0.7</v>
      </c>
      <c r="D151" s="209">
        <f t="shared" ca="1" si="23"/>
        <v>2341249.3480019369</v>
      </c>
      <c r="E151" s="210">
        <f t="shared" ca="1" si="24"/>
        <v>18729994.784015495</v>
      </c>
      <c r="F151" s="210">
        <f t="shared" ca="1" si="25"/>
        <v>10535622.066008717</v>
      </c>
      <c r="G151" s="210">
        <f t="shared" ca="1" si="27"/>
        <v>8194372.7180067785</v>
      </c>
    </row>
    <row r="152" spans="1:7" x14ac:dyDescent="0.25">
      <c r="A152" s="207">
        <v>134</v>
      </c>
      <c r="B152" s="208">
        <f t="shared" ca="1" si="26"/>
        <v>0.58194730055933042</v>
      </c>
      <c r="C152" s="217">
        <f t="shared" ca="1" si="22"/>
        <v>0.6</v>
      </c>
      <c r="D152" s="209">
        <f t="shared" ca="1" si="23"/>
        <v>2006785.1554302317</v>
      </c>
      <c r="E152" s="210">
        <f t="shared" ca="1" si="24"/>
        <v>16054281.243441854</v>
      </c>
      <c r="F152" s="210">
        <f t="shared" ca="1" si="25"/>
        <v>9030533.1994360425</v>
      </c>
      <c r="G152" s="210">
        <f t="shared" ca="1" si="27"/>
        <v>7023748.0440058112</v>
      </c>
    </row>
    <row r="153" spans="1:7" x14ac:dyDescent="0.25">
      <c r="A153" s="207">
        <v>135</v>
      </c>
      <c r="B153" s="208">
        <f t="shared" ca="1" si="26"/>
        <v>0.37514193742930835</v>
      </c>
      <c r="C153" s="217">
        <f t="shared" ca="1" si="22"/>
        <v>0.5</v>
      </c>
      <c r="D153" s="209">
        <f t="shared" ca="1" si="23"/>
        <v>1672320.9628585265</v>
      </c>
      <c r="E153" s="210">
        <f t="shared" ca="1" si="24"/>
        <v>13378567.702868212</v>
      </c>
      <c r="F153" s="210">
        <f t="shared" ca="1" si="25"/>
        <v>7525444.332863369</v>
      </c>
      <c r="G153" s="210">
        <f t="shared" ca="1" si="27"/>
        <v>5853123.370004843</v>
      </c>
    </row>
    <row r="154" spans="1:7" x14ac:dyDescent="0.25">
      <c r="A154" s="207">
        <v>136</v>
      </c>
      <c r="B154" s="208">
        <f t="shared" ca="1" si="26"/>
        <v>0.88137625992789992</v>
      </c>
      <c r="C154" s="217">
        <f t="shared" ca="1" si="22"/>
        <v>0.8</v>
      </c>
      <c r="D154" s="209">
        <f t="shared" ca="1" si="23"/>
        <v>2675713.5405736426</v>
      </c>
      <c r="E154" s="210">
        <f t="shared" ca="1" si="24"/>
        <v>21405708.324589141</v>
      </c>
      <c r="F154" s="210">
        <f t="shared" ca="1" si="25"/>
        <v>12040710.932581391</v>
      </c>
      <c r="G154" s="210">
        <f t="shared" ca="1" si="27"/>
        <v>9364997.3920077495</v>
      </c>
    </row>
    <row r="155" spans="1:7" x14ac:dyDescent="0.25">
      <c r="A155" s="207">
        <v>137</v>
      </c>
      <c r="B155" s="208">
        <f t="shared" ca="1" si="26"/>
        <v>6.7951442628303216E-2</v>
      </c>
      <c r="C155" s="217">
        <f t="shared" ca="1" si="22"/>
        <v>0.2</v>
      </c>
      <c r="D155" s="209">
        <f t="shared" ca="1" si="23"/>
        <v>668928.38514341065</v>
      </c>
      <c r="E155" s="210">
        <f t="shared" ca="1" si="24"/>
        <v>5351427.0811472852</v>
      </c>
      <c r="F155" s="210">
        <f t="shared" ca="1" si="25"/>
        <v>3010177.7331453478</v>
      </c>
      <c r="G155" s="210">
        <f t="shared" ca="1" si="27"/>
        <v>2341249.3480019374</v>
      </c>
    </row>
    <row r="156" spans="1:7" x14ac:dyDescent="0.25">
      <c r="A156" s="207">
        <v>138</v>
      </c>
      <c r="B156" s="208">
        <f t="shared" ca="1" si="26"/>
        <v>0.58493608149083087</v>
      </c>
      <c r="C156" s="217">
        <f t="shared" ca="1" si="22"/>
        <v>0.6</v>
      </c>
      <c r="D156" s="209">
        <f t="shared" ca="1" si="23"/>
        <v>2006785.1554302317</v>
      </c>
      <c r="E156" s="210">
        <f t="shared" ca="1" si="24"/>
        <v>16054281.243441854</v>
      </c>
      <c r="F156" s="210">
        <f t="shared" ca="1" si="25"/>
        <v>9030533.1994360425</v>
      </c>
      <c r="G156" s="210">
        <f t="shared" ca="1" si="27"/>
        <v>7023748.0440058112</v>
      </c>
    </row>
    <row r="157" spans="1:7" x14ac:dyDescent="0.25">
      <c r="A157" s="207">
        <v>139</v>
      </c>
      <c r="B157" s="208">
        <f t="shared" ca="1" si="26"/>
        <v>0.43218351791062226</v>
      </c>
      <c r="C157" s="217">
        <f t="shared" ref="C157:C168" ca="1" si="28">VLOOKUP(B157,$C$8:$D$15,2,TRUE)</f>
        <v>0.6</v>
      </c>
      <c r="D157" s="209">
        <f t="shared" ref="D157:D168" ca="1" si="29">C157*$D$5</f>
        <v>2006785.1554302317</v>
      </c>
      <c r="E157" s="210">
        <f t="shared" ref="E157:E168" ca="1" si="30">D157*$D$3</f>
        <v>16054281.243441854</v>
      </c>
      <c r="F157" s="210">
        <f t="shared" ref="F157:F168" ca="1" si="31">D157*$D$2</f>
        <v>9030533.1994360425</v>
      </c>
      <c r="G157" s="210">
        <f t="shared" ca="1" si="27"/>
        <v>7023748.0440058112</v>
      </c>
    </row>
    <row r="158" spans="1:7" x14ac:dyDescent="0.25">
      <c r="A158" s="207">
        <v>140</v>
      </c>
      <c r="B158" s="208">
        <f t="shared" ca="1" si="26"/>
        <v>0.26649473245616873</v>
      </c>
      <c r="C158" s="217">
        <f t="shared" ca="1" si="28"/>
        <v>0.5</v>
      </c>
      <c r="D158" s="209">
        <f t="shared" ca="1" si="29"/>
        <v>1672320.9628585265</v>
      </c>
      <c r="E158" s="210">
        <f t="shared" ca="1" si="30"/>
        <v>13378567.702868212</v>
      </c>
      <c r="F158" s="210">
        <f t="shared" ca="1" si="31"/>
        <v>7525444.332863369</v>
      </c>
      <c r="G158" s="210">
        <f t="shared" ca="1" si="27"/>
        <v>5853123.370004843</v>
      </c>
    </row>
    <row r="159" spans="1:7" x14ac:dyDescent="0.25">
      <c r="A159" s="207">
        <v>141</v>
      </c>
      <c r="B159" s="208">
        <f t="shared" ca="1" si="26"/>
        <v>0.90713202765870926</v>
      </c>
      <c r="C159" s="217">
        <f t="shared" ca="1" si="28"/>
        <v>0.8</v>
      </c>
      <c r="D159" s="209">
        <f t="shared" ca="1" si="29"/>
        <v>2675713.5405736426</v>
      </c>
      <c r="E159" s="210">
        <f t="shared" ca="1" si="30"/>
        <v>21405708.324589141</v>
      </c>
      <c r="F159" s="210">
        <f t="shared" ca="1" si="31"/>
        <v>12040710.932581391</v>
      </c>
      <c r="G159" s="210">
        <f t="shared" ca="1" si="27"/>
        <v>9364997.3920077495</v>
      </c>
    </row>
    <row r="160" spans="1:7" x14ac:dyDescent="0.25">
      <c r="A160" s="207">
        <v>142</v>
      </c>
      <c r="B160" s="208">
        <f t="shared" ca="1" si="26"/>
        <v>0.36199003174851185</v>
      </c>
      <c r="C160" s="217">
        <f t="shared" ca="1" si="28"/>
        <v>0.5</v>
      </c>
      <c r="D160" s="209">
        <f t="shared" ca="1" si="29"/>
        <v>1672320.9628585265</v>
      </c>
      <c r="E160" s="210">
        <f t="shared" ca="1" si="30"/>
        <v>13378567.702868212</v>
      </c>
      <c r="F160" s="210">
        <f t="shared" ca="1" si="31"/>
        <v>7525444.332863369</v>
      </c>
      <c r="G160" s="210">
        <f t="shared" ca="1" si="27"/>
        <v>5853123.370004843</v>
      </c>
    </row>
    <row r="161" spans="1:7" x14ac:dyDescent="0.25">
      <c r="A161" s="207">
        <v>143</v>
      </c>
      <c r="B161" s="208">
        <f t="shared" ca="1" si="26"/>
        <v>0.62299585230965615</v>
      </c>
      <c r="C161" s="217">
        <f t="shared" ca="1" si="28"/>
        <v>0.7</v>
      </c>
      <c r="D161" s="209">
        <f t="shared" ca="1" si="29"/>
        <v>2341249.3480019369</v>
      </c>
      <c r="E161" s="210">
        <f t="shared" ca="1" si="30"/>
        <v>18729994.784015495</v>
      </c>
      <c r="F161" s="210">
        <f t="shared" ca="1" si="31"/>
        <v>10535622.066008717</v>
      </c>
      <c r="G161" s="210">
        <f t="shared" ca="1" si="27"/>
        <v>8194372.7180067785</v>
      </c>
    </row>
    <row r="162" spans="1:7" x14ac:dyDescent="0.25">
      <c r="A162" s="207">
        <v>144</v>
      </c>
      <c r="B162" s="208">
        <f t="shared" ca="1" si="26"/>
        <v>7.8576206428445428E-2</v>
      </c>
      <c r="C162" s="217">
        <f t="shared" ca="1" si="28"/>
        <v>0.2</v>
      </c>
      <c r="D162" s="209">
        <f t="shared" ca="1" si="29"/>
        <v>668928.38514341065</v>
      </c>
      <c r="E162" s="210">
        <f t="shared" ca="1" si="30"/>
        <v>5351427.0811472852</v>
      </c>
      <c r="F162" s="210">
        <f t="shared" ca="1" si="31"/>
        <v>3010177.7331453478</v>
      </c>
      <c r="G162" s="210">
        <f t="shared" ca="1" si="27"/>
        <v>2341249.3480019374</v>
      </c>
    </row>
    <row r="163" spans="1:7" x14ac:dyDescent="0.25">
      <c r="A163" s="207">
        <v>145</v>
      </c>
      <c r="B163" s="208">
        <f t="shared" ca="1" si="26"/>
        <v>0.37098518554546045</v>
      </c>
      <c r="C163" s="217">
        <f t="shared" ca="1" si="28"/>
        <v>0.5</v>
      </c>
      <c r="D163" s="209">
        <f t="shared" ca="1" si="29"/>
        <v>1672320.9628585265</v>
      </c>
      <c r="E163" s="210">
        <f t="shared" ca="1" si="30"/>
        <v>13378567.702868212</v>
      </c>
      <c r="F163" s="210">
        <f t="shared" ca="1" si="31"/>
        <v>7525444.332863369</v>
      </c>
      <c r="G163" s="210">
        <f t="shared" ca="1" si="27"/>
        <v>5853123.370004843</v>
      </c>
    </row>
    <row r="164" spans="1:7" x14ac:dyDescent="0.25">
      <c r="A164" s="207">
        <v>146</v>
      </c>
      <c r="B164" s="208">
        <f t="shared" ca="1" si="26"/>
        <v>0.60251076653778524</v>
      </c>
      <c r="C164" s="217">
        <f t="shared" ca="1" si="28"/>
        <v>0.7</v>
      </c>
      <c r="D164" s="209">
        <f t="shared" ca="1" si="29"/>
        <v>2341249.3480019369</v>
      </c>
      <c r="E164" s="210">
        <f t="shared" ca="1" si="30"/>
        <v>18729994.784015495</v>
      </c>
      <c r="F164" s="210">
        <f t="shared" ca="1" si="31"/>
        <v>10535622.066008717</v>
      </c>
      <c r="G164" s="210">
        <f t="shared" ca="1" si="27"/>
        <v>8194372.7180067785</v>
      </c>
    </row>
    <row r="165" spans="1:7" x14ac:dyDescent="0.25">
      <c r="A165" s="207">
        <v>147</v>
      </c>
      <c r="B165" s="208">
        <f t="shared" ca="1" si="26"/>
        <v>5.3271927294668009E-3</v>
      </c>
      <c r="C165" s="217">
        <f t="shared" ca="1" si="28"/>
        <v>0.2</v>
      </c>
      <c r="D165" s="209">
        <f t="shared" ca="1" si="29"/>
        <v>668928.38514341065</v>
      </c>
      <c r="E165" s="210">
        <f t="shared" ca="1" si="30"/>
        <v>5351427.0811472852</v>
      </c>
      <c r="F165" s="210">
        <f t="shared" ca="1" si="31"/>
        <v>3010177.7331453478</v>
      </c>
      <c r="G165" s="210">
        <f t="shared" ca="1" si="27"/>
        <v>2341249.3480019374</v>
      </c>
    </row>
    <row r="166" spans="1:7" x14ac:dyDescent="0.25">
      <c r="A166" s="207">
        <v>148</v>
      </c>
      <c r="B166" s="208">
        <f t="shared" ca="1" si="26"/>
        <v>0.51573676136835656</v>
      </c>
      <c r="C166" s="217">
        <f t="shared" ca="1" si="28"/>
        <v>0.6</v>
      </c>
      <c r="D166" s="209">
        <f t="shared" ca="1" si="29"/>
        <v>2006785.1554302317</v>
      </c>
      <c r="E166" s="210">
        <f t="shared" ca="1" si="30"/>
        <v>16054281.243441854</v>
      </c>
      <c r="F166" s="210">
        <f t="shared" ca="1" si="31"/>
        <v>9030533.1994360425</v>
      </c>
      <c r="G166" s="210">
        <f t="shared" ca="1" si="27"/>
        <v>7023748.0440058112</v>
      </c>
    </row>
    <row r="167" spans="1:7" x14ac:dyDescent="0.25">
      <c r="A167" s="207">
        <v>149</v>
      </c>
      <c r="B167" s="208">
        <f t="shared" ca="1" si="26"/>
        <v>0.2922892128744129</v>
      </c>
      <c r="C167" s="217">
        <f t="shared" ca="1" si="28"/>
        <v>0.5</v>
      </c>
      <c r="D167" s="209">
        <f t="shared" ca="1" si="29"/>
        <v>1672320.9628585265</v>
      </c>
      <c r="E167" s="210">
        <f t="shared" ca="1" si="30"/>
        <v>13378567.702868212</v>
      </c>
      <c r="F167" s="210">
        <f t="shared" ca="1" si="31"/>
        <v>7525444.332863369</v>
      </c>
      <c r="G167" s="210">
        <f t="shared" ca="1" si="27"/>
        <v>5853123.370004843</v>
      </c>
    </row>
    <row r="168" spans="1:7" x14ac:dyDescent="0.25">
      <c r="A168" s="207">
        <v>150</v>
      </c>
      <c r="B168" s="208">
        <f t="shared" ca="1" si="26"/>
        <v>0.38872243255595995</v>
      </c>
      <c r="C168" s="217">
        <f t="shared" ca="1" si="28"/>
        <v>0.5</v>
      </c>
      <c r="D168" s="209">
        <f t="shared" ca="1" si="29"/>
        <v>1672320.9628585265</v>
      </c>
      <c r="E168" s="210">
        <f t="shared" ca="1" si="30"/>
        <v>13378567.702868212</v>
      </c>
      <c r="F168" s="210">
        <f t="shared" ca="1" si="31"/>
        <v>7525444.332863369</v>
      </c>
      <c r="G168" s="210">
        <f t="shared" ca="1" si="27"/>
        <v>5853123.370004843</v>
      </c>
    </row>
  </sheetData>
  <mergeCells count="3">
    <mergeCell ref="D17:G17"/>
    <mergeCell ref="N20:Q20"/>
    <mergeCell ref="B5: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C40"/>
  <sheetViews>
    <sheetView zoomScale="91" zoomScaleNormal="100" workbookViewId="0">
      <selection activeCell="L37" sqref="L37"/>
    </sheetView>
  </sheetViews>
  <sheetFormatPr defaultRowHeight="15" x14ac:dyDescent="0.25"/>
  <cols>
    <col min="2" max="2" width="22.140625" bestFit="1" customWidth="1"/>
    <col min="3" max="3" width="19.28515625" bestFit="1" customWidth="1"/>
    <col min="4" max="4" width="11" bestFit="1" customWidth="1"/>
  </cols>
  <sheetData>
    <row r="23" spans="2:3" ht="15.75" thickBot="1" x14ac:dyDescent="0.3"/>
    <row r="24" spans="2:3" x14ac:dyDescent="0.25">
      <c r="B24" s="22" t="s">
        <v>81</v>
      </c>
      <c r="C24" s="22"/>
    </row>
    <row r="25" spans="2:3" x14ac:dyDescent="0.25">
      <c r="B25" s="23"/>
      <c r="C25" s="23"/>
    </row>
    <row r="26" spans="2:3" x14ac:dyDescent="0.25">
      <c r="B26" s="23" t="s">
        <v>5</v>
      </c>
      <c r="C26" s="24">
        <v>236468.16975308643</v>
      </c>
    </row>
    <row r="27" spans="2:3" x14ac:dyDescent="0.25">
      <c r="B27" s="23" t="s">
        <v>6</v>
      </c>
      <c r="C27" s="24">
        <v>1521.9623188567195</v>
      </c>
    </row>
    <row r="28" spans="2:3" x14ac:dyDescent="0.25">
      <c r="B28" s="23" t="s">
        <v>7</v>
      </c>
      <c r="C28" s="24">
        <v>240580.5</v>
      </c>
    </row>
    <row r="29" spans="2:3" x14ac:dyDescent="0.25">
      <c r="B29" s="23" t="s">
        <v>8</v>
      </c>
      <c r="C29" s="25">
        <v>227899</v>
      </c>
    </row>
    <row r="30" spans="2:3" x14ac:dyDescent="0.25">
      <c r="B30" s="23" t="s">
        <v>9</v>
      </c>
      <c r="C30" s="24">
        <v>27395.321739420953</v>
      </c>
    </row>
    <row r="31" spans="2:3" x14ac:dyDescent="0.25">
      <c r="B31" s="23" t="s">
        <v>10</v>
      </c>
      <c r="C31" s="24">
        <v>750503653.20639026</v>
      </c>
    </row>
    <row r="32" spans="2:3" x14ac:dyDescent="0.25">
      <c r="B32" s="23" t="s">
        <v>11</v>
      </c>
      <c r="C32" s="26">
        <v>-0.45966218970552664</v>
      </c>
    </row>
    <row r="33" spans="2:3" x14ac:dyDescent="0.25">
      <c r="B33" s="23" t="s">
        <v>12</v>
      </c>
      <c r="C33" s="26">
        <v>-0.45519564428036835</v>
      </c>
    </row>
    <row r="34" spans="2:3" x14ac:dyDescent="0.25">
      <c r="B34" s="23" t="s">
        <v>13</v>
      </c>
      <c r="C34" s="27">
        <v>127941</v>
      </c>
    </row>
    <row r="35" spans="2:3" x14ac:dyDescent="0.25">
      <c r="B35" s="23" t="s">
        <v>14</v>
      </c>
      <c r="C35" s="27">
        <v>160204</v>
      </c>
    </row>
    <row r="36" spans="2:3" x14ac:dyDescent="0.25">
      <c r="B36" s="23" t="s">
        <v>15</v>
      </c>
      <c r="C36" s="27">
        <v>288145</v>
      </c>
    </row>
    <row r="37" spans="2:3" x14ac:dyDescent="0.25">
      <c r="B37" s="23" t="s">
        <v>16</v>
      </c>
      <c r="C37" s="27">
        <v>76615687</v>
      </c>
    </row>
    <row r="38" spans="2:3" ht="15.75" thickBot="1" x14ac:dyDescent="0.3">
      <c r="B38" s="28" t="s">
        <v>17</v>
      </c>
      <c r="C38" s="29">
        <v>324</v>
      </c>
    </row>
    <row r="40" spans="2:3" x14ac:dyDescent="0.25">
      <c r="B40" t="s">
        <v>18</v>
      </c>
      <c r="C40" s="12">
        <f>C30/C26</f>
        <v>0.11585204794381584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5"/>
  <sheetViews>
    <sheetView zoomScale="76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Y15" sqref="Y15"/>
    </sheetView>
  </sheetViews>
  <sheetFormatPr defaultRowHeight="15" x14ac:dyDescent="0.25"/>
  <cols>
    <col min="1" max="1" width="6.85546875" style="23" bestFit="1" customWidth="1"/>
    <col min="2" max="2" width="10.140625" style="23" customWidth="1"/>
    <col min="3" max="3" width="14.5703125" style="23" customWidth="1"/>
    <col min="4" max="4" width="8.85546875" style="23" bestFit="1" customWidth="1"/>
    <col min="5" max="5" width="11" style="23" bestFit="1" customWidth="1"/>
    <col min="6" max="6" width="15.5703125" style="23" bestFit="1" customWidth="1"/>
    <col min="7" max="7" width="14.85546875" style="51" bestFit="1" customWidth="1"/>
    <col min="8" max="8" width="16" style="23" bestFit="1" customWidth="1"/>
    <col min="9" max="9" width="24" style="26" customWidth="1"/>
    <col min="10" max="10" width="12.5703125" style="23" customWidth="1"/>
    <col min="11" max="11" width="14.28515625" style="23" bestFit="1" customWidth="1"/>
    <col min="12" max="12" width="11.85546875" style="23" bestFit="1" customWidth="1"/>
    <col min="13" max="16384" width="9.140625" style="23"/>
  </cols>
  <sheetData>
    <row r="1" spans="1:12" s="33" customFormat="1" ht="42.75" customHeight="1" thickBot="1" x14ac:dyDescent="0.3">
      <c r="A1" s="30" t="s">
        <v>2</v>
      </c>
      <c r="B1" s="30" t="s">
        <v>3</v>
      </c>
      <c r="C1" s="30" t="s">
        <v>4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  <c r="I1" s="32" t="s">
        <v>82</v>
      </c>
      <c r="J1" s="31" t="s">
        <v>24</v>
      </c>
      <c r="K1" s="31" t="s">
        <v>25</v>
      </c>
      <c r="L1" s="33" t="s">
        <v>26</v>
      </c>
    </row>
    <row r="2" spans="1:12" x14ac:dyDescent="0.25">
      <c r="A2" s="34">
        <v>1</v>
      </c>
      <c r="B2" s="35">
        <v>33604</v>
      </c>
      <c r="C2" s="36">
        <v>160204</v>
      </c>
      <c r="D2" s="37">
        <f t="shared" ref="D2:D65" si="0">MONTH(B2)</f>
        <v>1</v>
      </c>
      <c r="E2" s="37">
        <f t="shared" ref="E2:E65" si="1">YEAR(B2)</f>
        <v>1992</v>
      </c>
      <c r="F2" s="38"/>
      <c r="G2" s="38"/>
      <c r="H2" s="38"/>
      <c r="I2" s="39"/>
      <c r="J2" s="38"/>
      <c r="K2" s="38"/>
    </row>
    <row r="3" spans="1:12" x14ac:dyDescent="0.25">
      <c r="A3" s="34">
        <v>2</v>
      </c>
      <c r="B3" s="35">
        <v>33635</v>
      </c>
      <c r="C3" s="36">
        <v>183778</v>
      </c>
      <c r="D3" s="37">
        <f t="shared" si="0"/>
        <v>2</v>
      </c>
      <c r="E3" s="37">
        <f t="shared" si="1"/>
        <v>1992</v>
      </c>
      <c r="F3" s="38"/>
      <c r="G3" s="38"/>
      <c r="H3" s="38"/>
      <c r="I3" s="39"/>
      <c r="J3" s="38"/>
      <c r="K3" s="38"/>
    </row>
    <row r="4" spans="1:12" x14ac:dyDescent="0.25">
      <c r="A4" s="34">
        <v>3</v>
      </c>
      <c r="B4" s="35">
        <v>33664</v>
      </c>
      <c r="C4" s="36">
        <v>186069</v>
      </c>
      <c r="D4" s="37">
        <f t="shared" si="0"/>
        <v>3</v>
      </c>
      <c r="E4" s="37">
        <f t="shared" si="1"/>
        <v>1992</v>
      </c>
      <c r="F4" s="38"/>
      <c r="G4" s="38"/>
      <c r="H4" s="38"/>
      <c r="I4" s="39"/>
      <c r="J4" s="38"/>
      <c r="K4" s="38"/>
    </row>
    <row r="5" spans="1:12" x14ac:dyDescent="0.25">
      <c r="A5" s="34">
        <v>4</v>
      </c>
      <c r="B5" s="35">
        <v>33695</v>
      </c>
      <c r="C5" s="36">
        <v>196725</v>
      </c>
      <c r="D5" s="37">
        <f t="shared" si="0"/>
        <v>4</v>
      </c>
      <c r="E5" s="37">
        <f t="shared" si="1"/>
        <v>1992</v>
      </c>
      <c r="F5" s="38"/>
      <c r="G5" s="38"/>
      <c r="H5" s="38"/>
      <c r="I5" s="39"/>
      <c r="J5" s="38"/>
      <c r="K5" s="38"/>
    </row>
    <row r="6" spans="1:12" x14ac:dyDescent="0.25">
      <c r="A6" s="34">
        <v>5</v>
      </c>
      <c r="B6" s="35">
        <v>33725</v>
      </c>
      <c r="C6" s="36">
        <v>197232</v>
      </c>
      <c r="D6" s="37">
        <f t="shared" si="0"/>
        <v>5</v>
      </c>
      <c r="E6" s="37">
        <f t="shared" si="1"/>
        <v>1992</v>
      </c>
      <c r="F6" s="38"/>
      <c r="G6" s="38"/>
      <c r="H6" s="38"/>
      <c r="I6" s="39"/>
      <c r="J6" s="38"/>
      <c r="K6" s="38"/>
    </row>
    <row r="7" spans="1:12" x14ac:dyDescent="0.25">
      <c r="A7" s="34">
        <v>6</v>
      </c>
      <c r="B7" s="35">
        <v>33756</v>
      </c>
      <c r="C7" s="36">
        <v>206616</v>
      </c>
      <c r="D7" s="37">
        <f t="shared" si="0"/>
        <v>6</v>
      </c>
      <c r="E7" s="37">
        <f t="shared" si="1"/>
        <v>1992</v>
      </c>
      <c r="F7" s="38"/>
      <c r="G7" s="38"/>
      <c r="H7" s="38"/>
      <c r="I7" s="39"/>
      <c r="J7" s="38"/>
      <c r="K7" s="38"/>
    </row>
    <row r="8" spans="1:12" x14ac:dyDescent="0.25">
      <c r="A8" s="34">
        <v>7</v>
      </c>
      <c r="B8" s="35">
        <v>33786</v>
      </c>
      <c r="C8" s="36">
        <v>204753</v>
      </c>
      <c r="D8" s="37">
        <f t="shared" si="0"/>
        <v>7</v>
      </c>
      <c r="E8" s="37">
        <f t="shared" si="1"/>
        <v>1992</v>
      </c>
      <c r="F8" s="40">
        <f>AVERAGE(C2:C13)</f>
        <v>187598.33333333334</v>
      </c>
      <c r="G8" s="36">
        <f>AVERAGE(F8:F9)</f>
        <v>187708.33333333334</v>
      </c>
      <c r="H8" s="36">
        <f t="shared" ref="H8:H71" si="2">C8-G8</f>
        <v>17044.666666666657</v>
      </c>
      <c r="I8" s="41">
        <f>'A2.1 Seasonality Index'!AD9</f>
        <v>16941.792334401707</v>
      </c>
      <c r="J8" s="36">
        <f t="shared" ref="J8:J71" si="3">C8-G8-I8</f>
        <v>102.87433226494977</v>
      </c>
      <c r="K8" s="36">
        <f t="shared" ref="K8:K71" si="4">G8+I8+J8</f>
        <v>204753</v>
      </c>
      <c r="L8" s="42">
        <f>C8-K8</f>
        <v>0</v>
      </c>
    </row>
    <row r="9" spans="1:12" x14ac:dyDescent="0.25">
      <c r="A9" s="34">
        <v>8</v>
      </c>
      <c r="B9" s="35">
        <v>33817</v>
      </c>
      <c r="C9" s="36">
        <v>190908</v>
      </c>
      <c r="D9" s="37">
        <f t="shared" si="0"/>
        <v>8</v>
      </c>
      <c r="E9" s="37">
        <f t="shared" si="1"/>
        <v>1992</v>
      </c>
      <c r="F9" s="40">
        <f t="shared" ref="F9:F72" si="5">AVERAGE(C3:C14)</f>
        <v>187818.33333333334</v>
      </c>
      <c r="G9" s="36">
        <f t="shared" ref="G9:G72" si="6">AVERAGE(F9:F10)</f>
        <v>187988.79166666669</v>
      </c>
      <c r="H9" s="36">
        <f t="shared" si="2"/>
        <v>2919.2083333333139</v>
      </c>
      <c r="I9" s="41">
        <f>'A2.1 Seasonality Index'!AD10</f>
        <v>-3386.6403579059825</v>
      </c>
      <c r="J9" s="36">
        <f t="shared" si="3"/>
        <v>6305.8486912392964</v>
      </c>
      <c r="K9" s="36">
        <f t="shared" si="4"/>
        <v>190908</v>
      </c>
      <c r="L9" s="42">
        <f t="shared" ref="L9:L72" si="7">C9-K9</f>
        <v>0</v>
      </c>
    </row>
    <row r="10" spans="1:12" x14ac:dyDescent="0.25">
      <c r="A10" s="34">
        <v>9</v>
      </c>
      <c r="B10" s="35">
        <v>33848</v>
      </c>
      <c r="C10" s="36">
        <v>194836</v>
      </c>
      <c r="D10" s="37">
        <f t="shared" si="0"/>
        <v>9</v>
      </c>
      <c r="E10" s="37">
        <f t="shared" si="1"/>
        <v>1992</v>
      </c>
      <c r="F10" s="40">
        <f t="shared" si="5"/>
        <v>188159.25</v>
      </c>
      <c r="G10" s="36">
        <f t="shared" si="6"/>
        <v>188270.41666666669</v>
      </c>
      <c r="H10" s="36">
        <f t="shared" si="2"/>
        <v>6565.5833333333139</v>
      </c>
      <c r="I10" s="41">
        <f>'A2.1 Seasonality Index'!AD11</f>
        <v>7367.3404113247898</v>
      </c>
      <c r="J10" s="36">
        <f t="shared" si="3"/>
        <v>-801.75707799147585</v>
      </c>
      <c r="K10" s="36">
        <f t="shared" si="4"/>
        <v>194836</v>
      </c>
      <c r="L10" s="42">
        <f t="shared" si="7"/>
        <v>0</v>
      </c>
    </row>
    <row r="11" spans="1:12" x14ac:dyDescent="0.25">
      <c r="A11" s="34">
        <v>10</v>
      </c>
      <c r="B11" s="35">
        <v>33878</v>
      </c>
      <c r="C11" s="36">
        <v>177380</v>
      </c>
      <c r="D11" s="37">
        <f t="shared" si="0"/>
        <v>10</v>
      </c>
      <c r="E11" s="37">
        <f t="shared" si="1"/>
        <v>1992</v>
      </c>
      <c r="F11" s="40">
        <f t="shared" si="5"/>
        <v>188381.58333333334</v>
      </c>
      <c r="G11" s="36">
        <f t="shared" si="6"/>
        <v>188767.25</v>
      </c>
      <c r="H11" s="36">
        <f t="shared" si="2"/>
        <v>-11387.25</v>
      </c>
      <c r="I11" s="41">
        <f>'A2.1 Seasonality Index'!AD12</f>
        <v>-8854.5009348290532</v>
      </c>
      <c r="J11" s="36">
        <f t="shared" si="3"/>
        <v>-2532.7490651709468</v>
      </c>
      <c r="K11" s="36">
        <f t="shared" si="4"/>
        <v>177380</v>
      </c>
      <c r="L11" s="42">
        <f t="shared" si="7"/>
        <v>0</v>
      </c>
    </row>
    <row r="12" spans="1:12" x14ac:dyDescent="0.25">
      <c r="A12" s="34">
        <v>11</v>
      </c>
      <c r="B12" s="35">
        <v>33909</v>
      </c>
      <c r="C12" s="36">
        <v>180999</v>
      </c>
      <c r="D12" s="37">
        <f t="shared" si="0"/>
        <v>11</v>
      </c>
      <c r="E12" s="37">
        <f t="shared" si="1"/>
        <v>1992</v>
      </c>
      <c r="F12" s="40">
        <f t="shared" si="5"/>
        <v>189152.91666666666</v>
      </c>
      <c r="G12" s="36">
        <f t="shared" si="6"/>
        <v>189243.83333333331</v>
      </c>
      <c r="H12" s="36">
        <f t="shared" si="2"/>
        <v>-8244.8333333333139</v>
      </c>
      <c r="I12" s="41">
        <f>'A2.1 Seasonality Index'!AD13</f>
        <v>-5875.1099091880333</v>
      </c>
      <c r="J12" s="36">
        <f t="shared" si="3"/>
        <v>-2369.7234241452807</v>
      </c>
      <c r="K12" s="36">
        <f t="shared" si="4"/>
        <v>180999</v>
      </c>
      <c r="L12" s="42">
        <f t="shared" si="7"/>
        <v>0</v>
      </c>
    </row>
    <row r="13" spans="1:12" x14ac:dyDescent="0.25">
      <c r="A13" s="34">
        <v>12</v>
      </c>
      <c r="B13" s="35">
        <v>33939</v>
      </c>
      <c r="C13" s="36">
        <v>171680</v>
      </c>
      <c r="D13" s="37">
        <f t="shared" si="0"/>
        <v>12</v>
      </c>
      <c r="E13" s="37">
        <f t="shared" si="1"/>
        <v>1992</v>
      </c>
      <c r="F13" s="40">
        <f t="shared" si="5"/>
        <v>189334.75</v>
      </c>
      <c r="G13" s="36">
        <f t="shared" si="6"/>
        <v>189469</v>
      </c>
      <c r="H13" s="36">
        <f t="shared" si="2"/>
        <v>-17789</v>
      </c>
      <c r="I13" s="41">
        <f>'A2.1 Seasonality Index'!AD14</f>
        <v>-20820.234909188031</v>
      </c>
      <c r="J13" s="36">
        <f t="shared" si="3"/>
        <v>3031.2349091880315</v>
      </c>
      <c r="K13" s="36">
        <f t="shared" si="4"/>
        <v>171680</v>
      </c>
      <c r="L13" s="42">
        <f t="shared" si="7"/>
        <v>0</v>
      </c>
    </row>
    <row r="14" spans="1:12" x14ac:dyDescent="0.25">
      <c r="A14" s="34">
        <v>13</v>
      </c>
      <c r="B14" s="35">
        <v>33970</v>
      </c>
      <c r="C14" s="36">
        <v>162844</v>
      </c>
      <c r="D14" s="37">
        <f t="shared" si="0"/>
        <v>1</v>
      </c>
      <c r="E14" s="37">
        <f t="shared" si="1"/>
        <v>1993</v>
      </c>
      <c r="F14" s="40">
        <f t="shared" si="5"/>
        <v>189603.25</v>
      </c>
      <c r="G14" s="36">
        <f t="shared" si="6"/>
        <v>189806.625</v>
      </c>
      <c r="H14" s="36">
        <f t="shared" si="2"/>
        <v>-26962.625</v>
      </c>
      <c r="I14" s="41">
        <f>'A2.1 Seasonality Index'!AD3</f>
        <v>-31813.991319444453</v>
      </c>
      <c r="J14" s="36">
        <f t="shared" si="3"/>
        <v>4851.3663194444525</v>
      </c>
      <c r="K14" s="36">
        <f t="shared" si="4"/>
        <v>162844</v>
      </c>
      <c r="L14" s="42">
        <f t="shared" si="7"/>
        <v>0</v>
      </c>
    </row>
    <row r="15" spans="1:12" x14ac:dyDescent="0.25">
      <c r="A15" s="34">
        <v>14</v>
      </c>
      <c r="B15" s="35">
        <v>34001</v>
      </c>
      <c r="C15" s="36">
        <v>187869</v>
      </c>
      <c r="D15" s="37">
        <f t="shared" si="0"/>
        <v>2</v>
      </c>
      <c r="E15" s="37">
        <f t="shared" si="1"/>
        <v>1993</v>
      </c>
      <c r="F15" s="40">
        <f t="shared" si="5"/>
        <v>190010</v>
      </c>
      <c r="G15" s="36">
        <f t="shared" si="6"/>
        <v>190129.04166666669</v>
      </c>
      <c r="H15" s="36">
        <f t="shared" si="2"/>
        <v>-2260.0416666666861</v>
      </c>
      <c r="I15" s="41">
        <f>'A2.1 Seasonality Index'!AD4</f>
        <v>2408.0375267093955</v>
      </c>
      <c r="J15" s="36">
        <f t="shared" si="3"/>
        <v>-4668.0791933760811</v>
      </c>
      <c r="K15" s="36">
        <f t="shared" si="4"/>
        <v>187869</v>
      </c>
      <c r="L15" s="42">
        <f t="shared" si="7"/>
        <v>0</v>
      </c>
    </row>
    <row r="16" spans="1:12" x14ac:dyDescent="0.25">
      <c r="A16" s="34">
        <v>15</v>
      </c>
      <c r="B16" s="35">
        <v>34029</v>
      </c>
      <c r="C16" s="36">
        <v>188737</v>
      </c>
      <c r="D16" s="37">
        <f t="shared" si="0"/>
        <v>3</v>
      </c>
      <c r="E16" s="37">
        <f t="shared" si="1"/>
        <v>1993</v>
      </c>
      <c r="F16" s="40">
        <f t="shared" si="5"/>
        <v>190248.08333333334</v>
      </c>
      <c r="G16" s="36">
        <f t="shared" si="6"/>
        <v>190371.29166666669</v>
      </c>
      <c r="H16" s="36">
        <f t="shared" si="2"/>
        <v>-1634.2916666666861</v>
      </c>
      <c r="I16" s="41">
        <f>'A2.1 Seasonality Index'!AD5</f>
        <v>2026.6641292735064</v>
      </c>
      <c r="J16" s="36">
        <f t="shared" si="3"/>
        <v>-3660.9557959401927</v>
      </c>
      <c r="K16" s="36">
        <f t="shared" si="4"/>
        <v>188737</v>
      </c>
      <c r="L16" s="42">
        <f t="shared" si="7"/>
        <v>0</v>
      </c>
    </row>
    <row r="17" spans="1:12" x14ac:dyDescent="0.25">
      <c r="A17" s="34">
        <v>16</v>
      </c>
      <c r="B17" s="35">
        <v>34060</v>
      </c>
      <c r="C17" s="36">
        <v>205981</v>
      </c>
      <c r="D17" s="37">
        <f t="shared" si="0"/>
        <v>4</v>
      </c>
      <c r="E17" s="37">
        <f t="shared" si="1"/>
        <v>1993</v>
      </c>
      <c r="F17" s="40">
        <f t="shared" si="5"/>
        <v>190494.5</v>
      </c>
      <c r="G17" s="36">
        <f t="shared" si="6"/>
        <v>190700.41666666669</v>
      </c>
      <c r="H17" s="36">
        <f t="shared" si="2"/>
        <v>15280.583333333314</v>
      </c>
      <c r="I17" s="41">
        <f>'A2.1 Seasonality Index'!AD6</f>
        <v>12897.09361645299</v>
      </c>
      <c r="J17" s="36">
        <f t="shared" si="3"/>
        <v>2383.4897168803236</v>
      </c>
      <c r="K17" s="36">
        <f t="shared" si="4"/>
        <v>205981</v>
      </c>
      <c r="L17" s="42">
        <f t="shared" si="7"/>
        <v>0</v>
      </c>
    </row>
    <row r="18" spans="1:12" x14ac:dyDescent="0.25">
      <c r="A18" s="34">
        <v>17</v>
      </c>
      <c r="B18" s="35">
        <v>34090</v>
      </c>
      <c r="C18" s="36">
        <v>199414</v>
      </c>
      <c r="D18" s="37">
        <f t="shared" si="0"/>
        <v>5</v>
      </c>
      <c r="E18" s="37">
        <f t="shared" si="1"/>
        <v>1993</v>
      </c>
      <c r="F18" s="40">
        <f t="shared" si="5"/>
        <v>190906.33333333334</v>
      </c>
      <c r="G18" s="36">
        <f t="shared" si="6"/>
        <v>191149.20833333334</v>
      </c>
      <c r="H18" s="36">
        <f t="shared" si="2"/>
        <v>8264.791666666657</v>
      </c>
      <c r="I18" s="41">
        <f>'A2.1 Seasonality Index'!AD7</f>
        <v>11553.709001068375</v>
      </c>
      <c r="J18" s="36">
        <f t="shared" si="3"/>
        <v>-3288.9173344017181</v>
      </c>
      <c r="K18" s="36">
        <f t="shared" si="4"/>
        <v>199414</v>
      </c>
      <c r="L18" s="42">
        <f t="shared" si="7"/>
        <v>0</v>
      </c>
    </row>
    <row r="19" spans="1:12" x14ac:dyDescent="0.25">
      <c r="A19" s="34">
        <v>18</v>
      </c>
      <c r="B19" s="35">
        <v>34121</v>
      </c>
      <c r="C19" s="36">
        <v>209838</v>
      </c>
      <c r="D19" s="37">
        <f t="shared" si="0"/>
        <v>6</v>
      </c>
      <c r="E19" s="37">
        <f t="shared" si="1"/>
        <v>1993</v>
      </c>
      <c r="F19" s="40">
        <f t="shared" si="5"/>
        <v>191392.08333333334</v>
      </c>
      <c r="G19" s="36">
        <f t="shared" si="6"/>
        <v>191293.5</v>
      </c>
      <c r="H19" s="36">
        <f t="shared" si="2"/>
        <v>18544.5</v>
      </c>
      <c r="I19" s="41">
        <f>'A2.1 Seasonality Index'!AD8</f>
        <v>17555.840411324789</v>
      </c>
      <c r="J19" s="36">
        <f t="shared" si="3"/>
        <v>988.65958867521113</v>
      </c>
      <c r="K19" s="36">
        <f t="shared" si="4"/>
        <v>209838</v>
      </c>
      <c r="L19" s="42">
        <f t="shared" si="7"/>
        <v>0</v>
      </c>
    </row>
    <row r="20" spans="1:12" x14ac:dyDescent="0.25">
      <c r="A20" s="34">
        <v>19</v>
      </c>
      <c r="B20" s="35">
        <v>34151</v>
      </c>
      <c r="C20" s="36">
        <v>209634</v>
      </c>
      <c r="D20" s="37">
        <f t="shared" si="0"/>
        <v>7</v>
      </c>
      <c r="E20" s="37">
        <f t="shared" si="1"/>
        <v>1993</v>
      </c>
      <c r="F20" s="40">
        <f t="shared" si="5"/>
        <v>191194.91666666666</v>
      </c>
      <c r="G20" s="36">
        <f t="shared" si="6"/>
        <v>191344.91666666666</v>
      </c>
      <c r="H20" s="36">
        <f t="shared" si="2"/>
        <v>18289.083333333343</v>
      </c>
      <c r="I20" s="41">
        <f>I8</f>
        <v>16941.792334401707</v>
      </c>
      <c r="J20" s="36">
        <f t="shared" si="3"/>
        <v>1347.2909989316358</v>
      </c>
      <c r="K20" s="36">
        <f t="shared" si="4"/>
        <v>209634</v>
      </c>
      <c r="L20" s="42">
        <f t="shared" si="7"/>
        <v>0</v>
      </c>
    </row>
    <row r="21" spans="1:12" x14ac:dyDescent="0.25">
      <c r="A21" s="34">
        <v>20</v>
      </c>
      <c r="B21" s="35">
        <v>34182</v>
      </c>
      <c r="C21" s="36">
        <v>193765</v>
      </c>
      <c r="D21" s="37">
        <f t="shared" si="0"/>
        <v>8</v>
      </c>
      <c r="E21" s="37">
        <f t="shared" si="1"/>
        <v>1993</v>
      </c>
      <c r="F21" s="40">
        <f t="shared" si="5"/>
        <v>191494.91666666666</v>
      </c>
      <c r="G21" s="36">
        <f t="shared" si="6"/>
        <v>191841.625</v>
      </c>
      <c r="H21" s="36">
        <f t="shared" si="2"/>
        <v>1923.375</v>
      </c>
      <c r="I21" s="41">
        <f t="shared" ref="I21:I84" si="8">I9</f>
        <v>-3386.6403579059825</v>
      </c>
      <c r="J21" s="36">
        <f t="shared" si="3"/>
        <v>5310.0153579059825</v>
      </c>
      <c r="K21" s="36">
        <f t="shared" si="4"/>
        <v>193765</v>
      </c>
      <c r="L21" s="42">
        <f t="shared" si="7"/>
        <v>0</v>
      </c>
    </row>
    <row r="22" spans="1:12" x14ac:dyDescent="0.25">
      <c r="A22" s="34">
        <v>21</v>
      </c>
      <c r="B22" s="35">
        <v>34213</v>
      </c>
      <c r="C22" s="36">
        <v>197793</v>
      </c>
      <c r="D22" s="37">
        <f t="shared" si="0"/>
        <v>9</v>
      </c>
      <c r="E22" s="37">
        <f t="shared" si="1"/>
        <v>1993</v>
      </c>
      <c r="F22" s="40">
        <f t="shared" si="5"/>
        <v>192188.33333333334</v>
      </c>
      <c r="G22" s="36">
        <f t="shared" si="6"/>
        <v>192466.25</v>
      </c>
      <c r="H22" s="36">
        <f t="shared" si="2"/>
        <v>5326.75</v>
      </c>
      <c r="I22" s="41">
        <f t="shared" si="8"/>
        <v>7367.3404113247898</v>
      </c>
      <c r="J22" s="36">
        <f t="shared" si="3"/>
        <v>-2040.5904113247898</v>
      </c>
      <c r="K22" s="36">
        <f t="shared" si="4"/>
        <v>197793</v>
      </c>
      <c r="L22" s="42">
        <f t="shared" si="7"/>
        <v>0</v>
      </c>
    </row>
    <row r="23" spans="1:12" x14ac:dyDescent="0.25">
      <c r="A23" s="34">
        <v>22</v>
      </c>
      <c r="B23" s="35">
        <v>34243</v>
      </c>
      <c r="C23" s="36">
        <v>182322</v>
      </c>
      <c r="D23" s="37">
        <f t="shared" si="0"/>
        <v>10</v>
      </c>
      <c r="E23" s="37">
        <f t="shared" si="1"/>
        <v>1993</v>
      </c>
      <c r="F23" s="40">
        <f t="shared" si="5"/>
        <v>192744.16666666666</v>
      </c>
      <c r="G23" s="36">
        <f t="shared" si="6"/>
        <v>192769.70833333331</v>
      </c>
      <c r="H23" s="36">
        <f t="shared" si="2"/>
        <v>-10447.708333333314</v>
      </c>
      <c r="I23" s="41">
        <f t="shared" si="8"/>
        <v>-8854.5009348290532</v>
      </c>
      <c r="J23" s="36">
        <f t="shared" si="3"/>
        <v>-1593.2073985042607</v>
      </c>
      <c r="K23" s="36">
        <f t="shared" si="4"/>
        <v>182322</v>
      </c>
      <c r="L23" s="42">
        <f t="shared" si="7"/>
        <v>0</v>
      </c>
    </row>
    <row r="24" spans="1:12" x14ac:dyDescent="0.25">
      <c r="A24" s="34">
        <v>23</v>
      </c>
      <c r="B24" s="35">
        <v>34274</v>
      </c>
      <c r="C24" s="36">
        <v>186828</v>
      </c>
      <c r="D24" s="37">
        <f t="shared" si="0"/>
        <v>11</v>
      </c>
      <c r="E24" s="37">
        <f t="shared" si="1"/>
        <v>1993</v>
      </c>
      <c r="F24" s="40">
        <f t="shared" si="5"/>
        <v>192795.25</v>
      </c>
      <c r="G24" s="36">
        <f t="shared" si="6"/>
        <v>193123</v>
      </c>
      <c r="H24" s="36">
        <f t="shared" si="2"/>
        <v>-6295</v>
      </c>
      <c r="I24" s="41">
        <f t="shared" si="8"/>
        <v>-5875.1099091880333</v>
      </c>
      <c r="J24" s="36">
        <f t="shared" si="3"/>
        <v>-419.89009081196673</v>
      </c>
      <c r="K24" s="36">
        <f t="shared" si="4"/>
        <v>186828</v>
      </c>
      <c r="L24" s="42">
        <f t="shared" si="7"/>
        <v>0</v>
      </c>
    </row>
    <row r="25" spans="1:12" x14ac:dyDescent="0.25">
      <c r="A25" s="34">
        <v>24</v>
      </c>
      <c r="B25" s="35">
        <v>34304</v>
      </c>
      <c r="C25" s="36">
        <v>169314</v>
      </c>
      <c r="D25" s="37">
        <f t="shared" si="0"/>
        <v>12</v>
      </c>
      <c r="E25" s="37">
        <f t="shared" si="1"/>
        <v>1993</v>
      </c>
      <c r="F25" s="40">
        <f t="shared" si="5"/>
        <v>193450.75</v>
      </c>
      <c r="G25" s="36">
        <f t="shared" si="6"/>
        <v>193656.58333333331</v>
      </c>
      <c r="H25" s="36">
        <f t="shared" si="2"/>
        <v>-24342.583333333314</v>
      </c>
      <c r="I25" s="41">
        <f t="shared" si="8"/>
        <v>-20820.234909188031</v>
      </c>
      <c r="J25" s="36">
        <f t="shared" si="3"/>
        <v>-3522.3484241452825</v>
      </c>
      <c r="K25" s="36">
        <f t="shared" si="4"/>
        <v>169314</v>
      </c>
      <c r="L25" s="42">
        <f t="shared" si="7"/>
        <v>0</v>
      </c>
    </row>
    <row r="26" spans="1:12" x14ac:dyDescent="0.25">
      <c r="A26" s="34">
        <v>25</v>
      </c>
      <c r="B26" s="35">
        <v>34335</v>
      </c>
      <c r="C26" s="36">
        <v>166444</v>
      </c>
      <c r="D26" s="37">
        <f t="shared" si="0"/>
        <v>1</v>
      </c>
      <c r="E26" s="37">
        <f t="shared" si="1"/>
        <v>1994</v>
      </c>
      <c r="F26" s="40">
        <f t="shared" si="5"/>
        <v>193862.41666666666</v>
      </c>
      <c r="G26" s="36">
        <f t="shared" si="6"/>
        <v>194087.875</v>
      </c>
      <c r="H26" s="36">
        <f t="shared" si="2"/>
        <v>-27643.875</v>
      </c>
      <c r="I26" s="41">
        <f t="shared" si="8"/>
        <v>-31813.991319444453</v>
      </c>
      <c r="J26" s="36">
        <f t="shared" si="3"/>
        <v>4170.1163194444525</v>
      </c>
      <c r="K26" s="36">
        <f t="shared" si="4"/>
        <v>166444</v>
      </c>
      <c r="L26" s="42">
        <f t="shared" si="7"/>
        <v>0</v>
      </c>
    </row>
    <row r="27" spans="1:12" x14ac:dyDescent="0.25">
      <c r="A27" s="34">
        <v>26</v>
      </c>
      <c r="B27" s="35">
        <v>34366</v>
      </c>
      <c r="C27" s="36">
        <v>196190</v>
      </c>
      <c r="D27" s="37">
        <f t="shared" si="0"/>
        <v>2</v>
      </c>
      <c r="E27" s="37">
        <f t="shared" si="1"/>
        <v>1994</v>
      </c>
      <c r="F27" s="40">
        <f t="shared" si="5"/>
        <v>194313.33333333334</v>
      </c>
      <c r="G27" s="36">
        <f t="shared" si="6"/>
        <v>194594.41666666669</v>
      </c>
      <c r="H27" s="36">
        <f t="shared" si="2"/>
        <v>1595.5833333333139</v>
      </c>
      <c r="I27" s="41">
        <f t="shared" si="8"/>
        <v>2408.0375267093955</v>
      </c>
      <c r="J27" s="36">
        <f t="shared" si="3"/>
        <v>-812.45419337608155</v>
      </c>
      <c r="K27" s="36">
        <f t="shared" si="4"/>
        <v>196190</v>
      </c>
      <c r="L27" s="42">
        <f t="shared" si="7"/>
        <v>0</v>
      </c>
    </row>
    <row r="28" spans="1:12" x14ac:dyDescent="0.25">
      <c r="A28" s="34">
        <v>27</v>
      </c>
      <c r="B28" s="35">
        <v>34394</v>
      </c>
      <c r="C28" s="36">
        <v>195407</v>
      </c>
      <c r="D28" s="37">
        <f t="shared" si="0"/>
        <v>3</v>
      </c>
      <c r="E28" s="37">
        <f t="shared" si="1"/>
        <v>1994</v>
      </c>
      <c r="F28" s="40">
        <f t="shared" si="5"/>
        <v>194875.5</v>
      </c>
      <c r="G28" s="36">
        <f t="shared" si="6"/>
        <v>195086.79166666669</v>
      </c>
      <c r="H28" s="36">
        <f t="shared" si="2"/>
        <v>320.20833333331393</v>
      </c>
      <c r="I28" s="41">
        <f t="shared" si="8"/>
        <v>2026.6641292735064</v>
      </c>
      <c r="J28" s="36">
        <f t="shared" si="3"/>
        <v>-1706.4557959401925</v>
      </c>
      <c r="K28" s="36">
        <f t="shared" si="4"/>
        <v>195407</v>
      </c>
      <c r="L28" s="42">
        <f t="shared" si="7"/>
        <v>0</v>
      </c>
    </row>
    <row r="29" spans="1:12" x14ac:dyDescent="0.25">
      <c r="A29" s="34">
        <v>28</v>
      </c>
      <c r="B29" s="35">
        <v>34425</v>
      </c>
      <c r="C29" s="36">
        <v>206594</v>
      </c>
      <c r="D29" s="37">
        <f t="shared" si="0"/>
        <v>4</v>
      </c>
      <c r="E29" s="37">
        <f t="shared" si="1"/>
        <v>1994</v>
      </c>
      <c r="F29" s="40">
        <f t="shared" si="5"/>
        <v>195298.08333333334</v>
      </c>
      <c r="G29" s="36">
        <f t="shared" si="6"/>
        <v>195621.08333333334</v>
      </c>
      <c r="H29" s="36">
        <f t="shared" si="2"/>
        <v>10972.916666666657</v>
      </c>
      <c r="I29" s="41">
        <f t="shared" si="8"/>
        <v>12897.09361645299</v>
      </c>
      <c r="J29" s="36">
        <f t="shared" si="3"/>
        <v>-1924.1769497863334</v>
      </c>
      <c r="K29" s="36">
        <f t="shared" si="4"/>
        <v>206594</v>
      </c>
      <c r="L29" s="42">
        <f t="shared" si="7"/>
        <v>0</v>
      </c>
    </row>
    <row r="30" spans="1:12" x14ac:dyDescent="0.25">
      <c r="A30" s="34">
        <v>29</v>
      </c>
      <c r="B30" s="35">
        <v>34455</v>
      </c>
      <c r="C30" s="36">
        <v>207280</v>
      </c>
      <c r="D30" s="37">
        <f t="shared" si="0"/>
        <v>5</v>
      </c>
      <c r="E30" s="37">
        <f t="shared" si="1"/>
        <v>1994</v>
      </c>
      <c r="F30" s="40">
        <f t="shared" si="5"/>
        <v>195944.08333333334</v>
      </c>
      <c r="G30" s="36">
        <f t="shared" si="6"/>
        <v>196204.875</v>
      </c>
      <c r="H30" s="36">
        <f t="shared" si="2"/>
        <v>11075.125</v>
      </c>
      <c r="I30" s="41">
        <f t="shared" si="8"/>
        <v>11553.709001068375</v>
      </c>
      <c r="J30" s="36">
        <f t="shared" si="3"/>
        <v>-478.58400106837507</v>
      </c>
      <c r="K30" s="36">
        <f t="shared" si="4"/>
        <v>207280</v>
      </c>
      <c r="L30" s="42">
        <f t="shared" si="7"/>
        <v>0</v>
      </c>
    </row>
    <row r="31" spans="1:12" x14ac:dyDescent="0.25">
      <c r="A31" s="34">
        <v>30</v>
      </c>
      <c r="B31" s="35">
        <v>34486</v>
      </c>
      <c r="C31" s="36">
        <v>214778</v>
      </c>
      <c r="D31" s="37">
        <f t="shared" si="0"/>
        <v>6</v>
      </c>
      <c r="E31" s="37">
        <f t="shared" si="1"/>
        <v>1994</v>
      </c>
      <c r="F31" s="40">
        <f t="shared" si="5"/>
        <v>196465.66666666666</v>
      </c>
      <c r="G31" s="36">
        <f t="shared" si="6"/>
        <v>197487.5</v>
      </c>
      <c r="H31" s="36">
        <f t="shared" si="2"/>
        <v>17290.5</v>
      </c>
      <c r="I31" s="41">
        <f t="shared" si="8"/>
        <v>17555.840411324789</v>
      </c>
      <c r="J31" s="36">
        <f t="shared" si="3"/>
        <v>-265.34041132478887</v>
      </c>
      <c r="K31" s="36">
        <f t="shared" si="4"/>
        <v>214778</v>
      </c>
      <c r="L31" s="42">
        <f t="shared" si="7"/>
        <v>0</v>
      </c>
    </row>
    <row r="32" spans="1:12" x14ac:dyDescent="0.25">
      <c r="A32" s="34">
        <v>31</v>
      </c>
      <c r="B32" s="35">
        <v>34516</v>
      </c>
      <c r="C32" s="36">
        <v>215045</v>
      </c>
      <c r="D32" s="37">
        <f t="shared" si="0"/>
        <v>7</v>
      </c>
      <c r="E32" s="37">
        <f t="shared" si="1"/>
        <v>1994</v>
      </c>
      <c r="F32" s="40">
        <f t="shared" si="5"/>
        <v>198509.33333333334</v>
      </c>
      <c r="G32" s="36">
        <f t="shared" si="6"/>
        <v>198701.375</v>
      </c>
      <c r="H32" s="36">
        <f t="shared" si="2"/>
        <v>16343.625</v>
      </c>
      <c r="I32" s="41">
        <f t="shared" si="8"/>
        <v>16941.792334401707</v>
      </c>
      <c r="J32" s="36">
        <f t="shared" si="3"/>
        <v>-598.16733440170719</v>
      </c>
      <c r="K32" s="36">
        <f t="shared" si="4"/>
        <v>215045</v>
      </c>
      <c r="L32" s="42">
        <f t="shared" si="7"/>
        <v>0</v>
      </c>
    </row>
    <row r="33" spans="1:12" x14ac:dyDescent="0.25">
      <c r="A33" s="34">
        <v>32</v>
      </c>
      <c r="B33" s="35">
        <v>34547</v>
      </c>
      <c r="C33" s="36">
        <v>200511</v>
      </c>
      <c r="D33" s="37">
        <f t="shared" si="0"/>
        <v>8</v>
      </c>
      <c r="E33" s="37">
        <f t="shared" si="1"/>
        <v>1994</v>
      </c>
      <c r="F33" s="40">
        <f t="shared" si="5"/>
        <v>198893.41666666666</v>
      </c>
      <c r="G33" s="36">
        <f t="shared" si="6"/>
        <v>199103.29166666666</v>
      </c>
      <c r="H33" s="36">
        <f t="shared" si="2"/>
        <v>1407.708333333343</v>
      </c>
      <c r="I33" s="41">
        <f t="shared" si="8"/>
        <v>-3386.6403579059825</v>
      </c>
      <c r="J33" s="36">
        <f t="shared" si="3"/>
        <v>4794.3486912393255</v>
      </c>
      <c r="K33" s="36">
        <f t="shared" si="4"/>
        <v>200511</v>
      </c>
      <c r="L33" s="42">
        <f t="shared" si="7"/>
        <v>0</v>
      </c>
    </row>
    <row r="34" spans="1:12" x14ac:dyDescent="0.25">
      <c r="A34" s="34">
        <v>33</v>
      </c>
      <c r="B34" s="35">
        <v>34578</v>
      </c>
      <c r="C34" s="36">
        <v>202864</v>
      </c>
      <c r="D34" s="37">
        <f t="shared" si="0"/>
        <v>9</v>
      </c>
      <c r="E34" s="37">
        <f t="shared" si="1"/>
        <v>1994</v>
      </c>
      <c r="F34" s="40">
        <f t="shared" si="5"/>
        <v>199313.16666666666</v>
      </c>
      <c r="G34" s="36">
        <f t="shared" si="6"/>
        <v>199430.08333333331</v>
      </c>
      <c r="H34" s="36">
        <f t="shared" si="2"/>
        <v>3433.9166666666861</v>
      </c>
      <c r="I34" s="41">
        <f t="shared" si="8"/>
        <v>7367.3404113247898</v>
      </c>
      <c r="J34" s="36">
        <f t="shared" si="3"/>
        <v>-3933.4237446581037</v>
      </c>
      <c r="K34" s="36">
        <f t="shared" si="4"/>
        <v>202864</v>
      </c>
      <c r="L34" s="42">
        <f t="shared" si="7"/>
        <v>0</v>
      </c>
    </row>
    <row r="35" spans="1:12" x14ac:dyDescent="0.25">
      <c r="A35" s="34">
        <v>34</v>
      </c>
      <c r="B35" s="35">
        <v>34608</v>
      </c>
      <c r="C35" s="36">
        <v>190074</v>
      </c>
      <c r="D35" s="37">
        <f t="shared" si="0"/>
        <v>10</v>
      </c>
      <c r="E35" s="37">
        <f t="shared" si="1"/>
        <v>1994</v>
      </c>
      <c r="F35" s="40">
        <f t="shared" si="5"/>
        <v>199547</v>
      </c>
      <c r="G35" s="36">
        <f t="shared" si="6"/>
        <v>199796.66666666669</v>
      </c>
      <c r="H35" s="36">
        <f t="shared" si="2"/>
        <v>-9722.6666666666861</v>
      </c>
      <c r="I35" s="41">
        <f t="shared" si="8"/>
        <v>-8854.5009348290532</v>
      </c>
      <c r="J35" s="36">
        <f t="shared" si="3"/>
        <v>-868.16573183763285</v>
      </c>
      <c r="K35" s="36">
        <f t="shared" si="4"/>
        <v>190074</v>
      </c>
      <c r="L35" s="42">
        <f t="shared" si="7"/>
        <v>0</v>
      </c>
    </row>
    <row r="36" spans="1:12" x14ac:dyDescent="0.25">
      <c r="A36" s="34">
        <v>35</v>
      </c>
      <c r="B36" s="35">
        <v>34639</v>
      </c>
      <c r="C36" s="36">
        <v>193087</v>
      </c>
      <c r="D36" s="37">
        <f t="shared" si="0"/>
        <v>11</v>
      </c>
      <c r="E36" s="37">
        <f t="shared" si="1"/>
        <v>1994</v>
      </c>
      <c r="F36" s="40">
        <f t="shared" si="5"/>
        <v>200046.33333333334</v>
      </c>
      <c r="G36" s="36">
        <f t="shared" si="6"/>
        <v>200216.75</v>
      </c>
      <c r="H36" s="36">
        <f t="shared" si="2"/>
        <v>-7129.75</v>
      </c>
      <c r="I36" s="41">
        <f t="shared" si="8"/>
        <v>-5875.1099091880333</v>
      </c>
      <c r="J36" s="36">
        <f t="shared" si="3"/>
        <v>-1254.6400908119667</v>
      </c>
      <c r="K36" s="36">
        <f t="shared" si="4"/>
        <v>193087</v>
      </c>
      <c r="L36" s="42">
        <f t="shared" si="7"/>
        <v>0</v>
      </c>
    </row>
    <row r="37" spans="1:12" x14ac:dyDescent="0.25">
      <c r="A37" s="34">
        <v>36</v>
      </c>
      <c r="B37" s="35">
        <v>34669</v>
      </c>
      <c r="C37" s="36">
        <v>193838</v>
      </c>
      <c r="D37" s="37">
        <f t="shared" si="0"/>
        <v>12</v>
      </c>
      <c r="E37" s="37">
        <f t="shared" si="1"/>
        <v>1994</v>
      </c>
      <c r="F37" s="40">
        <f t="shared" si="5"/>
        <v>200387.16666666666</v>
      </c>
      <c r="G37" s="36">
        <f t="shared" si="6"/>
        <v>200487.58333333331</v>
      </c>
      <c r="H37" s="36">
        <f t="shared" si="2"/>
        <v>-6649.5833333333139</v>
      </c>
      <c r="I37" s="41">
        <f t="shared" si="8"/>
        <v>-20820.234909188031</v>
      </c>
      <c r="J37" s="36">
        <f t="shared" si="3"/>
        <v>14170.651575854718</v>
      </c>
      <c r="K37" s="36">
        <f t="shared" si="4"/>
        <v>193838</v>
      </c>
      <c r="L37" s="42">
        <f t="shared" si="7"/>
        <v>0</v>
      </c>
    </row>
    <row r="38" spans="1:12" x14ac:dyDescent="0.25">
      <c r="A38" s="34">
        <v>37</v>
      </c>
      <c r="B38" s="35">
        <v>34700</v>
      </c>
      <c r="C38" s="36">
        <v>171053</v>
      </c>
      <c r="D38" s="37">
        <f t="shared" si="0"/>
        <v>1</v>
      </c>
      <c r="E38" s="37">
        <f t="shared" si="1"/>
        <v>1995</v>
      </c>
      <c r="F38" s="40">
        <f t="shared" si="5"/>
        <v>200588</v>
      </c>
      <c r="G38" s="36">
        <f t="shared" si="6"/>
        <v>200761.79166666669</v>
      </c>
      <c r="H38" s="36">
        <f t="shared" si="2"/>
        <v>-29708.791666666686</v>
      </c>
      <c r="I38" s="41">
        <f t="shared" si="8"/>
        <v>-31813.991319444453</v>
      </c>
      <c r="J38" s="36">
        <f t="shared" si="3"/>
        <v>2105.1996527777665</v>
      </c>
      <c r="K38" s="36">
        <f t="shared" si="4"/>
        <v>171053</v>
      </c>
      <c r="L38" s="42">
        <f t="shared" si="7"/>
        <v>0</v>
      </c>
    </row>
    <row r="39" spans="1:12" x14ac:dyDescent="0.25">
      <c r="A39" s="34">
        <v>38</v>
      </c>
      <c r="B39" s="35">
        <v>34731</v>
      </c>
      <c r="C39" s="36">
        <v>201227</v>
      </c>
      <c r="D39" s="37">
        <f t="shared" si="0"/>
        <v>2</v>
      </c>
      <c r="E39" s="37">
        <f t="shared" si="1"/>
        <v>1995</v>
      </c>
      <c r="F39" s="40">
        <f t="shared" si="5"/>
        <v>200935.58333333334</v>
      </c>
      <c r="G39" s="36">
        <f t="shared" si="6"/>
        <v>201075.375</v>
      </c>
      <c r="H39" s="36">
        <f t="shared" si="2"/>
        <v>151.625</v>
      </c>
      <c r="I39" s="41">
        <f t="shared" si="8"/>
        <v>2408.0375267093955</v>
      </c>
      <c r="J39" s="36">
        <f t="shared" si="3"/>
        <v>-2256.4125267093955</v>
      </c>
      <c r="K39" s="36">
        <f t="shared" si="4"/>
        <v>201227</v>
      </c>
      <c r="L39" s="42">
        <f t="shared" si="7"/>
        <v>0</v>
      </c>
    </row>
    <row r="40" spans="1:12" x14ac:dyDescent="0.25">
      <c r="A40" s="34">
        <v>39</v>
      </c>
      <c r="B40" s="35">
        <v>34759</v>
      </c>
      <c r="C40" s="36">
        <v>198213</v>
      </c>
      <c r="D40" s="37">
        <f t="shared" si="0"/>
        <v>3</v>
      </c>
      <c r="E40" s="37">
        <f t="shared" si="1"/>
        <v>1995</v>
      </c>
      <c r="F40" s="40">
        <f t="shared" si="5"/>
        <v>201215.16666666666</v>
      </c>
      <c r="G40" s="36">
        <f t="shared" si="6"/>
        <v>201376.875</v>
      </c>
      <c r="H40" s="36">
        <f t="shared" si="2"/>
        <v>-3163.875</v>
      </c>
      <c r="I40" s="41">
        <f t="shared" si="8"/>
        <v>2026.6641292735064</v>
      </c>
      <c r="J40" s="36">
        <f t="shared" si="3"/>
        <v>-5190.5391292735067</v>
      </c>
      <c r="K40" s="36">
        <f t="shared" si="4"/>
        <v>198213</v>
      </c>
      <c r="L40" s="42">
        <f t="shared" si="7"/>
        <v>0</v>
      </c>
    </row>
    <row r="41" spans="1:12" x14ac:dyDescent="0.25">
      <c r="A41" s="34">
        <v>40</v>
      </c>
      <c r="B41" s="35">
        <v>34790</v>
      </c>
      <c r="C41" s="36">
        <v>212586</v>
      </c>
      <c r="D41" s="37">
        <f t="shared" si="0"/>
        <v>4</v>
      </c>
      <c r="E41" s="37">
        <f t="shared" si="1"/>
        <v>1995</v>
      </c>
      <c r="F41" s="40">
        <f t="shared" si="5"/>
        <v>201538.58333333334</v>
      </c>
      <c r="G41" s="36">
        <f t="shared" si="6"/>
        <v>201707.625</v>
      </c>
      <c r="H41" s="36">
        <f t="shared" si="2"/>
        <v>10878.375</v>
      </c>
      <c r="I41" s="41">
        <f t="shared" si="8"/>
        <v>12897.09361645299</v>
      </c>
      <c r="J41" s="36">
        <f t="shared" si="3"/>
        <v>-2018.7186164529903</v>
      </c>
      <c r="K41" s="36">
        <f t="shared" si="4"/>
        <v>212586</v>
      </c>
      <c r="L41" s="42">
        <f t="shared" si="7"/>
        <v>0</v>
      </c>
    </row>
    <row r="42" spans="1:12" x14ac:dyDescent="0.25">
      <c r="A42" s="34">
        <v>41</v>
      </c>
      <c r="B42" s="35">
        <v>34820</v>
      </c>
      <c r="C42" s="36">
        <v>211370</v>
      </c>
      <c r="D42" s="37">
        <f t="shared" si="0"/>
        <v>5</v>
      </c>
      <c r="E42" s="37">
        <f t="shared" si="1"/>
        <v>1995</v>
      </c>
      <c r="F42" s="40">
        <f t="shared" si="5"/>
        <v>201876.66666666666</v>
      </c>
      <c r="G42" s="36">
        <f t="shared" si="6"/>
        <v>201887.25</v>
      </c>
      <c r="H42" s="36">
        <f t="shared" si="2"/>
        <v>9482.75</v>
      </c>
      <c r="I42" s="41">
        <f t="shared" si="8"/>
        <v>11553.709001068375</v>
      </c>
      <c r="J42" s="36">
        <f t="shared" si="3"/>
        <v>-2070.9590010683751</v>
      </c>
      <c r="K42" s="36">
        <f t="shared" si="4"/>
        <v>211370</v>
      </c>
      <c r="L42" s="42">
        <f t="shared" si="7"/>
        <v>0</v>
      </c>
    </row>
    <row r="43" spans="1:12" x14ac:dyDescent="0.25">
      <c r="A43" s="34">
        <v>42</v>
      </c>
      <c r="B43" s="35">
        <v>34851</v>
      </c>
      <c r="C43" s="36">
        <v>217188</v>
      </c>
      <c r="D43" s="37">
        <f t="shared" si="0"/>
        <v>6</v>
      </c>
      <c r="E43" s="37">
        <f t="shared" si="1"/>
        <v>1995</v>
      </c>
      <c r="F43" s="40">
        <f t="shared" si="5"/>
        <v>201897.83333333334</v>
      </c>
      <c r="G43" s="36">
        <f t="shared" si="6"/>
        <v>201465.625</v>
      </c>
      <c r="H43" s="36">
        <f t="shared" si="2"/>
        <v>15722.375</v>
      </c>
      <c r="I43" s="41">
        <f t="shared" si="8"/>
        <v>17555.840411324789</v>
      </c>
      <c r="J43" s="36">
        <f t="shared" si="3"/>
        <v>-1833.4654113247889</v>
      </c>
      <c r="K43" s="36">
        <f t="shared" si="4"/>
        <v>217188</v>
      </c>
      <c r="L43" s="42">
        <f t="shared" si="7"/>
        <v>0</v>
      </c>
    </row>
    <row r="44" spans="1:12" x14ac:dyDescent="0.25">
      <c r="A44" s="34">
        <v>43</v>
      </c>
      <c r="B44" s="35">
        <v>34881</v>
      </c>
      <c r="C44" s="36">
        <v>219216</v>
      </c>
      <c r="D44" s="37">
        <f t="shared" si="0"/>
        <v>7</v>
      </c>
      <c r="E44" s="37">
        <f t="shared" si="1"/>
        <v>1995</v>
      </c>
      <c r="F44" s="40">
        <f t="shared" si="5"/>
        <v>201033.41666666666</v>
      </c>
      <c r="G44" s="36">
        <f t="shared" si="6"/>
        <v>201262.95833333331</v>
      </c>
      <c r="H44" s="36">
        <f t="shared" si="2"/>
        <v>17953.041666666686</v>
      </c>
      <c r="I44" s="41">
        <f t="shared" si="8"/>
        <v>16941.792334401707</v>
      </c>
      <c r="J44" s="36">
        <f t="shared" si="3"/>
        <v>1011.2493322649789</v>
      </c>
      <c r="K44" s="36">
        <f t="shared" si="4"/>
        <v>219216</v>
      </c>
      <c r="L44" s="42">
        <f t="shared" si="7"/>
        <v>0</v>
      </c>
    </row>
    <row r="45" spans="1:12" x14ac:dyDescent="0.25">
      <c r="A45" s="34">
        <v>44</v>
      </c>
      <c r="B45" s="35">
        <v>34912</v>
      </c>
      <c r="C45" s="36">
        <v>203866</v>
      </c>
      <c r="D45" s="37">
        <f t="shared" si="0"/>
        <v>8</v>
      </c>
      <c r="E45" s="37">
        <f t="shared" si="1"/>
        <v>1995</v>
      </c>
      <c r="F45" s="40">
        <f t="shared" si="5"/>
        <v>201492.5</v>
      </c>
      <c r="G45" s="36">
        <f t="shared" si="6"/>
        <v>201615.20833333331</v>
      </c>
      <c r="H45" s="36">
        <f t="shared" si="2"/>
        <v>2250.7916666666861</v>
      </c>
      <c r="I45" s="41">
        <f t="shared" si="8"/>
        <v>-3386.6403579059825</v>
      </c>
      <c r="J45" s="36">
        <f t="shared" si="3"/>
        <v>5637.4320245726685</v>
      </c>
      <c r="K45" s="36">
        <f t="shared" si="4"/>
        <v>203866</v>
      </c>
      <c r="L45" s="42">
        <f t="shared" si="7"/>
        <v>0</v>
      </c>
    </row>
    <row r="46" spans="1:12" x14ac:dyDescent="0.25">
      <c r="A46" s="34">
        <v>45</v>
      </c>
      <c r="B46" s="35">
        <v>34943</v>
      </c>
      <c r="C46" s="36">
        <v>206745</v>
      </c>
      <c r="D46" s="37">
        <f t="shared" si="0"/>
        <v>9</v>
      </c>
      <c r="E46" s="37">
        <f t="shared" si="1"/>
        <v>1995</v>
      </c>
      <c r="F46" s="40">
        <f t="shared" si="5"/>
        <v>201737.91666666666</v>
      </c>
      <c r="G46" s="36">
        <f t="shared" si="6"/>
        <v>202031.25</v>
      </c>
      <c r="H46" s="36">
        <f t="shared" si="2"/>
        <v>4713.75</v>
      </c>
      <c r="I46" s="41">
        <f t="shared" si="8"/>
        <v>7367.3404113247898</v>
      </c>
      <c r="J46" s="36">
        <f t="shared" si="3"/>
        <v>-2653.5904113247898</v>
      </c>
      <c r="K46" s="36">
        <f t="shared" si="4"/>
        <v>206745</v>
      </c>
      <c r="L46" s="42">
        <f t="shared" si="7"/>
        <v>0</v>
      </c>
    </row>
    <row r="47" spans="1:12" x14ac:dyDescent="0.25">
      <c r="A47" s="34">
        <v>46</v>
      </c>
      <c r="B47" s="35">
        <v>34973</v>
      </c>
      <c r="C47" s="36">
        <v>194131</v>
      </c>
      <c r="D47" s="37">
        <f t="shared" si="0"/>
        <v>10</v>
      </c>
      <c r="E47" s="37">
        <f t="shared" si="1"/>
        <v>1995</v>
      </c>
      <c r="F47" s="40">
        <f t="shared" si="5"/>
        <v>202324.58333333334</v>
      </c>
      <c r="G47" s="36">
        <f t="shared" si="6"/>
        <v>202578.33333333334</v>
      </c>
      <c r="H47" s="36">
        <f t="shared" si="2"/>
        <v>-8447.333333333343</v>
      </c>
      <c r="I47" s="41">
        <f t="shared" si="8"/>
        <v>-8854.5009348290532</v>
      </c>
      <c r="J47" s="36">
        <f t="shared" si="3"/>
        <v>407.16760149571019</v>
      </c>
      <c r="K47" s="36">
        <f t="shared" si="4"/>
        <v>194131</v>
      </c>
      <c r="L47" s="42">
        <f t="shared" si="7"/>
        <v>0</v>
      </c>
    </row>
    <row r="48" spans="1:12" x14ac:dyDescent="0.25">
      <c r="A48" s="34">
        <v>47</v>
      </c>
      <c r="B48" s="35">
        <v>35004</v>
      </c>
      <c r="C48" s="36">
        <v>193341</v>
      </c>
      <c r="D48" s="37">
        <f t="shared" si="0"/>
        <v>11</v>
      </c>
      <c r="E48" s="37">
        <f t="shared" si="1"/>
        <v>1995</v>
      </c>
      <c r="F48" s="40">
        <f t="shared" si="5"/>
        <v>202832.08333333334</v>
      </c>
      <c r="G48" s="36">
        <f t="shared" si="6"/>
        <v>203006.29166666669</v>
      </c>
      <c r="H48" s="36">
        <f t="shared" si="2"/>
        <v>-9665.2916666666861</v>
      </c>
      <c r="I48" s="41">
        <f t="shared" si="8"/>
        <v>-5875.1099091880333</v>
      </c>
      <c r="J48" s="36">
        <f t="shared" si="3"/>
        <v>-3790.1817574786528</v>
      </c>
      <c r="K48" s="36">
        <f t="shared" si="4"/>
        <v>193341</v>
      </c>
      <c r="L48" s="42">
        <f t="shared" si="7"/>
        <v>0</v>
      </c>
    </row>
    <row r="49" spans="1:12" x14ac:dyDescent="0.25">
      <c r="A49" s="34">
        <v>48</v>
      </c>
      <c r="B49" s="35">
        <v>35034</v>
      </c>
      <c r="C49" s="36">
        <v>183465</v>
      </c>
      <c r="D49" s="37">
        <f t="shared" si="0"/>
        <v>12</v>
      </c>
      <c r="E49" s="37">
        <f t="shared" si="1"/>
        <v>1995</v>
      </c>
      <c r="F49" s="40">
        <f t="shared" si="5"/>
        <v>203180.5</v>
      </c>
      <c r="G49" s="36">
        <f t="shared" si="6"/>
        <v>203510.54166666669</v>
      </c>
      <c r="H49" s="36">
        <f t="shared" si="2"/>
        <v>-20045.541666666686</v>
      </c>
      <c r="I49" s="41">
        <f t="shared" si="8"/>
        <v>-20820.234909188031</v>
      </c>
      <c r="J49" s="36">
        <f t="shared" si="3"/>
        <v>774.69324252134538</v>
      </c>
      <c r="K49" s="36">
        <f t="shared" si="4"/>
        <v>183465</v>
      </c>
      <c r="L49" s="42">
        <f t="shared" si="7"/>
        <v>0</v>
      </c>
    </row>
    <row r="50" spans="1:12" x14ac:dyDescent="0.25">
      <c r="A50" s="34">
        <v>49</v>
      </c>
      <c r="B50" s="35">
        <v>35065</v>
      </c>
      <c r="C50" s="36">
        <v>176562</v>
      </c>
      <c r="D50" s="37">
        <f t="shared" si="0"/>
        <v>1</v>
      </c>
      <c r="E50" s="37">
        <f t="shared" si="1"/>
        <v>1996</v>
      </c>
      <c r="F50" s="40">
        <f t="shared" si="5"/>
        <v>203840.58333333334</v>
      </c>
      <c r="G50" s="36">
        <f t="shared" si="6"/>
        <v>204250.33333333334</v>
      </c>
      <c r="H50" s="36">
        <f t="shared" si="2"/>
        <v>-27688.333333333343</v>
      </c>
      <c r="I50" s="41">
        <f t="shared" si="8"/>
        <v>-31813.991319444453</v>
      </c>
      <c r="J50" s="36">
        <f t="shared" si="3"/>
        <v>4125.6579861111095</v>
      </c>
      <c r="K50" s="36">
        <f t="shared" si="4"/>
        <v>176562</v>
      </c>
      <c r="L50" s="42">
        <f t="shared" si="7"/>
        <v>0</v>
      </c>
    </row>
    <row r="51" spans="1:12" x14ac:dyDescent="0.25">
      <c r="A51" s="34">
        <v>50</v>
      </c>
      <c r="B51" s="35">
        <v>35096</v>
      </c>
      <c r="C51" s="36">
        <v>204172</v>
      </c>
      <c r="D51" s="37">
        <f t="shared" si="0"/>
        <v>2</v>
      </c>
      <c r="E51" s="37">
        <f t="shared" si="1"/>
        <v>1996</v>
      </c>
      <c r="F51" s="40">
        <f t="shared" si="5"/>
        <v>204660.08333333334</v>
      </c>
      <c r="G51" s="36">
        <f t="shared" si="6"/>
        <v>204815.83333333334</v>
      </c>
      <c r="H51" s="36">
        <f t="shared" si="2"/>
        <v>-643.83333333334303</v>
      </c>
      <c r="I51" s="41">
        <f t="shared" si="8"/>
        <v>2408.0375267093955</v>
      </c>
      <c r="J51" s="36">
        <f t="shared" si="3"/>
        <v>-3051.8708600427385</v>
      </c>
      <c r="K51" s="36">
        <f t="shared" si="4"/>
        <v>204172</v>
      </c>
      <c r="L51" s="42">
        <f t="shared" si="7"/>
        <v>0</v>
      </c>
    </row>
    <row r="52" spans="1:12" x14ac:dyDescent="0.25">
      <c r="A52" s="34">
        <v>51</v>
      </c>
      <c r="B52" s="35">
        <v>35125</v>
      </c>
      <c r="C52" s="36">
        <v>205253</v>
      </c>
      <c r="D52" s="37">
        <f t="shared" si="0"/>
        <v>3</v>
      </c>
      <c r="E52" s="37">
        <f t="shared" si="1"/>
        <v>1996</v>
      </c>
      <c r="F52" s="40">
        <f t="shared" si="5"/>
        <v>204971.58333333334</v>
      </c>
      <c r="G52" s="36">
        <f t="shared" si="6"/>
        <v>205342.79166666669</v>
      </c>
      <c r="H52" s="36">
        <f t="shared" si="2"/>
        <v>-89.791666666686069</v>
      </c>
      <c r="I52" s="41">
        <f t="shared" si="8"/>
        <v>2026.6641292735064</v>
      </c>
      <c r="J52" s="36">
        <f t="shared" si="3"/>
        <v>-2116.4557959401927</v>
      </c>
      <c r="K52" s="36">
        <f t="shared" si="4"/>
        <v>205253</v>
      </c>
      <c r="L52" s="42">
        <f t="shared" si="7"/>
        <v>0</v>
      </c>
    </row>
    <row r="53" spans="1:12" x14ac:dyDescent="0.25">
      <c r="A53" s="34">
        <v>52</v>
      </c>
      <c r="B53" s="35">
        <v>35156</v>
      </c>
      <c r="C53" s="36">
        <v>218676</v>
      </c>
      <c r="D53" s="37">
        <f t="shared" si="0"/>
        <v>4</v>
      </c>
      <c r="E53" s="37">
        <f t="shared" si="1"/>
        <v>1996</v>
      </c>
      <c r="F53" s="40">
        <f t="shared" si="5"/>
        <v>205714</v>
      </c>
      <c r="G53" s="36">
        <f t="shared" si="6"/>
        <v>205943.66666666669</v>
      </c>
      <c r="H53" s="36">
        <f t="shared" si="2"/>
        <v>12732.333333333314</v>
      </c>
      <c r="I53" s="41">
        <f t="shared" si="8"/>
        <v>12897.09361645299</v>
      </c>
      <c r="J53" s="36">
        <f t="shared" si="3"/>
        <v>-164.76028311967639</v>
      </c>
      <c r="K53" s="36">
        <f t="shared" si="4"/>
        <v>218676</v>
      </c>
      <c r="L53" s="42">
        <f t="shared" si="7"/>
        <v>0</v>
      </c>
    </row>
    <row r="54" spans="1:12" x14ac:dyDescent="0.25">
      <c r="A54" s="34">
        <v>53</v>
      </c>
      <c r="B54" s="35">
        <v>35186</v>
      </c>
      <c r="C54" s="36">
        <v>215551</v>
      </c>
      <c r="D54" s="37">
        <f t="shared" si="0"/>
        <v>5</v>
      </c>
      <c r="E54" s="37">
        <f t="shared" si="1"/>
        <v>1996</v>
      </c>
      <c r="F54" s="40">
        <f t="shared" si="5"/>
        <v>206173.33333333334</v>
      </c>
      <c r="G54" s="36">
        <f t="shared" si="6"/>
        <v>206511.70833333334</v>
      </c>
      <c r="H54" s="36">
        <f t="shared" si="2"/>
        <v>9039.291666666657</v>
      </c>
      <c r="I54" s="41">
        <f t="shared" si="8"/>
        <v>11553.709001068375</v>
      </c>
      <c r="J54" s="36">
        <f t="shared" si="3"/>
        <v>-2514.4173344017181</v>
      </c>
      <c r="K54" s="36">
        <f t="shared" si="4"/>
        <v>215551</v>
      </c>
      <c r="L54" s="42">
        <f t="shared" si="7"/>
        <v>0</v>
      </c>
    </row>
    <row r="55" spans="1:12" x14ac:dyDescent="0.25">
      <c r="A55" s="34">
        <v>54</v>
      </c>
      <c r="B55" s="35">
        <v>35217</v>
      </c>
      <c r="C55" s="36">
        <v>225109</v>
      </c>
      <c r="D55" s="37">
        <f t="shared" si="0"/>
        <v>6</v>
      </c>
      <c r="E55" s="37">
        <f t="shared" si="1"/>
        <v>1996</v>
      </c>
      <c r="F55" s="40">
        <f t="shared" si="5"/>
        <v>206850.08333333334</v>
      </c>
      <c r="G55" s="36">
        <f t="shared" si="6"/>
        <v>207127.625</v>
      </c>
      <c r="H55" s="36">
        <f t="shared" si="2"/>
        <v>17981.375</v>
      </c>
      <c r="I55" s="41">
        <f t="shared" si="8"/>
        <v>17555.840411324789</v>
      </c>
      <c r="J55" s="36">
        <f t="shared" si="3"/>
        <v>425.53458867521113</v>
      </c>
      <c r="K55" s="36">
        <f t="shared" si="4"/>
        <v>225109</v>
      </c>
      <c r="L55" s="42">
        <f t="shared" si="7"/>
        <v>0</v>
      </c>
    </row>
    <row r="56" spans="1:12" x14ac:dyDescent="0.25">
      <c r="A56" s="34">
        <v>55</v>
      </c>
      <c r="B56" s="35">
        <v>35247</v>
      </c>
      <c r="C56" s="36">
        <v>229050</v>
      </c>
      <c r="D56" s="37">
        <f t="shared" si="0"/>
        <v>7</v>
      </c>
      <c r="E56" s="37">
        <f t="shared" si="1"/>
        <v>1996</v>
      </c>
      <c r="F56" s="40">
        <f t="shared" si="5"/>
        <v>207405.16666666666</v>
      </c>
      <c r="G56" s="36">
        <f t="shared" si="6"/>
        <v>207713</v>
      </c>
      <c r="H56" s="36">
        <f t="shared" si="2"/>
        <v>21337</v>
      </c>
      <c r="I56" s="41">
        <f t="shared" si="8"/>
        <v>16941.792334401707</v>
      </c>
      <c r="J56" s="36">
        <f t="shared" si="3"/>
        <v>4395.2076655982928</v>
      </c>
      <c r="K56" s="36">
        <f t="shared" si="4"/>
        <v>229050</v>
      </c>
      <c r="L56" s="42">
        <f t="shared" si="7"/>
        <v>0</v>
      </c>
    </row>
    <row r="57" spans="1:12" x14ac:dyDescent="0.25">
      <c r="A57" s="34">
        <v>56</v>
      </c>
      <c r="B57" s="35">
        <v>35278</v>
      </c>
      <c r="C57" s="36">
        <v>207604</v>
      </c>
      <c r="D57" s="37">
        <f t="shared" si="0"/>
        <v>8</v>
      </c>
      <c r="E57" s="37">
        <f t="shared" si="1"/>
        <v>1996</v>
      </c>
      <c r="F57" s="40">
        <f t="shared" si="5"/>
        <v>208020.83333333334</v>
      </c>
      <c r="G57" s="36">
        <f t="shared" si="6"/>
        <v>208345</v>
      </c>
      <c r="H57" s="36">
        <f t="shared" si="2"/>
        <v>-741</v>
      </c>
      <c r="I57" s="41">
        <f t="shared" si="8"/>
        <v>-3386.6403579059825</v>
      </c>
      <c r="J57" s="36">
        <f t="shared" si="3"/>
        <v>2645.6403579059825</v>
      </c>
      <c r="K57" s="36">
        <f t="shared" si="4"/>
        <v>207604</v>
      </c>
      <c r="L57" s="42">
        <f t="shared" si="7"/>
        <v>0</v>
      </c>
    </row>
    <row r="58" spans="1:12" x14ac:dyDescent="0.25">
      <c r="A58" s="34">
        <v>57</v>
      </c>
      <c r="B58" s="35">
        <v>35309</v>
      </c>
      <c r="C58" s="36">
        <v>215654</v>
      </c>
      <c r="D58" s="37">
        <f t="shared" si="0"/>
        <v>9</v>
      </c>
      <c r="E58" s="37">
        <f t="shared" si="1"/>
        <v>1996</v>
      </c>
      <c r="F58" s="40">
        <f t="shared" si="5"/>
        <v>208669.16666666666</v>
      </c>
      <c r="G58" s="36">
        <f t="shared" si="6"/>
        <v>208920.70833333331</v>
      </c>
      <c r="H58" s="36">
        <f t="shared" si="2"/>
        <v>6733.2916666666861</v>
      </c>
      <c r="I58" s="41">
        <f t="shared" si="8"/>
        <v>7367.3404113247898</v>
      </c>
      <c r="J58" s="36">
        <f t="shared" si="3"/>
        <v>-634.04874465810371</v>
      </c>
      <c r="K58" s="36">
        <f t="shared" si="4"/>
        <v>215654</v>
      </c>
      <c r="L58" s="42">
        <f t="shared" si="7"/>
        <v>0</v>
      </c>
    </row>
    <row r="59" spans="1:12" x14ac:dyDescent="0.25">
      <c r="A59" s="34">
        <v>58</v>
      </c>
      <c r="B59" s="35">
        <v>35339</v>
      </c>
      <c r="C59" s="36">
        <v>199643</v>
      </c>
      <c r="D59" s="37">
        <f t="shared" si="0"/>
        <v>10</v>
      </c>
      <c r="E59" s="37">
        <f t="shared" si="1"/>
        <v>1996</v>
      </c>
      <c r="F59" s="40">
        <f t="shared" si="5"/>
        <v>209172.25</v>
      </c>
      <c r="G59" s="36">
        <f t="shared" si="6"/>
        <v>209480.83333333331</v>
      </c>
      <c r="H59" s="36">
        <f t="shared" si="2"/>
        <v>-9837.8333333333139</v>
      </c>
      <c r="I59" s="41">
        <f t="shared" si="8"/>
        <v>-8854.5009348290532</v>
      </c>
      <c r="J59" s="36">
        <f t="shared" si="3"/>
        <v>-983.33239850426071</v>
      </c>
      <c r="K59" s="36">
        <f t="shared" si="4"/>
        <v>199643</v>
      </c>
      <c r="L59" s="42">
        <f t="shared" si="7"/>
        <v>0</v>
      </c>
    </row>
    <row r="60" spans="1:12" x14ac:dyDescent="0.25">
      <c r="A60" s="34">
        <v>59</v>
      </c>
      <c r="B60" s="35">
        <v>35370</v>
      </c>
      <c r="C60" s="36">
        <v>201462</v>
      </c>
      <c r="D60" s="37">
        <f t="shared" si="0"/>
        <v>11</v>
      </c>
      <c r="E60" s="37">
        <f t="shared" si="1"/>
        <v>1996</v>
      </c>
      <c r="F60" s="40">
        <f t="shared" si="5"/>
        <v>209789.41666666666</v>
      </c>
      <c r="G60" s="36">
        <f t="shared" si="6"/>
        <v>210068.70833333331</v>
      </c>
      <c r="H60" s="36">
        <f t="shared" si="2"/>
        <v>-8606.7083333333139</v>
      </c>
      <c r="I60" s="41">
        <f t="shared" si="8"/>
        <v>-5875.1099091880333</v>
      </c>
      <c r="J60" s="36">
        <f t="shared" si="3"/>
        <v>-2731.5984241452807</v>
      </c>
      <c r="K60" s="36">
        <f t="shared" si="4"/>
        <v>201462</v>
      </c>
      <c r="L60" s="42">
        <f t="shared" si="7"/>
        <v>0</v>
      </c>
    </row>
    <row r="61" spans="1:12" x14ac:dyDescent="0.25">
      <c r="A61" s="34">
        <v>60</v>
      </c>
      <c r="B61" s="35">
        <v>35400</v>
      </c>
      <c r="C61" s="36">
        <v>190126</v>
      </c>
      <c r="D61" s="37">
        <f t="shared" si="0"/>
        <v>12</v>
      </c>
      <c r="E61" s="37">
        <f t="shared" si="1"/>
        <v>1996</v>
      </c>
      <c r="F61" s="40">
        <f t="shared" si="5"/>
        <v>210348</v>
      </c>
      <c r="G61" s="36">
        <f t="shared" si="6"/>
        <v>210831.5</v>
      </c>
      <c r="H61" s="36">
        <f t="shared" si="2"/>
        <v>-20705.5</v>
      </c>
      <c r="I61" s="41">
        <f t="shared" si="8"/>
        <v>-20820.234909188031</v>
      </c>
      <c r="J61" s="36">
        <f t="shared" si="3"/>
        <v>114.73490918803145</v>
      </c>
      <c r="K61" s="36">
        <f t="shared" si="4"/>
        <v>190126</v>
      </c>
      <c r="L61" s="42">
        <f t="shared" si="7"/>
        <v>0</v>
      </c>
    </row>
    <row r="62" spans="1:12" x14ac:dyDescent="0.25">
      <c r="A62" s="34">
        <v>61</v>
      </c>
      <c r="B62" s="35">
        <v>35431</v>
      </c>
      <c r="C62" s="36">
        <v>183950</v>
      </c>
      <c r="D62" s="37">
        <f t="shared" si="0"/>
        <v>1</v>
      </c>
      <c r="E62" s="37">
        <f t="shared" si="1"/>
        <v>1997</v>
      </c>
      <c r="F62" s="40">
        <f t="shared" si="5"/>
        <v>211315</v>
      </c>
      <c r="G62" s="36">
        <f t="shared" si="6"/>
        <v>211500.25</v>
      </c>
      <c r="H62" s="36">
        <f t="shared" si="2"/>
        <v>-27550.25</v>
      </c>
      <c r="I62" s="41">
        <f t="shared" si="8"/>
        <v>-31813.991319444453</v>
      </c>
      <c r="J62" s="36">
        <f t="shared" si="3"/>
        <v>4263.7413194444525</v>
      </c>
      <c r="K62" s="36">
        <f t="shared" si="4"/>
        <v>183950</v>
      </c>
      <c r="L62" s="42">
        <f t="shared" si="7"/>
        <v>0</v>
      </c>
    </row>
    <row r="63" spans="1:12" x14ac:dyDescent="0.25">
      <c r="A63" s="34">
        <v>62</v>
      </c>
      <c r="B63" s="35">
        <v>35462</v>
      </c>
      <c r="C63" s="36">
        <v>211952</v>
      </c>
      <c r="D63" s="37">
        <f t="shared" si="0"/>
        <v>2</v>
      </c>
      <c r="E63" s="37">
        <f t="shared" si="1"/>
        <v>1997</v>
      </c>
      <c r="F63" s="40">
        <f t="shared" si="5"/>
        <v>211685.5</v>
      </c>
      <c r="G63" s="36">
        <f t="shared" si="6"/>
        <v>211933.125</v>
      </c>
      <c r="H63" s="36">
        <f t="shared" si="2"/>
        <v>18.875</v>
      </c>
      <c r="I63" s="41">
        <f t="shared" si="8"/>
        <v>2408.0375267093955</v>
      </c>
      <c r="J63" s="36">
        <f t="shared" si="3"/>
        <v>-2389.1625267093955</v>
      </c>
      <c r="K63" s="36">
        <f t="shared" si="4"/>
        <v>211952</v>
      </c>
      <c r="L63" s="42">
        <f t="shared" si="7"/>
        <v>0</v>
      </c>
    </row>
    <row r="64" spans="1:12" x14ac:dyDescent="0.25">
      <c r="A64" s="34">
        <v>63</v>
      </c>
      <c r="B64" s="35">
        <v>35490</v>
      </c>
      <c r="C64" s="36">
        <v>211290</v>
      </c>
      <c r="D64" s="37">
        <f t="shared" si="0"/>
        <v>3</v>
      </c>
      <c r="E64" s="37">
        <f t="shared" si="1"/>
        <v>1997</v>
      </c>
      <c r="F64" s="40">
        <f t="shared" si="5"/>
        <v>212180.75</v>
      </c>
      <c r="G64" s="36">
        <f t="shared" si="6"/>
        <v>212412.625</v>
      </c>
      <c r="H64" s="36">
        <f t="shared" si="2"/>
        <v>-1122.625</v>
      </c>
      <c r="I64" s="41">
        <f t="shared" si="8"/>
        <v>2026.6641292735064</v>
      </c>
      <c r="J64" s="36">
        <f t="shared" si="3"/>
        <v>-3149.2891292735067</v>
      </c>
      <c r="K64" s="36">
        <f t="shared" si="4"/>
        <v>211290</v>
      </c>
      <c r="L64" s="42">
        <f t="shared" si="7"/>
        <v>0</v>
      </c>
    </row>
    <row r="65" spans="1:12" x14ac:dyDescent="0.25">
      <c r="A65" s="34">
        <v>64</v>
      </c>
      <c r="B65" s="35">
        <v>35521</v>
      </c>
      <c r="C65" s="36">
        <v>226082</v>
      </c>
      <c r="D65" s="37">
        <f t="shared" si="0"/>
        <v>4</v>
      </c>
      <c r="E65" s="37">
        <f t="shared" si="1"/>
        <v>1997</v>
      </c>
      <c r="F65" s="40">
        <f t="shared" si="5"/>
        <v>212644.5</v>
      </c>
      <c r="G65" s="36">
        <f t="shared" si="6"/>
        <v>212760.29166666669</v>
      </c>
      <c r="H65" s="36">
        <f t="shared" si="2"/>
        <v>13321.708333333314</v>
      </c>
      <c r="I65" s="41">
        <f t="shared" si="8"/>
        <v>12897.09361645299</v>
      </c>
      <c r="J65" s="36">
        <f t="shared" si="3"/>
        <v>424.61471688032361</v>
      </c>
      <c r="K65" s="36">
        <f t="shared" si="4"/>
        <v>226082</v>
      </c>
      <c r="L65" s="42">
        <f t="shared" si="7"/>
        <v>0</v>
      </c>
    </row>
    <row r="66" spans="1:12" x14ac:dyDescent="0.25">
      <c r="A66" s="34">
        <v>65</v>
      </c>
      <c r="B66" s="35">
        <v>35551</v>
      </c>
      <c r="C66" s="36">
        <v>222254</v>
      </c>
      <c r="D66" s="37">
        <f t="shared" ref="D66:D129" si="9">MONTH(B66)</f>
        <v>5</v>
      </c>
      <c r="E66" s="37">
        <f t="shared" ref="E66:E129" si="10">YEAR(B66)</f>
        <v>1997</v>
      </c>
      <c r="F66" s="40">
        <f t="shared" si="5"/>
        <v>212876.08333333334</v>
      </c>
      <c r="G66" s="36">
        <f t="shared" si="6"/>
        <v>213120.25</v>
      </c>
      <c r="H66" s="36">
        <f t="shared" si="2"/>
        <v>9133.75</v>
      </c>
      <c r="I66" s="41">
        <f t="shared" si="8"/>
        <v>11553.709001068375</v>
      </c>
      <c r="J66" s="36">
        <f t="shared" si="3"/>
        <v>-2419.9590010683751</v>
      </c>
      <c r="K66" s="36">
        <f t="shared" si="4"/>
        <v>222254</v>
      </c>
      <c r="L66" s="42">
        <f t="shared" si="7"/>
        <v>0</v>
      </c>
    </row>
    <row r="67" spans="1:12" x14ac:dyDescent="0.25">
      <c r="A67" s="34">
        <v>66</v>
      </c>
      <c r="B67" s="35">
        <v>35582</v>
      </c>
      <c r="C67" s="36">
        <v>236713</v>
      </c>
      <c r="D67" s="37">
        <f t="shared" si="9"/>
        <v>6</v>
      </c>
      <c r="E67" s="37">
        <f t="shared" si="10"/>
        <v>1997</v>
      </c>
      <c r="F67" s="40">
        <f t="shared" si="5"/>
        <v>213364.41666666666</v>
      </c>
      <c r="G67" s="36">
        <f t="shared" si="6"/>
        <v>213645.41666666666</v>
      </c>
      <c r="H67" s="36">
        <f t="shared" si="2"/>
        <v>23067.583333333343</v>
      </c>
      <c r="I67" s="41">
        <f t="shared" si="8"/>
        <v>17555.840411324789</v>
      </c>
      <c r="J67" s="36">
        <f t="shared" si="3"/>
        <v>5511.7429220085542</v>
      </c>
      <c r="K67" s="36">
        <f t="shared" si="4"/>
        <v>236713</v>
      </c>
      <c r="L67" s="42">
        <f t="shared" si="7"/>
        <v>0</v>
      </c>
    </row>
    <row r="68" spans="1:12" x14ac:dyDescent="0.25">
      <c r="A68" s="34">
        <v>67</v>
      </c>
      <c r="B68" s="35">
        <v>35612</v>
      </c>
      <c r="C68" s="36">
        <v>233496</v>
      </c>
      <c r="D68" s="37">
        <f t="shared" si="9"/>
        <v>7</v>
      </c>
      <c r="E68" s="37">
        <f t="shared" si="10"/>
        <v>1997</v>
      </c>
      <c r="F68" s="40">
        <f t="shared" si="5"/>
        <v>213926.41666666666</v>
      </c>
      <c r="G68" s="36">
        <f t="shared" si="6"/>
        <v>214060.45833333331</v>
      </c>
      <c r="H68" s="36">
        <f t="shared" si="2"/>
        <v>19435.541666666686</v>
      </c>
      <c r="I68" s="41">
        <f t="shared" si="8"/>
        <v>16941.792334401707</v>
      </c>
      <c r="J68" s="36">
        <f t="shared" si="3"/>
        <v>2493.7493322649789</v>
      </c>
      <c r="K68" s="36">
        <f t="shared" si="4"/>
        <v>233496</v>
      </c>
      <c r="L68" s="42">
        <f t="shared" si="7"/>
        <v>0</v>
      </c>
    </row>
    <row r="69" spans="1:12" x14ac:dyDescent="0.25">
      <c r="A69" s="34">
        <v>68</v>
      </c>
      <c r="B69" s="35">
        <v>35643</v>
      </c>
      <c r="C69" s="36">
        <v>213547</v>
      </c>
      <c r="D69" s="37">
        <f t="shared" si="9"/>
        <v>8</v>
      </c>
      <c r="E69" s="37">
        <f t="shared" si="10"/>
        <v>1997</v>
      </c>
      <c r="F69" s="40">
        <f t="shared" si="5"/>
        <v>214194.5</v>
      </c>
      <c r="G69" s="36">
        <f t="shared" si="6"/>
        <v>214289.08333333331</v>
      </c>
      <c r="H69" s="36">
        <f t="shared" si="2"/>
        <v>-742.08333333331393</v>
      </c>
      <c r="I69" s="41">
        <f t="shared" si="8"/>
        <v>-3386.6403579059825</v>
      </c>
      <c r="J69" s="36">
        <f t="shared" si="3"/>
        <v>2644.5570245726685</v>
      </c>
      <c r="K69" s="36">
        <f t="shared" si="4"/>
        <v>213547</v>
      </c>
      <c r="L69" s="42">
        <f t="shared" si="7"/>
        <v>0</v>
      </c>
    </row>
    <row r="70" spans="1:12" x14ac:dyDescent="0.25">
      <c r="A70" s="34">
        <v>69</v>
      </c>
      <c r="B70" s="35">
        <v>35674</v>
      </c>
      <c r="C70" s="36">
        <v>221219</v>
      </c>
      <c r="D70" s="37">
        <f t="shared" si="9"/>
        <v>9</v>
      </c>
      <c r="E70" s="37">
        <f t="shared" si="10"/>
        <v>1997</v>
      </c>
      <c r="F70" s="40">
        <f t="shared" si="5"/>
        <v>214383.66666666666</v>
      </c>
      <c r="G70" s="36">
        <f t="shared" si="6"/>
        <v>214659.95833333331</v>
      </c>
      <c r="H70" s="36">
        <f t="shared" si="2"/>
        <v>6559.0416666666861</v>
      </c>
      <c r="I70" s="41">
        <f t="shared" si="8"/>
        <v>7367.3404113247898</v>
      </c>
      <c r="J70" s="36">
        <f t="shared" si="3"/>
        <v>-808.29874465810371</v>
      </c>
      <c r="K70" s="36">
        <f t="shared" si="4"/>
        <v>221219</v>
      </c>
      <c r="L70" s="42">
        <f t="shared" si="7"/>
        <v>0</v>
      </c>
    </row>
    <row r="71" spans="1:12" x14ac:dyDescent="0.25">
      <c r="A71" s="34">
        <v>70</v>
      </c>
      <c r="B71" s="35">
        <v>35704</v>
      </c>
      <c r="C71" s="36">
        <v>202422</v>
      </c>
      <c r="D71" s="37">
        <f t="shared" si="9"/>
        <v>10</v>
      </c>
      <c r="E71" s="37">
        <f t="shared" si="10"/>
        <v>1997</v>
      </c>
      <c r="F71" s="40">
        <f t="shared" si="5"/>
        <v>214936.25</v>
      </c>
      <c r="G71" s="36">
        <f t="shared" si="6"/>
        <v>215011.95833333331</v>
      </c>
      <c r="H71" s="36">
        <f t="shared" si="2"/>
        <v>-12589.958333333314</v>
      </c>
      <c r="I71" s="41">
        <f t="shared" si="8"/>
        <v>-8854.5009348290532</v>
      </c>
      <c r="J71" s="36">
        <f t="shared" si="3"/>
        <v>-3735.4573985042607</v>
      </c>
      <c r="K71" s="36">
        <f t="shared" si="4"/>
        <v>202422</v>
      </c>
      <c r="L71" s="42">
        <f t="shared" si="7"/>
        <v>0</v>
      </c>
    </row>
    <row r="72" spans="1:12" x14ac:dyDescent="0.25">
      <c r="A72" s="34">
        <v>71</v>
      </c>
      <c r="B72" s="35">
        <v>35735</v>
      </c>
      <c r="C72" s="36">
        <v>207322</v>
      </c>
      <c r="D72" s="37">
        <f t="shared" si="9"/>
        <v>11</v>
      </c>
      <c r="E72" s="37">
        <f t="shared" si="10"/>
        <v>1997</v>
      </c>
      <c r="F72" s="40">
        <f t="shared" si="5"/>
        <v>215087.66666666666</v>
      </c>
      <c r="G72" s="36">
        <f t="shared" si="6"/>
        <v>215357.625</v>
      </c>
      <c r="H72" s="36">
        <f t="shared" ref="H72:H135" si="11">C72-G72</f>
        <v>-8035.625</v>
      </c>
      <c r="I72" s="41">
        <f t="shared" si="8"/>
        <v>-5875.1099091880333</v>
      </c>
      <c r="J72" s="36">
        <f t="shared" ref="J72:J135" si="12">C72-G72-I72</f>
        <v>-2160.5150908119667</v>
      </c>
      <c r="K72" s="36">
        <f t="shared" ref="K72:K135" si="13">G72+I72+J72</f>
        <v>207322</v>
      </c>
      <c r="L72" s="42">
        <f t="shared" si="7"/>
        <v>0</v>
      </c>
    </row>
    <row r="73" spans="1:12" x14ac:dyDescent="0.25">
      <c r="A73" s="34">
        <v>72</v>
      </c>
      <c r="B73" s="35">
        <v>35765</v>
      </c>
      <c r="C73" s="36">
        <v>196870</v>
      </c>
      <c r="D73" s="37">
        <f t="shared" si="9"/>
        <v>12</v>
      </c>
      <c r="E73" s="37">
        <f t="shared" si="10"/>
        <v>1997</v>
      </c>
      <c r="F73" s="40">
        <f t="shared" ref="F73:F136" si="14">AVERAGE(C67:C78)</f>
        <v>215627.58333333334</v>
      </c>
      <c r="G73" s="36">
        <f t="shared" ref="G73:G136" si="15">AVERAGE(F73:F74)</f>
        <v>215762.20833333334</v>
      </c>
      <c r="H73" s="36">
        <f t="shared" si="11"/>
        <v>-18892.208333333343</v>
      </c>
      <c r="I73" s="41">
        <f t="shared" si="8"/>
        <v>-20820.234909188031</v>
      </c>
      <c r="J73" s="36">
        <f t="shared" si="12"/>
        <v>1928.0265758546884</v>
      </c>
      <c r="K73" s="36">
        <f t="shared" si="13"/>
        <v>196870</v>
      </c>
      <c r="L73" s="42">
        <f t="shared" ref="L73:L136" si="16">C73-K73</f>
        <v>0</v>
      </c>
    </row>
    <row r="74" spans="1:12" x14ac:dyDescent="0.25">
      <c r="A74" s="34">
        <v>73</v>
      </c>
      <c r="B74" s="35">
        <v>35796</v>
      </c>
      <c r="C74" s="36">
        <v>187167</v>
      </c>
      <c r="D74" s="37">
        <f t="shared" si="9"/>
        <v>1</v>
      </c>
      <c r="E74" s="37">
        <f t="shared" si="10"/>
        <v>1998</v>
      </c>
      <c r="F74" s="40">
        <f t="shared" si="14"/>
        <v>215896.83333333334</v>
      </c>
      <c r="G74" s="36">
        <f t="shared" si="15"/>
        <v>216048.79166666669</v>
      </c>
      <c r="H74" s="36">
        <f t="shared" si="11"/>
        <v>-28881.791666666686</v>
      </c>
      <c r="I74" s="41">
        <f t="shared" si="8"/>
        <v>-31813.991319444453</v>
      </c>
      <c r="J74" s="36">
        <f t="shared" si="12"/>
        <v>2932.1996527777665</v>
      </c>
      <c r="K74" s="36">
        <f t="shared" si="13"/>
        <v>187167</v>
      </c>
      <c r="L74" s="42">
        <f t="shared" si="16"/>
        <v>0</v>
      </c>
    </row>
    <row r="75" spans="1:12" x14ac:dyDescent="0.25">
      <c r="A75" s="34">
        <v>74</v>
      </c>
      <c r="B75" s="35">
        <v>35827</v>
      </c>
      <c r="C75" s="36">
        <v>214222</v>
      </c>
      <c r="D75" s="37">
        <f t="shared" si="9"/>
        <v>2</v>
      </c>
      <c r="E75" s="37">
        <f t="shared" si="10"/>
        <v>1998</v>
      </c>
      <c r="F75" s="40">
        <f t="shared" si="14"/>
        <v>216200.75</v>
      </c>
      <c r="G75" s="36">
        <f t="shared" si="15"/>
        <v>216447.16666666669</v>
      </c>
      <c r="H75" s="36">
        <f t="shared" si="11"/>
        <v>-2225.1666666666861</v>
      </c>
      <c r="I75" s="41">
        <f t="shared" si="8"/>
        <v>2408.0375267093955</v>
      </c>
      <c r="J75" s="36">
        <f t="shared" si="12"/>
        <v>-4633.2041933760811</v>
      </c>
      <c r="K75" s="36">
        <f t="shared" si="13"/>
        <v>214222</v>
      </c>
      <c r="L75" s="42">
        <f t="shared" si="16"/>
        <v>0</v>
      </c>
    </row>
    <row r="76" spans="1:12" x14ac:dyDescent="0.25">
      <c r="A76" s="34">
        <v>75</v>
      </c>
      <c r="B76" s="35">
        <v>35855</v>
      </c>
      <c r="C76" s="36">
        <v>217921</v>
      </c>
      <c r="D76" s="37">
        <f t="shared" si="9"/>
        <v>3</v>
      </c>
      <c r="E76" s="37">
        <f t="shared" si="10"/>
        <v>1998</v>
      </c>
      <c r="F76" s="40">
        <f t="shared" si="14"/>
        <v>216693.58333333334</v>
      </c>
      <c r="G76" s="36">
        <f t="shared" si="15"/>
        <v>216997.91666666669</v>
      </c>
      <c r="H76" s="36">
        <f t="shared" si="11"/>
        <v>923.08333333331393</v>
      </c>
      <c r="I76" s="41">
        <f t="shared" si="8"/>
        <v>2026.6641292735064</v>
      </c>
      <c r="J76" s="36">
        <f t="shared" si="12"/>
        <v>-1103.5807959401925</v>
      </c>
      <c r="K76" s="36">
        <f t="shared" si="13"/>
        <v>217921</v>
      </c>
      <c r="L76" s="42">
        <f t="shared" si="16"/>
        <v>0</v>
      </c>
    </row>
    <row r="77" spans="1:12" x14ac:dyDescent="0.25">
      <c r="A77" s="34">
        <v>76</v>
      </c>
      <c r="B77" s="35">
        <v>35886</v>
      </c>
      <c r="C77" s="36">
        <v>227899</v>
      </c>
      <c r="D77" s="37">
        <f t="shared" si="9"/>
        <v>4</v>
      </c>
      <c r="E77" s="37">
        <f t="shared" si="10"/>
        <v>1998</v>
      </c>
      <c r="F77" s="40">
        <f t="shared" si="14"/>
        <v>217302.25</v>
      </c>
      <c r="G77" s="36">
        <f t="shared" si="15"/>
        <v>217667.08333333331</v>
      </c>
      <c r="H77" s="36">
        <f t="shared" si="11"/>
        <v>10231.916666666686</v>
      </c>
      <c r="I77" s="41">
        <f t="shared" si="8"/>
        <v>12897.09361645299</v>
      </c>
      <c r="J77" s="36">
        <f t="shared" si="12"/>
        <v>-2665.1769497863042</v>
      </c>
      <c r="K77" s="36">
        <f t="shared" si="13"/>
        <v>227899</v>
      </c>
      <c r="L77" s="42">
        <f t="shared" si="16"/>
        <v>0</v>
      </c>
    </row>
    <row r="78" spans="1:12" x14ac:dyDescent="0.25">
      <c r="A78" s="34">
        <v>77</v>
      </c>
      <c r="B78" s="35">
        <v>35916</v>
      </c>
      <c r="C78" s="36">
        <v>228733</v>
      </c>
      <c r="D78" s="37">
        <f t="shared" si="9"/>
        <v>5</v>
      </c>
      <c r="E78" s="37">
        <f t="shared" si="10"/>
        <v>1998</v>
      </c>
      <c r="F78" s="40">
        <f t="shared" si="14"/>
        <v>218031.91666666666</v>
      </c>
      <c r="G78" s="36">
        <f t="shared" si="15"/>
        <v>218406.125</v>
      </c>
      <c r="H78" s="36">
        <f t="shared" si="11"/>
        <v>10326.875</v>
      </c>
      <c r="I78" s="41">
        <f t="shared" si="8"/>
        <v>11553.709001068375</v>
      </c>
      <c r="J78" s="36">
        <f t="shared" si="12"/>
        <v>-1226.8340010683751</v>
      </c>
      <c r="K78" s="36">
        <f t="shared" si="13"/>
        <v>228733</v>
      </c>
      <c r="L78" s="42">
        <f t="shared" si="16"/>
        <v>0</v>
      </c>
    </row>
    <row r="79" spans="1:12" x14ac:dyDescent="0.25">
      <c r="A79" s="34">
        <v>78</v>
      </c>
      <c r="B79" s="35">
        <v>35947</v>
      </c>
      <c r="C79" s="36">
        <v>239944</v>
      </c>
      <c r="D79" s="37">
        <f t="shared" si="9"/>
        <v>6</v>
      </c>
      <c r="E79" s="37">
        <f t="shared" si="10"/>
        <v>1998</v>
      </c>
      <c r="F79" s="40">
        <f t="shared" si="14"/>
        <v>218780.33333333334</v>
      </c>
      <c r="G79" s="36">
        <f t="shared" si="15"/>
        <v>218643.29166666669</v>
      </c>
      <c r="H79" s="36">
        <f t="shared" si="11"/>
        <v>21300.708333333314</v>
      </c>
      <c r="I79" s="41">
        <f t="shared" si="8"/>
        <v>17555.840411324789</v>
      </c>
      <c r="J79" s="36">
        <f t="shared" si="12"/>
        <v>3744.8679220085251</v>
      </c>
      <c r="K79" s="36">
        <f t="shared" si="13"/>
        <v>239944</v>
      </c>
      <c r="L79" s="42">
        <f t="shared" si="16"/>
        <v>0</v>
      </c>
    </row>
    <row r="80" spans="1:12" x14ac:dyDescent="0.25">
      <c r="A80" s="34">
        <v>79</v>
      </c>
      <c r="B80" s="35">
        <v>35977</v>
      </c>
      <c r="C80" s="36">
        <v>237143</v>
      </c>
      <c r="D80" s="37">
        <f t="shared" si="9"/>
        <v>7</v>
      </c>
      <c r="E80" s="37">
        <f t="shared" si="10"/>
        <v>1998</v>
      </c>
      <c r="F80" s="40">
        <f t="shared" si="14"/>
        <v>218506.25</v>
      </c>
      <c r="G80" s="36">
        <f t="shared" si="15"/>
        <v>218686.16666666669</v>
      </c>
      <c r="H80" s="36">
        <f t="shared" si="11"/>
        <v>18456.833333333314</v>
      </c>
      <c r="I80" s="41">
        <f t="shared" si="8"/>
        <v>16941.792334401707</v>
      </c>
      <c r="J80" s="36">
        <f t="shared" si="12"/>
        <v>1515.0409989316067</v>
      </c>
      <c r="K80" s="36">
        <f t="shared" si="13"/>
        <v>237143</v>
      </c>
      <c r="L80" s="42">
        <f t="shared" si="16"/>
        <v>0</v>
      </c>
    </row>
    <row r="81" spans="1:12" x14ac:dyDescent="0.25">
      <c r="A81" s="34">
        <v>80</v>
      </c>
      <c r="B81" s="35">
        <v>36008</v>
      </c>
      <c r="C81" s="36">
        <v>219461</v>
      </c>
      <c r="D81" s="37">
        <f t="shared" si="9"/>
        <v>8</v>
      </c>
      <c r="E81" s="37">
        <f t="shared" si="10"/>
        <v>1998</v>
      </c>
      <c r="F81" s="40">
        <f t="shared" si="14"/>
        <v>218866.08333333334</v>
      </c>
      <c r="G81" s="36">
        <f t="shared" si="15"/>
        <v>219138.625</v>
      </c>
      <c r="H81" s="36">
        <f t="shared" si="11"/>
        <v>322.375</v>
      </c>
      <c r="I81" s="41">
        <f t="shared" si="8"/>
        <v>-3386.6403579059825</v>
      </c>
      <c r="J81" s="36">
        <f t="shared" si="12"/>
        <v>3709.0153579059825</v>
      </c>
      <c r="K81" s="36">
        <f t="shared" si="13"/>
        <v>219461</v>
      </c>
      <c r="L81" s="42">
        <f t="shared" si="16"/>
        <v>0</v>
      </c>
    </row>
    <row r="82" spans="1:12" x14ac:dyDescent="0.25">
      <c r="A82" s="34">
        <v>81</v>
      </c>
      <c r="B82" s="35">
        <v>36039</v>
      </c>
      <c r="C82" s="36">
        <v>228523</v>
      </c>
      <c r="D82" s="37">
        <f t="shared" si="9"/>
        <v>9</v>
      </c>
      <c r="E82" s="37">
        <f t="shared" si="10"/>
        <v>1998</v>
      </c>
      <c r="F82" s="40">
        <f t="shared" si="14"/>
        <v>219411.16666666666</v>
      </c>
      <c r="G82" s="36">
        <f t="shared" si="15"/>
        <v>219539.29166666666</v>
      </c>
      <c r="H82" s="36">
        <f t="shared" si="11"/>
        <v>8983.708333333343</v>
      </c>
      <c r="I82" s="41">
        <f t="shared" si="8"/>
        <v>7367.3404113247898</v>
      </c>
      <c r="J82" s="36">
        <f t="shared" si="12"/>
        <v>1616.3679220085533</v>
      </c>
      <c r="K82" s="36">
        <f t="shared" si="13"/>
        <v>228523</v>
      </c>
      <c r="L82" s="42">
        <f t="shared" si="16"/>
        <v>0</v>
      </c>
    </row>
    <row r="83" spans="1:12" x14ac:dyDescent="0.25">
      <c r="A83" s="34">
        <v>82</v>
      </c>
      <c r="B83" s="35">
        <v>36069</v>
      </c>
      <c r="C83" s="36">
        <v>211178</v>
      </c>
      <c r="D83" s="37">
        <f t="shared" si="9"/>
        <v>10</v>
      </c>
      <c r="E83" s="37">
        <f t="shared" si="10"/>
        <v>1998</v>
      </c>
      <c r="F83" s="40">
        <f t="shared" si="14"/>
        <v>219667.41666666666</v>
      </c>
      <c r="G83" s="36">
        <f t="shared" si="15"/>
        <v>219787.70833333331</v>
      </c>
      <c r="H83" s="36">
        <f t="shared" si="11"/>
        <v>-8609.7083333333139</v>
      </c>
      <c r="I83" s="41">
        <f t="shared" si="8"/>
        <v>-8854.5009348290532</v>
      </c>
      <c r="J83" s="36">
        <f t="shared" si="12"/>
        <v>244.79260149573929</v>
      </c>
      <c r="K83" s="36">
        <f t="shared" si="13"/>
        <v>211178</v>
      </c>
      <c r="L83" s="42">
        <f t="shared" si="16"/>
        <v>0</v>
      </c>
    </row>
    <row r="84" spans="1:12" x14ac:dyDescent="0.25">
      <c r="A84" s="34">
        <v>83</v>
      </c>
      <c r="B84" s="35">
        <v>36100</v>
      </c>
      <c r="C84" s="36">
        <v>216303</v>
      </c>
      <c r="D84" s="37">
        <f t="shared" si="9"/>
        <v>11</v>
      </c>
      <c r="E84" s="37">
        <f t="shared" si="10"/>
        <v>1998</v>
      </c>
      <c r="F84" s="40">
        <f t="shared" si="14"/>
        <v>219908</v>
      </c>
      <c r="G84" s="36">
        <f t="shared" si="15"/>
        <v>220209.54166666669</v>
      </c>
      <c r="H84" s="36">
        <f t="shared" si="11"/>
        <v>-3906.5416666666861</v>
      </c>
      <c r="I84" s="41">
        <f t="shared" si="8"/>
        <v>-5875.1099091880333</v>
      </c>
      <c r="J84" s="36">
        <f t="shared" si="12"/>
        <v>1968.5682425213472</v>
      </c>
      <c r="K84" s="36">
        <f t="shared" si="13"/>
        <v>216303</v>
      </c>
      <c r="L84" s="42">
        <f t="shared" si="16"/>
        <v>0</v>
      </c>
    </row>
    <row r="85" spans="1:12" x14ac:dyDescent="0.25">
      <c r="A85" s="34">
        <v>84</v>
      </c>
      <c r="B85" s="35">
        <v>36130</v>
      </c>
      <c r="C85" s="36">
        <v>193581</v>
      </c>
      <c r="D85" s="37">
        <f t="shared" si="9"/>
        <v>12</v>
      </c>
      <c r="E85" s="37">
        <f t="shared" si="10"/>
        <v>1998</v>
      </c>
      <c r="F85" s="40">
        <f t="shared" si="14"/>
        <v>220511.08333333334</v>
      </c>
      <c r="G85" s="36">
        <f t="shared" si="15"/>
        <v>220643.25</v>
      </c>
      <c r="H85" s="36">
        <f t="shared" si="11"/>
        <v>-27062.25</v>
      </c>
      <c r="I85" s="41">
        <f t="shared" ref="I85:I148" si="17">I73</f>
        <v>-20820.234909188031</v>
      </c>
      <c r="J85" s="36">
        <f t="shared" si="12"/>
        <v>-6242.0150908119685</v>
      </c>
      <c r="K85" s="36">
        <f t="shared" si="13"/>
        <v>193581</v>
      </c>
      <c r="L85" s="42">
        <f t="shared" si="16"/>
        <v>0</v>
      </c>
    </row>
    <row r="86" spans="1:12" x14ac:dyDescent="0.25">
      <c r="A86" s="34">
        <v>85</v>
      </c>
      <c r="B86" s="35">
        <v>36161</v>
      </c>
      <c r="C86" s="36">
        <v>191485</v>
      </c>
      <c r="D86" s="37">
        <f t="shared" si="9"/>
        <v>1</v>
      </c>
      <c r="E86" s="37">
        <f t="shared" si="10"/>
        <v>1999</v>
      </c>
      <c r="F86" s="40">
        <f t="shared" si="14"/>
        <v>220775.41666666666</v>
      </c>
      <c r="G86" s="36">
        <f t="shared" si="15"/>
        <v>220957.08333333331</v>
      </c>
      <c r="H86" s="36">
        <f t="shared" si="11"/>
        <v>-29472.083333333314</v>
      </c>
      <c r="I86" s="41">
        <f t="shared" si="17"/>
        <v>-31813.991319444453</v>
      </c>
      <c r="J86" s="36">
        <f t="shared" si="12"/>
        <v>2341.9079861111386</v>
      </c>
      <c r="K86" s="36">
        <f t="shared" si="13"/>
        <v>191485</v>
      </c>
      <c r="L86" s="42">
        <f t="shared" si="16"/>
        <v>0</v>
      </c>
    </row>
    <row r="87" spans="1:12" x14ac:dyDescent="0.25">
      <c r="A87" s="34">
        <v>86</v>
      </c>
      <c r="B87" s="35">
        <v>36192</v>
      </c>
      <c r="C87" s="36">
        <v>220763</v>
      </c>
      <c r="D87" s="37">
        <f t="shared" si="9"/>
        <v>2</v>
      </c>
      <c r="E87" s="37">
        <f t="shared" si="10"/>
        <v>1999</v>
      </c>
      <c r="F87" s="40">
        <f t="shared" si="14"/>
        <v>221138.75</v>
      </c>
      <c r="G87" s="36">
        <f t="shared" si="15"/>
        <v>221340.625</v>
      </c>
      <c r="H87" s="36">
        <f t="shared" si="11"/>
        <v>-577.625</v>
      </c>
      <c r="I87" s="41">
        <f t="shared" si="17"/>
        <v>2408.0375267093955</v>
      </c>
      <c r="J87" s="36">
        <f t="shared" si="12"/>
        <v>-2985.6625267093955</v>
      </c>
      <c r="K87" s="36">
        <f t="shared" si="13"/>
        <v>220763</v>
      </c>
      <c r="L87" s="42">
        <f t="shared" si="16"/>
        <v>0</v>
      </c>
    </row>
    <row r="88" spans="1:12" x14ac:dyDescent="0.25">
      <c r="A88" s="34">
        <v>87</v>
      </c>
      <c r="B88" s="35">
        <v>36220</v>
      </c>
      <c r="C88" s="36">
        <v>220996</v>
      </c>
      <c r="D88" s="37">
        <f t="shared" si="9"/>
        <v>3</v>
      </c>
      <c r="E88" s="37">
        <f t="shared" si="10"/>
        <v>1999</v>
      </c>
      <c r="F88" s="40">
        <f t="shared" si="14"/>
        <v>221542.5</v>
      </c>
      <c r="G88" s="36">
        <f t="shared" si="15"/>
        <v>221755.33333333331</v>
      </c>
      <c r="H88" s="36">
        <f t="shared" si="11"/>
        <v>-759.33333333331393</v>
      </c>
      <c r="I88" s="41">
        <f t="shared" si="17"/>
        <v>2026.6641292735064</v>
      </c>
      <c r="J88" s="36">
        <f t="shared" si="12"/>
        <v>-2785.9974626068206</v>
      </c>
      <c r="K88" s="36">
        <f t="shared" si="13"/>
        <v>220996</v>
      </c>
      <c r="L88" s="42">
        <f t="shared" si="16"/>
        <v>0</v>
      </c>
    </row>
    <row r="89" spans="1:12" x14ac:dyDescent="0.25">
      <c r="A89" s="34">
        <v>88</v>
      </c>
      <c r="B89" s="35">
        <v>36251</v>
      </c>
      <c r="C89" s="36">
        <v>230786</v>
      </c>
      <c r="D89" s="37">
        <f t="shared" si="9"/>
        <v>4</v>
      </c>
      <c r="E89" s="37">
        <f t="shared" si="10"/>
        <v>1999</v>
      </c>
      <c r="F89" s="40">
        <f t="shared" si="14"/>
        <v>221968.16666666666</v>
      </c>
      <c r="G89" s="36">
        <f t="shared" si="15"/>
        <v>222413.08333333331</v>
      </c>
      <c r="H89" s="36">
        <f t="shared" si="11"/>
        <v>8372.9166666666861</v>
      </c>
      <c r="I89" s="41">
        <f t="shared" si="17"/>
        <v>12897.09361645299</v>
      </c>
      <c r="J89" s="36">
        <f t="shared" si="12"/>
        <v>-4524.1769497863042</v>
      </c>
      <c r="K89" s="36">
        <f t="shared" si="13"/>
        <v>230786</v>
      </c>
      <c r="L89" s="42">
        <f t="shared" si="16"/>
        <v>0</v>
      </c>
    </row>
    <row r="90" spans="1:12" x14ac:dyDescent="0.25">
      <c r="A90" s="34">
        <v>89</v>
      </c>
      <c r="B90" s="35">
        <v>36281</v>
      </c>
      <c r="C90" s="36">
        <v>235970</v>
      </c>
      <c r="D90" s="37">
        <f t="shared" si="9"/>
        <v>5</v>
      </c>
      <c r="E90" s="37">
        <f t="shared" si="10"/>
        <v>1999</v>
      </c>
      <c r="F90" s="40">
        <f t="shared" si="14"/>
        <v>222858</v>
      </c>
      <c r="G90" s="36">
        <f t="shared" si="15"/>
        <v>223073.08333333331</v>
      </c>
      <c r="H90" s="36">
        <f t="shared" si="11"/>
        <v>12896.916666666686</v>
      </c>
      <c r="I90" s="41">
        <f t="shared" si="17"/>
        <v>11553.709001068375</v>
      </c>
      <c r="J90" s="36">
        <f t="shared" si="12"/>
        <v>1343.207665598311</v>
      </c>
      <c r="K90" s="36">
        <f t="shared" si="13"/>
        <v>235970</v>
      </c>
      <c r="L90" s="42">
        <f t="shared" si="16"/>
        <v>0</v>
      </c>
    </row>
    <row r="91" spans="1:12" x14ac:dyDescent="0.25">
      <c r="A91" s="34">
        <v>90</v>
      </c>
      <c r="B91" s="35">
        <v>36312</v>
      </c>
      <c r="C91" s="36">
        <v>243116</v>
      </c>
      <c r="D91" s="37">
        <f t="shared" si="9"/>
        <v>6</v>
      </c>
      <c r="E91" s="37">
        <f t="shared" si="10"/>
        <v>1999</v>
      </c>
      <c r="F91" s="40">
        <f t="shared" si="14"/>
        <v>223288.16666666666</v>
      </c>
      <c r="G91" s="36">
        <f t="shared" si="15"/>
        <v>223699.04166666666</v>
      </c>
      <c r="H91" s="36">
        <f t="shared" si="11"/>
        <v>19416.958333333343</v>
      </c>
      <c r="I91" s="41">
        <f t="shared" si="17"/>
        <v>17555.840411324789</v>
      </c>
      <c r="J91" s="36">
        <f t="shared" si="12"/>
        <v>1861.1179220085542</v>
      </c>
      <c r="K91" s="36">
        <f t="shared" si="13"/>
        <v>243116</v>
      </c>
      <c r="L91" s="42">
        <f t="shared" si="16"/>
        <v>0</v>
      </c>
    </row>
    <row r="92" spans="1:12" x14ac:dyDescent="0.25">
      <c r="A92" s="34">
        <v>91</v>
      </c>
      <c r="B92" s="35">
        <v>36342</v>
      </c>
      <c r="C92" s="36">
        <v>241503</v>
      </c>
      <c r="D92" s="37">
        <f t="shared" si="9"/>
        <v>7</v>
      </c>
      <c r="E92" s="37">
        <f t="shared" si="10"/>
        <v>1999</v>
      </c>
      <c r="F92" s="40">
        <f t="shared" si="14"/>
        <v>224109.91666666666</v>
      </c>
      <c r="G92" s="36">
        <f t="shared" si="15"/>
        <v>224433.91666666666</v>
      </c>
      <c r="H92" s="36">
        <f t="shared" si="11"/>
        <v>17069.083333333343</v>
      </c>
      <c r="I92" s="41">
        <f t="shared" si="17"/>
        <v>16941.792334401707</v>
      </c>
      <c r="J92" s="36">
        <f t="shared" si="12"/>
        <v>127.29099893163584</v>
      </c>
      <c r="K92" s="36">
        <f t="shared" si="13"/>
        <v>241503</v>
      </c>
      <c r="L92" s="42">
        <f t="shared" si="16"/>
        <v>0</v>
      </c>
    </row>
    <row r="93" spans="1:12" x14ac:dyDescent="0.25">
      <c r="A93" s="34">
        <v>92</v>
      </c>
      <c r="B93" s="35">
        <v>36373</v>
      </c>
      <c r="C93" s="36">
        <v>224306</v>
      </c>
      <c r="D93" s="37">
        <f t="shared" si="9"/>
        <v>8</v>
      </c>
      <c r="E93" s="37">
        <f t="shared" si="10"/>
        <v>1999</v>
      </c>
      <c r="F93" s="40">
        <f t="shared" si="14"/>
        <v>224757.91666666666</v>
      </c>
      <c r="G93" s="36">
        <f t="shared" si="15"/>
        <v>225246.54166666666</v>
      </c>
      <c r="H93" s="36">
        <f t="shared" si="11"/>
        <v>-940.54166666665697</v>
      </c>
      <c r="I93" s="41">
        <f t="shared" si="17"/>
        <v>-3386.6403579059825</v>
      </c>
      <c r="J93" s="36">
        <f t="shared" si="12"/>
        <v>2446.0986912393255</v>
      </c>
      <c r="K93" s="36">
        <f t="shared" si="13"/>
        <v>224306</v>
      </c>
      <c r="L93" s="42">
        <f t="shared" si="16"/>
        <v>0</v>
      </c>
    </row>
    <row r="94" spans="1:12" x14ac:dyDescent="0.25">
      <c r="A94" s="34">
        <v>93</v>
      </c>
      <c r="B94" s="35">
        <v>36404</v>
      </c>
      <c r="C94" s="36">
        <v>233631</v>
      </c>
      <c r="D94" s="37">
        <f t="shared" si="9"/>
        <v>9</v>
      </c>
      <c r="E94" s="37">
        <f t="shared" si="10"/>
        <v>1999</v>
      </c>
      <c r="F94" s="40">
        <f t="shared" si="14"/>
        <v>225735.16666666666</v>
      </c>
      <c r="G94" s="36">
        <f t="shared" si="15"/>
        <v>226014.41666666666</v>
      </c>
      <c r="H94" s="36">
        <f t="shared" si="11"/>
        <v>7616.583333333343</v>
      </c>
      <c r="I94" s="41">
        <f t="shared" si="17"/>
        <v>7367.3404113247898</v>
      </c>
      <c r="J94" s="36">
        <f t="shared" si="12"/>
        <v>249.24292200855325</v>
      </c>
      <c r="K94" s="36">
        <f t="shared" si="13"/>
        <v>233631</v>
      </c>
      <c r="L94" s="42">
        <f t="shared" si="16"/>
        <v>0</v>
      </c>
    </row>
    <row r="95" spans="1:12" x14ac:dyDescent="0.25">
      <c r="A95" s="34">
        <v>94</v>
      </c>
      <c r="B95" s="35">
        <v>36434</v>
      </c>
      <c r="C95" s="36">
        <v>221856</v>
      </c>
      <c r="D95" s="37">
        <f t="shared" si="9"/>
        <v>10</v>
      </c>
      <c r="E95" s="37">
        <f t="shared" si="10"/>
        <v>1999</v>
      </c>
      <c r="F95" s="40">
        <f t="shared" si="14"/>
        <v>226293.66666666666</v>
      </c>
      <c r="G95" s="36">
        <f t="shared" si="15"/>
        <v>226781.79166666666</v>
      </c>
      <c r="H95" s="36">
        <f t="shared" si="11"/>
        <v>-4925.791666666657</v>
      </c>
      <c r="I95" s="41">
        <f t="shared" si="17"/>
        <v>-8854.5009348290532</v>
      </c>
      <c r="J95" s="36">
        <f t="shared" si="12"/>
        <v>3928.7092681623963</v>
      </c>
      <c r="K95" s="36">
        <f t="shared" si="13"/>
        <v>221856</v>
      </c>
      <c r="L95" s="42">
        <f t="shared" si="16"/>
        <v>0</v>
      </c>
    </row>
    <row r="96" spans="1:12" x14ac:dyDescent="0.25">
      <c r="A96" s="34">
        <v>95</v>
      </c>
      <c r="B96" s="35">
        <v>36465</v>
      </c>
      <c r="C96" s="36">
        <v>221465</v>
      </c>
      <c r="D96" s="37">
        <f t="shared" si="9"/>
        <v>11</v>
      </c>
      <c r="E96" s="37">
        <f t="shared" si="10"/>
        <v>1999</v>
      </c>
      <c r="F96" s="40">
        <f t="shared" si="14"/>
        <v>227269.91666666666</v>
      </c>
      <c r="G96" s="36">
        <f t="shared" si="15"/>
        <v>227561.29166666666</v>
      </c>
      <c r="H96" s="36">
        <f t="shared" si="11"/>
        <v>-6096.291666666657</v>
      </c>
      <c r="I96" s="41">
        <f t="shared" si="17"/>
        <v>-5875.1099091880333</v>
      </c>
      <c r="J96" s="36">
        <f t="shared" si="12"/>
        <v>-221.18175747862369</v>
      </c>
      <c r="K96" s="36">
        <f t="shared" si="13"/>
        <v>221465</v>
      </c>
      <c r="L96" s="42">
        <f t="shared" si="16"/>
        <v>0</v>
      </c>
    </row>
    <row r="97" spans="1:12" x14ac:dyDescent="0.25">
      <c r="A97" s="34">
        <v>96</v>
      </c>
      <c r="B97" s="35">
        <v>36495</v>
      </c>
      <c r="C97" s="36">
        <v>203442</v>
      </c>
      <c r="D97" s="37">
        <f t="shared" si="9"/>
        <v>12</v>
      </c>
      <c r="E97" s="37">
        <f t="shared" si="10"/>
        <v>1999</v>
      </c>
      <c r="F97" s="40">
        <f t="shared" si="14"/>
        <v>227852.66666666666</v>
      </c>
      <c r="G97" s="36">
        <f t="shared" si="15"/>
        <v>227937</v>
      </c>
      <c r="H97" s="36">
        <f t="shared" si="11"/>
        <v>-24495</v>
      </c>
      <c r="I97" s="41">
        <f t="shared" si="17"/>
        <v>-20820.234909188031</v>
      </c>
      <c r="J97" s="36">
        <f t="shared" si="12"/>
        <v>-3674.7650908119685</v>
      </c>
      <c r="K97" s="36">
        <f t="shared" si="13"/>
        <v>203442</v>
      </c>
      <c r="L97" s="42">
        <f t="shared" si="16"/>
        <v>0</v>
      </c>
    </row>
    <row r="98" spans="1:12" x14ac:dyDescent="0.25">
      <c r="A98" s="34">
        <v>97</v>
      </c>
      <c r="B98" s="35">
        <v>36526</v>
      </c>
      <c r="C98" s="36">
        <v>199261</v>
      </c>
      <c r="D98" s="37">
        <f t="shared" si="9"/>
        <v>1</v>
      </c>
      <c r="E98" s="37">
        <f t="shared" si="10"/>
        <v>2000</v>
      </c>
      <c r="F98" s="40">
        <f t="shared" si="14"/>
        <v>228021.33333333334</v>
      </c>
      <c r="G98" s="36">
        <f t="shared" si="15"/>
        <v>228285.04166666669</v>
      </c>
      <c r="H98" s="36">
        <f t="shared" si="11"/>
        <v>-29024.041666666686</v>
      </c>
      <c r="I98" s="41">
        <f t="shared" si="17"/>
        <v>-31813.991319444453</v>
      </c>
      <c r="J98" s="36">
        <f t="shared" si="12"/>
        <v>2789.9496527777665</v>
      </c>
      <c r="K98" s="36">
        <f t="shared" si="13"/>
        <v>199261</v>
      </c>
      <c r="L98" s="42">
        <f t="shared" si="16"/>
        <v>0</v>
      </c>
    </row>
    <row r="99" spans="1:12" x14ac:dyDescent="0.25">
      <c r="A99" s="34">
        <v>98</v>
      </c>
      <c r="B99" s="35">
        <v>36557</v>
      </c>
      <c r="C99" s="36">
        <v>232490</v>
      </c>
      <c r="D99" s="37">
        <f t="shared" si="9"/>
        <v>2</v>
      </c>
      <c r="E99" s="37">
        <f t="shared" si="10"/>
        <v>2000</v>
      </c>
      <c r="F99" s="40">
        <f t="shared" si="14"/>
        <v>228548.75</v>
      </c>
      <c r="G99" s="36">
        <f t="shared" si="15"/>
        <v>228698.45833333331</v>
      </c>
      <c r="H99" s="36">
        <f t="shared" si="11"/>
        <v>3791.5416666666861</v>
      </c>
      <c r="I99" s="41">
        <f t="shared" si="17"/>
        <v>2408.0375267093955</v>
      </c>
      <c r="J99" s="36">
        <f t="shared" si="12"/>
        <v>1383.5041399572906</v>
      </c>
      <c r="K99" s="36">
        <f t="shared" si="13"/>
        <v>232490</v>
      </c>
      <c r="L99" s="42">
        <f t="shared" si="16"/>
        <v>0</v>
      </c>
    </row>
    <row r="100" spans="1:12" x14ac:dyDescent="0.25">
      <c r="A100" s="34">
        <v>99</v>
      </c>
      <c r="B100" s="35">
        <v>36586</v>
      </c>
      <c r="C100" s="36">
        <v>227698</v>
      </c>
      <c r="D100" s="37">
        <f t="shared" si="9"/>
        <v>3</v>
      </c>
      <c r="E100" s="37">
        <f t="shared" si="10"/>
        <v>2000</v>
      </c>
      <c r="F100" s="40">
        <f t="shared" si="14"/>
        <v>228848.16666666666</v>
      </c>
      <c r="G100" s="36">
        <f t="shared" si="15"/>
        <v>228967.33333333331</v>
      </c>
      <c r="H100" s="36">
        <f t="shared" si="11"/>
        <v>-1269.3333333333139</v>
      </c>
      <c r="I100" s="41">
        <f t="shared" si="17"/>
        <v>2026.6641292735064</v>
      </c>
      <c r="J100" s="36">
        <f t="shared" si="12"/>
        <v>-3295.9974626068206</v>
      </c>
      <c r="K100" s="36">
        <f t="shared" si="13"/>
        <v>227698</v>
      </c>
      <c r="L100" s="42">
        <f t="shared" si="16"/>
        <v>0</v>
      </c>
    </row>
    <row r="101" spans="1:12" x14ac:dyDescent="0.25">
      <c r="A101" s="34">
        <v>100</v>
      </c>
      <c r="B101" s="35">
        <v>36617</v>
      </c>
      <c r="C101" s="36">
        <v>242501</v>
      </c>
      <c r="D101" s="37">
        <f t="shared" si="9"/>
        <v>4</v>
      </c>
      <c r="E101" s="37">
        <f t="shared" si="10"/>
        <v>2000</v>
      </c>
      <c r="F101" s="40">
        <f t="shared" si="14"/>
        <v>229086.5</v>
      </c>
      <c r="G101" s="36">
        <f t="shared" si="15"/>
        <v>229126.625</v>
      </c>
      <c r="H101" s="36">
        <f t="shared" si="11"/>
        <v>13374.375</v>
      </c>
      <c r="I101" s="41">
        <f t="shared" si="17"/>
        <v>12897.09361645299</v>
      </c>
      <c r="J101" s="36">
        <f t="shared" si="12"/>
        <v>477.28138354700968</v>
      </c>
      <c r="K101" s="36">
        <f t="shared" si="13"/>
        <v>242501</v>
      </c>
      <c r="L101" s="42">
        <f t="shared" si="16"/>
        <v>0</v>
      </c>
    </row>
    <row r="102" spans="1:12" x14ac:dyDescent="0.25">
      <c r="A102" s="34">
        <v>101</v>
      </c>
      <c r="B102" s="35">
        <v>36647</v>
      </c>
      <c r="C102" s="36">
        <v>242963</v>
      </c>
      <c r="D102" s="37">
        <f t="shared" si="9"/>
        <v>5</v>
      </c>
      <c r="E102" s="37">
        <f t="shared" si="10"/>
        <v>2000</v>
      </c>
      <c r="F102" s="40">
        <f t="shared" si="14"/>
        <v>229166.75</v>
      </c>
      <c r="G102" s="36">
        <f t="shared" si="15"/>
        <v>229038.625</v>
      </c>
      <c r="H102" s="36">
        <f t="shared" si="11"/>
        <v>13924.375</v>
      </c>
      <c r="I102" s="41">
        <f t="shared" si="17"/>
        <v>11553.709001068375</v>
      </c>
      <c r="J102" s="36">
        <f t="shared" si="12"/>
        <v>2370.6659989316249</v>
      </c>
      <c r="K102" s="36">
        <f t="shared" si="13"/>
        <v>242963</v>
      </c>
      <c r="L102" s="42">
        <f t="shared" si="16"/>
        <v>0</v>
      </c>
    </row>
    <row r="103" spans="1:12" x14ac:dyDescent="0.25">
      <c r="A103" s="34">
        <v>102</v>
      </c>
      <c r="B103" s="35">
        <v>36678</v>
      </c>
      <c r="C103" s="36">
        <v>245140</v>
      </c>
      <c r="D103" s="37">
        <f t="shared" si="9"/>
        <v>6</v>
      </c>
      <c r="E103" s="37">
        <f t="shared" si="10"/>
        <v>2000</v>
      </c>
      <c r="F103" s="40">
        <f t="shared" si="14"/>
        <v>228910.5</v>
      </c>
      <c r="G103" s="36">
        <f t="shared" si="15"/>
        <v>229170.625</v>
      </c>
      <c r="H103" s="36">
        <f t="shared" si="11"/>
        <v>15969.375</v>
      </c>
      <c r="I103" s="41">
        <f t="shared" si="17"/>
        <v>17555.840411324789</v>
      </c>
      <c r="J103" s="36">
        <f t="shared" si="12"/>
        <v>-1586.4654113247889</v>
      </c>
      <c r="K103" s="36">
        <f t="shared" si="13"/>
        <v>245140</v>
      </c>
      <c r="L103" s="42">
        <f t="shared" si="16"/>
        <v>0</v>
      </c>
    </row>
    <row r="104" spans="1:12" x14ac:dyDescent="0.25">
      <c r="A104" s="34">
        <v>103</v>
      </c>
      <c r="B104" s="35">
        <v>36708</v>
      </c>
      <c r="C104" s="36">
        <v>247832</v>
      </c>
      <c r="D104" s="37">
        <f t="shared" si="9"/>
        <v>7</v>
      </c>
      <c r="E104" s="37">
        <f t="shared" si="10"/>
        <v>2000</v>
      </c>
      <c r="F104" s="40">
        <f t="shared" si="14"/>
        <v>229430.75</v>
      </c>
      <c r="G104" s="36">
        <f t="shared" si="15"/>
        <v>229498.04166666669</v>
      </c>
      <c r="H104" s="36">
        <f t="shared" si="11"/>
        <v>18333.958333333314</v>
      </c>
      <c r="I104" s="41">
        <f t="shared" si="17"/>
        <v>16941.792334401707</v>
      </c>
      <c r="J104" s="36">
        <f t="shared" si="12"/>
        <v>1392.1659989316067</v>
      </c>
      <c r="K104" s="36">
        <f t="shared" si="13"/>
        <v>247832</v>
      </c>
      <c r="L104" s="42">
        <f t="shared" si="16"/>
        <v>0</v>
      </c>
    </row>
    <row r="105" spans="1:12" x14ac:dyDescent="0.25">
      <c r="A105" s="34">
        <v>104</v>
      </c>
      <c r="B105" s="35">
        <v>36739</v>
      </c>
      <c r="C105" s="36">
        <v>227899</v>
      </c>
      <c r="D105" s="37">
        <f t="shared" si="9"/>
        <v>8</v>
      </c>
      <c r="E105" s="37">
        <f t="shared" si="10"/>
        <v>2000</v>
      </c>
      <c r="F105" s="40">
        <f t="shared" si="14"/>
        <v>229565.33333333334</v>
      </c>
      <c r="G105" s="36">
        <f t="shared" si="15"/>
        <v>229569.375</v>
      </c>
      <c r="H105" s="36">
        <f t="shared" si="11"/>
        <v>-1670.375</v>
      </c>
      <c r="I105" s="41">
        <f t="shared" si="17"/>
        <v>-3386.6403579059825</v>
      </c>
      <c r="J105" s="36">
        <f t="shared" si="12"/>
        <v>1716.2653579059825</v>
      </c>
      <c r="K105" s="36">
        <f t="shared" si="13"/>
        <v>227899</v>
      </c>
      <c r="L105" s="42">
        <f t="shared" si="16"/>
        <v>0</v>
      </c>
    </row>
    <row r="106" spans="1:12" x14ac:dyDescent="0.25">
      <c r="A106" s="34">
        <v>105</v>
      </c>
      <c r="B106" s="35">
        <v>36770</v>
      </c>
      <c r="C106" s="36">
        <v>236491</v>
      </c>
      <c r="D106" s="37">
        <f t="shared" si="9"/>
        <v>9</v>
      </c>
      <c r="E106" s="37">
        <f t="shared" si="10"/>
        <v>2000</v>
      </c>
      <c r="F106" s="40">
        <f t="shared" si="14"/>
        <v>229573.41666666666</v>
      </c>
      <c r="G106" s="36">
        <f t="shared" si="15"/>
        <v>229774.04166666666</v>
      </c>
      <c r="H106" s="36">
        <f t="shared" si="11"/>
        <v>6716.958333333343</v>
      </c>
      <c r="I106" s="41">
        <f t="shared" si="17"/>
        <v>7367.3404113247898</v>
      </c>
      <c r="J106" s="36">
        <f t="shared" si="12"/>
        <v>-650.38207799144675</v>
      </c>
      <c r="K106" s="36">
        <f t="shared" si="13"/>
        <v>236491</v>
      </c>
      <c r="L106" s="42">
        <f t="shared" si="16"/>
        <v>0</v>
      </c>
    </row>
    <row r="107" spans="1:12" x14ac:dyDescent="0.25">
      <c r="A107" s="34">
        <v>106</v>
      </c>
      <c r="B107" s="35">
        <v>36800</v>
      </c>
      <c r="C107" s="36">
        <v>222819</v>
      </c>
      <c r="D107" s="37">
        <f t="shared" si="9"/>
        <v>10</v>
      </c>
      <c r="E107" s="37">
        <f t="shared" si="10"/>
        <v>2000</v>
      </c>
      <c r="F107" s="40">
        <f t="shared" si="14"/>
        <v>229974.66666666666</v>
      </c>
      <c r="G107" s="36">
        <f t="shared" si="15"/>
        <v>230093.66666666666</v>
      </c>
      <c r="H107" s="36">
        <f t="shared" si="11"/>
        <v>-7274.666666666657</v>
      </c>
      <c r="I107" s="41">
        <f t="shared" si="17"/>
        <v>-8854.5009348290532</v>
      </c>
      <c r="J107" s="36">
        <f t="shared" si="12"/>
        <v>1579.8342681623963</v>
      </c>
      <c r="K107" s="36">
        <f t="shared" si="13"/>
        <v>222819</v>
      </c>
      <c r="L107" s="42">
        <f t="shared" si="16"/>
        <v>0</v>
      </c>
    </row>
    <row r="108" spans="1:12" x14ac:dyDescent="0.25">
      <c r="A108" s="34">
        <v>107</v>
      </c>
      <c r="B108" s="35">
        <v>36831</v>
      </c>
      <c r="C108" s="36">
        <v>218390</v>
      </c>
      <c r="D108" s="37">
        <f t="shared" si="9"/>
        <v>11</v>
      </c>
      <c r="E108" s="37">
        <f t="shared" si="10"/>
        <v>2000</v>
      </c>
      <c r="F108" s="40">
        <f t="shared" si="14"/>
        <v>230212.66666666666</v>
      </c>
      <c r="G108" s="36">
        <f t="shared" si="15"/>
        <v>230234.95833333331</v>
      </c>
      <c r="H108" s="36">
        <f t="shared" si="11"/>
        <v>-11844.958333333314</v>
      </c>
      <c r="I108" s="41">
        <f t="shared" si="17"/>
        <v>-5875.1099091880333</v>
      </c>
      <c r="J108" s="36">
        <f t="shared" si="12"/>
        <v>-5969.8484241452807</v>
      </c>
      <c r="K108" s="36">
        <f t="shared" si="13"/>
        <v>218390</v>
      </c>
      <c r="L108" s="42">
        <f t="shared" si="16"/>
        <v>0</v>
      </c>
    </row>
    <row r="109" spans="1:12" x14ac:dyDescent="0.25">
      <c r="A109" s="34">
        <v>108</v>
      </c>
      <c r="B109" s="35">
        <v>36861</v>
      </c>
      <c r="C109" s="36">
        <v>209685</v>
      </c>
      <c r="D109" s="37">
        <f t="shared" si="9"/>
        <v>12</v>
      </c>
      <c r="E109" s="37">
        <f t="shared" si="10"/>
        <v>2000</v>
      </c>
      <c r="F109" s="40">
        <f t="shared" si="14"/>
        <v>230257.25</v>
      </c>
      <c r="G109" s="36">
        <f t="shared" si="15"/>
        <v>230474.875</v>
      </c>
      <c r="H109" s="36">
        <f t="shared" si="11"/>
        <v>-20789.875</v>
      </c>
      <c r="I109" s="41">
        <f t="shared" si="17"/>
        <v>-20820.234909188031</v>
      </c>
      <c r="J109" s="36">
        <f t="shared" si="12"/>
        <v>30.359909188031452</v>
      </c>
      <c r="K109" s="36">
        <f t="shared" si="13"/>
        <v>209685</v>
      </c>
      <c r="L109" s="42">
        <f t="shared" si="16"/>
        <v>0</v>
      </c>
    </row>
    <row r="110" spans="1:12" x14ac:dyDescent="0.25">
      <c r="A110" s="34">
        <v>109</v>
      </c>
      <c r="B110" s="35">
        <v>36892</v>
      </c>
      <c r="C110" s="36">
        <v>200876</v>
      </c>
      <c r="D110" s="37">
        <f t="shared" si="9"/>
        <v>1</v>
      </c>
      <c r="E110" s="37">
        <f t="shared" si="10"/>
        <v>2001</v>
      </c>
      <c r="F110" s="40">
        <f t="shared" si="14"/>
        <v>230692.5</v>
      </c>
      <c r="G110" s="36">
        <f t="shared" si="15"/>
        <v>230919.25</v>
      </c>
      <c r="H110" s="36">
        <f t="shared" si="11"/>
        <v>-30043.25</v>
      </c>
      <c r="I110" s="41">
        <f t="shared" si="17"/>
        <v>-31813.991319444453</v>
      </c>
      <c r="J110" s="36">
        <f t="shared" si="12"/>
        <v>1770.7413194444525</v>
      </c>
      <c r="K110" s="36">
        <f t="shared" si="13"/>
        <v>200876</v>
      </c>
      <c r="L110" s="42">
        <f t="shared" si="16"/>
        <v>0</v>
      </c>
    </row>
    <row r="111" spans="1:12" x14ac:dyDescent="0.25">
      <c r="A111" s="34">
        <v>110</v>
      </c>
      <c r="B111" s="35">
        <v>36923</v>
      </c>
      <c r="C111" s="36">
        <v>232587</v>
      </c>
      <c r="D111" s="37">
        <f t="shared" si="9"/>
        <v>2</v>
      </c>
      <c r="E111" s="37">
        <f t="shared" si="10"/>
        <v>2001</v>
      </c>
      <c r="F111" s="40">
        <f t="shared" si="14"/>
        <v>231146</v>
      </c>
      <c r="G111" s="36">
        <f t="shared" si="15"/>
        <v>231079.875</v>
      </c>
      <c r="H111" s="36">
        <f t="shared" si="11"/>
        <v>1507.125</v>
      </c>
      <c r="I111" s="41">
        <f t="shared" si="17"/>
        <v>2408.0375267093955</v>
      </c>
      <c r="J111" s="36">
        <f t="shared" si="12"/>
        <v>-900.91252670939548</v>
      </c>
      <c r="K111" s="36">
        <f t="shared" si="13"/>
        <v>232587</v>
      </c>
      <c r="L111" s="42">
        <f t="shared" si="16"/>
        <v>0</v>
      </c>
    </row>
    <row r="112" spans="1:12" x14ac:dyDescent="0.25">
      <c r="A112" s="34">
        <v>111</v>
      </c>
      <c r="B112" s="35">
        <v>36951</v>
      </c>
      <c r="C112" s="36">
        <v>232513</v>
      </c>
      <c r="D112" s="37">
        <f t="shared" si="9"/>
        <v>3</v>
      </c>
      <c r="E112" s="37">
        <f t="shared" si="10"/>
        <v>2001</v>
      </c>
      <c r="F112" s="40">
        <f t="shared" si="14"/>
        <v>231013.75</v>
      </c>
      <c r="G112" s="36">
        <f t="shared" si="15"/>
        <v>231203.70833333331</v>
      </c>
      <c r="H112" s="36">
        <f t="shared" si="11"/>
        <v>1309.2916666666861</v>
      </c>
      <c r="I112" s="41">
        <f t="shared" si="17"/>
        <v>2026.6641292735064</v>
      </c>
      <c r="J112" s="36">
        <f t="shared" si="12"/>
        <v>-717.37246260682036</v>
      </c>
      <c r="K112" s="36">
        <f t="shared" si="13"/>
        <v>232513</v>
      </c>
      <c r="L112" s="42">
        <f t="shared" si="16"/>
        <v>0</v>
      </c>
    </row>
    <row r="113" spans="1:12" x14ac:dyDescent="0.25">
      <c r="A113" s="34">
        <v>112</v>
      </c>
      <c r="B113" s="35">
        <v>36982</v>
      </c>
      <c r="C113" s="36">
        <v>245357</v>
      </c>
      <c r="D113" s="37">
        <f t="shared" si="9"/>
        <v>4</v>
      </c>
      <c r="E113" s="37">
        <f t="shared" si="10"/>
        <v>2001</v>
      </c>
      <c r="F113" s="40">
        <f t="shared" si="14"/>
        <v>231393.66666666666</v>
      </c>
      <c r="G113" s="36">
        <f t="shared" si="15"/>
        <v>231714.16666666666</v>
      </c>
      <c r="H113" s="36">
        <f t="shared" si="11"/>
        <v>13642.833333333343</v>
      </c>
      <c r="I113" s="41">
        <f t="shared" si="17"/>
        <v>12897.09361645299</v>
      </c>
      <c r="J113" s="36">
        <f t="shared" si="12"/>
        <v>745.73971688035272</v>
      </c>
      <c r="K113" s="36">
        <f t="shared" si="13"/>
        <v>245357</v>
      </c>
      <c r="L113" s="42">
        <f t="shared" si="16"/>
        <v>0</v>
      </c>
    </row>
    <row r="114" spans="1:12" x14ac:dyDescent="0.25">
      <c r="A114" s="34">
        <v>113</v>
      </c>
      <c r="B114" s="35">
        <v>37012</v>
      </c>
      <c r="C114" s="36">
        <v>243498</v>
      </c>
      <c r="D114" s="37">
        <f t="shared" si="9"/>
        <v>5</v>
      </c>
      <c r="E114" s="37">
        <f t="shared" si="10"/>
        <v>2001</v>
      </c>
      <c r="F114" s="40">
        <f t="shared" si="14"/>
        <v>232034.66666666666</v>
      </c>
      <c r="G114" s="36">
        <f t="shared" si="15"/>
        <v>232501.08333333331</v>
      </c>
      <c r="H114" s="36">
        <f t="shared" si="11"/>
        <v>10996.916666666686</v>
      </c>
      <c r="I114" s="41">
        <f t="shared" si="17"/>
        <v>11553.709001068375</v>
      </c>
      <c r="J114" s="36">
        <f t="shared" si="12"/>
        <v>-556.792334401689</v>
      </c>
      <c r="K114" s="36">
        <f t="shared" si="13"/>
        <v>243498</v>
      </c>
      <c r="L114" s="42">
        <f t="shared" si="16"/>
        <v>0</v>
      </c>
    </row>
    <row r="115" spans="1:12" x14ac:dyDescent="0.25">
      <c r="A115" s="34">
        <v>114</v>
      </c>
      <c r="B115" s="35">
        <v>37043</v>
      </c>
      <c r="C115" s="36">
        <v>250363</v>
      </c>
      <c r="D115" s="37">
        <f t="shared" si="9"/>
        <v>6</v>
      </c>
      <c r="E115" s="37">
        <f t="shared" si="10"/>
        <v>2001</v>
      </c>
      <c r="F115" s="40">
        <f t="shared" si="14"/>
        <v>232967.5</v>
      </c>
      <c r="G115" s="36">
        <f t="shared" si="15"/>
        <v>233197.91666666669</v>
      </c>
      <c r="H115" s="36">
        <f t="shared" si="11"/>
        <v>17165.083333333314</v>
      </c>
      <c r="I115" s="41">
        <f t="shared" si="17"/>
        <v>17555.840411324789</v>
      </c>
      <c r="J115" s="36">
        <f t="shared" si="12"/>
        <v>-390.75707799147494</v>
      </c>
      <c r="K115" s="36">
        <f t="shared" si="13"/>
        <v>250363</v>
      </c>
      <c r="L115" s="42">
        <f t="shared" si="16"/>
        <v>0</v>
      </c>
    </row>
    <row r="116" spans="1:12" x14ac:dyDescent="0.25">
      <c r="A116" s="34">
        <v>115</v>
      </c>
      <c r="B116" s="35">
        <v>37073</v>
      </c>
      <c r="C116" s="36">
        <v>253274</v>
      </c>
      <c r="D116" s="37">
        <f t="shared" si="9"/>
        <v>7</v>
      </c>
      <c r="E116" s="37">
        <f t="shared" si="10"/>
        <v>2001</v>
      </c>
      <c r="F116" s="40">
        <f t="shared" si="14"/>
        <v>233428.33333333334</v>
      </c>
      <c r="G116" s="36">
        <f t="shared" si="15"/>
        <v>233735.04166666669</v>
      </c>
      <c r="H116" s="36">
        <f t="shared" si="11"/>
        <v>19538.958333333314</v>
      </c>
      <c r="I116" s="41">
        <f t="shared" si="17"/>
        <v>16941.792334401707</v>
      </c>
      <c r="J116" s="36">
        <f t="shared" si="12"/>
        <v>2597.1659989316067</v>
      </c>
      <c r="K116" s="36">
        <f t="shared" si="13"/>
        <v>253274</v>
      </c>
      <c r="L116" s="42">
        <f t="shared" si="16"/>
        <v>0</v>
      </c>
    </row>
    <row r="117" spans="1:12" x14ac:dyDescent="0.25">
      <c r="A117" s="34">
        <v>116</v>
      </c>
      <c r="B117" s="35">
        <v>37104</v>
      </c>
      <c r="C117" s="36">
        <v>226312</v>
      </c>
      <c r="D117" s="37">
        <f t="shared" si="9"/>
        <v>8</v>
      </c>
      <c r="E117" s="37">
        <f t="shared" si="10"/>
        <v>2001</v>
      </c>
      <c r="F117" s="40">
        <f t="shared" si="14"/>
        <v>234041.75</v>
      </c>
      <c r="G117" s="36">
        <f t="shared" si="15"/>
        <v>234186.875</v>
      </c>
      <c r="H117" s="36">
        <f t="shared" si="11"/>
        <v>-7874.875</v>
      </c>
      <c r="I117" s="41">
        <f t="shared" si="17"/>
        <v>-3386.6403579059825</v>
      </c>
      <c r="J117" s="36">
        <f t="shared" si="12"/>
        <v>-4488.2346420940175</v>
      </c>
      <c r="K117" s="36">
        <f t="shared" si="13"/>
        <v>226312</v>
      </c>
      <c r="L117" s="42">
        <f t="shared" si="16"/>
        <v>0</v>
      </c>
    </row>
    <row r="118" spans="1:12" x14ac:dyDescent="0.25">
      <c r="A118" s="34">
        <v>117</v>
      </c>
      <c r="B118" s="35">
        <v>37135</v>
      </c>
      <c r="C118" s="36">
        <v>241050</v>
      </c>
      <c r="D118" s="37">
        <f t="shared" si="9"/>
        <v>9</v>
      </c>
      <c r="E118" s="37">
        <f t="shared" si="10"/>
        <v>2001</v>
      </c>
      <c r="F118" s="40">
        <f t="shared" si="14"/>
        <v>234332</v>
      </c>
      <c r="G118" s="36">
        <f t="shared" si="15"/>
        <v>234528.375</v>
      </c>
      <c r="H118" s="36">
        <f t="shared" si="11"/>
        <v>6521.625</v>
      </c>
      <c r="I118" s="41">
        <f t="shared" si="17"/>
        <v>7367.3404113247898</v>
      </c>
      <c r="J118" s="36">
        <f t="shared" si="12"/>
        <v>-845.71541132478978</v>
      </c>
      <c r="K118" s="36">
        <f t="shared" si="13"/>
        <v>241050</v>
      </c>
      <c r="L118" s="42">
        <f t="shared" si="16"/>
        <v>0</v>
      </c>
    </row>
    <row r="119" spans="1:12" x14ac:dyDescent="0.25">
      <c r="A119" s="34">
        <v>118</v>
      </c>
      <c r="B119" s="35">
        <v>37165</v>
      </c>
      <c r="C119" s="36">
        <v>230511</v>
      </c>
      <c r="D119" s="37">
        <f t="shared" si="9"/>
        <v>10</v>
      </c>
      <c r="E119" s="37">
        <f t="shared" si="10"/>
        <v>2001</v>
      </c>
      <c r="F119" s="40">
        <f t="shared" si="14"/>
        <v>234724.75</v>
      </c>
      <c r="G119" s="36">
        <f t="shared" si="15"/>
        <v>234990.95833333331</v>
      </c>
      <c r="H119" s="36">
        <f t="shared" si="11"/>
        <v>-4479.9583333333139</v>
      </c>
      <c r="I119" s="41">
        <f t="shared" si="17"/>
        <v>-8854.5009348290532</v>
      </c>
      <c r="J119" s="36">
        <f t="shared" si="12"/>
        <v>4374.5426014957393</v>
      </c>
      <c r="K119" s="36">
        <f t="shared" si="13"/>
        <v>230511</v>
      </c>
      <c r="L119" s="42">
        <f t="shared" si="16"/>
        <v>0</v>
      </c>
    </row>
    <row r="120" spans="1:12" x14ac:dyDescent="0.25">
      <c r="A120" s="34">
        <v>119</v>
      </c>
      <c r="B120" s="35">
        <v>37196</v>
      </c>
      <c r="C120" s="36">
        <v>229584</v>
      </c>
      <c r="D120" s="37">
        <f t="shared" si="9"/>
        <v>11</v>
      </c>
      <c r="E120" s="37">
        <f t="shared" si="10"/>
        <v>2001</v>
      </c>
      <c r="F120" s="40">
        <f t="shared" si="14"/>
        <v>235257.16666666666</v>
      </c>
      <c r="G120" s="36">
        <f t="shared" si="15"/>
        <v>235439.25</v>
      </c>
      <c r="H120" s="36">
        <f t="shared" si="11"/>
        <v>-5855.25</v>
      </c>
      <c r="I120" s="41">
        <f t="shared" si="17"/>
        <v>-5875.1099091880333</v>
      </c>
      <c r="J120" s="36">
        <f t="shared" si="12"/>
        <v>19.859909188033271</v>
      </c>
      <c r="K120" s="36">
        <f t="shared" si="13"/>
        <v>229584</v>
      </c>
      <c r="L120" s="42">
        <f t="shared" si="16"/>
        <v>0</v>
      </c>
    </row>
    <row r="121" spans="1:12" x14ac:dyDescent="0.25">
      <c r="A121" s="34">
        <v>120</v>
      </c>
      <c r="B121" s="35">
        <v>37226</v>
      </c>
      <c r="C121" s="36">
        <v>215215</v>
      </c>
      <c r="D121" s="37">
        <f t="shared" si="9"/>
        <v>12</v>
      </c>
      <c r="E121" s="37">
        <f t="shared" si="10"/>
        <v>2001</v>
      </c>
      <c r="F121" s="40">
        <f t="shared" si="14"/>
        <v>235621.33333333334</v>
      </c>
      <c r="G121" s="36">
        <f t="shared" si="15"/>
        <v>235872.54166666669</v>
      </c>
      <c r="H121" s="36">
        <f t="shared" si="11"/>
        <v>-20657.541666666686</v>
      </c>
      <c r="I121" s="41">
        <f t="shared" si="17"/>
        <v>-20820.234909188031</v>
      </c>
      <c r="J121" s="36">
        <f t="shared" si="12"/>
        <v>162.69324252134538</v>
      </c>
      <c r="K121" s="36">
        <f t="shared" si="13"/>
        <v>215215</v>
      </c>
      <c r="L121" s="42">
        <f t="shared" si="16"/>
        <v>0</v>
      </c>
    </row>
    <row r="122" spans="1:12" x14ac:dyDescent="0.25">
      <c r="A122" s="34">
        <v>121</v>
      </c>
      <c r="B122" s="35">
        <v>37257</v>
      </c>
      <c r="C122" s="36">
        <v>208237</v>
      </c>
      <c r="D122" s="37">
        <f t="shared" si="9"/>
        <v>1</v>
      </c>
      <c r="E122" s="37">
        <f t="shared" si="10"/>
        <v>2002</v>
      </c>
      <c r="F122" s="40">
        <f t="shared" si="14"/>
        <v>236123.75</v>
      </c>
      <c r="G122" s="36">
        <f t="shared" si="15"/>
        <v>236348.41666666669</v>
      </c>
      <c r="H122" s="36">
        <f t="shared" si="11"/>
        <v>-28111.416666666686</v>
      </c>
      <c r="I122" s="41">
        <f t="shared" si="17"/>
        <v>-31813.991319444453</v>
      </c>
      <c r="J122" s="36">
        <f t="shared" si="12"/>
        <v>3702.5746527777665</v>
      </c>
      <c r="K122" s="36">
        <f t="shared" si="13"/>
        <v>208237</v>
      </c>
      <c r="L122" s="42">
        <f t="shared" si="16"/>
        <v>0</v>
      </c>
    </row>
    <row r="123" spans="1:12" x14ac:dyDescent="0.25">
      <c r="A123" s="34">
        <v>122</v>
      </c>
      <c r="B123" s="35">
        <v>37288</v>
      </c>
      <c r="C123" s="36">
        <v>236070</v>
      </c>
      <c r="D123" s="37">
        <f t="shared" si="9"/>
        <v>2</v>
      </c>
      <c r="E123" s="37">
        <f t="shared" si="10"/>
        <v>2002</v>
      </c>
      <c r="F123" s="40">
        <f t="shared" si="14"/>
        <v>236573.08333333334</v>
      </c>
      <c r="G123" s="36">
        <f t="shared" si="15"/>
        <v>236877.79166666669</v>
      </c>
      <c r="H123" s="36">
        <f t="shared" si="11"/>
        <v>-807.79166666668607</v>
      </c>
      <c r="I123" s="41">
        <f t="shared" si="17"/>
        <v>2408.0375267093955</v>
      </c>
      <c r="J123" s="36">
        <f t="shared" si="12"/>
        <v>-3215.8291933760815</v>
      </c>
      <c r="K123" s="36">
        <f t="shared" si="13"/>
        <v>236070</v>
      </c>
      <c r="L123" s="42">
        <f t="shared" si="16"/>
        <v>0</v>
      </c>
    </row>
    <row r="124" spans="1:12" x14ac:dyDescent="0.25">
      <c r="A124" s="34">
        <v>123</v>
      </c>
      <c r="B124" s="35">
        <v>37316</v>
      </c>
      <c r="C124" s="36">
        <v>237226</v>
      </c>
      <c r="D124" s="37">
        <f t="shared" si="9"/>
        <v>3</v>
      </c>
      <c r="E124" s="37">
        <f t="shared" si="10"/>
        <v>2002</v>
      </c>
      <c r="F124" s="40">
        <f t="shared" si="14"/>
        <v>237182.5</v>
      </c>
      <c r="G124" s="36">
        <f t="shared" si="15"/>
        <v>237370.25</v>
      </c>
      <c r="H124" s="36">
        <f t="shared" si="11"/>
        <v>-144.25</v>
      </c>
      <c r="I124" s="41">
        <f t="shared" si="17"/>
        <v>2026.6641292735064</v>
      </c>
      <c r="J124" s="36">
        <f t="shared" si="12"/>
        <v>-2170.9141292735067</v>
      </c>
      <c r="K124" s="36">
        <f t="shared" si="13"/>
        <v>237226</v>
      </c>
      <c r="L124" s="42">
        <f t="shared" si="16"/>
        <v>0</v>
      </c>
    </row>
    <row r="125" spans="1:12" x14ac:dyDescent="0.25">
      <c r="A125" s="34">
        <v>124</v>
      </c>
      <c r="B125" s="35">
        <v>37347</v>
      </c>
      <c r="C125" s="36">
        <v>251746</v>
      </c>
      <c r="D125" s="37">
        <f t="shared" si="9"/>
        <v>4</v>
      </c>
      <c r="E125" s="37">
        <f t="shared" si="10"/>
        <v>2002</v>
      </c>
      <c r="F125" s="40">
        <f t="shared" si="14"/>
        <v>237558</v>
      </c>
      <c r="G125" s="36">
        <f t="shared" si="15"/>
        <v>237563.70833333331</v>
      </c>
      <c r="H125" s="36">
        <f t="shared" si="11"/>
        <v>14182.291666666686</v>
      </c>
      <c r="I125" s="41">
        <f t="shared" si="17"/>
        <v>12897.09361645299</v>
      </c>
      <c r="J125" s="36">
        <f t="shared" si="12"/>
        <v>1285.1980502136958</v>
      </c>
      <c r="K125" s="36">
        <f t="shared" si="13"/>
        <v>251746</v>
      </c>
      <c r="L125" s="42">
        <f t="shared" si="16"/>
        <v>0</v>
      </c>
    </row>
    <row r="126" spans="1:12" x14ac:dyDescent="0.25">
      <c r="A126" s="34">
        <v>125</v>
      </c>
      <c r="B126" s="35">
        <v>37377</v>
      </c>
      <c r="C126" s="36">
        <v>247868</v>
      </c>
      <c r="D126" s="37">
        <f t="shared" si="9"/>
        <v>5</v>
      </c>
      <c r="E126" s="37">
        <f t="shared" si="10"/>
        <v>2002</v>
      </c>
      <c r="F126" s="40">
        <f t="shared" si="14"/>
        <v>237569.41666666666</v>
      </c>
      <c r="G126" s="36">
        <f t="shared" si="15"/>
        <v>237764.25</v>
      </c>
      <c r="H126" s="36">
        <f t="shared" si="11"/>
        <v>10103.75</v>
      </c>
      <c r="I126" s="41">
        <f t="shared" si="17"/>
        <v>11553.709001068375</v>
      </c>
      <c r="J126" s="36">
        <f t="shared" si="12"/>
        <v>-1449.9590010683751</v>
      </c>
      <c r="K126" s="36">
        <f t="shared" si="13"/>
        <v>247868</v>
      </c>
      <c r="L126" s="42">
        <f t="shared" si="16"/>
        <v>0</v>
      </c>
    </row>
    <row r="127" spans="1:12" x14ac:dyDescent="0.25">
      <c r="A127" s="34">
        <v>126</v>
      </c>
      <c r="B127" s="35">
        <v>37408</v>
      </c>
      <c r="C127" s="36">
        <v>256392</v>
      </c>
      <c r="D127" s="37">
        <f t="shared" si="9"/>
        <v>6</v>
      </c>
      <c r="E127" s="37">
        <f t="shared" si="10"/>
        <v>2002</v>
      </c>
      <c r="F127" s="40">
        <f t="shared" si="14"/>
        <v>237959.08333333334</v>
      </c>
      <c r="G127" s="36">
        <f t="shared" si="15"/>
        <v>238097.375</v>
      </c>
      <c r="H127" s="36">
        <f t="shared" si="11"/>
        <v>18294.625</v>
      </c>
      <c r="I127" s="41">
        <f t="shared" si="17"/>
        <v>17555.840411324789</v>
      </c>
      <c r="J127" s="36">
        <f t="shared" si="12"/>
        <v>738.78458867521113</v>
      </c>
      <c r="K127" s="36">
        <f t="shared" si="13"/>
        <v>256392</v>
      </c>
      <c r="L127" s="42">
        <f t="shared" si="16"/>
        <v>0</v>
      </c>
    </row>
    <row r="128" spans="1:12" x14ac:dyDescent="0.25">
      <c r="A128" s="34">
        <v>127</v>
      </c>
      <c r="B128" s="35">
        <v>37438</v>
      </c>
      <c r="C128" s="36">
        <v>258666</v>
      </c>
      <c r="D128" s="37">
        <f t="shared" si="9"/>
        <v>7</v>
      </c>
      <c r="E128" s="37">
        <f t="shared" si="10"/>
        <v>2002</v>
      </c>
      <c r="F128" s="40">
        <f t="shared" si="14"/>
        <v>238235.66666666666</v>
      </c>
      <c r="G128" s="36">
        <f t="shared" si="15"/>
        <v>238045.66666666666</v>
      </c>
      <c r="H128" s="36">
        <f t="shared" si="11"/>
        <v>20620.333333333343</v>
      </c>
      <c r="I128" s="41">
        <f t="shared" si="17"/>
        <v>16941.792334401707</v>
      </c>
      <c r="J128" s="36">
        <f t="shared" si="12"/>
        <v>3678.5409989316358</v>
      </c>
      <c r="K128" s="36">
        <f t="shared" si="13"/>
        <v>258666</v>
      </c>
      <c r="L128" s="42">
        <f t="shared" si="16"/>
        <v>0</v>
      </c>
    </row>
    <row r="129" spans="1:12" x14ac:dyDescent="0.25">
      <c r="A129" s="34">
        <v>128</v>
      </c>
      <c r="B129" s="35">
        <v>37469</v>
      </c>
      <c r="C129" s="36">
        <v>233625</v>
      </c>
      <c r="D129" s="37">
        <f t="shared" si="9"/>
        <v>8</v>
      </c>
      <c r="E129" s="37">
        <f t="shared" si="10"/>
        <v>2002</v>
      </c>
      <c r="F129" s="40">
        <f t="shared" si="14"/>
        <v>237855.66666666666</v>
      </c>
      <c r="G129" s="36">
        <f t="shared" si="15"/>
        <v>237881.04166666666</v>
      </c>
      <c r="H129" s="36">
        <f t="shared" si="11"/>
        <v>-4256.041666666657</v>
      </c>
      <c r="I129" s="41">
        <f t="shared" si="17"/>
        <v>-3386.6403579059825</v>
      </c>
      <c r="J129" s="36">
        <f t="shared" si="12"/>
        <v>-869.40130876067451</v>
      </c>
      <c r="K129" s="36">
        <f t="shared" si="13"/>
        <v>233625</v>
      </c>
      <c r="L129" s="42">
        <f t="shared" si="16"/>
        <v>0</v>
      </c>
    </row>
    <row r="130" spans="1:12" x14ac:dyDescent="0.25">
      <c r="A130" s="34">
        <v>129</v>
      </c>
      <c r="B130" s="35">
        <v>37500</v>
      </c>
      <c r="C130" s="36">
        <v>245556</v>
      </c>
      <c r="D130" s="37">
        <f t="shared" ref="D130:D193" si="18">MONTH(B130)</f>
        <v>9</v>
      </c>
      <c r="E130" s="37">
        <f t="shared" ref="E130:E193" si="19">YEAR(B130)</f>
        <v>2002</v>
      </c>
      <c r="F130" s="40">
        <f t="shared" si="14"/>
        <v>237906.41666666666</v>
      </c>
      <c r="G130" s="36">
        <f t="shared" si="15"/>
        <v>237997.625</v>
      </c>
      <c r="H130" s="36">
        <f t="shared" si="11"/>
        <v>7558.375</v>
      </c>
      <c r="I130" s="41">
        <f t="shared" si="17"/>
        <v>7367.3404113247898</v>
      </c>
      <c r="J130" s="36">
        <f t="shared" si="12"/>
        <v>191.03458867521022</v>
      </c>
      <c r="K130" s="36">
        <f t="shared" si="13"/>
        <v>245556</v>
      </c>
      <c r="L130" s="42">
        <f t="shared" si="16"/>
        <v>0</v>
      </c>
    </row>
    <row r="131" spans="1:12" x14ac:dyDescent="0.25">
      <c r="A131" s="34">
        <v>130</v>
      </c>
      <c r="B131" s="35">
        <v>37530</v>
      </c>
      <c r="C131" s="36">
        <v>230648</v>
      </c>
      <c r="D131" s="37">
        <f t="shared" si="18"/>
        <v>10</v>
      </c>
      <c r="E131" s="37">
        <f t="shared" si="19"/>
        <v>2002</v>
      </c>
      <c r="F131" s="40">
        <f t="shared" si="14"/>
        <v>238088.83333333334</v>
      </c>
      <c r="G131" s="36">
        <f t="shared" si="15"/>
        <v>238151.25</v>
      </c>
      <c r="H131" s="36">
        <f t="shared" si="11"/>
        <v>-7503.25</v>
      </c>
      <c r="I131" s="41">
        <f t="shared" si="17"/>
        <v>-8854.5009348290532</v>
      </c>
      <c r="J131" s="36">
        <f t="shared" si="12"/>
        <v>1351.2509348290532</v>
      </c>
      <c r="K131" s="36">
        <f t="shared" si="13"/>
        <v>230648</v>
      </c>
      <c r="L131" s="42">
        <f t="shared" si="16"/>
        <v>0</v>
      </c>
    </row>
    <row r="132" spans="1:12" x14ac:dyDescent="0.25">
      <c r="A132" s="34">
        <v>131</v>
      </c>
      <c r="B132" s="35">
        <v>37561</v>
      </c>
      <c r="C132" s="36">
        <v>234260</v>
      </c>
      <c r="D132" s="37">
        <f t="shared" si="18"/>
        <v>11</v>
      </c>
      <c r="E132" s="37">
        <f t="shared" si="19"/>
        <v>2002</v>
      </c>
      <c r="F132" s="40">
        <f t="shared" si="14"/>
        <v>238213.66666666666</v>
      </c>
      <c r="G132" s="36">
        <f t="shared" si="15"/>
        <v>238391.875</v>
      </c>
      <c r="H132" s="36">
        <f t="shared" si="11"/>
        <v>-4131.875</v>
      </c>
      <c r="I132" s="41">
        <f t="shared" si="17"/>
        <v>-5875.1099091880333</v>
      </c>
      <c r="J132" s="36">
        <f t="shared" si="12"/>
        <v>1743.2349091880333</v>
      </c>
      <c r="K132" s="36">
        <f t="shared" si="13"/>
        <v>234260</v>
      </c>
      <c r="L132" s="42">
        <f t="shared" si="16"/>
        <v>0</v>
      </c>
    </row>
    <row r="133" spans="1:12" x14ac:dyDescent="0.25">
      <c r="A133" s="34">
        <v>132</v>
      </c>
      <c r="B133" s="35">
        <v>37591</v>
      </c>
      <c r="C133" s="36">
        <v>218534</v>
      </c>
      <c r="D133" s="37">
        <f t="shared" si="18"/>
        <v>12</v>
      </c>
      <c r="E133" s="37">
        <f t="shared" si="19"/>
        <v>2002</v>
      </c>
      <c r="F133" s="40">
        <f t="shared" si="14"/>
        <v>238570.08333333334</v>
      </c>
      <c r="G133" s="36">
        <f t="shared" si="15"/>
        <v>238808.125</v>
      </c>
      <c r="H133" s="36">
        <f t="shared" si="11"/>
        <v>-20274.125</v>
      </c>
      <c r="I133" s="41">
        <f t="shared" si="17"/>
        <v>-20820.234909188031</v>
      </c>
      <c r="J133" s="36">
        <f t="shared" si="12"/>
        <v>546.10990918803145</v>
      </c>
      <c r="K133" s="36">
        <f t="shared" si="13"/>
        <v>218534</v>
      </c>
      <c r="L133" s="42">
        <f t="shared" si="16"/>
        <v>0</v>
      </c>
    </row>
    <row r="134" spans="1:12" x14ac:dyDescent="0.25">
      <c r="A134" s="34">
        <v>133</v>
      </c>
      <c r="B134" s="35">
        <v>37622</v>
      </c>
      <c r="C134" s="36">
        <v>203677</v>
      </c>
      <c r="D134" s="37">
        <f t="shared" si="18"/>
        <v>1</v>
      </c>
      <c r="E134" s="37">
        <f t="shared" si="19"/>
        <v>2003</v>
      </c>
      <c r="F134" s="40">
        <f t="shared" si="14"/>
        <v>239046.16666666666</v>
      </c>
      <c r="G134" s="36">
        <f t="shared" si="15"/>
        <v>239130.375</v>
      </c>
      <c r="H134" s="36">
        <f t="shared" si="11"/>
        <v>-35453.375</v>
      </c>
      <c r="I134" s="41">
        <f t="shared" si="17"/>
        <v>-31813.991319444453</v>
      </c>
      <c r="J134" s="36">
        <f t="shared" si="12"/>
        <v>-3639.3836805555475</v>
      </c>
      <c r="K134" s="36">
        <f t="shared" si="13"/>
        <v>203677</v>
      </c>
      <c r="L134" s="42">
        <f t="shared" si="16"/>
        <v>0</v>
      </c>
    </row>
    <row r="135" spans="1:12" x14ac:dyDescent="0.25">
      <c r="A135" s="34">
        <v>134</v>
      </c>
      <c r="B135" s="35">
        <v>37653</v>
      </c>
      <c r="C135" s="36">
        <v>236679</v>
      </c>
      <c r="D135" s="37">
        <f t="shared" si="18"/>
        <v>2</v>
      </c>
      <c r="E135" s="37">
        <f t="shared" si="19"/>
        <v>2003</v>
      </c>
      <c r="F135" s="40">
        <f t="shared" si="14"/>
        <v>239214.58333333334</v>
      </c>
      <c r="G135" s="36">
        <f t="shared" si="15"/>
        <v>239374</v>
      </c>
      <c r="H135" s="36">
        <f t="shared" si="11"/>
        <v>-2695</v>
      </c>
      <c r="I135" s="41">
        <f t="shared" si="17"/>
        <v>2408.0375267093955</v>
      </c>
      <c r="J135" s="36">
        <f t="shared" si="12"/>
        <v>-5103.037526709395</v>
      </c>
      <c r="K135" s="36">
        <f t="shared" si="13"/>
        <v>236679</v>
      </c>
      <c r="L135" s="42">
        <f t="shared" si="16"/>
        <v>0</v>
      </c>
    </row>
    <row r="136" spans="1:12" x14ac:dyDescent="0.25">
      <c r="A136" s="34">
        <v>135</v>
      </c>
      <c r="B136" s="35">
        <v>37681</v>
      </c>
      <c r="C136" s="36">
        <v>239415</v>
      </c>
      <c r="D136" s="37">
        <f t="shared" si="18"/>
        <v>3</v>
      </c>
      <c r="E136" s="37">
        <f t="shared" si="19"/>
        <v>2003</v>
      </c>
      <c r="F136" s="40">
        <f t="shared" si="14"/>
        <v>239533.41666666666</v>
      </c>
      <c r="G136" s="36">
        <f t="shared" si="15"/>
        <v>239887.25</v>
      </c>
      <c r="H136" s="36">
        <f t="shared" ref="H136:H199" si="20">C136-G136</f>
        <v>-472.25</v>
      </c>
      <c r="I136" s="41">
        <f t="shared" si="17"/>
        <v>2026.6641292735064</v>
      </c>
      <c r="J136" s="36">
        <f t="shared" ref="J136:J199" si="21">C136-G136-I136</f>
        <v>-2498.9141292735067</v>
      </c>
      <c r="K136" s="36">
        <f t="shared" ref="K136:K199" si="22">G136+I136+J136</f>
        <v>239415</v>
      </c>
      <c r="L136" s="42">
        <f t="shared" si="16"/>
        <v>0</v>
      </c>
    </row>
    <row r="137" spans="1:12" x14ac:dyDescent="0.25">
      <c r="A137" s="34">
        <v>136</v>
      </c>
      <c r="B137" s="35">
        <v>37712</v>
      </c>
      <c r="C137" s="36">
        <v>253244</v>
      </c>
      <c r="D137" s="37">
        <f t="shared" si="18"/>
        <v>4</v>
      </c>
      <c r="E137" s="37">
        <f t="shared" si="19"/>
        <v>2003</v>
      </c>
      <c r="F137" s="40">
        <f t="shared" ref="F137:F200" si="23">AVERAGE(C131:C142)</f>
        <v>240241.08333333334</v>
      </c>
      <c r="G137" s="36">
        <f t="shared" ref="G137:G200" si="24">AVERAGE(F137:F138)</f>
        <v>240368.16666666669</v>
      </c>
      <c r="H137" s="36">
        <f t="shared" si="20"/>
        <v>12875.833333333314</v>
      </c>
      <c r="I137" s="41">
        <f t="shared" si="17"/>
        <v>12897.09361645299</v>
      </c>
      <c r="J137" s="36">
        <f t="shared" si="21"/>
        <v>-21.260283119676387</v>
      </c>
      <c r="K137" s="36">
        <f t="shared" si="22"/>
        <v>253244</v>
      </c>
      <c r="L137" s="42">
        <f t="shared" ref="L137:L200" si="25">C137-K137</f>
        <v>0</v>
      </c>
    </row>
    <row r="138" spans="1:12" x14ac:dyDescent="0.25">
      <c r="A138" s="34">
        <v>137</v>
      </c>
      <c r="B138" s="35">
        <v>37742</v>
      </c>
      <c r="C138" s="36">
        <v>252145</v>
      </c>
      <c r="D138" s="37">
        <f t="shared" si="18"/>
        <v>5</v>
      </c>
      <c r="E138" s="37">
        <f t="shared" si="19"/>
        <v>2003</v>
      </c>
      <c r="F138" s="40">
        <f t="shared" si="23"/>
        <v>240495.25</v>
      </c>
      <c r="G138" s="36">
        <f t="shared" si="24"/>
        <v>240673.5</v>
      </c>
      <c r="H138" s="36">
        <f t="shared" si="20"/>
        <v>11471.5</v>
      </c>
      <c r="I138" s="41">
        <f t="shared" si="17"/>
        <v>11553.709001068375</v>
      </c>
      <c r="J138" s="36">
        <f t="shared" si="21"/>
        <v>-82.209001068375073</v>
      </c>
      <c r="K138" s="36">
        <f t="shared" si="22"/>
        <v>252145</v>
      </c>
      <c r="L138" s="42">
        <f t="shared" si="25"/>
        <v>0</v>
      </c>
    </row>
    <row r="139" spans="1:12" x14ac:dyDescent="0.25">
      <c r="A139" s="34">
        <v>138</v>
      </c>
      <c r="B139" s="35">
        <v>37773</v>
      </c>
      <c r="C139" s="36">
        <v>262105</v>
      </c>
      <c r="D139" s="37">
        <f t="shared" si="18"/>
        <v>6</v>
      </c>
      <c r="E139" s="37">
        <f t="shared" si="19"/>
        <v>2003</v>
      </c>
      <c r="F139" s="40">
        <f t="shared" si="23"/>
        <v>240851.75</v>
      </c>
      <c r="G139" s="36">
        <f t="shared" si="24"/>
        <v>241014.91666666669</v>
      </c>
      <c r="H139" s="36">
        <f t="shared" si="20"/>
        <v>21090.083333333314</v>
      </c>
      <c r="I139" s="41">
        <f t="shared" si="17"/>
        <v>17555.840411324789</v>
      </c>
      <c r="J139" s="36">
        <f t="shared" si="21"/>
        <v>3534.2429220085251</v>
      </c>
      <c r="K139" s="36">
        <f t="shared" si="22"/>
        <v>262105</v>
      </c>
      <c r="L139" s="42">
        <f t="shared" si="25"/>
        <v>0</v>
      </c>
    </row>
    <row r="140" spans="1:12" x14ac:dyDescent="0.25">
      <c r="A140" s="34">
        <v>139</v>
      </c>
      <c r="B140" s="35">
        <v>37803</v>
      </c>
      <c r="C140" s="36">
        <v>260687</v>
      </c>
      <c r="D140" s="37">
        <f t="shared" si="18"/>
        <v>7</v>
      </c>
      <c r="E140" s="37">
        <f t="shared" si="19"/>
        <v>2003</v>
      </c>
      <c r="F140" s="40">
        <f t="shared" si="23"/>
        <v>241178.08333333334</v>
      </c>
      <c r="G140" s="36">
        <f t="shared" si="24"/>
        <v>241596.08333333334</v>
      </c>
      <c r="H140" s="36">
        <f t="shared" si="20"/>
        <v>19090.916666666657</v>
      </c>
      <c r="I140" s="41">
        <f t="shared" si="17"/>
        <v>16941.792334401707</v>
      </c>
      <c r="J140" s="36">
        <f t="shared" si="21"/>
        <v>2149.1243322649498</v>
      </c>
      <c r="K140" s="36">
        <f t="shared" si="22"/>
        <v>260687</v>
      </c>
      <c r="L140" s="42">
        <f t="shared" si="25"/>
        <v>0</v>
      </c>
    </row>
    <row r="141" spans="1:12" x14ac:dyDescent="0.25">
      <c r="A141" s="34">
        <v>140</v>
      </c>
      <c r="B141" s="35">
        <v>37834</v>
      </c>
      <c r="C141" s="36">
        <v>237451</v>
      </c>
      <c r="D141" s="37">
        <f t="shared" si="18"/>
        <v>8</v>
      </c>
      <c r="E141" s="37">
        <f t="shared" si="19"/>
        <v>2003</v>
      </c>
      <c r="F141" s="40">
        <f t="shared" si="23"/>
        <v>242014.08333333334</v>
      </c>
      <c r="G141" s="36">
        <f t="shared" si="24"/>
        <v>242627.58333333334</v>
      </c>
      <c r="H141" s="36">
        <f t="shared" si="20"/>
        <v>-5176.583333333343</v>
      </c>
      <c r="I141" s="41">
        <f t="shared" si="17"/>
        <v>-3386.6403579059825</v>
      </c>
      <c r="J141" s="36">
        <f t="shared" si="21"/>
        <v>-1789.9429754273606</v>
      </c>
      <c r="K141" s="36">
        <f t="shared" si="22"/>
        <v>237451</v>
      </c>
      <c r="L141" s="42">
        <f t="shared" si="25"/>
        <v>0</v>
      </c>
    </row>
    <row r="142" spans="1:12" x14ac:dyDescent="0.25">
      <c r="A142" s="34">
        <v>141</v>
      </c>
      <c r="B142" s="35">
        <v>37865</v>
      </c>
      <c r="C142" s="36">
        <v>254048</v>
      </c>
      <c r="D142" s="37">
        <f t="shared" si="18"/>
        <v>9</v>
      </c>
      <c r="E142" s="37">
        <f t="shared" si="19"/>
        <v>2003</v>
      </c>
      <c r="F142" s="40">
        <f t="shared" si="23"/>
        <v>243241.08333333334</v>
      </c>
      <c r="G142" s="36">
        <f t="shared" si="24"/>
        <v>243722.45833333334</v>
      </c>
      <c r="H142" s="36">
        <f t="shared" si="20"/>
        <v>10325.541666666657</v>
      </c>
      <c r="I142" s="41">
        <f t="shared" si="17"/>
        <v>7367.3404113247898</v>
      </c>
      <c r="J142" s="36">
        <f t="shared" si="21"/>
        <v>2958.2012553418672</v>
      </c>
      <c r="K142" s="36">
        <f t="shared" si="22"/>
        <v>254048</v>
      </c>
      <c r="L142" s="42">
        <f t="shared" si="25"/>
        <v>0</v>
      </c>
    </row>
    <row r="143" spans="1:12" x14ac:dyDescent="0.25">
      <c r="A143" s="34">
        <v>142</v>
      </c>
      <c r="B143" s="35">
        <v>37895</v>
      </c>
      <c r="C143" s="36">
        <v>233698</v>
      </c>
      <c r="D143" s="37">
        <f t="shared" si="18"/>
        <v>10</v>
      </c>
      <c r="E143" s="37">
        <f t="shared" si="19"/>
        <v>2003</v>
      </c>
      <c r="F143" s="40">
        <f t="shared" si="23"/>
        <v>244203.83333333334</v>
      </c>
      <c r="G143" s="36">
        <f t="shared" si="24"/>
        <v>244370.125</v>
      </c>
      <c r="H143" s="36">
        <f t="shared" si="20"/>
        <v>-10672.125</v>
      </c>
      <c r="I143" s="41">
        <f t="shared" si="17"/>
        <v>-8854.5009348290532</v>
      </c>
      <c r="J143" s="36">
        <f t="shared" si="21"/>
        <v>-1817.6240651709468</v>
      </c>
      <c r="K143" s="36">
        <f t="shared" si="22"/>
        <v>233698</v>
      </c>
      <c r="L143" s="42">
        <f t="shared" si="25"/>
        <v>0</v>
      </c>
    </row>
    <row r="144" spans="1:12" x14ac:dyDescent="0.25">
      <c r="A144" s="34">
        <v>143</v>
      </c>
      <c r="B144" s="35">
        <v>37926</v>
      </c>
      <c r="C144" s="36">
        <v>238538</v>
      </c>
      <c r="D144" s="37">
        <f t="shared" si="18"/>
        <v>11</v>
      </c>
      <c r="E144" s="37">
        <f t="shared" si="19"/>
        <v>2003</v>
      </c>
      <c r="F144" s="40">
        <f t="shared" si="23"/>
        <v>244536.41666666666</v>
      </c>
      <c r="G144" s="36">
        <f t="shared" si="24"/>
        <v>244754.66666666666</v>
      </c>
      <c r="H144" s="36">
        <f t="shared" si="20"/>
        <v>-6216.666666666657</v>
      </c>
      <c r="I144" s="41">
        <f t="shared" si="17"/>
        <v>-5875.1099091880333</v>
      </c>
      <c r="J144" s="36">
        <f t="shared" si="21"/>
        <v>-341.55675747862369</v>
      </c>
      <c r="K144" s="36">
        <f t="shared" si="22"/>
        <v>238538</v>
      </c>
      <c r="L144" s="42">
        <f t="shared" si="25"/>
        <v>0</v>
      </c>
    </row>
    <row r="145" spans="1:12" x14ac:dyDescent="0.25">
      <c r="A145" s="34">
        <v>144</v>
      </c>
      <c r="B145" s="35">
        <v>37956</v>
      </c>
      <c r="C145" s="36">
        <v>222450</v>
      </c>
      <c r="D145" s="37">
        <f t="shared" si="18"/>
        <v>12</v>
      </c>
      <c r="E145" s="37">
        <f t="shared" si="19"/>
        <v>2003</v>
      </c>
      <c r="F145" s="40">
        <f t="shared" si="23"/>
        <v>244972.91666666666</v>
      </c>
      <c r="G145" s="36">
        <f t="shared" si="24"/>
        <v>245133.91666666666</v>
      </c>
      <c r="H145" s="36">
        <f t="shared" si="20"/>
        <v>-22683.916666666657</v>
      </c>
      <c r="I145" s="41">
        <f t="shared" si="17"/>
        <v>-20820.234909188031</v>
      </c>
      <c r="J145" s="36">
        <f t="shared" si="21"/>
        <v>-1863.6817574786255</v>
      </c>
      <c r="K145" s="36">
        <f t="shared" si="22"/>
        <v>222450</v>
      </c>
      <c r="L145" s="42">
        <f t="shared" si="25"/>
        <v>0</v>
      </c>
    </row>
    <row r="146" spans="1:12" x14ac:dyDescent="0.25">
      <c r="A146" s="34">
        <v>145</v>
      </c>
      <c r="B146" s="35">
        <v>37987</v>
      </c>
      <c r="C146" s="36">
        <v>213709</v>
      </c>
      <c r="D146" s="37">
        <f t="shared" si="18"/>
        <v>1</v>
      </c>
      <c r="E146" s="37">
        <f t="shared" si="19"/>
        <v>2004</v>
      </c>
      <c r="F146" s="40">
        <f t="shared" si="23"/>
        <v>245294.91666666666</v>
      </c>
      <c r="G146" s="36">
        <f t="shared" si="24"/>
        <v>245384.45833333331</v>
      </c>
      <c r="H146" s="36">
        <f t="shared" si="20"/>
        <v>-31675.458333333314</v>
      </c>
      <c r="I146" s="41">
        <f t="shared" si="17"/>
        <v>-31813.991319444453</v>
      </c>
      <c r="J146" s="36">
        <f t="shared" si="21"/>
        <v>138.5329861111386</v>
      </c>
      <c r="K146" s="36">
        <f t="shared" si="22"/>
        <v>213709</v>
      </c>
      <c r="L146" s="42">
        <f t="shared" si="25"/>
        <v>0</v>
      </c>
    </row>
    <row r="147" spans="1:12" x14ac:dyDescent="0.25">
      <c r="A147" s="34">
        <v>146</v>
      </c>
      <c r="B147" s="35">
        <v>38018</v>
      </c>
      <c r="C147" s="36">
        <v>251403</v>
      </c>
      <c r="D147" s="37">
        <f t="shared" si="18"/>
        <v>2</v>
      </c>
      <c r="E147" s="37">
        <f t="shared" si="19"/>
        <v>2004</v>
      </c>
      <c r="F147" s="40">
        <f t="shared" si="23"/>
        <v>245474</v>
      </c>
      <c r="G147" s="36">
        <f t="shared" si="24"/>
        <v>245726.66666666669</v>
      </c>
      <c r="H147" s="36">
        <f t="shared" si="20"/>
        <v>5676.3333333333139</v>
      </c>
      <c r="I147" s="41">
        <f t="shared" si="17"/>
        <v>2408.0375267093955</v>
      </c>
      <c r="J147" s="36">
        <f t="shared" si="21"/>
        <v>3268.2958066239185</v>
      </c>
      <c r="K147" s="36">
        <f t="shared" si="22"/>
        <v>251403</v>
      </c>
      <c r="L147" s="42">
        <f t="shared" si="25"/>
        <v>0</v>
      </c>
    </row>
    <row r="148" spans="1:12" x14ac:dyDescent="0.25">
      <c r="A148" s="34">
        <v>147</v>
      </c>
      <c r="B148" s="35">
        <v>38047</v>
      </c>
      <c r="C148" s="36">
        <v>250968</v>
      </c>
      <c r="D148" s="37">
        <f t="shared" si="18"/>
        <v>3</v>
      </c>
      <c r="E148" s="37">
        <f t="shared" si="19"/>
        <v>2004</v>
      </c>
      <c r="F148" s="40">
        <f t="shared" si="23"/>
        <v>245979.33333333334</v>
      </c>
      <c r="G148" s="36">
        <f t="shared" si="24"/>
        <v>245998</v>
      </c>
      <c r="H148" s="36">
        <f t="shared" si="20"/>
        <v>4970</v>
      </c>
      <c r="I148" s="41">
        <f t="shared" si="17"/>
        <v>2026.6641292735064</v>
      </c>
      <c r="J148" s="36">
        <f t="shared" si="21"/>
        <v>2943.3358707264933</v>
      </c>
      <c r="K148" s="36">
        <f t="shared" si="22"/>
        <v>250968</v>
      </c>
      <c r="L148" s="42">
        <f t="shared" si="25"/>
        <v>0</v>
      </c>
    </row>
    <row r="149" spans="1:12" x14ac:dyDescent="0.25">
      <c r="A149" s="34">
        <v>148</v>
      </c>
      <c r="B149" s="35">
        <v>38078</v>
      </c>
      <c r="C149" s="36">
        <v>257235</v>
      </c>
      <c r="D149" s="37">
        <f t="shared" si="18"/>
        <v>4</v>
      </c>
      <c r="E149" s="37">
        <f t="shared" si="19"/>
        <v>2004</v>
      </c>
      <c r="F149" s="40">
        <f t="shared" si="23"/>
        <v>246016.66666666666</v>
      </c>
      <c r="G149" s="36">
        <f t="shared" si="24"/>
        <v>246270.75</v>
      </c>
      <c r="H149" s="36">
        <f t="shared" si="20"/>
        <v>10964.25</v>
      </c>
      <c r="I149" s="41">
        <f t="shared" ref="I149:I212" si="26">I137</f>
        <v>12897.09361645299</v>
      </c>
      <c r="J149" s="36">
        <f t="shared" si="21"/>
        <v>-1932.8436164529903</v>
      </c>
      <c r="K149" s="36">
        <f t="shared" si="22"/>
        <v>257235</v>
      </c>
      <c r="L149" s="42">
        <f t="shared" si="25"/>
        <v>0</v>
      </c>
    </row>
    <row r="150" spans="1:12" x14ac:dyDescent="0.25">
      <c r="A150" s="34">
        <v>149</v>
      </c>
      <c r="B150" s="35">
        <v>38108</v>
      </c>
      <c r="C150" s="36">
        <v>257383</v>
      </c>
      <c r="D150" s="37">
        <f t="shared" si="18"/>
        <v>5</v>
      </c>
      <c r="E150" s="37">
        <f t="shared" si="19"/>
        <v>2004</v>
      </c>
      <c r="F150" s="40">
        <f t="shared" si="23"/>
        <v>246524.83333333334</v>
      </c>
      <c r="G150" s="36">
        <f t="shared" si="24"/>
        <v>246795.29166666669</v>
      </c>
      <c r="H150" s="36">
        <f t="shared" si="20"/>
        <v>10587.708333333314</v>
      </c>
      <c r="I150" s="41">
        <f t="shared" si="26"/>
        <v>11553.709001068375</v>
      </c>
      <c r="J150" s="36">
        <f t="shared" si="21"/>
        <v>-966.00066773506114</v>
      </c>
      <c r="K150" s="36">
        <f t="shared" si="22"/>
        <v>257383</v>
      </c>
      <c r="L150" s="42">
        <f t="shared" si="25"/>
        <v>0</v>
      </c>
    </row>
    <row r="151" spans="1:12" x14ac:dyDescent="0.25">
      <c r="A151" s="34">
        <v>150</v>
      </c>
      <c r="B151" s="35">
        <v>38139</v>
      </c>
      <c r="C151" s="36">
        <v>265969</v>
      </c>
      <c r="D151" s="37">
        <f t="shared" si="18"/>
        <v>6</v>
      </c>
      <c r="E151" s="37">
        <f t="shared" si="19"/>
        <v>2004</v>
      </c>
      <c r="F151" s="40">
        <f t="shared" si="23"/>
        <v>247065.75</v>
      </c>
      <c r="G151" s="36">
        <f t="shared" si="24"/>
        <v>247133.33333333331</v>
      </c>
      <c r="H151" s="36">
        <f t="shared" si="20"/>
        <v>18835.666666666686</v>
      </c>
      <c r="I151" s="41">
        <f t="shared" si="26"/>
        <v>17555.840411324789</v>
      </c>
      <c r="J151" s="36">
        <f t="shared" si="21"/>
        <v>1279.8262553418972</v>
      </c>
      <c r="K151" s="36">
        <f t="shared" si="22"/>
        <v>265969</v>
      </c>
      <c r="L151" s="42">
        <f t="shared" si="25"/>
        <v>0</v>
      </c>
    </row>
    <row r="152" spans="1:12" x14ac:dyDescent="0.25">
      <c r="A152" s="34">
        <v>151</v>
      </c>
      <c r="B152" s="35">
        <v>38169</v>
      </c>
      <c r="C152" s="36">
        <v>262836</v>
      </c>
      <c r="D152" s="37">
        <f t="shared" si="18"/>
        <v>7</v>
      </c>
      <c r="E152" s="37">
        <f t="shared" si="19"/>
        <v>2004</v>
      </c>
      <c r="F152" s="40">
        <f t="shared" si="23"/>
        <v>247200.91666666666</v>
      </c>
      <c r="G152" s="36">
        <f t="shared" si="24"/>
        <v>247461.79166666666</v>
      </c>
      <c r="H152" s="36">
        <f t="shared" si="20"/>
        <v>15374.208333333343</v>
      </c>
      <c r="I152" s="41">
        <f t="shared" si="26"/>
        <v>16941.792334401707</v>
      </c>
      <c r="J152" s="36">
        <f t="shared" si="21"/>
        <v>-1567.5840010683642</v>
      </c>
      <c r="K152" s="36">
        <f t="shared" si="22"/>
        <v>262836</v>
      </c>
      <c r="L152" s="42">
        <f t="shared" si="25"/>
        <v>0</v>
      </c>
    </row>
    <row r="153" spans="1:12" x14ac:dyDescent="0.25">
      <c r="A153" s="34">
        <v>152</v>
      </c>
      <c r="B153" s="35">
        <v>38200</v>
      </c>
      <c r="C153" s="36">
        <v>243515</v>
      </c>
      <c r="D153" s="37">
        <f t="shared" si="18"/>
        <v>8</v>
      </c>
      <c r="E153" s="37">
        <f t="shared" si="19"/>
        <v>2004</v>
      </c>
      <c r="F153" s="40">
        <f t="shared" si="23"/>
        <v>247722.66666666666</v>
      </c>
      <c r="G153" s="36">
        <f t="shared" si="24"/>
        <v>247796.79166666666</v>
      </c>
      <c r="H153" s="36">
        <f t="shared" si="20"/>
        <v>-4281.791666666657</v>
      </c>
      <c r="I153" s="41">
        <f t="shared" si="26"/>
        <v>-3386.6403579059825</v>
      </c>
      <c r="J153" s="36">
        <f t="shared" si="21"/>
        <v>-895.15130876067451</v>
      </c>
      <c r="K153" s="36">
        <f t="shared" si="22"/>
        <v>243515</v>
      </c>
      <c r="L153" s="42">
        <f t="shared" si="25"/>
        <v>0</v>
      </c>
    </row>
    <row r="154" spans="1:12" x14ac:dyDescent="0.25">
      <c r="A154" s="34">
        <v>153</v>
      </c>
      <c r="B154" s="35">
        <v>38231</v>
      </c>
      <c r="C154" s="36">
        <v>254496</v>
      </c>
      <c r="D154" s="37">
        <f t="shared" si="18"/>
        <v>9</v>
      </c>
      <c r="E154" s="37">
        <f t="shared" si="19"/>
        <v>2004</v>
      </c>
      <c r="F154" s="40">
        <f t="shared" si="23"/>
        <v>247870.91666666666</v>
      </c>
      <c r="G154" s="36">
        <f t="shared" si="24"/>
        <v>247866.41666666666</v>
      </c>
      <c r="H154" s="36">
        <f t="shared" si="20"/>
        <v>6629.583333333343</v>
      </c>
      <c r="I154" s="41">
        <f t="shared" si="26"/>
        <v>7367.3404113247898</v>
      </c>
      <c r="J154" s="36">
        <f t="shared" si="21"/>
        <v>-737.75707799144675</v>
      </c>
      <c r="K154" s="36">
        <f t="shared" si="22"/>
        <v>254496</v>
      </c>
      <c r="L154" s="42">
        <f t="shared" si="25"/>
        <v>0</v>
      </c>
    </row>
    <row r="155" spans="1:12" x14ac:dyDescent="0.25">
      <c r="A155" s="34">
        <v>154</v>
      </c>
      <c r="B155" s="35">
        <v>38261</v>
      </c>
      <c r="C155" s="36">
        <v>239796</v>
      </c>
      <c r="D155" s="37">
        <f t="shared" si="18"/>
        <v>10</v>
      </c>
      <c r="E155" s="37">
        <f t="shared" si="19"/>
        <v>2004</v>
      </c>
      <c r="F155" s="40">
        <f t="shared" si="23"/>
        <v>247861.91666666666</v>
      </c>
      <c r="G155" s="36">
        <f t="shared" si="24"/>
        <v>248088.70833333331</v>
      </c>
      <c r="H155" s="36">
        <f t="shared" si="20"/>
        <v>-8292.7083333333139</v>
      </c>
      <c r="I155" s="41">
        <f t="shared" si="26"/>
        <v>-8854.5009348290532</v>
      </c>
      <c r="J155" s="36">
        <f t="shared" si="21"/>
        <v>561.79260149573929</v>
      </c>
      <c r="K155" s="36">
        <f t="shared" si="22"/>
        <v>239796</v>
      </c>
      <c r="L155" s="42">
        <f t="shared" si="25"/>
        <v>0</v>
      </c>
    </row>
    <row r="156" spans="1:12" x14ac:dyDescent="0.25">
      <c r="A156" s="34">
        <v>155</v>
      </c>
      <c r="B156" s="35">
        <v>38292</v>
      </c>
      <c r="C156" s="36">
        <v>245029</v>
      </c>
      <c r="D156" s="37">
        <f t="shared" si="18"/>
        <v>11</v>
      </c>
      <c r="E156" s="37">
        <f t="shared" si="19"/>
        <v>2004</v>
      </c>
      <c r="F156" s="40">
        <f t="shared" si="23"/>
        <v>248315.5</v>
      </c>
      <c r="G156" s="36">
        <f t="shared" si="24"/>
        <v>248583.54166666669</v>
      </c>
      <c r="H156" s="36">
        <f t="shared" si="20"/>
        <v>-3554.5416666666861</v>
      </c>
      <c r="I156" s="41">
        <f t="shared" si="26"/>
        <v>-5875.1099091880333</v>
      </c>
      <c r="J156" s="36">
        <f t="shared" si="21"/>
        <v>2320.5682425213472</v>
      </c>
      <c r="K156" s="36">
        <f t="shared" si="22"/>
        <v>245029</v>
      </c>
      <c r="L156" s="42">
        <f t="shared" si="25"/>
        <v>0</v>
      </c>
    </row>
    <row r="157" spans="1:12" x14ac:dyDescent="0.25">
      <c r="A157" s="34">
        <v>156</v>
      </c>
      <c r="B157" s="35">
        <v>38322</v>
      </c>
      <c r="C157" s="36">
        <v>224072</v>
      </c>
      <c r="D157" s="37">
        <f t="shared" si="18"/>
        <v>12</v>
      </c>
      <c r="E157" s="37">
        <f t="shared" si="19"/>
        <v>2004</v>
      </c>
      <c r="F157" s="40">
        <f t="shared" si="23"/>
        <v>248851.58333333334</v>
      </c>
      <c r="G157" s="36">
        <f t="shared" si="24"/>
        <v>248895.58333333334</v>
      </c>
      <c r="H157" s="36">
        <f t="shared" si="20"/>
        <v>-24823.583333333343</v>
      </c>
      <c r="I157" s="41">
        <f t="shared" si="26"/>
        <v>-20820.234909188031</v>
      </c>
      <c r="J157" s="36">
        <f t="shared" si="21"/>
        <v>-4003.3484241453116</v>
      </c>
      <c r="K157" s="36">
        <f t="shared" si="22"/>
        <v>224072</v>
      </c>
      <c r="L157" s="42">
        <f t="shared" si="25"/>
        <v>0</v>
      </c>
    </row>
    <row r="158" spans="1:12" x14ac:dyDescent="0.25">
      <c r="A158" s="34">
        <v>157</v>
      </c>
      <c r="B158" s="35">
        <v>38353</v>
      </c>
      <c r="C158" s="36">
        <v>219970</v>
      </c>
      <c r="D158" s="37">
        <f t="shared" si="18"/>
        <v>1</v>
      </c>
      <c r="E158" s="37">
        <f t="shared" si="19"/>
        <v>2005</v>
      </c>
      <c r="F158" s="40">
        <f t="shared" si="23"/>
        <v>248939.58333333334</v>
      </c>
      <c r="G158" s="36">
        <f t="shared" si="24"/>
        <v>249043.20833333334</v>
      </c>
      <c r="H158" s="36">
        <f t="shared" si="20"/>
        <v>-29073.208333333343</v>
      </c>
      <c r="I158" s="41">
        <f t="shared" si="26"/>
        <v>-31813.991319444453</v>
      </c>
      <c r="J158" s="36">
        <f t="shared" si="21"/>
        <v>2740.7829861111095</v>
      </c>
      <c r="K158" s="36">
        <f t="shared" si="22"/>
        <v>219970</v>
      </c>
      <c r="L158" s="42">
        <f t="shared" si="25"/>
        <v>0</v>
      </c>
    </row>
    <row r="159" spans="1:12" x14ac:dyDescent="0.25">
      <c r="A159" s="34">
        <v>158</v>
      </c>
      <c r="B159" s="35">
        <v>38384</v>
      </c>
      <c r="C159" s="36">
        <v>253182</v>
      </c>
      <c r="D159" s="37">
        <f t="shared" si="18"/>
        <v>2</v>
      </c>
      <c r="E159" s="37">
        <f t="shared" si="19"/>
        <v>2005</v>
      </c>
      <c r="F159" s="40">
        <f t="shared" si="23"/>
        <v>249146.83333333334</v>
      </c>
      <c r="G159" s="36">
        <f t="shared" si="24"/>
        <v>249093.70833333334</v>
      </c>
      <c r="H159" s="36">
        <f t="shared" si="20"/>
        <v>4088.291666666657</v>
      </c>
      <c r="I159" s="41">
        <f t="shared" si="26"/>
        <v>2408.0375267093955</v>
      </c>
      <c r="J159" s="36">
        <f t="shared" si="21"/>
        <v>1680.2541399572615</v>
      </c>
      <c r="K159" s="36">
        <f t="shared" si="22"/>
        <v>253182</v>
      </c>
      <c r="L159" s="42">
        <f t="shared" si="25"/>
        <v>0</v>
      </c>
    </row>
    <row r="160" spans="1:12" x14ac:dyDescent="0.25">
      <c r="A160" s="34">
        <v>159</v>
      </c>
      <c r="B160" s="35">
        <v>38412</v>
      </c>
      <c r="C160" s="36">
        <v>250860</v>
      </c>
      <c r="D160" s="37">
        <f t="shared" si="18"/>
        <v>3</v>
      </c>
      <c r="E160" s="37">
        <f t="shared" si="19"/>
        <v>2005</v>
      </c>
      <c r="F160" s="40">
        <f t="shared" si="23"/>
        <v>249040.58333333334</v>
      </c>
      <c r="G160" s="36">
        <f t="shared" si="24"/>
        <v>248912.375</v>
      </c>
      <c r="H160" s="36">
        <f t="shared" si="20"/>
        <v>1947.625</v>
      </c>
      <c r="I160" s="41">
        <f t="shared" si="26"/>
        <v>2026.6641292735064</v>
      </c>
      <c r="J160" s="36">
        <f t="shared" si="21"/>
        <v>-79.039129273506433</v>
      </c>
      <c r="K160" s="36">
        <f t="shared" si="22"/>
        <v>250860</v>
      </c>
      <c r="L160" s="42">
        <f t="shared" si="25"/>
        <v>0</v>
      </c>
    </row>
    <row r="161" spans="1:12" x14ac:dyDescent="0.25">
      <c r="A161" s="34">
        <v>160</v>
      </c>
      <c r="B161" s="35">
        <v>38443</v>
      </c>
      <c r="C161" s="36">
        <v>262678</v>
      </c>
      <c r="D161" s="37">
        <f t="shared" si="18"/>
        <v>4</v>
      </c>
      <c r="E161" s="37">
        <f t="shared" si="19"/>
        <v>2005</v>
      </c>
      <c r="F161" s="40">
        <f t="shared" si="23"/>
        <v>248784.16666666666</v>
      </c>
      <c r="G161" s="36">
        <f t="shared" si="24"/>
        <v>248920</v>
      </c>
      <c r="H161" s="36">
        <f t="shared" si="20"/>
        <v>13758</v>
      </c>
      <c r="I161" s="41">
        <f t="shared" si="26"/>
        <v>12897.09361645299</v>
      </c>
      <c r="J161" s="36">
        <f t="shared" si="21"/>
        <v>860.90638354700968</v>
      </c>
      <c r="K161" s="36">
        <f t="shared" si="22"/>
        <v>262678</v>
      </c>
      <c r="L161" s="42">
        <f t="shared" si="25"/>
        <v>0</v>
      </c>
    </row>
    <row r="162" spans="1:12" x14ac:dyDescent="0.25">
      <c r="A162" s="34">
        <v>161</v>
      </c>
      <c r="B162" s="35">
        <v>38473</v>
      </c>
      <c r="C162" s="36">
        <v>263816</v>
      </c>
      <c r="D162" s="37">
        <f t="shared" si="18"/>
        <v>5</v>
      </c>
      <c r="E162" s="37">
        <f t="shared" si="19"/>
        <v>2005</v>
      </c>
      <c r="F162" s="40">
        <f t="shared" si="23"/>
        <v>249055.83333333334</v>
      </c>
      <c r="G162" s="36">
        <f t="shared" si="24"/>
        <v>249087.41666666669</v>
      </c>
      <c r="H162" s="36">
        <f t="shared" si="20"/>
        <v>14728.583333333314</v>
      </c>
      <c r="I162" s="41">
        <f t="shared" si="26"/>
        <v>11553.709001068375</v>
      </c>
      <c r="J162" s="36">
        <f t="shared" si="21"/>
        <v>3174.8743322649389</v>
      </c>
      <c r="K162" s="36">
        <f t="shared" si="22"/>
        <v>263816</v>
      </c>
      <c r="L162" s="42">
        <f t="shared" si="25"/>
        <v>0</v>
      </c>
    </row>
    <row r="163" spans="1:12" x14ac:dyDescent="0.25">
      <c r="A163" s="34">
        <v>162</v>
      </c>
      <c r="B163" s="35">
        <v>38504</v>
      </c>
      <c r="C163" s="36">
        <v>267025</v>
      </c>
      <c r="D163" s="37">
        <f t="shared" si="18"/>
        <v>6</v>
      </c>
      <c r="E163" s="37">
        <f t="shared" si="19"/>
        <v>2005</v>
      </c>
      <c r="F163" s="40">
        <f t="shared" si="23"/>
        <v>249119</v>
      </c>
      <c r="G163" s="36">
        <f t="shared" si="24"/>
        <v>249502.75</v>
      </c>
      <c r="H163" s="36">
        <f t="shared" si="20"/>
        <v>17522.25</v>
      </c>
      <c r="I163" s="41">
        <f t="shared" si="26"/>
        <v>17555.840411324789</v>
      </c>
      <c r="J163" s="36">
        <f t="shared" si="21"/>
        <v>-33.590411324788874</v>
      </c>
      <c r="K163" s="36">
        <f t="shared" si="22"/>
        <v>267025</v>
      </c>
      <c r="L163" s="42">
        <f t="shared" si="25"/>
        <v>0</v>
      </c>
    </row>
    <row r="164" spans="1:12" x14ac:dyDescent="0.25">
      <c r="A164" s="34">
        <v>163</v>
      </c>
      <c r="B164" s="35">
        <v>38534</v>
      </c>
      <c r="C164" s="36">
        <v>265323</v>
      </c>
      <c r="D164" s="37">
        <f t="shared" si="18"/>
        <v>7</v>
      </c>
      <c r="E164" s="37">
        <f t="shared" si="19"/>
        <v>2005</v>
      </c>
      <c r="F164" s="40">
        <f t="shared" si="23"/>
        <v>249886.5</v>
      </c>
      <c r="G164" s="36">
        <f t="shared" si="24"/>
        <v>249917.375</v>
      </c>
      <c r="H164" s="36">
        <f t="shared" si="20"/>
        <v>15405.625</v>
      </c>
      <c r="I164" s="41">
        <f t="shared" si="26"/>
        <v>16941.792334401707</v>
      </c>
      <c r="J164" s="36">
        <f t="shared" si="21"/>
        <v>-1536.1673344017072</v>
      </c>
      <c r="K164" s="36">
        <f t="shared" si="22"/>
        <v>265323</v>
      </c>
      <c r="L164" s="42">
        <f t="shared" si="25"/>
        <v>0</v>
      </c>
    </row>
    <row r="165" spans="1:12" x14ac:dyDescent="0.25">
      <c r="A165" s="34">
        <v>164</v>
      </c>
      <c r="B165" s="35">
        <v>38565</v>
      </c>
      <c r="C165" s="36">
        <v>242240</v>
      </c>
      <c r="D165" s="37">
        <f t="shared" si="18"/>
        <v>8</v>
      </c>
      <c r="E165" s="37">
        <f t="shared" si="19"/>
        <v>2005</v>
      </c>
      <c r="F165" s="40">
        <f t="shared" si="23"/>
        <v>249948.25</v>
      </c>
      <c r="G165" s="36">
        <f t="shared" si="24"/>
        <v>250091.625</v>
      </c>
      <c r="H165" s="36">
        <f t="shared" si="20"/>
        <v>-7851.625</v>
      </c>
      <c r="I165" s="41">
        <f t="shared" si="26"/>
        <v>-3386.6403579059825</v>
      </c>
      <c r="J165" s="36">
        <f t="shared" si="21"/>
        <v>-4464.9846420940175</v>
      </c>
      <c r="K165" s="36">
        <f t="shared" si="22"/>
        <v>242240</v>
      </c>
      <c r="L165" s="42">
        <f t="shared" si="25"/>
        <v>0</v>
      </c>
    </row>
    <row r="166" spans="1:12" x14ac:dyDescent="0.25">
      <c r="A166" s="34">
        <v>165</v>
      </c>
      <c r="B166" s="35">
        <v>38596</v>
      </c>
      <c r="C166" s="36">
        <v>251419</v>
      </c>
      <c r="D166" s="37">
        <f t="shared" si="18"/>
        <v>9</v>
      </c>
      <c r="E166" s="37">
        <f t="shared" si="19"/>
        <v>2005</v>
      </c>
      <c r="F166" s="40">
        <f t="shared" si="23"/>
        <v>250235</v>
      </c>
      <c r="G166" s="36">
        <f t="shared" si="24"/>
        <v>250226</v>
      </c>
      <c r="H166" s="36">
        <f t="shared" si="20"/>
        <v>1193</v>
      </c>
      <c r="I166" s="41">
        <f t="shared" si="26"/>
        <v>7367.3404113247898</v>
      </c>
      <c r="J166" s="36">
        <f t="shared" si="21"/>
        <v>-6174.3404113247898</v>
      </c>
      <c r="K166" s="36">
        <f t="shared" si="22"/>
        <v>251419</v>
      </c>
      <c r="L166" s="42">
        <f t="shared" si="25"/>
        <v>0</v>
      </c>
    </row>
    <row r="167" spans="1:12" x14ac:dyDescent="0.25">
      <c r="A167" s="34">
        <v>166</v>
      </c>
      <c r="B167" s="35">
        <v>38626</v>
      </c>
      <c r="C167" s="36">
        <v>243056</v>
      </c>
      <c r="D167" s="37">
        <f t="shared" si="18"/>
        <v>10</v>
      </c>
      <c r="E167" s="37">
        <f t="shared" si="19"/>
        <v>2005</v>
      </c>
      <c r="F167" s="40">
        <f t="shared" si="23"/>
        <v>250217</v>
      </c>
      <c r="G167" s="36">
        <f t="shared" si="24"/>
        <v>250245.83333333331</v>
      </c>
      <c r="H167" s="36">
        <f t="shared" si="20"/>
        <v>-7189.8333333333139</v>
      </c>
      <c r="I167" s="41">
        <f t="shared" si="26"/>
        <v>-8854.5009348290532</v>
      </c>
      <c r="J167" s="36">
        <f t="shared" si="21"/>
        <v>1664.6676014957393</v>
      </c>
      <c r="K167" s="36">
        <f t="shared" si="22"/>
        <v>243056</v>
      </c>
      <c r="L167" s="42">
        <f t="shared" si="25"/>
        <v>0</v>
      </c>
    </row>
    <row r="168" spans="1:12" x14ac:dyDescent="0.25">
      <c r="A168" s="34">
        <v>167</v>
      </c>
      <c r="B168" s="35">
        <v>38657</v>
      </c>
      <c r="C168" s="36">
        <v>245787</v>
      </c>
      <c r="D168" s="37">
        <f t="shared" si="18"/>
        <v>11</v>
      </c>
      <c r="E168" s="37">
        <f t="shared" si="19"/>
        <v>2005</v>
      </c>
      <c r="F168" s="40">
        <f t="shared" si="23"/>
        <v>250274.66666666666</v>
      </c>
      <c r="G168" s="36">
        <f t="shared" si="24"/>
        <v>250273.25</v>
      </c>
      <c r="H168" s="36">
        <f t="shared" si="20"/>
        <v>-4486.25</v>
      </c>
      <c r="I168" s="41">
        <f t="shared" si="26"/>
        <v>-5875.1099091880333</v>
      </c>
      <c r="J168" s="36">
        <f t="shared" si="21"/>
        <v>1388.8599091880333</v>
      </c>
      <c r="K168" s="36">
        <f t="shared" si="22"/>
        <v>245787</v>
      </c>
      <c r="L168" s="42">
        <f t="shared" si="25"/>
        <v>0</v>
      </c>
    </row>
    <row r="169" spans="1:12" x14ac:dyDescent="0.25">
      <c r="A169" s="34">
        <v>168</v>
      </c>
      <c r="B169" s="35">
        <v>38687</v>
      </c>
      <c r="C169" s="36">
        <v>233282</v>
      </c>
      <c r="D169" s="37">
        <f t="shared" si="18"/>
        <v>12</v>
      </c>
      <c r="E169" s="37">
        <f t="shared" si="19"/>
        <v>2005</v>
      </c>
      <c r="F169" s="40">
        <f t="shared" si="23"/>
        <v>250271.83333333334</v>
      </c>
      <c r="G169" s="36">
        <f t="shared" si="24"/>
        <v>250121.66666666669</v>
      </c>
      <c r="H169" s="36">
        <f t="shared" si="20"/>
        <v>-16839.666666666686</v>
      </c>
      <c r="I169" s="41">
        <f t="shared" si="26"/>
        <v>-20820.234909188031</v>
      </c>
      <c r="J169" s="36">
        <f t="shared" si="21"/>
        <v>3980.5682425213454</v>
      </c>
      <c r="K169" s="36">
        <f t="shared" si="22"/>
        <v>233282</v>
      </c>
      <c r="L169" s="42">
        <f t="shared" si="25"/>
        <v>0</v>
      </c>
    </row>
    <row r="170" spans="1:12" x14ac:dyDescent="0.25">
      <c r="A170" s="34">
        <v>169</v>
      </c>
      <c r="B170" s="35">
        <v>38718</v>
      </c>
      <c r="C170" s="36">
        <v>220711</v>
      </c>
      <c r="D170" s="37">
        <f t="shared" si="18"/>
        <v>1</v>
      </c>
      <c r="E170" s="37">
        <f t="shared" si="19"/>
        <v>2006</v>
      </c>
      <c r="F170" s="40">
        <f t="shared" si="23"/>
        <v>249971.5</v>
      </c>
      <c r="G170" s="36">
        <f t="shared" si="24"/>
        <v>249966.625</v>
      </c>
      <c r="H170" s="36">
        <f t="shared" si="20"/>
        <v>-29255.625</v>
      </c>
      <c r="I170" s="41">
        <f t="shared" si="26"/>
        <v>-31813.991319444453</v>
      </c>
      <c r="J170" s="36">
        <f t="shared" si="21"/>
        <v>2558.3663194444525</v>
      </c>
      <c r="K170" s="36">
        <f t="shared" si="22"/>
        <v>220711</v>
      </c>
      <c r="L170" s="42">
        <f t="shared" si="25"/>
        <v>0</v>
      </c>
    </row>
    <row r="171" spans="1:12" x14ac:dyDescent="0.25">
      <c r="A171" s="34">
        <v>170</v>
      </c>
      <c r="B171" s="35">
        <v>38749</v>
      </c>
      <c r="C171" s="36">
        <v>256623</v>
      </c>
      <c r="D171" s="37">
        <f t="shared" si="18"/>
        <v>2</v>
      </c>
      <c r="E171" s="37">
        <f t="shared" si="19"/>
        <v>2006</v>
      </c>
      <c r="F171" s="40">
        <f t="shared" si="23"/>
        <v>249961.75</v>
      </c>
      <c r="G171" s="36">
        <f t="shared" si="24"/>
        <v>250101.95833333331</v>
      </c>
      <c r="H171" s="36">
        <f t="shared" si="20"/>
        <v>6521.0416666666861</v>
      </c>
      <c r="I171" s="41">
        <f t="shared" si="26"/>
        <v>2408.0375267093955</v>
      </c>
      <c r="J171" s="36">
        <f t="shared" si="21"/>
        <v>4113.004139957291</v>
      </c>
      <c r="K171" s="36">
        <f t="shared" si="22"/>
        <v>256623</v>
      </c>
      <c r="L171" s="42">
        <f t="shared" si="25"/>
        <v>0</v>
      </c>
    </row>
    <row r="172" spans="1:12" x14ac:dyDescent="0.25">
      <c r="A172" s="34">
        <v>171</v>
      </c>
      <c r="B172" s="35">
        <v>38777</v>
      </c>
      <c r="C172" s="36">
        <v>250644</v>
      </c>
      <c r="D172" s="37">
        <f t="shared" si="18"/>
        <v>3</v>
      </c>
      <c r="E172" s="37">
        <f t="shared" si="19"/>
        <v>2006</v>
      </c>
      <c r="F172" s="40">
        <f t="shared" si="23"/>
        <v>250242.16666666666</v>
      </c>
      <c r="G172" s="36">
        <f t="shared" si="24"/>
        <v>250513.83333333331</v>
      </c>
      <c r="H172" s="36">
        <f t="shared" si="20"/>
        <v>130.16666666668607</v>
      </c>
      <c r="I172" s="41">
        <f t="shared" si="26"/>
        <v>2026.6641292735064</v>
      </c>
      <c r="J172" s="36">
        <f t="shared" si="21"/>
        <v>-1896.4974626068204</v>
      </c>
      <c r="K172" s="36">
        <f t="shared" si="22"/>
        <v>250644</v>
      </c>
      <c r="L172" s="42">
        <f t="shared" si="25"/>
        <v>0</v>
      </c>
    </row>
    <row r="173" spans="1:12" x14ac:dyDescent="0.25">
      <c r="A173" s="34">
        <v>172</v>
      </c>
      <c r="B173" s="35">
        <v>38808</v>
      </c>
      <c r="C173" s="36">
        <v>263370</v>
      </c>
      <c r="D173" s="37">
        <f t="shared" si="18"/>
        <v>4</v>
      </c>
      <c r="E173" s="37">
        <f t="shared" si="19"/>
        <v>2006</v>
      </c>
      <c r="F173" s="40">
        <f t="shared" si="23"/>
        <v>250785.5</v>
      </c>
      <c r="G173" s="36">
        <f t="shared" si="24"/>
        <v>250880.91666666669</v>
      </c>
      <c r="H173" s="36">
        <f t="shared" si="20"/>
        <v>12489.083333333314</v>
      </c>
      <c r="I173" s="41">
        <f t="shared" si="26"/>
        <v>12897.09361645299</v>
      </c>
      <c r="J173" s="36">
        <f t="shared" si="21"/>
        <v>-408.01028311967639</v>
      </c>
      <c r="K173" s="36">
        <f t="shared" si="22"/>
        <v>263370</v>
      </c>
      <c r="L173" s="42">
        <f t="shared" si="25"/>
        <v>0</v>
      </c>
    </row>
    <row r="174" spans="1:12" x14ac:dyDescent="0.25">
      <c r="A174" s="34">
        <v>173</v>
      </c>
      <c r="B174" s="35">
        <v>38838</v>
      </c>
      <c r="C174" s="36">
        <v>263782</v>
      </c>
      <c r="D174" s="37">
        <f t="shared" si="18"/>
        <v>5</v>
      </c>
      <c r="E174" s="37">
        <f t="shared" si="19"/>
        <v>2006</v>
      </c>
      <c r="F174" s="40">
        <f t="shared" si="23"/>
        <v>250976.33333333334</v>
      </c>
      <c r="G174" s="36">
        <f t="shared" si="24"/>
        <v>251076.33333333334</v>
      </c>
      <c r="H174" s="36">
        <f t="shared" si="20"/>
        <v>12705.666666666657</v>
      </c>
      <c r="I174" s="41">
        <f t="shared" si="26"/>
        <v>11553.709001068375</v>
      </c>
      <c r="J174" s="36">
        <f t="shared" si="21"/>
        <v>1151.9576655982819</v>
      </c>
      <c r="K174" s="36">
        <f t="shared" si="22"/>
        <v>263782</v>
      </c>
      <c r="L174" s="42">
        <f t="shared" si="25"/>
        <v>0</v>
      </c>
    </row>
    <row r="175" spans="1:12" x14ac:dyDescent="0.25">
      <c r="A175" s="34">
        <v>174</v>
      </c>
      <c r="B175" s="35">
        <v>38869</v>
      </c>
      <c r="C175" s="36">
        <v>263421</v>
      </c>
      <c r="D175" s="37">
        <f t="shared" si="18"/>
        <v>6</v>
      </c>
      <c r="E175" s="37">
        <f t="shared" si="19"/>
        <v>2006</v>
      </c>
      <c r="F175" s="40">
        <f t="shared" si="23"/>
        <v>251176.33333333334</v>
      </c>
      <c r="G175" s="36">
        <f t="shared" si="24"/>
        <v>251190.45833333334</v>
      </c>
      <c r="H175" s="36">
        <f t="shared" si="20"/>
        <v>12230.541666666657</v>
      </c>
      <c r="I175" s="41">
        <f t="shared" si="26"/>
        <v>17555.840411324789</v>
      </c>
      <c r="J175" s="36">
        <f t="shared" si="21"/>
        <v>-5325.2987446581319</v>
      </c>
      <c r="K175" s="36">
        <f t="shared" si="22"/>
        <v>263421</v>
      </c>
      <c r="L175" s="42">
        <f t="shared" si="25"/>
        <v>0</v>
      </c>
    </row>
    <row r="176" spans="1:12" x14ac:dyDescent="0.25">
      <c r="A176" s="34">
        <v>175</v>
      </c>
      <c r="B176" s="35">
        <v>38899</v>
      </c>
      <c r="C176" s="36">
        <v>265206</v>
      </c>
      <c r="D176" s="37">
        <f t="shared" si="18"/>
        <v>7</v>
      </c>
      <c r="E176" s="37">
        <f t="shared" si="19"/>
        <v>2006</v>
      </c>
      <c r="F176" s="40">
        <f t="shared" si="23"/>
        <v>251204.58333333334</v>
      </c>
      <c r="G176" s="36">
        <f t="shared" si="24"/>
        <v>251142.95833333334</v>
      </c>
      <c r="H176" s="36">
        <f t="shared" si="20"/>
        <v>14063.041666666657</v>
      </c>
      <c r="I176" s="41">
        <f t="shared" si="26"/>
        <v>16941.792334401707</v>
      </c>
      <c r="J176" s="36">
        <f t="shared" si="21"/>
        <v>-2878.7506677350502</v>
      </c>
      <c r="K176" s="36">
        <f t="shared" si="22"/>
        <v>265206</v>
      </c>
      <c r="L176" s="42">
        <f t="shared" si="25"/>
        <v>0</v>
      </c>
    </row>
    <row r="177" spans="1:12" x14ac:dyDescent="0.25">
      <c r="A177" s="34">
        <v>176</v>
      </c>
      <c r="B177" s="35">
        <v>38930</v>
      </c>
      <c r="C177" s="36">
        <v>245605</v>
      </c>
      <c r="D177" s="37">
        <f t="shared" si="18"/>
        <v>8</v>
      </c>
      <c r="E177" s="37">
        <f t="shared" si="19"/>
        <v>2006</v>
      </c>
      <c r="F177" s="40">
        <f t="shared" si="23"/>
        <v>251081.33333333334</v>
      </c>
      <c r="G177" s="36">
        <f t="shared" si="24"/>
        <v>251206.95833333334</v>
      </c>
      <c r="H177" s="36">
        <f t="shared" si="20"/>
        <v>-5601.958333333343</v>
      </c>
      <c r="I177" s="41">
        <f t="shared" si="26"/>
        <v>-3386.6403579059825</v>
      </c>
      <c r="J177" s="36">
        <f t="shared" si="21"/>
        <v>-2215.3179754273606</v>
      </c>
      <c r="K177" s="36">
        <f t="shared" si="22"/>
        <v>245605</v>
      </c>
      <c r="L177" s="42">
        <f t="shared" si="25"/>
        <v>0</v>
      </c>
    </row>
    <row r="178" spans="1:12" x14ac:dyDescent="0.25">
      <c r="A178" s="34">
        <v>177</v>
      </c>
      <c r="B178" s="35">
        <v>38961</v>
      </c>
      <c r="C178" s="36">
        <v>257939</v>
      </c>
      <c r="D178" s="37">
        <f t="shared" si="18"/>
        <v>9</v>
      </c>
      <c r="E178" s="37">
        <f t="shared" si="19"/>
        <v>2006</v>
      </c>
      <c r="F178" s="40">
        <f t="shared" si="23"/>
        <v>251332.58333333334</v>
      </c>
      <c r="G178" s="36">
        <f t="shared" si="24"/>
        <v>251413.875</v>
      </c>
      <c r="H178" s="36">
        <f t="shared" si="20"/>
        <v>6525.125</v>
      </c>
      <c r="I178" s="41">
        <f t="shared" si="26"/>
        <v>7367.3404113247898</v>
      </c>
      <c r="J178" s="36">
        <f t="shared" si="21"/>
        <v>-842.21541132478978</v>
      </c>
      <c r="K178" s="36">
        <f t="shared" si="22"/>
        <v>257939</v>
      </c>
      <c r="L178" s="42">
        <f t="shared" si="25"/>
        <v>0</v>
      </c>
    </row>
    <row r="179" spans="1:12" x14ac:dyDescent="0.25">
      <c r="A179" s="34">
        <v>178</v>
      </c>
      <c r="B179" s="35">
        <v>38991</v>
      </c>
      <c r="C179" s="36">
        <v>245346</v>
      </c>
      <c r="D179" s="37">
        <f t="shared" si="18"/>
        <v>10</v>
      </c>
      <c r="E179" s="37">
        <f t="shared" si="19"/>
        <v>2006</v>
      </c>
      <c r="F179" s="40">
        <f t="shared" si="23"/>
        <v>251495.16666666666</v>
      </c>
      <c r="G179" s="36">
        <f t="shared" si="24"/>
        <v>251670.33333333331</v>
      </c>
      <c r="H179" s="36">
        <f t="shared" si="20"/>
        <v>-6324.3333333333139</v>
      </c>
      <c r="I179" s="41">
        <f t="shared" si="26"/>
        <v>-8854.5009348290532</v>
      </c>
      <c r="J179" s="36">
        <f t="shared" si="21"/>
        <v>2530.1676014957393</v>
      </c>
      <c r="K179" s="36">
        <f t="shared" si="22"/>
        <v>245346</v>
      </c>
      <c r="L179" s="42">
        <f t="shared" si="25"/>
        <v>0</v>
      </c>
    </row>
    <row r="180" spans="1:12" x14ac:dyDescent="0.25">
      <c r="A180" s="34">
        <v>179</v>
      </c>
      <c r="B180" s="35">
        <v>39022</v>
      </c>
      <c r="C180" s="36">
        <v>248187</v>
      </c>
      <c r="D180" s="37">
        <f t="shared" si="18"/>
        <v>11</v>
      </c>
      <c r="E180" s="37">
        <f t="shared" si="19"/>
        <v>2006</v>
      </c>
      <c r="F180" s="40">
        <f t="shared" si="23"/>
        <v>251845.5</v>
      </c>
      <c r="G180" s="36">
        <f t="shared" si="24"/>
        <v>251911.83333333331</v>
      </c>
      <c r="H180" s="36">
        <f t="shared" si="20"/>
        <v>-3724.8333333333139</v>
      </c>
      <c r="I180" s="41">
        <f t="shared" si="26"/>
        <v>-5875.1099091880333</v>
      </c>
      <c r="J180" s="36">
        <f t="shared" si="21"/>
        <v>2150.2765758547193</v>
      </c>
      <c r="K180" s="36">
        <f t="shared" si="22"/>
        <v>248187</v>
      </c>
      <c r="L180" s="42">
        <f t="shared" si="25"/>
        <v>0</v>
      </c>
    </row>
    <row r="181" spans="1:12" x14ac:dyDescent="0.25">
      <c r="A181" s="34">
        <v>180</v>
      </c>
      <c r="B181" s="35">
        <v>39052</v>
      </c>
      <c r="C181" s="36">
        <v>233621</v>
      </c>
      <c r="D181" s="37">
        <f t="shared" si="18"/>
        <v>12</v>
      </c>
      <c r="E181" s="37">
        <f t="shared" si="19"/>
        <v>2006</v>
      </c>
      <c r="F181" s="40">
        <f t="shared" si="23"/>
        <v>251978.16666666666</v>
      </c>
      <c r="G181" s="36">
        <f t="shared" si="24"/>
        <v>252131.70833333331</v>
      </c>
      <c r="H181" s="36">
        <f t="shared" si="20"/>
        <v>-18510.708333333314</v>
      </c>
      <c r="I181" s="41">
        <f t="shared" si="26"/>
        <v>-20820.234909188031</v>
      </c>
      <c r="J181" s="36">
        <f t="shared" si="21"/>
        <v>2309.5265758547175</v>
      </c>
      <c r="K181" s="36">
        <f t="shared" si="22"/>
        <v>233621</v>
      </c>
      <c r="L181" s="42">
        <f t="shared" si="25"/>
        <v>0</v>
      </c>
    </row>
    <row r="182" spans="1:12" x14ac:dyDescent="0.25">
      <c r="A182" s="34">
        <v>181</v>
      </c>
      <c r="B182" s="35">
        <v>39083</v>
      </c>
      <c r="C182" s="36">
        <v>219232</v>
      </c>
      <c r="D182" s="37">
        <f t="shared" si="18"/>
        <v>1</v>
      </c>
      <c r="E182" s="37">
        <f t="shared" si="19"/>
        <v>2007</v>
      </c>
      <c r="F182" s="40">
        <f t="shared" si="23"/>
        <v>252285.25</v>
      </c>
      <c r="G182" s="36">
        <f t="shared" si="24"/>
        <v>252536.04166666669</v>
      </c>
      <c r="H182" s="36">
        <f t="shared" si="20"/>
        <v>-33304.041666666686</v>
      </c>
      <c r="I182" s="41">
        <f t="shared" si="26"/>
        <v>-31813.991319444453</v>
      </c>
      <c r="J182" s="36">
        <f t="shared" si="21"/>
        <v>-1490.0503472222335</v>
      </c>
      <c r="K182" s="36">
        <f t="shared" si="22"/>
        <v>219232</v>
      </c>
      <c r="L182" s="42">
        <f t="shared" si="25"/>
        <v>0</v>
      </c>
    </row>
    <row r="183" spans="1:12" x14ac:dyDescent="0.25">
      <c r="A183" s="34">
        <v>182</v>
      </c>
      <c r="B183" s="35">
        <v>39114</v>
      </c>
      <c r="C183" s="36">
        <v>259638</v>
      </c>
      <c r="D183" s="37">
        <f t="shared" si="18"/>
        <v>2</v>
      </c>
      <c r="E183" s="37">
        <f t="shared" si="19"/>
        <v>2007</v>
      </c>
      <c r="F183" s="40">
        <f t="shared" si="23"/>
        <v>252786.83333333334</v>
      </c>
      <c r="G183" s="36">
        <f t="shared" si="24"/>
        <v>252801.83333333334</v>
      </c>
      <c r="H183" s="36">
        <f t="shared" si="20"/>
        <v>6836.166666666657</v>
      </c>
      <c r="I183" s="41">
        <f t="shared" si="26"/>
        <v>2408.0375267093955</v>
      </c>
      <c r="J183" s="36">
        <f t="shared" si="21"/>
        <v>4428.1291399572619</v>
      </c>
      <c r="K183" s="36">
        <f t="shared" si="22"/>
        <v>259638</v>
      </c>
      <c r="L183" s="42">
        <f t="shared" si="25"/>
        <v>0</v>
      </c>
    </row>
    <row r="184" spans="1:12" x14ac:dyDescent="0.25">
      <c r="A184" s="34">
        <v>183</v>
      </c>
      <c r="B184" s="35">
        <v>39142</v>
      </c>
      <c r="C184" s="36">
        <v>252595</v>
      </c>
      <c r="D184" s="37">
        <f t="shared" si="18"/>
        <v>3</v>
      </c>
      <c r="E184" s="37">
        <f t="shared" si="19"/>
        <v>2007</v>
      </c>
      <c r="F184" s="40">
        <f t="shared" si="23"/>
        <v>252816.83333333334</v>
      </c>
      <c r="G184" s="36">
        <f t="shared" si="24"/>
        <v>252962</v>
      </c>
      <c r="H184" s="36">
        <f t="shared" si="20"/>
        <v>-367</v>
      </c>
      <c r="I184" s="41">
        <f t="shared" si="26"/>
        <v>2026.6641292735064</v>
      </c>
      <c r="J184" s="36">
        <f t="shared" si="21"/>
        <v>-2393.6641292735067</v>
      </c>
      <c r="K184" s="36">
        <f t="shared" si="22"/>
        <v>252595</v>
      </c>
      <c r="L184" s="42">
        <f t="shared" si="25"/>
        <v>0</v>
      </c>
    </row>
    <row r="185" spans="1:12" x14ac:dyDescent="0.25">
      <c r="A185" s="34">
        <v>184</v>
      </c>
      <c r="B185" s="35">
        <v>39173</v>
      </c>
      <c r="C185" s="36">
        <v>267574</v>
      </c>
      <c r="D185" s="37">
        <f t="shared" si="18"/>
        <v>4</v>
      </c>
      <c r="E185" s="37">
        <f t="shared" si="19"/>
        <v>2007</v>
      </c>
      <c r="F185" s="40">
        <f t="shared" si="23"/>
        <v>253107.16666666666</v>
      </c>
      <c r="G185" s="36">
        <f t="shared" si="24"/>
        <v>253125.54166666666</v>
      </c>
      <c r="H185" s="36">
        <f t="shared" si="20"/>
        <v>14448.458333333343</v>
      </c>
      <c r="I185" s="41">
        <f t="shared" si="26"/>
        <v>12897.09361645299</v>
      </c>
      <c r="J185" s="36">
        <f t="shared" si="21"/>
        <v>1551.3647168803527</v>
      </c>
      <c r="K185" s="36">
        <f t="shared" si="22"/>
        <v>267574</v>
      </c>
      <c r="L185" s="42">
        <f t="shared" si="25"/>
        <v>0</v>
      </c>
    </row>
    <row r="186" spans="1:12" x14ac:dyDescent="0.25">
      <c r="A186" s="34">
        <v>185</v>
      </c>
      <c r="B186" s="35">
        <v>39203</v>
      </c>
      <c r="C186" s="36">
        <v>265374</v>
      </c>
      <c r="D186" s="37">
        <f t="shared" si="18"/>
        <v>5</v>
      </c>
      <c r="E186" s="37">
        <f t="shared" si="19"/>
        <v>2007</v>
      </c>
      <c r="F186" s="40">
        <f t="shared" si="23"/>
        <v>253143.91666666666</v>
      </c>
      <c r="G186" s="36">
        <f t="shared" si="24"/>
        <v>252814.5</v>
      </c>
      <c r="H186" s="36">
        <f t="shared" si="20"/>
        <v>12559.5</v>
      </c>
      <c r="I186" s="41">
        <f t="shared" si="26"/>
        <v>11553.709001068375</v>
      </c>
      <c r="J186" s="36">
        <f t="shared" si="21"/>
        <v>1005.7909989316249</v>
      </c>
      <c r="K186" s="36">
        <f t="shared" si="22"/>
        <v>265374</v>
      </c>
      <c r="L186" s="42">
        <f t="shared" si="25"/>
        <v>0</v>
      </c>
    </row>
    <row r="187" spans="1:12" x14ac:dyDescent="0.25">
      <c r="A187" s="34">
        <v>186</v>
      </c>
      <c r="B187" s="35">
        <v>39234</v>
      </c>
      <c r="C187" s="36">
        <v>267106</v>
      </c>
      <c r="D187" s="37">
        <f t="shared" si="18"/>
        <v>6</v>
      </c>
      <c r="E187" s="37">
        <f t="shared" si="19"/>
        <v>2007</v>
      </c>
      <c r="F187" s="40">
        <f t="shared" si="23"/>
        <v>252485.08333333334</v>
      </c>
      <c r="G187" s="36">
        <f t="shared" si="24"/>
        <v>252455.875</v>
      </c>
      <c r="H187" s="36">
        <f t="shared" si="20"/>
        <v>14650.125</v>
      </c>
      <c r="I187" s="41">
        <f t="shared" si="26"/>
        <v>17555.840411324789</v>
      </c>
      <c r="J187" s="36">
        <f t="shared" si="21"/>
        <v>-2905.7154113247889</v>
      </c>
      <c r="K187" s="36">
        <f t="shared" si="22"/>
        <v>267106</v>
      </c>
      <c r="L187" s="42">
        <f t="shared" si="25"/>
        <v>0</v>
      </c>
    </row>
    <row r="188" spans="1:12" x14ac:dyDescent="0.25">
      <c r="A188" s="34">
        <v>187</v>
      </c>
      <c r="B188" s="35">
        <v>39264</v>
      </c>
      <c r="C188" s="36">
        <v>271225</v>
      </c>
      <c r="D188" s="37">
        <f t="shared" si="18"/>
        <v>7</v>
      </c>
      <c r="E188" s="37">
        <f t="shared" si="19"/>
        <v>2007</v>
      </c>
      <c r="F188" s="40">
        <f t="shared" si="23"/>
        <v>252426.66666666666</v>
      </c>
      <c r="G188" s="36">
        <f t="shared" si="24"/>
        <v>252514.33333333331</v>
      </c>
      <c r="H188" s="36">
        <f t="shared" si="20"/>
        <v>18710.666666666686</v>
      </c>
      <c r="I188" s="41">
        <f t="shared" si="26"/>
        <v>16941.792334401707</v>
      </c>
      <c r="J188" s="36">
        <f t="shared" si="21"/>
        <v>1768.8743322649789</v>
      </c>
      <c r="K188" s="36">
        <f t="shared" si="22"/>
        <v>271225</v>
      </c>
      <c r="L188" s="42">
        <f t="shared" si="25"/>
        <v>0</v>
      </c>
    </row>
    <row r="189" spans="1:12" x14ac:dyDescent="0.25">
      <c r="A189" s="34">
        <v>188</v>
      </c>
      <c r="B189" s="35">
        <v>39295</v>
      </c>
      <c r="C189" s="36">
        <v>245965</v>
      </c>
      <c r="D189" s="37">
        <f t="shared" si="18"/>
        <v>8</v>
      </c>
      <c r="E189" s="37">
        <f t="shared" si="19"/>
        <v>2007</v>
      </c>
      <c r="F189" s="40">
        <f t="shared" si="23"/>
        <v>252602</v>
      </c>
      <c r="G189" s="36">
        <f t="shared" si="24"/>
        <v>252298.04166666669</v>
      </c>
      <c r="H189" s="36">
        <f t="shared" si="20"/>
        <v>-6333.0416666666861</v>
      </c>
      <c r="I189" s="41">
        <f t="shared" si="26"/>
        <v>-3386.6403579059825</v>
      </c>
      <c r="J189" s="36">
        <f t="shared" si="21"/>
        <v>-2946.4013087607036</v>
      </c>
      <c r="K189" s="36">
        <f t="shared" si="22"/>
        <v>245965</v>
      </c>
      <c r="L189" s="42">
        <f t="shared" si="25"/>
        <v>0</v>
      </c>
    </row>
    <row r="190" spans="1:12" x14ac:dyDescent="0.25">
      <c r="A190" s="34">
        <v>189</v>
      </c>
      <c r="B190" s="35">
        <v>39326</v>
      </c>
      <c r="C190" s="36">
        <v>261423</v>
      </c>
      <c r="D190" s="37">
        <f t="shared" si="18"/>
        <v>9</v>
      </c>
      <c r="E190" s="37">
        <f t="shared" si="19"/>
        <v>2007</v>
      </c>
      <c r="F190" s="40">
        <f t="shared" si="23"/>
        <v>251994.08333333334</v>
      </c>
      <c r="G190" s="36">
        <f t="shared" si="24"/>
        <v>251972.95833333334</v>
      </c>
      <c r="H190" s="36">
        <f t="shared" si="20"/>
        <v>9450.041666666657</v>
      </c>
      <c r="I190" s="41">
        <f t="shared" si="26"/>
        <v>7367.3404113247898</v>
      </c>
      <c r="J190" s="36">
        <f t="shared" si="21"/>
        <v>2082.7012553418672</v>
      </c>
      <c r="K190" s="36">
        <f t="shared" si="22"/>
        <v>261423</v>
      </c>
      <c r="L190" s="42">
        <f t="shared" si="25"/>
        <v>0</v>
      </c>
    </row>
    <row r="191" spans="1:12" x14ac:dyDescent="0.25">
      <c r="A191" s="34">
        <v>190</v>
      </c>
      <c r="B191" s="35">
        <v>39356</v>
      </c>
      <c r="C191" s="36">
        <v>245787</v>
      </c>
      <c r="D191" s="37">
        <f t="shared" si="18"/>
        <v>10</v>
      </c>
      <c r="E191" s="37">
        <f t="shared" si="19"/>
        <v>2007</v>
      </c>
      <c r="F191" s="40">
        <f t="shared" si="23"/>
        <v>251951.83333333334</v>
      </c>
      <c r="G191" s="36">
        <f t="shared" si="24"/>
        <v>251697.33333333334</v>
      </c>
      <c r="H191" s="36">
        <f t="shared" si="20"/>
        <v>-5910.333333333343</v>
      </c>
      <c r="I191" s="41">
        <f t="shared" si="26"/>
        <v>-8854.5009348290532</v>
      </c>
      <c r="J191" s="36">
        <f t="shared" si="21"/>
        <v>2944.1676014957102</v>
      </c>
      <c r="K191" s="36">
        <f t="shared" si="22"/>
        <v>245787</v>
      </c>
      <c r="L191" s="42">
        <f t="shared" si="25"/>
        <v>0</v>
      </c>
    </row>
    <row r="192" spans="1:12" x14ac:dyDescent="0.25">
      <c r="A192" s="34">
        <v>191</v>
      </c>
      <c r="B192" s="35">
        <v>39387</v>
      </c>
      <c r="C192" s="36">
        <v>240281</v>
      </c>
      <c r="D192" s="37">
        <f t="shared" si="18"/>
        <v>11</v>
      </c>
      <c r="E192" s="37">
        <f t="shared" si="19"/>
        <v>2007</v>
      </c>
      <c r="F192" s="40">
        <f t="shared" si="23"/>
        <v>251442.83333333334</v>
      </c>
      <c r="G192" s="36">
        <f t="shared" si="24"/>
        <v>251114.08333333334</v>
      </c>
      <c r="H192" s="36">
        <f t="shared" si="20"/>
        <v>-10833.083333333343</v>
      </c>
      <c r="I192" s="41">
        <f t="shared" si="26"/>
        <v>-5875.1099091880333</v>
      </c>
      <c r="J192" s="36">
        <f t="shared" si="21"/>
        <v>-4957.9734241453098</v>
      </c>
      <c r="K192" s="36">
        <f t="shared" si="22"/>
        <v>240281</v>
      </c>
      <c r="L192" s="42">
        <f t="shared" si="25"/>
        <v>0</v>
      </c>
    </row>
    <row r="193" spans="1:12" x14ac:dyDescent="0.25">
      <c r="A193" s="34">
        <v>192</v>
      </c>
      <c r="B193" s="35">
        <v>39417</v>
      </c>
      <c r="C193" s="36">
        <v>232920</v>
      </c>
      <c r="D193" s="37">
        <f t="shared" si="18"/>
        <v>12</v>
      </c>
      <c r="E193" s="37">
        <f t="shared" si="19"/>
        <v>2007</v>
      </c>
      <c r="F193" s="40">
        <f t="shared" si="23"/>
        <v>250785.33333333334</v>
      </c>
      <c r="G193" s="36">
        <f t="shared" si="24"/>
        <v>250555.91666666669</v>
      </c>
      <c r="H193" s="36">
        <f t="shared" si="20"/>
        <v>-17635.916666666686</v>
      </c>
      <c r="I193" s="41">
        <f t="shared" si="26"/>
        <v>-20820.234909188031</v>
      </c>
      <c r="J193" s="36">
        <f t="shared" si="21"/>
        <v>3184.3182425213454</v>
      </c>
      <c r="K193" s="36">
        <f t="shared" si="22"/>
        <v>232920</v>
      </c>
      <c r="L193" s="42">
        <f t="shared" si="25"/>
        <v>0</v>
      </c>
    </row>
    <row r="194" spans="1:12" x14ac:dyDescent="0.25">
      <c r="A194" s="34">
        <v>193</v>
      </c>
      <c r="B194" s="35">
        <v>39448</v>
      </c>
      <c r="C194" s="36">
        <v>221336</v>
      </c>
      <c r="D194" s="37">
        <f t="shared" ref="D194:D257" si="27">MONTH(B194)</f>
        <v>1</v>
      </c>
      <c r="E194" s="37">
        <f t="shared" ref="E194:E257" si="28">YEAR(B194)</f>
        <v>2008</v>
      </c>
      <c r="F194" s="40">
        <f t="shared" si="23"/>
        <v>250326.5</v>
      </c>
      <c r="G194" s="36">
        <f t="shared" si="24"/>
        <v>249884.16666666669</v>
      </c>
      <c r="H194" s="36">
        <f t="shared" si="20"/>
        <v>-28548.166666666686</v>
      </c>
      <c r="I194" s="41">
        <f t="shared" si="26"/>
        <v>-31813.991319444453</v>
      </c>
      <c r="J194" s="36">
        <f t="shared" si="21"/>
        <v>3265.8246527777665</v>
      </c>
      <c r="K194" s="36">
        <f t="shared" si="22"/>
        <v>221336</v>
      </c>
      <c r="L194" s="42">
        <f t="shared" si="25"/>
        <v>0</v>
      </c>
    </row>
    <row r="195" spans="1:12" x14ac:dyDescent="0.25">
      <c r="A195" s="34">
        <v>194</v>
      </c>
      <c r="B195" s="35">
        <v>39479</v>
      </c>
      <c r="C195" s="36">
        <v>252343</v>
      </c>
      <c r="D195" s="37">
        <f t="shared" si="27"/>
        <v>2</v>
      </c>
      <c r="E195" s="37">
        <f t="shared" si="28"/>
        <v>2008</v>
      </c>
      <c r="F195" s="40">
        <f t="shared" si="23"/>
        <v>249441.83333333334</v>
      </c>
      <c r="G195" s="36">
        <f t="shared" si="24"/>
        <v>249176.91666666669</v>
      </c>
      <c r="H195" s="36">
        <f t="shared" si="20"/>
        <v>3166.0833333333139</v>
      </c>
      <c r="I195" s="41">
        <f t="shared" si="26"/>
        <v>2408.0375267093955</v>
      </c>
      <c r="J195" s="36">
        <f t="shared" si="21"/>
        <v>758.04580662391845</v>
      </c>
      <c r="K195" s="36">
        <f t="shared" si="22"/>
        <v>252343</v>
      </c>
      <c r="L195" s="42">
        <f t="shared" si="25"/>
        <v>0</v>
      </c>
    </row>
    <row r="196" spans="1:12" x14ac:dyDescent="0.25">
      <c r="A196" s="34">
        <v>195</v>
      </c>
      <c r="B196" s="35">
        <v>39508</v>
      </c>
      <c r="C196" s="36">
        <v>252088</v>
      </c>
      <c r="D196" s="37">
        <f t="shared" si="27"/>
        <v>3</v>
      </c>
      <c r="E196" s="37">
        <f t="shared" si="28"/>
        <v>2008</v>
      </c>
      <c r="F196" s="40">
        <f t="shared" si="23"/>
        <v>248912</v>
      </c>
      <c r="G196" s="36">
        <f t="shared" si="24"/>
        <v>248679.70833333331</v>
      </c>
      <c r="H196" s="36">
        <f t="shared" si="20"/>
        <v>3408.2916666666861</v>
      </c>
      <c r="I196" s="41">
        <f t="shared" si="26"/>
        <v>2026.6641292735064</v>
      </c>
      <c r="J196" s="36">
        <f t="shared" si="21"/>
        <v>1381.6275373931796</v>
      </c>
      <c r="K196" s="36">
        <f t="shared" si="22"/>
        <v>252088</v>
      </c>
      <c r="L196" s="42">
        <f t="shared" si="25"/>
        <v>0</v>
      </c>
    </row>
    <row r="197" spans="1:12" x14ac:dyDescent="0.25">
      <c r="A197" s="34">
        <v>196</v>
      </c>
      <c r="B197" s="35">
        <v>39539</v>
      </c>
      <c r="C197" s="36">
        <v>261466</v>
      </c>
      <c r="D197" s="37">
        <f t="shared" si="27"/>
        <v>4</v>
      </c>
      <c r="E197" s="37">
        <f t="shared" si="28"/>
        <v>2008</v>
      </c>
      <c r="F197" s="40">
        <f t="shared" si="23"/>
        <v>248447.41666666666</v>
      </c>
      <c r="G197" s="36">
        <f t="shared" si="24"/>
        <v>248059</v>
      </c>
      <c r="H197" s="36">
        <f t="shared" si="20"/>
        <v>13407</v>
      </c>
      <c r="I197" s="41">
        <f t="shared" si="26"/>
        <v>12897.09361645299</v>
      </c>
      <c r="J197" s="36">
        <f t="shared" si="21"/>
        <v>509.90638354700968</v>
      </c>
      <c r="K197" s="36">
        <f t="shared" si="22"/>
        <v>261466</v>
      </c>
      <c r="L197" s="42">
        <f t="shared" si="25"/>
        <v>0</v>
      </c>
    </row>
    <row r="198" spans="1:12" x14ac:dyDescent="0.25">
      <c r="A198" s="34">
        <v>197</v>
      </c>
      <c r="B198" s="35">
        <v>39569</v>
      </c>
      <c r="C198" s="36">
        <v>257484</v>
      </c>
      <c r="D198" s="37">
        <f t="shared" si="27"/>
        <v>5</v>
      </c>
      <c r="E198" s="37">
        <f t="shared" si="28"/>
        <v>2008</v>
      </c>
      <c r="F198" s="40">
        <f t="shared" si="23"/>
        <v>247670.58333333334</v>
      </c>
      <c r="G198" s="36">
        <f t="shared" si="24"/>
        <v>247731.45833333334</v>
      </c>
      <c r="H198" s="36">
        <f t="shared" si="20"/>
        <v>9752.541666666657</v>
      </c>
      <c r="I198" s="41">
        <f t="shared" si="26"/>
        <v>11553.709001068375</v>
      </c>
      <c r="J198" s="36">
        <f t="shared" si="21"/>
        <v>-1801.1673344017181</v>
      </c>
      <c r="K198" s="36">
        <f t="shared" si="22"/>
        <v>257484</v>
      </c>
      <c r="L198" s="42">
        <f t="shared" si="25"/>
        <v>0</v>
      </c>
    </row>
    <row r="199" spans="1:12" x14ac:dyDescent="0.25">
      <c r="A199" s="34">
        <v>198</v>
      </c>
      <c r="B199" s="35">
        <v>39600</v>
      </c>
      <c r="C199" s="36">
        <v>261600</v>
      </c>
      <c r="D199" s="37">
        <f t="shared" si="27"/>
        <v>6</v>
      </c>
      <c r="E199" s="37">
        <f t="shared" si="28"/>
        <v>2008</v>
      </c>
      <c r="F199" s="40">
        <f t="shared" si="23"/>
        <v>247792.33333333334</v>
      </c>
      <c r="G199" s="36">
        <f t="shared" si="24"/>
        <v>247484.375</v>
      </c>
      <c r="H199" s="36">
        <f t="shared" si="20"/>
        <v>14115.625</v>
      </c>
      <c r="I199" s="41">
        <f t="shared" si="26"/>
        <v>17555.840411324789</v>
      </c>
      <c r="J199" s="36">
        <f t="shared" si="21"/>
        <v>-3440.2154113247889</v>
      </c>
      <c r="K199" s="36">
        <f t="shared" si="22"/>
        <v>261600.00000000003</v>
      </c>
      <c r="L199" s="42">
        <f t="shared" si="25"/>
        <v>0</v>
      </c>
    </row>
    <row r="200" spans="1:12" x14ac:dyDescent="0.25">
      <c r="A200" s="34">
        <v>199</v>
      </c>
      <c r="B200" s="35">
        <v>39630</v>
      </c>
      <c r="C200" s="36">
        <v>260609</v>
      </c>
      <c r="D200" s="37">
        <f t="shared" si="27"/>
        <v>7</v>
      </c>
      <c r="E200" s="37">
        <f t="shared" si="28"/>
        <v>2008</v>
      </c>
      <c r="F200" s="40">
        <f t="shared" si="23"/>
        <v>247176.41666666666</v>
      </c>
      <c r="G200" s="36">
        <f t="shared" si="24"/>
        <v>247022.54166666666</v>
      </c>
      <c r="H200" s="36">
        <f t="shared" ref="H200:H263" si="29">C200-G200</f>
        <v>13586.458333333343</v>
      </c>
      <c r="I200" s="41">
        <f t="shared" si="26"/>
        <v>16941.792334401707</v>
      </c>
      <c r="J200" s="36">
        <f t="shared" ref="J200:J263" si="30">C200-G200-I200</f>
        <v>-3355.3340010683642</v>
      </c>
      <c r="K200" s="36">
        <f t="shared" ref="K200:K263" si="31">G200+I200+J200</f>
        <v>260609</v>
      </c>
      <c r="L200" s="42">
        <f t="shared" si="25"/>
        <v>0</v>
      </c>
    </row>
    <row r="201" spans="1:12" x14ac:dyDescent="0.25">
      <c r="A201" s="34">
        <v>200</v>
      </c>
      <c r="B201" s="35">
        <v>39661</v>
      </c>
      <c r="C201" s="36">
        <v>239607</v>
      </c>
      <c r="D201" s="37">
        <f t="shared" si="27"/>
        <v>8</v>
      </c>
      <c r="E201" s="37">
        <f t="shared" si="28"/>
        <v>2008</v>
      </c>
      <c r="F201" s="40">
        <f t="shared" ref="F201:F264" si="32">AVERAGE(C195:C206)</f>
        <v>246868.66666666666</v>
      </c>
      <c r="G201" s="36">
        <f t="shared" ref="G201:G264" si="33">AVERAGE(F201:F202)</f>
        <v>246760.25</v>
      </c>
      <c r="H201" s="36">
        <f t="shared" si="29"/>
        <v>-7153.25</v>
      </c>
      <c r="I201" s="41">
        <f t="shared" si="26"/>
        <v>-3386.6403579059825</v>
      </c>
      <c r="J201" s="36">
        <f t="shared" si="30"/>
        <v>-3766.6096420940175</v>
      </c>
      <c r="K201" s="36">
        <f t="shared" si="31"/>
        <v>239607</v>
      </c>
      <c r="L201" s="42">
        <f t="shared" ref="L201:L264" si="34">C201-K201</f>
        <v>0</v>
      </c>
    </row>
    <row r="202" spans="1:12" x14ac:dyDescent="0.25">
      <c r="A202" s="34">
        <v>201</v>
      </c>
      <c r="B202" s="35">
        <v>39692</v>
      </c>
      <c r="C202" s="36">
        <v>255848</v>
      </c>
      <c r="D202" s="37">
        <f t="shared" si="27"/>
        <v>9</v>
      </c>
      <c r="E202" s="37">
        <f t="shared" si="28"/>
        <v>2008</v>
      </c>
      <c r="F202" s="40">
        <f t="shared" si="32"/>
        <v>246651.83333333334</v>
      </c>
      <c r="G202" s="36">
        <f t="shared" si="33"/>
        <v>246622.08333333334</v>
      </c>
      <c r="H202" s="36">
        <f t="shared" si="29"/>
        <v>9225.916666666657</v>
      </c>
      <c r="I202" s="41">
        <f t="shared" si="26"/>
        <v>7367.3404113247898</v>
      </c>
      <c r="J202" s="36">
        <f t="shared" si="30"/>
        <v>1858.5762553418672</v>
      </c>
      <c r="K202" s="36">
        <f t="shared" si="31"/>
        <v>255848</v>
      </c>
      <c r="L202" s="42">
        <f t="shared" si="34"/>
        <v>0</v>
      </c>
    </row>
    <row r="203" spans="1:12" x14ac:dyDescent="0.25">
      <c r="A203" s="34">
        <v>202</v>
      </c>
      <c r="B203" s="35">
        <v>39722</v>
      </c>
      <c r="C203" s="36">
        <v>236465</v>
      </c>
      <c r="D203" s="37">
        <f t="shared" si="27"/>
        <v>10</v>
      </c>
      <c r="E203" s="37">
        <f t="shared" si="28"/>
        <v>2008</v>
      </c>
      <c r="F203" s="40">
        <f t="shared" si="32"/>
        <v>246592.33333333334</v>
      </c>
      <c r="G203" s="36">
        <f t="shared" si="33"/>
        <v>246459.41666666669</v>
      </c>
      <c r="H203" s="36">
        <f t="shared" si="29"/>
        <v>-9994.4166666666861</v>
      </c>
      <c r="I203" s="41">
        <f t="shared" si="26"/>
        <v>-8854.5009348290532</v>
      </c>
      <c r="J203" s="36">
        <f t="shared" si="30"/>
        <v>-1139.9157318376328</v>
      </c>
      <c r="K203" s="36">
        <f t="shared" si="31"/>
        <v>236465</v>
      </c>
      <c r="L203" s="42">
        <f t="shared" si="34"/>
        <v>0</v>
      </c>
    </row>
    <row r="204" spans="1:12" x14ac:dyDescent="0.25">
      <c r="A204" s="34">
        <v>203</v>
      </c>
      <c r="B204" s="35">
        <v>39753</v>
      </c>
      <c r="C204" s="36">
        <v>241742</v>
      </c>
      <c r="D204" s="37">
        <f t="shared" si="27"/>
        <v>11</v>
      </c>
      <c r="E204" s="37">
        <f t="shared" si="28"/>
        <v>2008</v>
      </c>
      <c r="F204" s="40">
        <f t="shared" si="32"/>
        <v>246326.5</v>
      </c>
      <c r="G204" s="36">
        <f t="shared" si="33"/>
        <v>246364.45833333331</v>
      </c>
      <c r="H204" s="36">
        <f t="shared" si="29"/>
        <v>-4622.4583333333139</v>
      </c>
      <c r="I204" s="41">
        <f t="shared" si="26"/>
        <v>-5875.1099091880333</v>
      </c>
      <c r="J204" s="36">
        <f t="shared" si="30"/>
        <v>1252.6515758547193</v>
      </c>
      <c r="K204" s="36">
        <f t="shared" si="31"/>
        <v>241742</v>
      </c>
      <c r="L204" s="42">
        <f t="shared" si="34"/>
        <v>0</v>
      </c>
    </row>
    <row r="205" spans="1:12" x14ac:dyDescent="0.25">
      <c r="A205" s="34">
        <v>204</v>
      </c>
      <c r="B205" s="35">
        <v>39783</v>
      </c>
      <c r="C205" s="36">
        <v>225529</v>
      </c>
      <c r="D205" s="37">
        <f t="shared" si="27"/>
        <v>12</v>
      </c>
      <c r="E205" s="37">
        <f t="shared" si="28"/>
        <v>2008</v>
      </c>
      <c r="F205" s="40">
        <f t="shared" si="32"/>
        <v>246402.41666666666</v>
      </c>
      <c r="G205" s="36">
        <f t="shared" si="33"/>
        <v>246522.08333333331</v>
      </c>
      <c r="H205" s="36">
        <f t="shared" si="29"/>
        <v>-20993.083333333314</v>
      </c>
      <c r="I205" s="41">
        <f t="shared" si="26"/>
        <v>-20820.234909188031</v>
      </c>
      <c r="J205" s="36">
        <f t="shared" si="30"/>
        <v>-172.84842414528248</v>
      </c>
      <c r="K205" s="36">
        <f t="shared" si="31"/>
        <v>225529</v>
      </c>
      <c r="L205" s="42">
        <f t="shared" si="34"/>
        <v>0</v>
      </c>
    </row>
    <row r="206" spans="1:12" x14ac:dyDescent="0.25">
      <c r="A206" s="34">
        <v>205</v>
      </c>
      <c r="B206" s="35">
        <v>39814</v>
      </c>
      <c r="C206" s="36">
        <v>217643</v>
      </c>
      <c r="D206" s="37">
        <f t="shared" si="27"/>
        <v>1</v>
      </c>
      <c r="E206" s="37">
        <f t="shared" si="28"/>
        <v>2009</v>
      </c>
      <c r="F206" s="40">
        <f t="shared" si="32"/>
        <v>246641.75</v>
      </c>
      <c r="G206" s="36">
        <f t="shared" si="33"/>
        <v>246628.75</v>
      </c>
      <c r="H206" s="36">
        <f t="shared" si="29"/>
        <v>-28985.75</v>
      </c>
      <c r="I206" s="41">
        <f t="shared" si="26"/>
        <v>-31813.991319444453</v>
      </c>
      <c r="J206" s="36">
        <f t="shared" si="30"/>
        <v>2828.2413194444525</v>
      </c>
      <c r="K206" s="36">
        <f t="shared" si="31"/>
        <v>217643</v>
      </c>
      <c r="L206" s="42">
        <f t="shared" si="34"/>
        <v>0</v>
      </c>
    </row>
    <row r="207" spans="1:12" x14ac:dyDescent="0.25">
      <c r="A207" s="34">
        <v>206</v>
      </c>
      <c r="B207" s="35">
        <v>39845</v>
      </c>
      <c r="C207" s="36">
        <v>249741</v>
      </c>
      <c r="D207" s="37">
        <f t="shared" si="27"/>
        <v>2</v>
      </c>
      <c r="E207" s="37">
        <f t="shared" si="28"/>
        <v>2009</v>
      </c>
      <c r="F207" s="40">
        <f t="shared" si="32"/>
        <v>246615.75</v>
      </c>
      <c r="G207" s="36">
        <f t="shared" si="33"/>
        <v>246714.20833333331</v>
      </c>
      <c r="H207" s="36">
        <f t="shared" si="29"/>
        <v>3026.7916666666861</v>
      </c>
      <c r="I207" s="41">
        <f t="shared" si="26"/>
        <v>2408.0375267093955</v>
      </c>
      <c r="J207" s="36">
        <f t="shared" si="30"/>
        <v>618.75413995729059</v>
      </c>
      <c r="K207" s="36">
        <f t="shared" si="31"/>
        <v>249741</v>
      </c>
      <c r="L207" s="42">
        <f t="shared" si="34"/>
        <v>0</v>
      </c>
    </row>
    <row r="208" spans="1:12" x14ac:dyDescent="0.25">
      <c r="A208" s="34">
        <v>207</v>
      </c>
      <c r="B208" s="35">
        <v>39873</v>
      </c>
      <c r="C208" s="36">
        <v>251374</v>
      </c>
      <c r="D208" s="37">
        <f t="shared" si="27"/>
        <v>3</v>
      </c>
      <c r="E208" s="37">
        <f t="shared" si="28"/>
        <v>2009</v>
      </c>
      <c r="F208" s="40">
        <f t="shared" si="32"/>
        <v>246812.66666666666</v>
      </c>
      <c r="G208" s="36">
        <f t="shared" si="33"/>
        <v>246661.04166666666</v>
      </c>
      <c r="H208" s="36">
        <f t="shared" si="29"/>
        <v>4712.958333333343</v>
      </c>
      <c r="I208" s="41">
        <f t="shared" si="26"/>
        <v>2026.6641292735064</v>
      </c>
      <c r="J208" s="36">
        <f t="shared" si="30"/>
        <v>2686.2942040598364</v>
      </c>
      <c r="K208" s="36">
        <f t="shared" si="31"/>
        <v>251374</v>
      </c>
      <c r="L208" s="42">
        <f t="shared" si="34"/>
        <v>0</v>
      </c>
    </row>
    <row r="209" spans="1:12" x14ac:dyDescent="0.25">
      <c r="A209" s="34">
        <v>208</v>
      </c>
      <c r="B209" s="35">
        <v>39904</v>
      </c>
      <c r="C209" s="36">
        <v>258276</v>
      </c>
      <c r="D209" s="37">
        <f t="shared" si="27"/>
        <v>4</v>
      </c>
      <c r="E209" s="37">
        <f t="shared" si="28"/>
        <v>2009</v>
      </c>
      <c r="F209" s="40">
        <f t="shared" si="32"/>
        <v>246509.41666666666</v>
      </c>
      <c r="G209" s="36">
        <f t="shared" si="33"/>
        <v>246542.70833333331</v>
      </c>
      <c r="H209" s="36">
        <f t="shared" si="29"/>
        <v>11733.291666666686</v>
      </c>
      <c r="I209" s="41">
        <f t="shared" si="26"/>
        <v>12897.09361645299</v>
      </c>
      <c r="J209" s="36">
        <f t="shared" si="30"/>
        <v>-1163.8019497863042</v>
      </c>
      <c r="K209" s="36">
        <f t="shared" si="31"/>
        <v>258276</v>
      </c>
      <c r="L209" s="42">
        <f t="shared" si="34"/>
        <v>0</v>
      </c>
    </row>
    <row r="210" spans="1:12" x14ac:dyDescent="0.25">
      <c r="A210" s="34">
        <v>209</v>
      </c>
      <c r="B210" s="35">
        <v>39934</v>
      </c>
      <c r="C210" s="36">
        <v>258395</v>
      </c>
      <c r="D210" s="37">
        <f t="shared" si="27"/>
        <v>5</v>
      </c>
      <c r="E210" s="37">
        <f t="shared" si="28"/>
        <v>2009</v>
      </c>
      <c r="F210" s="40">
        <f t="shared" si="32"/>
        <v>246576</v>
      </c>
      <c r="G210" s="36">
        <f t="shared" si="33"/>
        <v>246486.45833333331</v>
      </c>
      <c r="H210" s="36">
        <f t="shared" si="29"/>
        <v>11908.541666666686</v>
      </c>
      <c r="I210" s="41">
        <f t="shared" si="26"/>
        <v>11553.709001068375</v>
      </c>
      <c r="J210" s="36">
        <f t="shared" si="30"/>
        <v>354.832665598311</v>
      </c>
      <c r="K210" s="36">
        <f t="shared" si="31"/>
        <v>258395</v>
      </c>
      <c r="L210" s="42">
        <f t="shared" si="34"/>
        <v>0</v>
      </c>
    </row>
    <row r="211" spans="1:12" x14ac:dyDescent="0.25">
      <c r="A211" s="34">
        <v>210</v>
      </c>
      <c r="B211" s="35">
        <v>39965</v>
      </c>
      <c r="C211" s="36">
        <v>264472</v>
      </c>
      <c r="D211" s="37">
        <f t="shared" si="27"/>
        <v>6</v>
      </c>
      <c r="E211" s="37">
        <f t="shared" si="28"/>
        <v>2009</v>
      </c>
      <c r="F211" s="40">
        <f t="shared" si="32"/>
        <v>246396.91666666666</v>
      </c>
      <c r="G211" s="36">
        <f t="shared" si="33"/>
        <v>246201.5</v>
      </c>
      <c r="H211" s="36">
        <f t="shared" si="29"/>
        <v>18270.5</v>
      </c>
      <c r="I211" s="41">
        <f t="shared" si="26"/>
        <v>17555.840411324789</v>
      </c>
      <c r="J211" s="36">
        <f t="shared" si="30"/>
        <v>714.65958867521113</v>
      </c>
      <c r="K211" s="36">
        <f t="shared" si="31"/>
        <v>264472</v>
      </c>
      <c r="L211" s="42">
        <f t="shared" si="34"/>
        <v>0</v>
      </c>
    </row>
    <row r="212" spans="1:12" x14ac:dyDescent="0.25">
      <c r="A212" s="34">
        <v>211</v>
      </c>
      <c r="B212" s="35">
        <v>39995</v>
      </c>
      <c r="C212" s="36">
        <v>260297</v>
      </c>
      <c r="D212" s="37">
        <f t="shared" si="27"/>
        <v>7</v>
      </c>
      <c r="E212" s="37">
        <f t="shared" si="28"/>
        <v>2009</v>
      </c>
      <c r="F212" s="40">
        <f t="shared" si="32"/>
        <v>246006.08333333334</v>
      </c>
      <c r="G212" s="36">
        <f t="shared" si="33"/>
        <v>245714.08333333334</v>
      </c>
      <c r="H212" s="36">
        <f t="shared" si="29"/>
        <v>14582.916666666657</v>
      </c>
      <c r="I212" s="41">
        <f t="shared" si="26"/>
        <v>16941.792334401707</v>
      </c>
      <c r="J212" s="36">
        <f t="shared" si="30"/>
        <v>-2358.8756677350502</v>
      </c>
      <c r="K212" s="36">
        <f t="shared" si="31"/>
        <v>260297</v>
      </c>
      <c r="L212" s="42">
        <f t="shared" si="34"/>
        <v>0</v>
      </c>
    </row>
    <row r="213" spans="1:12" x14ac:dyDescent="0.25">
      <c r="A213" s="34">
        <v>212</v>
      </c>
      <c r="B213" s="35">
        <v>40026</v>
      </c>
      <c r="C213" s="36">
        <v>241970</v>
      </c>
      <c r="D213" s="37">
        <f t="shared" si="27"/>
        <v>8</v>
      </c>
      <c r="E213" s="37">
        <f t="shared" si="28"/>
        <v>2009</v>
      </c>
      <c r="F213" s="40">
        <f t="shared" si="32"/>
        <v>245422.08333333334</v>
      </c>
      <c r="G213" s="36">
        <f t="shared" si="33"/>
        <v>245609.45833333334</v>
      </c>
      <c r="H213" s="36">
        <f t="shared" si="29"/>
        <v>-3639.458333333343</v>
      </c>
      <c r="I213" s="41">
        <f t="shared" ref="I213:I276" si="35">I201</f>
        <v>-3386.6403579059825</v>
      </c>
      <c r="J213" s="36">
        <f t="shared" si="30"/>
        <v>-252.81797542736058</v>
      </c>
      <c r="K213" s="36">
        <f t="shared" si="31"/>
        <v>241970</v>
      </c>
      <c r="L213" s="42">
        <f t="shared" si="34"/>
        <v>0</v>
      </c>
    </row>
    <row r="214" spans="1:12" x14ac:dyDescent="0.25">
      <c r="A214" s="34">
        <v>213</v>
      </c>
      <c r="B214" s="35">
        <v>40057</v>
      </c>
      <c r="C214" s="36">
        <v>252209</v>
      </c>
      <c r="D214" s="37">
        <f t="shared" si="27"/>
        <v>9</v>
      </c>
      <c r="E214" s="37">
        <f t="shared" si="28"/>
        <v>2009</v>
      </c>
      <c r="F214" s="40">
        <f t="shared" si="32"/>
        <v>245796.83333333334</v>
      </c>
      <c r="G214" s="36">
        <f t="shared" si="33"/>
        <v>245903.58333333334</v>
      </c>
      <c r="H214" s="36">
        <f t="shared" si="29"/>
        <v>6305.416666666657</v>
      </c>
      <c r="I214" s="41">
        <f t="shared" si="35"/>
        <v>7367.3404113247898</v>
      </c>
      <c r="J214" s="36">
        <f t="shared" si="30"/>
        <v>-1061.9237446581328</v>
      </c>
      <c r="K214" s="36">
        <f t="shared" si="31"/>
        <v>252209</v>
      </c>
      <c r="L214" s="42">
        <f t="shared" si="34"/>
        <v>0</v>
      </c>
    </row>
    <row r="215" spans="1:12" x14ac:dyDescent="0.25">
      <c r="A215" s="34">
        <v>214</v>
      </c>
      <c r="B215" s="35">
        <v>40087</v>
      </c>
      <c r="C215" s="36">
        <v>237264</v>
      </c>
      <c r="D215" s="37">
        <f t="shared" si="27"/>
        <v>10</v>
      </c>
      <c r="E215" s="37">
        <f t="shared" si="28"/>
        <v>2009</v>
      </c>
      <c r="F215" s="40">
        <f t="shared" si="32"/>
        <v>246010.33333333334</v>
      </c>
      <c r="G215" s="36">
        <f t="shared" si="33"/>
        <v>245954.125</v>
      </c>
      <c r="H215" s="36">
        <f t="shared" si="29"/>
        <v>-8690.125</v>
      </c>
      <c r="I215" s="41">
        <f t="shared" si="35"/>
        <v>-8854.5009348290532</v>
      </c>
      <c r="J215" s="36">
        <f t="shared" si="30"/>
        <v>164.37593482905322</v>
      </c>
      <c r="K215" s="36">
        <f t="shared" si="31"/>
        <v>237264</v>
      </c>
      <c r="L215" s="42">
        <f t="shared" si="34"/>
        <v>0</v>
      </c>
    </row>
    <row r="216" spans="1:12" x14ac:dyDescent="0.25">
      <c r="A216" s="34">
        <v>215</v>
      </c>
      <c r="B216" s="35">
        <v>40118</v>
      </c>
      <c r="C216" s="36">
        <v>239593</v>
      </c>
      <c r="D216" s="37">
        <f t="shared" si="27"/>
        <v>11</v>
      </c>
      <c r="E216" s="37">
        <f t="shared" si="28"/>
        <v>2009</v>
      </c>
      <c r="F216" s="40">
        <f t="shared" si="32"/>
        <v>245897.91666666666</v>
      </c>
      <c r="G216" s="36">
        <f t="shared" si="33"/>
        <v>245968.25</v>
      </c>
      <c r="H216" s="36">
        <f t="shared" si="29"/>
        <v>-6375.25</v>
      </c>
      <c r="I216" s="41">
        <f t="shared" si="35"/>
        <v>-5875.1099091880333</v>
      </c>
      <c r="J216" s="36">
        <f t="shared" si="30"/>
        <v>-500.14009081196673</v>
      </c>
      <c r="K216" s="36">
        <f t="shared" si="31"/>
        <v>239593</v>
      </c>
      <c r="L216" s="42">
        <f t="shared" si="34"/>
        <v>0</v>
      </c>
    </row>
    <row r="217" spans="1:12" x14ac:dyDescent="0.25">
      <c r="A217" s="34">
        <v>216</v>
      </c>
      <c r="B217" s="35">
        <v>40148</v>
      </c>
      <c r="C217" s="36">
        <v>220839</v>
      </c>
      <c r="D217" s="37">
        <f t="shared" si="27"/>
        <v>12</v>
      </c>
      <c r="E217" s="37">
        <f t="shared" si="28"/>
        <v>2009</v>
      </c>
      <c r="F217" s="40">
        <f t="shared" si="32"/>
        <v>246038.58333333334</v>
      </c>
      <c r="G217" s="36">
        <f t="shared" si="33"/>
        <v>246073.70833333334</v>
      </c>
      <c r="H217" s="36">
        <f t="shared" si="29"/>
        <v>-25234.708333333343</v>
      </c>
      <c r="I217" s="41">
        <f t="shared" si="35"/>
        <v>-20820.234909188031</v>
      </c>
      <c r="J217" s="36">
        <f t="shared" si="30"/>
        <v>-4414.4734241453116</v>
      </c>
      <c r="K217" s="36">
        <f t="shared" si="31"/>
        <v>220839</v>
      </c>
      <c r="L217" s="42">
        <f t="shared" si="34"/>
        <v>0</v>
      </c>
    </row>
    <row r="218" spans="1:12" x14ac:dyDescent="0.25">
      <c r="A218" s="34">
        <v>217</v>
      </c>
      <c r="B218" s="35">
        <v>40179</v>
      </c>
      <c r="C218" s="36">
        <v>210635</v>
      </c>
      <c r="D218" s="37">
        <f t="shared" si="27"/>
        <v>1</v>
      </c>
      <c r="E218" s="37">
        <f t="shared" si="28"/>
        <v>2010</v>
      </c>
      <c r="F218" s="40">
        <f t="shared" si="32"/>
        <v>246108.83333333334</v>
      </c>
      <c r="G218" s="36">
        <f t="shared" si="33"/>
        <v>246256.33333333334</v>
      </c>
      <c r="H218" s="36">
        <f t="shared" si="29"/>
        <v>-35621.333333333343</v>
      </c>
      <c r="I218" s="41">
        <f t="shared" si="35"/>
        <v>-31813.991319444453</v>
      </c>
      <c r="J218" s="36">
        <f t="shared" si="30"/>
        <v>-3807.3420138888905</v>
      </c>
      <c r="K218" s="36">
        <f t="shared" si="31"/>
        <v>210635</v>
      </c>
      <c r="L218" s="42">
        <f t="shared" si="34"/>
        <v>0</v>
      </c>
    </row>
    <row r="219" spans="1:12" x14ac:dyDescent="0.25">
      <c r="A219" s="34">
        <v>218</v>
      </c>
      <c r="B219" s="35">
        <v>40210</v>
      </c>
      <c r="C219" s="36">
        <v>254238</v>
      </c>
      <c r="D219" s="37">
        <f t="shared" si="27"/>
        <v>2</v>
      </c>
      <c r="E219" s="37">
        <f t="shared" si="28"/>
        <v>2010</v>
      </c>
      <c r="F219" s="40">
        <f t="shared" si="32"/>
        <v>246403.83333333334</v>
      </c>
      <c r="G219" s="36">
        <f t="shared" si="33"/>
        <v>246516.83333333334</v>
      </c>
      <c r="H219" s="36">
        <f t="shared" si="29"/>
        <v>7721.166666666657</v>
      </c>
      <c r="I219" s="41">
        <f t="shared" si="35"/>
        <v>2408.0375267093955</v>
      </c>
      <c r="J219" s="36">
        <f t="shared" si="30"/>
        <v>5313.1291399572619</v>
      </c>
      <c r="K219" s="36">
        <f t="shared" si="31"/>
        <v>254238</v>
      </c>
      <c r="L219" s="42">
        <f t="shared" si="34"/>
        <v>0</v>
      </c>
    </row>
    <row r="220" spans="1:12" x14ac:dyDescent="0.25">
      <c r="A220" s="34">
        <v>219</v>
      </c>
      <c r="B220" s="35">
        <v>40238</v>
      </c>
      <c r="C220" s="36">
        <v>253936</v>
      </c>
      <c r="D220" s="37">
        <f t="shared" si="27"/>
        <v>3</v>
      </c>
      <c r="E220" s="37">
        <f t="shared" si="28"/>
        <v>2010</v>
      </c>
      <c r="F220" s="40">
        <f t="shared" si="32"/>
        <v>246629.83333333334</v>
      </c>
      <c r="G220" s="36">
        <f t="shared" si="33"/>
        <v>246804.25</v>
      </c>
      <c r="H220" s="36">
        <f t="shared" si="29"/>
        <v>7131.75</v>
      </c>
      <c r="I220" s="41">
        <f t="shared" si="35"/>
        <v>2026.6641292735064</v>
      </c>
      <c r="J220" s="36">
        <f t="shared" si="30"/>
        <v>5105.0858707264933</v>
      </c>
      <c r="K220" s="36">
        <f t="shared" si="31"/>
        <v>253936</v>
      </c>
      <c r="L220" s="42">
        <f t="shared" si="34"/>
        <v>0</v>
      </c>
    </row>
    <row r="221" spans="1:12" x14ac:dyDescent="0.25">
      <c r="A221" s="34">
        <v>220</v>
      </c>
      <c r="B221" s="35">
        <v>40269</v>
      </c>
      <c r="C221" s="36">
        <v>256927</v>
      </c>
      <c r="D221" s="37">
        <f t="shared" si="27"/>
        <v>4</v>
      </c>
      <c r="E221" s="37">
        <f t="shared" si="28"/>
        <v>2010</v>
      </c>
      <c r="F221" s="40">
        <f t="shared" si="32"/>
        <v>246978.66666666666</v>
      </c>
      <c r="G221" s="36">
        <f t="shared" si="33"/>
        <v>247075.125</v>
      </c>
      <c r="H221" s="36">
        <f t="shared" si="29"/>
        <v>9851.875</v>
      </c>
      <c r="I221" s="41">
        <f t="shared" si="35"/>
        <v>12897.09361645299</v>
      </c>
      <c r="J221" s="36">
        <f t="shared" si="30"/>
        <v>-3045.2186164529903</v>
      </c>
      <c r="K221" s="36">
        <f t="shared" si="31"/>
        <v>256927</v>
      </c>
      <c r="L221" s="42">
        <f t="shared" si="34"/>
        <v>0</v>
      </c>
    </row>
    <row r="222" spans="1:12" x14ac:dyDescent="0.25">
      <c r="A222" s="34">
        <v>221</v>
      </c>
      <c r="B222" s="35">
        <v>40299</v>
      </c>
      <c r="C222" s="36">
        <v>260083</v>
      </c>
      <c r="D222" s="37">
        <f t="shared" si="27"/>
        <v>5</v>
      </c>
      <c r="E222" s="37">
        <f t="shared" si="28"/>
        <v>2010</v>
      </c>
      <c r="F222" s="40">
        <f t="shared" si="32"/>
        <v>247171.58333333334</v>
      </c>
      <c r="G222" s="36">
        <f t="shared" si="33"/>
        <v>247221.875</v>
      </c>
      <c r="H222" s="36">
        <f t="shared" si="29"/>
        <v>12861.125</v>
      </c>
      <c r="I222" s="41">
        <f t="shared" si="35"/>
        <v>11553.709001068375</v>
      </c>
      <c r="J222" s="36">
        <f t="shared" si="30"/>
        <v>1307.4159989316249</v>
      </c>
      <c r="K222" s="36">
        <f t="shared" si="31"/>
        <v>260083</v>
      </c>
      <c r="L222" s="42">
        <f t="shared" si="34"/>
        <v>0</v>
      </c>
    </row>
    <row r="223" spans="1:12" x14ac:dyDescent="0.25">
      <c r="A223" s="34">
        <v>222</v>
      </c>
      <c r="B223" s="35">
        <v>40330</v>
      </c>
      <c r="C223" s="36">
        <v>265315</v>
      </c>
      <c r="D223" s="37">
        <f t="shared" si="27"/>
        <v>6</v>
      </c>
      <c r="E223" s="37">
        <f t="shared" si="28"/>
        <v>2010</v>
      </c>
      <c r="F223" s="40">
        <f t="shared" si="32"/>
        <v>247272.16666666666</v>
      </c>
      <c r="G223" s="36">
        <f t="shared" si="33"/>
        <v>247395.125</v>
      </c>
      <c r="H223" s="36">
        <f t="shared" si="29"/>
        <v>17919.875</v>
      </c>
      <c r="I223" s="41">
        <f t="shared" si="35"/>
        <v>17555.840411324789</v>
      </c>
      <c r="J223" s="36">
        <f t="shared" si="30"/>
        <v>364.03458867521113</v>
      </c>
      <c r="K223" s="36">
        <f t="shared" si="31"/>
        <v>265315</v>
      </c>
      <c r="L223" s="42">
        <f t="shared" si="34"/>
        <v>0</v>
      </c>
    </row>
    <row r="224" spans="1:12" x14ac:dyDescent="0.25">
      <c r="A224" s="34">
        <v>223</v>
      </c>
      <c r="B224" s="35">
        <v>40360</v>
      </c>
      <c r="C224" s="36">
        <v>263837</v>
      </c>
      <c r="D224" s="37">
        <f t="shared" si="27"/>
        <v>7</v>
      </c>
      <c r="E224" s="37">
        <f t="shared" si="28"/>
        <v>2010</v>
      </c>
      <c r="F224" s="40">
        <f t="shared" si="32"/>
        <v>247518.08333333334</v>
      </c>
      <c r="G224" s="36">
        <f t="shared" si="33"/>
        <v>247635.91666666669</v>
      </c>
      <c r="H224" s="36">
        <f t="shared" si="29"/>
        <v>16201.083333333314</v>
      </c>
      <c r="I224" s="41">
        <f t="shared" si="35"/>
        <v>16941.792334401707</v>
      </c>
      <c r="J224" s="36">
        <f t="shared" si="30"/>
        <v>-740.70900106839326</v>
      </c>
      <c r="K224" s="36">
        <f t="shared" si="31"/>
        <v>263837</v>
      </c>
      <c r="L224" s="42">
        <f t="shared" si="34"/>
        <v>0</v>
      </c>
    </row>
    <row r="225" spans="1:12" x14ac:dyDescent="0.25">
      <c r="A225" s="34">
        <v>224</v>
      </c>
      <c r="B225" s="35">
        <v>40391</v>
      </c>
      <c r="C225" s="36">
        <v>244682</v>
      </c>
      <c r="D225" s="37">
        <f t="shared" si="27"/>
        <v>8</v>
      </c>
      <c r="E225" s="37">
        <f t="shared" si="28"/>
        <v>2010</v>
      </c>
      <c r="F225" s="40">
        <f t="shared" si="32"/>
        <v>247753.75</v>
      </c>
      <c r="G225" s="36">
        <f t="shared" si="33"/>
        <v>247707.33333333331</v>
      </c>
      <c r="H225" s="36">
        <f t="shared" si="29"/>
        <v>-3025.3333333333139</v>
      </c>
      <c r="I225" s="41">
        <f t="shared" si="35"/>
        <v>-3386.6403579059825</v>
      </c>
      <c r="J225" s="36">
        <f t="shared" si="30"/>
        <v>361.30702457266852</v>
      </c>
      <c r="K225" s="36">
        <f t="shared" si="31"/>
        <v>244682</v>
      </c>
      <c r="L225" s="42">
        <f t="shared" si="34"/>
        <v>0</v>
      </c>
    </row>
    <row r="226" spans="1:12" x14ac:dyDescent="0.25">
      <c r="A226" s="34">
        <v>225</v>
      </c>
      <c r="B226" s="35">
        <v>40422</v>
      </c>
      <c r="C226" s="36">
        <v>256395</v>
      </c>
      <c r="D226" s="37">
        <f t="shared" si="27"/>
        <v>9</v>
      </c>
      <c r="E226" s="37">
        <f t="shared" si="28"/>
        <v>2010</v>
      </c>
      <c r="F226" s="40">
        <f t="shared" si="32"/>
        <v>247660.91666666666</v>
      </c>
      <c r="G226" s="36">
        <f t="shared" si="33"/>
        <v>247479.33333333331</v>
      </c>
      <c r="H226" s="36">
        <f t="shared" si="29"/>
        <v>8915.6666666666861</v>
      </c>
      <c r="I226" s="41">
        <f t="shared" si="35"/>
        <v>7367.3404113247898</v>
      </c>
      <c r="J226" s="36">
        <f t="shared" si="30"/>
        <v>1548.3262553418963</v>
      </c>
      <c r="K226" s="36">
        <f t="shared" si="31"/>
        <v>256395</v>
      </c>
      <c r="L226" s="42">
        <f t="shared" si="34"/>
        <v>0</v>
      </c>
    </row>
    <row r="227" spans="1:12" x14ac:dyDescent="0.25">
      <c r="A227" s="34">
        <v>226</v>
      </c>
      <c r="B227" s="35">
        <v>40452</v>
      </c>
      <c r="C227" s="36">
        <v>239579</v>
      </c>
      <c r="D227" s="37">
        <f t="shared" si="27"/>
        <v>10</v>
      </c>
      <c r="E227" s="37">
        <f t="shared" si="28"/>
        <v>2010</v>
      </c>
      <c r="F227" s="40">
        <f t="shared" si="32"/>
        <v>247297.75</v>
      </c>
      <c r="G227" s="36">
        <f t="shared" si="33"/>
        <v>247179.25</v>
      </c>
      <c r="H227" s="36">
        <f t="shared" si="29"/>
        <v>-7600.25</v>
      </c>
      <c r="I227" s="41">
        <f t="shared" si="35"/>
        <v>-8854.5009348290532</v>
      </c>
      <c r="J227" s="36">
        <f t="shared" si="30"/>
        <v>1254.2509348290532</v>
      </c>
      <c r="K227" s="36">
        <f t="shared" si="31"/>
        <v>239579</v>
      </c>
      <c r="L227" s="42">
        <f t="shared" si="34"/>
        <v>0</v>
      </c>
    </row>
    <row r="228" spans="1:12" x14ac:dyDescent="0.25">
      <c r="A228" s="34">
        <v>227</v>
      </c>
      <c r="B228" s="35">
        <v>40483</v>
      </c>
      <c r="C228" s="36">
        <v>240800</v>
      </c>
      <c r="D228" s="37">
        <f t="shared" si="27"/>
        <v>11</v>
      </c>
      <c r="E228" s="37">
        <f t="shared" si="28"/>
        <v>2010</v>
      </c>
      <c r="F228" s="40">
        <f t="shared" si="32"/>
        <v>247060.75</v>
      </c>
      <c r="G228" s="36">
        <f t="shared" si="33"/>
        <v>246988.54166666669</v>
      </c>
      <c r="H228" s="36">
        <f t="shared" si="29"/>
        <v>-6188.5416666666861</v>
      </c>
      <c r="I228" s="41">
        <f t="shared" si="35"/>
        <v>-5875.1099091880333</v>
      </c>
      <c r="J228" s="36">
        <f t="shared" si="30"/>
        <v>-313.4317574786528</v>
      </c>
      <c r="K228" s="36">
        <f t="shared" si="31"/>
        <v>240800</v>
      </c>
      <c r="L228" s="42">
        <f t="shared" si="34"/>
        <v>0</v>
      </c>
    </row>
    <row r="229" spans="1:12" x14ac:dyDescent="0.25">
      <c r="A229" s="34">
        <v>228</v>
      </c>
      <c r="B229" s="35">
        <v>40513</v>
      </c>
      <c r="C229" s="36">
        <v>223790</v>
      </c>
      <c r="D229" s="37">
        <f t="shared" si="27"/>
        <v>12</v>
      </c>
      <c r="E229" s="37">
        <f t="shared" si="28"/>
        <v>2010</v>
      </c>
      <c r="F229" s="40">
        <f t="shared" si="32"/>
        <v>246916.33333333334</v>
      </c>
      <c r="G229" s="36">
        <f t="shared" si="33"/>
        <v>246702.16666666669</v>
      </c>
      <c r="H229" s="36">
        <f t="shared" si="29"/>
        <v>-22912.166666666686</v>
      </c>
      <c r="I229" s="41">
        <f t="shared" si="35"/>
        <v>-20820.234909188031</v>
      </c>
      <c r="J229" s="36">
        <f t="shared" si="30"/>
        <v>-2091.9317574786546</v>
      </c>
      <c r="K229" s="36">
        <f t="shared" si="31"/>
        <v>223790</v>
      </c>
      <c r="L229" s="42">
        <f t="shared" si="34"/>
        <v>0</v>
      </c>
    </row>
    <row r="230" spans="1:12" x14ac:dyDescent="0.25">
      <c r="A230" s="34">
        <v>229</v>
      </c>
      <c r="B230" s="35">
        <v>40544</v>
      </c>
      <c r="C230" s="36">
        <v>213463</v>
      </c>
      <c r="D230" s="37">
        <f t="shared" si="27"/>
        <v>1</v>
      </c>
      <c r="E230" s="37">
        <f t="shared" si="28"/>
        <v>2011</v>
      </c>
      <c r="F230" s="40">
        <f t="shared" si="32"/>
        <v>246488</v>
      </c>
      <c r="G230" s="36">
        <f t="shared" si="33"/>
        <v>246350.04166666669</v>
      </c>
      <c r="H230" s="36">
        <f t="shared" si="29"/>
        <v>-32887.041666666686</v>
      </c>
      <c r="I230" s="41">
        <f t="shared" si="35"/>
        <v>-31813.991319444453</v>
      </c>
      <c r="J230" s="36">
        <f t="shared" si="30"/>
        <v>-1073.0503472222335</v>
      </c>
      <c r="K230" s="36">
        <f t="shared" si="31"/>
        <v>213463</v>
      </c>
      <c r="L230" s="42">
        <f t="shared" si="34"/>
        <v>0</v>
      </c>
    </row>
    <row r="231" spans="1:12" x14ac:dyDescent="0.25">
      <c r="A231" s="34">
        <v>230</v>
      </c>
      <c r="B231" s="35">
        <v>40575</v>
      </c>
      <c r="C231" s="36">
        <v>253124</v>
      </c>
      <c r="D231" s="37">
        <f t="shared" si="27"/>
        <v>2</v>
      </c>
      <c r="E231" s="37">
        <f t="shared" si="28"/>
        <v>2011</v>
      </c>
      <c r="F231" s="40">
        <f t="shared" si="32"/>
        <v>246212.08333333334</v>
      </c>
      <c r="G231" s="36">
        <f t="shared" si="33"/>
        <v>246102.91666666669</v>
      </c>
      <c r="H231" s="36">
        <f t="shared" si="29"/>
        <v>7021.0833333333139</v>
      </c>
      <c r="I231" s="41">
        <f t="shared" si="35"/>
        <v>2408.0375267093955</v>
      </c>
      <c r="J231" s="36">
        <f t="shared" si="30"/>
        <v>4613.0458066239189</v>
      </c>
      <c r="K231" s="36">
        <f t="shared" si="31"/>
        <v>253124</v>
      </c>
      <c r="L231" s="42">
        <f t="shared" si="34"/>
        <v>0</v>
      </c>
    </row>
    <row r="232" spans="1:12" x14ac:dyDescent="0.25">
      <c r="A232" s="34">
        <v>231</v>
      </c>
      <c r="B232" s="35">
        <v>40603</v>
      </c>
      <c r="C232" s="36">
        <v>249578</v>
      </c>
      <c r="D232" s="37">
        <f t="shared" si="27"/>
        <v>3</v>
      </c>
      <c r="E232" s="37">
        <f t="shared" si="28"/>
        <v>2011</v>
      </c>
      <c r="F232" s="40">
        <f t="shared" si="32"/>
        <v>245993.75</v>
      </c>
      <c r="G232" s="36">
        <f t="shared" si="33"/>
        <v>245806.70833333331</v>
      </c>
      <c r="H232" s="36">
        <f t="shared" si="29"/>
        <v>3771.2916666666861</v>
      </c>
      <c r="I232" s="41">
        <f t="shared" si="35"/>
        <v>2026.6641292735064</v>
      </c>
      <c r="J232" s="36">
        <f t="shared" si="30"/>
        <v>1744.6275373931796</v>
      </c>
      <c r="K232" s="36">
        <f t="shared" si="31"/>
        <v>249578</v>
      </c>
      <c r="L232" s="42">
        <f t="shared" si="34"/>
        <v>0</v>
      </c>
    </row>
    <row r="233" spans="1:12" x14ac:dyDescent="0.25">
      <c r="A233" s="34">
        <v>232</v>
      </c>
      <c r="B233" s="35">
        <v>40634</v>
      </c>
      <c r="C233" s="36">
        <v>254083</v>
      </c>
      <c r="D233" s="37">
        <f t="shared" si="27"/>
        <v>4</v>
      </c>
      <c r="E233" s="37">
        <f t="shared" si="28"/>
        <v>2011</v>
      </c>
      <c r="F233" s="40">
        <f t="shared" si="32"/>
        <v>245619.66666666666</v>
      </c>
      <c r="G233" s="36">
        <f t="shared" si="33"/>
        <v>245576.16666666666</v>
      </c>
      <c r="H233" s="36">
        <f t="shared" si="29"/>
        <v>8506.833333333343</v>
      </c>
      <c r="I233" s="41">
        <f t="shared" si="35"/>
        <v>12897.09361645299</v>
      </c>
      <c r="J233" s="36">
        <f t="shared" si="30"/>
        <v>-4390.2602831196473</v>
      </c>
      <c r="K233" s="36">
        <f t="shared" si="31"/>
        <v>254083</v>
      </c>
      <c r="L233" s="42">
        <f t="shared" si="34"/>
        <v>0</v>
      </c>
    </row>
    <row r="234" spans="1:12" x14ac:dyDescent="0.25">
      <c r="A234" s="34">
        <v>233</v>
      </c>
      <c r="B234" s="35">
        <v>40664</v>
      </c>
      <c r="C234" s="36">
        <v>258350</v>
      </c>
      <c r="D234" s="37">
        <f t="shared" si="27"/>
        <v>5</v>
      </c>
      <c r="E234" s="37">
        <f t="shared" si="28"/>
        <v>2011</v>
      </c>
      <c r="F234" s="40">
        <f t="shared" si="32"/>
        <v>245532.66666666666</v>
      </c>
      <c r="G234" s="36">
        <f t="shared" si="33"/>
        <v>245699.75</v>
      </c>
      <c r="H234" s="36">
        <f t="shared" si="29"/>
        <v>12650.25</v>
      </c>
      <c r="I234" s="41">
        <f t="shared" si="35"/>
        <v>11553.709001068375</v>
      </c>
      <c r="J234" s="36">
        <f t="shared" si="30"/>
        <v>1096.5409989316249</v>
      </c>
      <c r="K234" s="36">
        <f t="shared" si="31"/>
        <v>258350</v>
      </c>
      <c r="L234" s="42">
        <f t="shared" si="34"/>
        <v>0</v>
      </c>
    </row>
    <row r="235" spans="1:12" x14ac:dyDescent="0.25">
      <c r="A235" s="34">
        <v>234</v>
      </c>
      <c r="B235" s="35">
        <v>40695</v>
      </c>
      <c r="C235" s="36">
        <v>260175</v>
      </c>
      <c r="D235" s="37">
        <f t="shared" si="27"/>
        <v>6</v>
      </c>
      <c r="E235" s="37">
        <f t="shared" si="28"/>
        <v>2011</v>
      </c>
      <c r="F235" s="40">
        <f t="shared" si="32"/>
        <v>245866.83333333334</v>
      </c>
      <c r="G235" s="36">
        <f t="shared" si="33"/>
        <v>246022.54166666669</v>
      </c>
      <c r="H235" s="36">
        <f t="shared" si="29"/>
        <v>14152.458333333314</v>
      </c>
      <c r="I235" s="41">
        <f t="shared" si="35"/>
        <v>17555.840411324789</v>
      </c>
      <c r="J235" s="36">
        <f t="shared" si="30"/>
        <v>-3403.3820779914749</v>
      </c>
      <c r="K235" s="36">
        <f t="shared" si="31"/>
        <v>260175.00000000003</v>
      </c>
      <c r="L235" s="42">
        <f t="shared" si="34"/>
        <v>0</v>
      </c>
    </row>
    <row r="236" spans="1:12" x14ac:dyDescent="0.25">
      <c r="A236" s="34">
        <v>235</v>
      </c>
      <c r="B236" s="35">
        <v>40725</v>
      </c>
      <c r="C236" s="36">
        <v>260526</v>
      </c>
      <c r="D236" s="37">
        <f t="shared" si="27"/>
        <v>7</v>
      </c>
      <c r="E236" s="37">
        <f t="shared" si="28"/>
        <v>2011</v>
      </c>
      <c r="F236" s="40">
        <f t="shared" si="32"/>
        <v>246178.25</v>
      </c>
      <c r="G236" s="36">
        <f t="shared" si="33"/>
        <v>246375.45833333331</v>
      </c>
      <c r="H236" s="36">
        <f t="shared" si="29"/>
        <v>14150.541666666686</v>
      </c>
      <c r="I236" s="41">
        <f t="shared" si="35"/>
        <v>16941.792334401707</v>
      </c>
      <c r="J236" s="36">
        <f t="shared" si="30"/>
        <v>-2791.2506677350211</v>
      </c>
      <c r="K236" s="36">
        <f t="shared" si="31"/>
        <v>260525.99999999997</v>
      </c>
      <c r="L236" s="42">
        <f t="shared" si="34"/>
        <v>0</v>
      </c>
    </row>
    <row r="237" spans="1:12" x14ac:dyDescent="0.25">
      <c r="A237" s="34">
        <v>236</v>
      </c>
      <c r="B237" s="35">
        <v>40756</v>
      </c>
      <c r="C237" s="36">
        <v>242062</v>
      </c>
      <c r="D237" s="37">
        <f t="shared" si="27"/>
        <v>8</v>
      </c>
      <c r="E237" s="37">
        <f t="shared" si="28"/>
        <v>2011</v>
      </c>
      <c r="F237" s="40">
        <f t="shared" si="32"/>
        <v>246572.66666666666</v>
      </c>
      <c r="G237" s="36">
        <f t="shared" si="33"/>
        <v>246699.41666666666</v>
      </c>
      <c r="H237" s="36">
        <f t="shared" si="29"/>
        <v>-4637.416666666657</v>
      </c>
      <c r="I237" s="41">
        <f t="shared" si="35"/>
        <v>-3386.6403579059825</v>
      </c>
      <c r="J237" s="36">
        <f t="shared" si="30"/>
        <v>-1250.7763087606745</v>
      </c>
      <c r="K237" s="36">
        <f t="shared" si="31"/>
        <v>242062</v>
      </c>
      <c r="L237" s="42">
        <f t="shared" si="34"/>
        <v>0</v>
      </c>
    </row>
    <row r="238" spans="1:12" x14ac:dyDescent="0.25">
      <c r="A238" s="34">
        <v>237</v>
      </c>
      <c r="B238" s="35">
        <v>40787</v>
      </c>
      <c r="C238" s="36">
        <v>251906</v>
      </c>
      <c r="D238" s="37">
        <f t="shared" si="27"/>
        <v>9</v>
      </c>
      <c r="E238" s="37">
        <f t="shared" si="28"/>
        <v>2011</v>
      </c>
      <c r="F238" s="40">
        <f t="shared" si="32"/>
        <v>246826.16666666666</v>
      </c>
      <c r="G238" s="36">
        <f t="shared" si="33"/>
        <v>246818.5</v>
      </c>
      <c r="H238" s="36">
        <f t="shared" si="29"/>
        <v>5087.5</v>
      </c>
      <c r="I238" s="41">
        <f t="shared" si="35"/>
        <v>7367.3404113247898</v>
      </c>
      <c r="J238" s="36">
        <f t="shared" si="30"/>
        <v>-2279.8404113247898</v>
      </c>
      <c r="K238" s="36">
        <f t="shared" si="31"/>
        <v>251906</v>
      </c>
      <c r="L238" s="42">
        <f t="shared" si="34"/>
        <v>0</v>
      </c>
    </row>
    <row r="239" spans="1:12" x14ac:dyDescent="0.25">
      <c r="A239" s="34">
        <v>238</v>
      </c>
      <c r="B239" s="35">
        <v>40817</v>
      </c>
      <c r="C239" s="36">
        <v>238535</v>
      </c>
      <c r="D239" s="37">
        <f t="shared" si="27"/>
        <v>10</v>
      </c>
      <c r="E239" s="37">
        <f t="shared" si="28"/>
        <v>2011</v>
      </c>
      <c r="F239" s="40">
        <f t="shared" si="32"/>
        <v>246810.83333333334</v>
      </c>
      <c r="G239" s="36">
        <f t="shared" si="33"/>
        <v>247089.625</v>
      </c>
      <c r="H239" s="36">
        <f t="shared" si="29"/>
        <v>-8554.625</v>
      </c>
      <c r="I239" s="41">
        <f t="shared" si="35"/>
        <v>-8854.5009348290532</v>
      </c>
      <c r="J239" s="36">
        <f t="shared" si="30"/>
        <v>299.87593482905322</v>
      </c>
      <c r="K239" s="36">
        <f t="shared" si="31"/>
        <v>238535</v>
      </c>
      <c r="L239" s="42">
        <f t="shared" si="34"/>
        <v>0</v>
      </c>
    </row>
    <row r="240" spans="1:12" x14ac:dyDescent="0.25">
      <c r="A240" s="34">
        <v>239</v>
      </c>
      <c r="B240" s="35">
        <v>40848</v>
      </c>
      <c r="C240" s="36">
        <v>244810</v>
      </c>
      <c r="D240" s="37">
        <f t="shared" si="27"/>
        <v>11</v>
      </c>
      <c r="E240" s="37">
        <f t="shared" si="28"/>
        <v>2011</v>
      </c>
      <c r="F240" s="40">
        <f t="shared" si="32"/>
        <v>247368.41666666666</v>
      </c>
      <c r="G240" s="36">
        <f t="shared" si="33"/>
        <v>247452.83333333331</v>
      </c>
      <c r="H240" s="36">
        <f t="shared" si="29"/>
        <v>-2642.8333333333139</v>
      </c>
      <c r="I240" s="41">
        <f t="shared" si="35"/>
        <v>-5875.1099091880333</v>
      </c>
      <c r="J240" s="36">
        <f t="shared" si="30"/>
        <v>3232.2765758547193</v>
      </c>
      <c r="K240" s="36">
        <f t="shared" si="31"/>
        <v>244810</v>
      </c>
      <c r="L240" s="42">
        <f t="shared" si="34"/>
        <v>0</v>
      </c>
    </row>
    <row r="241" spans="1:12" x14ac:dyDescent="0.25">
      <c r="A241" s="34">
        <v>240</v>
      </c>
      <c r="B241" s="35">
        <v>40878</v>
      </c>
      <c r="C241" s="36">
        <v>227527</v>
      </c>
      <c r="D241" s="37">
        <f t="shared" si="27"/>
        <v>12</v>
      </c>
      <c r="E241" s="37">
        <f t="shared" si="28"/>
        <v>2011</v>
      </c>
      <c r="F241" s="40">
        <f t="shared" si="32"/>
        <v>247537.25</v>
      </c>
      <c r="G241" s="36">
        <f t="shared" si="33"/>
        <v>247540.125</v>
      </c>
      <c r="H241" s="36">
        <f t="shared" si="29"/>
        <v>-20013.125</v>
      </c>
      <c r="I241" s="41">
        <f t="shared" si="35"/>
        <v>-20820.234909188031</v>
      </c>
      <c r="J241" s="36">
        <f t="shared" si="30"/>
        <v>807.10990918803145</v>
      </c>
      <c r="K241" s="36">
        <f t="shared" si="31"/>
        <v>227527</v>
      </c>
      <c r="L241" s="42">
        <f t="shared" si="34"/>
        <v>0</v>
      </c>
    </row>
    <row r="242" spans="1:12" x14ac:dyDescent="0.25">
      <c r="A242" s="34">
        <v>241</v>
      </c>
      <c r="B242" s="35">
        <v>40909</v>
      </c>
      <c r="C242" s="36">
        <v>218196</v>
      </c>
      <c r="D242" s="37">
        <f t="shared" si="27"/>
        <v>1</v>
      </c>
      <c r="E242" s="37">
        <f t="shared" si="28"/>
        <v>2012</v>
      </c>
      <c r="F242" s="40">
        <f t="shared" si="32"/>
        <v>247543</v>
      </c>
      <c r="G242" s="36">
        <f t="shared" si="33"/>
        <v>247703.54166666669</v>
      </c>
      <c r="H242" s="36">
        <f t="shared" si="29"/>
        <v>-29507.541666666686</v>
      </c>
      <c r="I242" s="41">
        <f t="shared" si="35"/>
        <v>-31813.991319444453</v>
      </c>
      <c r="J242" s="36">
        <f t="shared" si="30"/>
        <v>2306.4496527777665</v>
      </c>
      <c r="K242" s="36">
        <f t="shared" si="31"/>
        <v>218196</v>
      </c>
      <c r="L242" s="42">
        <f t="shared" si="34"/>
        <v>0</v>
      </c>
    </row>
    <row r="243" spans="1:12" x14ac:dyDescent="0.25">
      <c r="A243" s="34">
        <v>242</v>
      </c>
      <c r="B243" s="35">
        <v>40940</v>
      </c>
      <c r="C243" s="36">
        <v>256166</v>
      </c>
      <c r="D243" s="37">
        <f t="shared" si="27"/>
        <v>2</v>
      </c>
      <c r="E243" s="37">
        <f t="shared" si="28"/>
        <v>2012</v>
      </c>
      <c r="F243" s="40">
        <f t="shared" si="32"/>
        <v>247864.08333333334</v>
      </c>
      <c r="G243" s="36">
        <f t="shared" si="33"/>
        <v>247730.95833333334</v>
      </c>
      <c r="H243" s="36">
        <f t="shared" si="29"/>
        <v>8435.041666666657</v>
      </c>
      <c r="I243" s="41">
        <f t="shared" si="35"/>
        <v>2408.0375267093955</v>
      </c>
      <c r="J243" s="36">
        <f t="shared" si="30"/>
        <v>6027.0041399572619</v>
      </c>
      <c r="K243" s="36">
        <f t="shared" si="31"/>
        <v>256166</v>
      </c>
      <c r="L243" s="42">
        <f t="shared" si="34"/>
        <v>0</v>
      </c>
    </row>
    <row r="244" spans="1:12" x14ac:dyDescent="0.25">
      <c r="A244" s="34">
        <v>243</v>
      </c>
      <c r="B244" s="35">
        <v>40969</v>
      </c>
      <c r="C244" s="36">
        <v>249394</v>
      </c>
      <c r="D244" s="37">
        <f t="shared" si="27"/>
        <v>3</v>
      </c>
      <c r="E244" s="37">
        <f t="shared" si="28"/>
        <v>2012</v>
      </c>
      <c r="F244" s="40">
        <f t="shared" si="32"/>
        <v>247597.83333333334</v>
      </c>
      <c r="G244" s="36">
        <f t="shared" si="33"/>
        <v>247667.33333333334</v>
      </c>
      <c r="H244" s="36">
        <f t="shared" si="29"/>
        <v>1726.666666666657</v>
      </c>
      <c r="I244" s="41">
        <f t="shared" si="35"/>
        <v>2026.6641292735064</v>
      </c>
      <c r="J244" s="36">
        <f t="shared" si="30"/>
        <v>-299.99746260684947</v>
      </c>
      <c r="K244" s="36">
        <f t="shared" si="31"/>
        <v>249394</v>
      </c>
      <c r="L244" s="42">
        <f t="shared" si="34"/>
        <v>0</v>
      </c>
    </row>
    <row r="245" spans="1:12" x14ac:dyDescent="0.25">
      <c r="A245" s="34">
        <v>244</v>
      </c>
      <c r="B245" s="35">
        <v>41000</v>
      </c>
      <c r="C245" s="36">
        <v>260774</v>
      </c>
      <c r="D245" s="37">
        <f t="shared" si="27"/>
        <v>4</v>
      </c>
      <c r="E245" s="37">
        <f t="shared" si="28"/>
        <v>2012</v>
      </c>
      <c r="F245" s="40">
        <f t="shared" si="32"/>
        <v>247736.83333333334</v>
      </c>
      <c r="G245" s="36">
        <f t="shared" si="33"/>
        <v>247812.91666666669</v>
      </c>
      <c r="H245" s="36">
        <f t="shared" si="29"/>
        <v>12961.083333333314</v>
      </c>
      <c r="I245" s="41">
        <f t="shared" si="35"/>
        <v>12897.09361645299</v>
      </c>
      <c r="J245" s="36">
        <f t="shared" si="30"/>
        <v>63.989716880323613</v>
      </c>
      <c r="K245" s="36">
        <f t="shared" si="31"/>
        <v>260774</v>
      </c>
      <c r="L245" s="42">
        <f t="shared" si="34"/>
        <v>0</v>
      </c>
    </row>
    <row r="246" spans="1:12" x14ac:dyDescent="0.25">
      <c r="A246" s="34">
        <v>245</v>
      </c>
      <c r="B246" s="35">
        <v>41030</v>
      </c>
      <c r="C246" s="36">
        <v>260376</v>
      </c>
      <c r="D246" s="37">
        <f t="shared" si="27"/>
        <v>5</v>
      </c>
      <c r="E246" s="37">
        <f t="shared" si="28"/>
        <v>2012</v>
      </c>
      <c r="F246" s="40">
        <f t="shared" si="32"/>
        <v>247889</v>
      </c>
      <c r="G246" s="36">
        <f t="shared" si="33"/>
        <v>247634.79166666669</v>
      </c>
      <c r="H246" s="36">
        <f t="shared" si="29"/>
        <v>12741.208333333314</v>
      </c>
      <c r="I246" s="41">
        <f t="shared" si="35"/>
        <v>11553.709001068375</v>
      </c>
      <c r="J246" s="36">
        <f t="shared" si="30"/>
        <v>1187.4993322649389</v>
      </c>
      <c r="K246" s="36">
        <f t="shared" si="31"/>
        <v>260376</v>
      </c>
      <c r="L246" s="42">
        <f t="shared" si="34"/>
        <v>0</v>
      </c>
    </row>
    <row r="247" spans="1:12" x14ac:dyDescent="0.25">
      <c r="A247" s="34">
        <v>246</v>
      </c>
      <c r="B247" s="35">
        <v>41061</v>
      </c>
      <c r="C247" s="36">
        <v>260244</v>
      </c>
      <c r="D247" s="37">
        <f t="shared" si="27"/>
        <v>6</v>
      </c>
      <c r="E247" s="37">
        <f t="shared" si="28"/>
        <v>2012</v>
      </c>
      <c r="F247" s="40">
        <f t="shared" si="32"/>
        <v>247380.58333333334</v>
      </c>
      <c r="G247" s="36">
        <f t="shared" si="33"/>
        <v>247459.41666666669</v>
      </c>
      <c r="H247" s="36">
        <f t="shared" si="29"/>
        <v>12784.583333333314</v>
      </c>
      <c r="I247" s="41">
        <f t="shared" si="35"/>
        <v>17555.840411324789</v>
      </c>
      <c r="J247" s="36">
        <f t="shared" si="30"/>
        <v>-4771.2570779914749</v>
      </c>
      <c r="K247" s="36">
        <f t="shared" si="31"/>
        <v>260244.00000000003</v>
      </c>
      <c r="L247" s="42">
        <f t="shared" si="34"/>
        <v>0</v>
      </c>
    </row>
    <row r="248" spans="1:12" x14ac:dyDescent="0.25">
      <c r="A248" s="34">
        <v>247</v>
      </c>
      <c r="B248" s="35">
        <v>41091</v>
      </c>
      <c r="C248" s="36">
        <v>264379</v>
      </c>
      <c r="D248" s="37">
        <f t="shared" si="27"/>
        <v>7</v>
      </c>
      <c r="E248" s="37">
        <f t="shared" si="28"/>
        <v>2012</v>
      </c>
      <c r="F248" s="40">
        <f t="shared" si="32"/>
        <v>247538.25</v>
      </c>
      <c r="G248" s="36">
        <f t="shared" si="33"/>
        <v>247438.54166666669</v>
      </c>
      <c r="H248" s="36">
        <f t="shared" si="29"/>
        <v>16940.458333333314</v>
      </c>
      <c r="I248" s="41">
        <f t="shared" si="35"/>
        <v>16941.792334401707</v>
      </c>
      <c r="J248" s="36">
        <f t="shared" si="30"/>
        <v>-1.3340010683932633</v>
      </c>
      <c r="K248" s="36">
        <f t="shared" si="31"/>
        <v>264379</v>
      </c>
      <c r="L248" s="42">
        <f t="shared" si="34"/>
        <v>0</v>
      </c>
    </row>
    <row r="249" spans="1:12" x14ac:dyDescent="0.25">
      <c r="A249" s="34">
        <v>248</v>
      </c>
      <c r="B249" s="35">
        <v>41122</v>
      </c>
      <c r="C249" s="36">
        <v>238867</v>
      </c>
      <c r="D249" s="37">
        <f t="shared" si="27"/>
        <v>8</v>
      </c>
      <c r="E249" s="37">
        <f t="shared" si="28"/>
        <v>2012</v>
      </c>
      <c r="F249" s="40">
        <f t="shared" si="32"/>
        <v>247338.83333333334</v>
      </c>
      <c r="G249" s="36">
        <f t="shared" si="33"/>
        <v>247208</v>
      </c>
      <c r="H249" s="36">
        <f t="shared" si="29"/>
        <v>-8341</v>
      </c>
      <c r="I249" s="41">
        <f t="shared" si="35"/>
        <v>-3386.6403579059825</v>
      </c>
      <c r="J249" s="36">
        <f t="shared" si="30"/>
        <v>-4954.3596420940175</v>
      </c>
      <c r="K249" s="36">
        <f t="shared" si="31"/>
        <v>238867</v>
      </c>
      <c r="L249" s="42">
        <f t="shared" si="34"/>
        <v>0</v>
      </c>
    </row>
    <row r="250" spans="1:12" x14ac:dyDescent="0.25">
      <c r="A250" s="34">
        <v>249</v>
      </c>
      <c r="B250" s="35">
        <v>41153</v>
      </c>
      <c r="C250" s="36">
        <v>253574</v>
      </c>
      <c r="D250" s="37">
        <f t="shared" si="27"/>
        <v>9</v>
      </c>
      <c r="E250" s="37">
        <f t="shared" si="28"/>
        <v>2012</v>
      </c>
      <c r="F250" s="40">
        <f t="shared" si="32"/>
        <v>247077.16666666666</v>
      </c>
      <c r="G250" s="36">
        <f t="shared" si="33"/>
        <v>247188.41666666666</v>
      </c>
      <c r="H250" s="36">
        <f t="shared" si="29"/>
        <v>6385.583333333343</v>
      </c>
      <c r="I250" s="41">
        <f t="shared" si="35"/>
        <v>7367.3404113247898</v>
      </c>
      <c r="J250" s="36">
        <f t="shared" si="30"/>
        <v>-981.75707799144675</v>
      </c>
      <c r="K250" s="36">
        <f t="shared" si="31"/>
        <v>253574</v>
      </c>
      <c r="L250" s="42">
        <f t="shared" si="34"/>
        <v>0</v>
      </c>
    </row>
    <row r="251" spans="1:12" x14ac:dyDescent="0.25">
      <c r="A251" s="34">
        <v>250</v>
      </c>
      <c r="B251" s="35">
        <v>41183</v>
      </c>
      <c r="C251" s="36">
        <v>240361</v>
      </c>
      <c r="D251" s="37">
        <f t="shared" si="27"/>
        <v>10</v>
      </c>
      <c r="E251" s="37">
        <f t="shared" si="28"/>
        <v>2012</v>
      </c>
      <c r="F251" s="40">
        <f t="shared" si="32"/>
        <v>247299.66666666666</v>
      </c>
      <c r="G251" s="36">
        <f t="shared" si="33"/>
        <v>247409.33333333331</v>
      </c>
      <c r="H251" s="36">
        <f t="shared" si="29"/>
        <v>-7048.3333333333139</v>
      </c>
      <c r="I251" s="41">
        <f t="shared" si="35"/>
        <v>-8854.5009348290532</v>
      </c>
      <c r="J251" s="36">
        <f t="shared" si="30"/>
        <v>1806.1676014957393</v>
      </c>
      <c r="K251" s="36">
        <f t="shared" si="31"/>
        <v>240361</v>
      </c>
      <c r="L251" s="42">
        <f t="shared" si="34"/>
        <v>0</v>
      </c>
    </row>
    <row r="252" spans="1:12" x14ac:dyDescent="0.25">
      <c r="A252" s="34">
        <v>251</v>
      </c>
      <c r="B252" s="35">
        <v>41214</v>
      </c>
      <c r="C252" s="36">
        <v>238709</v>
      </c>
      <c r="D252" s="37">
        <f t="shared" si="27"/>
        <v>11</v>
      </c>
      <c r="E252" s="37">
        <f t="shared" si="28"/>
        <v>2012</v>
      </c>
      <c r="F252" s="40">
        <f t="shared" si="32"/>
        <v>247519</v>
      </c>
      <c r="G252" s="36">
        <f t="shared" si="33"/>
        <v>247502.5</v>
      </c>
      <c r="H252" s="36">
        <f t="shared" si="29"/>
        <v>-8793.5</v>
      </c>
      <c r="I252" s="41">
        <f t="shared" si="35"/>
        <v>-5875.1099091880333</v>
      </c>
      <c r="J252" s="36">
        <f t="shared" si="30"/>
        <v>-2918.3900908119667</v>
      </c>
      <c r="K252" s="36">
        <f t="shared" si="31"/>
        <v>238709</v>
      </c>
      <c r="L252" s="42">
        <f t="shared" si="34"/>
        <v>0</v>
      </c>
    </row>
    <row r="253" spans="1:12" x14ac:dyDescent="0.25">
      <c r="A253" s="34">
        <v>252</v>
      </c>
      <c r="B253" s="35">
        <v>41244</v>
      </c>
      <c r="C253" s="36">
        <v>229419</v>
      </c>
      <c r="D253" s="37">
        <f t="shared" si="27"/>
        <v>12</v>
      </c>
      <c r="E253" s="37">
        <f t="shared" si="28"/>
        <v>2012</v>
      </c>
      <c r="F253" s="40">
        <f t="shared" si="32"/>
        <v>247486</v>
      </c>
      <c r="G253" s="36">
        <f t="shared" si="33"/>
        <v>247640.25</v>
      </c>
      <c r="H253" s="36">
        <f t="shared" si="29"/>
        <v>-18221.25</v>
      </c>
      <c r="I253" s="41">
        <f t="shared" si="35"/>
        <v>-20820.234909188031</v>
      </c>
      <c r="J253" s="36">
        <f t="shared" si="30"/>
        <v>2598.9849091880315</v>
      </c>
      <c r="K253" s="36">
        <f t="shared" si="31"/>
        <v>229419</v>
      </c>
      <c r="L253" s="42">
        <f t="shared" si="34"/>
        <v>0</v>
      </c>
    </row>
    <row r="254" spans="1:12" x14ac:dyDescent="0.25">
      <c r="A254" s="34">
        <v>253</v>
      </c>
      <c r="B254" s="35">
        <v>41275</v>
      </c>
      <c r="C254" s="36">
        <v>215803</v>
      </c>
      <c r="D254" s="37">
        <f t="shared" si="27"/>
        <v>1</v>
      </c>
      <c r="E254" s="37">
        <f t="shared" si="28"/>
        <v>2013</v>
      </c>
      <c r="F254" s="40">
        <f t="shared" si="32"/>
        <v>247794.5</v>
      </c>
      <c r="G254" s="36">
        <f t="shared" si="33"/>
        <v>247947.91666666669</v>
      </c>
      <c r="H254" s="36">
        <f t="shared" si="29"/>
        <v>-32144.916666666686</v>
      </c>
      <c r="I254" s="41">
        <f t="shared" si="35"/>
        <v>-31813.991319444453</v>
      </c>
      <c r="J254" s="36">
        <f t="shared" si="30"/>
        <v>-330.92534722223354</v>
      </c>
      <c r="K254" s="36">
        <f t="shared" si="31"/>
        <v>215803</v>
      </c>
      <c r="L254" s="42">
        <f t="shared" si="34"/>
        <v>0</v>
      </c>
    </row>
    <row r="255" spans="1:12" x14ac:dyDescent="0.25">
      <c r="A255" s="34">
        <v>254</v>
      </c>
      <c r="B255" s="35">
        <v>41306</v>
      </c>
      <c r="C255" s="36">
        <v>253026</v>
      </c>
      <c r="D255" s="37">
        <f t="shared" si="27"/>
        <v>2</v>
      </c>
      <c r="E255" s="37">
        <f t="shared" si="28"/>
        <v>2013</v>
      </c>
      <c r="F255" s="40">
        <f t="shared" si="32"/>
        <v>248101.33333333334</v>
      </c>
      <c r="G255" s="36">
        <f t="shared" si="33"/>
        <v>248254.20833333334</v>
      </c>
      <c r="H255" s="36">
        <f t="shared" si="29"/>
        <v>4771.791666666657</v>
      </c>
      <c r="I255" s="41">
        <f t="shared" si="35"/>
        <v>2408.0375267093955</v>
      </c>
      <c r="J255" s="36">
        <f t="shared" si="30"/>
        <v>2363.7541399572615</v>
      </c>
      <c r="K255" s="36">
        <f t="shared" si="31"/>
        <v>253026</v>
      </c>
      <c r="L255" s="42">
        <f t="shared" si="34"/>
        <v>0</v>
      </c>
    </row>
    <row r="256" spans="1:12" x14ac:dyDescent="0.25">
      <c r="A256" s="34">
        <v>255</v>
      </c>
      <c r="B256" s="35">
        <v>41334</v>
      </c>
      <c r="C256" s="36">
        <v>252064</v>
      </c>
      <c r="D256" s="37">
        <f t="shared" si="27"/>
        <v>3</v>
      </c>
      <c r="E256" s="37">
        <f t="shared" si="28"/>
        <v>2013</v>
      </c>
      <c r="F256" s="40">
        <f t="shared" si="32"/>
        <v>248407.08333333334</v>
      </c>
      <c r="G256" s="36">
        <f t="shared" si="33"/>
        <v>248622.66666666669</v>
      </c>
      <c r="H256" s="36">
        <f t="shared" si="29"/>
        <v>3441.3333333333139</v>
      </c>
      <c r="I256" s="41">
        <f t="shared" si="35"/>
        <v>2026.6641292735064</v>
      </c>
      <c r="J256" s="36">
        <f t="shared" si="30"/>
        <v>1414.6692040598075</v>
      </c>
      <c r="K256" s="36">
        <f t="shared" si="31"/>
        <v>252064</v>
      </c>
      <c r="L256" s="42">
        <f t="shared" si="34"/>
        <v>0</v>
      </c>
    </row>
    <row r="257" spans="1:12" x14ac:dyDescent="0.25">
      <c r="A257" s="34">
        <v>256</v>
      </c>
      <c r="B257" s="35">
        <v>41365</v>
      </c>
      <c r="C257" s="36">
        <v>263406</v>
      </c>
      <c r="D257" s="37">
        <f t="shared" si="27"/>
        <v>4</v>
      </c>
      <c r="E257" s="37">
        <f t="shared" si="28"/>
        <v>2013</v>
      </c>
      <c r="F257" s="40">
        <f t="shared" si="32"/>
        <v>248838.25</v>
      </c>
      <c r="G257" s="36">
        <f t="shared" si="33"/>
        <v>248825.5</v>
      </c>
      <c r="H257" s="36">
        <f t="shared" si="29"/>
        <v>14580.5</v>
      </c>
      <c r="I257" s="41">
        <f t="shared" si="35"/>
        <v>12897.09361645299</v>
      </c>
      <c r="J257" s="36">
        <f t="shared" si="30"/>
        <v>1683.4063835470097</v>
      </c>
      <c r="K257" s="36">
        <f t="shared" si="31"/>
        <v>263406</v>
      </c>
      <c r="L257" s="42">
        <f t="shared" si="34"/>
        <v>0</v>
      </c>
    </row>
    <row r="258" spans="1:12" x14ac:dyDescent="0.25">
      <c r="A258" s="34">
        <v>257</v>
      </c>
      <c r="B258" s="35">
        <v>41395</v>
      </c>
      <c r="C258" s="36">
        <v>259980</v>
      </c>
      <c r="D258" s="37">
        <f t="shared" ref="D258:D325" si="36">MONTH(B258)</f>
        <v>5</v>
      </c>
      <c r="E258" s="37">
        <f t="shared" ref="E258:E325" si="37">YEAR(B258)</f>
        <v>2013</v>
      </c>
      <c r="F258" s="40">
        <f t="shared" si="32"/>
        <v>248812.75</v>
      </c>
      <c r="G258" s="36">
        <f t="shared" si="33"/>
        <v>248918.08333333331</v>
      </c>
      <c r="H258" s="36">
        <f t="shared" si="29"/>
        <v>11061.916666666686</v>
      </c>
      <c r="I258" s="41">
        <f t="shared" si="35"/>
        <v>11553.709001068375</v>
      </c>
      <c r="J258" s="36">
        <f t="shared" si="30"/>
        <v>-491.792334401689</v>
      </c>
      <c r="K258" s="36">
        <f t="shared" si="31"/>
        <v>259980</v>
      </c>
      <c r="L258" s="42">
        <f t="shared" si="34"/>
        <v>0</v>
      </c>
    </row>
    <row r="259" spans="1:12" x14ac:dyDescent="0.25">
      <c r="A259" s="34">
        <v>258</v>
      </c>
      <c r="B259" s="35">
        <v>41426</v>
      </c>
      <c r="C259" s="36">
        <v>263946</v>
      </c>
      <c r="D259" s="37">
        <f t="shared" si="36"/>
        <v>6</v>
      </c>
      <c r="E259" s="37">
        <f t="shared" si="37"/>
        <v>2013</v>
      </c>
      <c r="F259" s="40">
        <f t="shared" si="32"/>
        <v>249023.41666666666</v>
      </c>
      <c r="G259" s="36">
        <f t="shared" si="33"/>
        <v>248898.16666666666</v>
      </c>
      <c r="H259" s="36">
        <f t="shared" si="29"/>
        <v>15047.833333333343</v>
      </c>
      <c r="I259" s="41">
        <f t="shared" si="35"/>
        <v>17555.840411324789</v>
      </c>
      <c r="J259" s="36">
        <f t="shared" si="30"/>
        <v>-2508.0070779914458</v>
      </c>
      <c r="K259" s="36">
        <f t="shared" si="31"/>
        <v>263946</v>
      </c>
      <c r="L259" s="42">
        <f t="shared" si="34"/>
        <v>0</v>
      </c>
    </row>
    <row r="260" spans="1:12" x14ac:dyDescent="0.25">
      <c r="A260" s="34">
        <v>259</v>
      </c>
      <c r="B260" s="35">
        <v>41456</v>
      </c>
      <c r="C260" s="36">
        <v>268061</v>
      </c>
      <c r="D260" s="37">
        <f t="shared" si="36"/>
        <v>7</v>
      </c>
      <c r="E260" s="37">
        <f t="shared" si="37"/>
        <v>2013</v>
      </c>
      <c r="F260" s="40">
        <f t="shared" si="32"/>
        <v>248772.91666666666</v>
      </c>
      <c r="G260" s="36">
        <f t="shared" si="33"/>
        <v>248695.66666666666</v>
      </c>
      <c r="H260" s="36">
        <f t="shared" si="29"/>
        <v>19365.333333333343</v>
      </c>
      <c r="I260" s="41">
        <f t="shared" si="35"/>
        <v>16941.792334401707</v>
      </c>
      <c r="J260" s="36">
        <f t="shared" si="30"/>
        <v>2423.5409989316358</v>
      </c>
      <c r="K260" s="36">
        <f t="shared" si="31"/>
        <v>268061</v>
      </c>
      <c r="L260" s="42">
        <f t="shared" si="34"/>
        <v>0</v>
      </c>
    </row>
    <row r="261" spans="1:12" x14ac:dyDescent="0.25">
      <c r="A261" s="34">
        <v>260</v>
      </c>
      <c r="B261" s="35">
        <v>41487</v>
      </c>
      <c r="C261" s="36">
        <v>242536</v>
      </c>
      <c r="D261" s="37">
        <f t="shared" si="36"/>
        <v>8</v>
      </c>
      <c r="E261" s="37">
        <f t="shared" si="37"/>
        <v>2013</v>
      </c>
      <c r="F261" s="40">
        <f t="shared" si="32"/>
        <v>248618.41666666666</v>
      </c>
      <c r="G261" s="36">
        <f t="shared" si="33"/>
        <v>248635</v>
      </c>
      <c r="H261" s="36">
        <f t="shared" si="29"/>
        <v>-6099</v>
      </c>
      <c r="I261" s="41">
        <f t="shared" si="35"/>
        <v>-3386.6403579059825</v>
      </c>
      <c r="J261" s="36">
        <f t="shared" si="30"/>
        <v>-2712.3596420940175</v>
      </c>
      <c r="K261" s="36">
        <f t="shared" si="31"/>
        <v>242536</v>
      </c>
      <c r="L261" s="42">
        <f t="shared" si="34"/>
        <v>0</v>
      </c>
    </row>
    <row r="262" spans="1:12" x14ac:dyDescent="0.25">
      <c r="A262" s="34">
        <v>261</v>
      </c>
      <c r="B262" s="35">
        <v>41518</v>
      </c>
      <c r="C262" s="36">
        <v>258748</v>
      </c>
      <c r="D262" s="37">
        <f t="shared" si="36"/>
        <v>9</v>
      </c>
      <c r="E262" s="37">
        <f t="shared" si="37"/>
        <v>2013</v>
      </c>
      <c r="F262" s="40">
        <f t="shared" si="32"/>
        <v>248651.58333333334</v>
      </c>
      <c r="G262" s="36">
        <f t="shared" si="33"/>
        <v>248846.25</v>
      </c>
      <c r="H262" s="36">
        <f t="shared" si="29"/>
        <v>9901.75</v>
      </c>
      <c r="I262" s="41">
        <f t="shared" si="35"/>
        <v>7367.3404113247898</v>
      </c>
      <c r="J262" s="36">
        <f t="shared" si="30"/>
        <v>2534.4095886752102</v>
      </c>
      <c r="K262" s="36">
        <f t="shared" si="31"/>
        <v>258748</v>
      </c>
      <c r="L262" s="42">
        <f t="shared" si="34"/>
        <v>0</v>
      </c>
    </row>
    <row r="263" spans="1:12" x14ac:dyDescent="0.25">
      <c r="A263" s="34">
        <v>262</v>
      </c>
      <c r="B263" s="35">
        <v>41548</v>
      </c>
      <c r="C263" s="36">
        <v>240055</v>
      </c>
      <c r="D263" s="37">
        <f t="shared" si="36"/>
        <v>10</v>
      </c>
      <c r="E263" s="37">
        <f t="shared" si="37"/>
        <v>2013</v>
      </c>
      <c r="F263" s="40">
        <f t="shared" si="32"/>
        <v>249040.91666666666</v>
      </c>
      <c r="G263" s="36">
        <f t="shared" si="33"/>
        <v>249158.875</v>
      </c>
      <c r="H263" s="36">
        <f t="shared" si="29"/>
        <v>-9103.875</v>
      </c>
      <c r="I263" s="41">
        <f t="shared" si="35"/>
        <v>-8854.5009348290532</v>
      </c>
      <c r="J263" s="36">
        <f t="shared" si="30"/>
        <v>-249.37406517094678</v>
      </c>
      <c r="K263" s="36">
        <f t="shared" si="31"/>
        <v>240055</v>
      </c>
      <c r="L263" s="42">
        <f t="shared" si="34"/>
        <v>0</v>
      </c>
    </row>
    <row r="264" spans="1:12" x14ac:dyDescent="0.25">
      <c r="A264" s="34">
        <v>263</v>
      </c>
      <c r="B264" s="35">
        <v>41579</v>
      </c>
      <c r="C264" s="36">
        <v>241237</v>
      </c>
      <c r="D264" s="37">
        <f t="shared" si="36"/>
        <v>11</v>
      </c>
      <c r="E264" s="37">
        <f t="shared" si="37"/>
        <v>2013</v>
      </c>
      <c r="F264" s="40">
        <f t="shared" si="32"/>
        <v>249276.83333333334</v>
      </c>
      <c r="G264" s="36">
        <f t="shared" si="33"/>
        <v>249421.79166666669</v>
      </c>
      <c r="H264" s="36">
        <f t="shared" ref="H264:H319" si="38">C264-G264</f>
        <v>-8184.7916666666861</v>
      </c>
      <c r="I264" s="41">
        <f t="shared" si="35"/>
        <v>-5875.1099091880333</v>
      </c>
      <c r="J264" s="36">
        <f t="shared" ref="J264:J319" si="39">C264-G264-I264</f>
        <v>-2309.6817574786528</v>
      </c>
      <c r="K264" s="36">
        <f t="shared" ref="K264:K319" si="40">G264+I264+J264</f>
        <v>241237</v>
      </c>
      <c r="L264" s="42">
        <f t="shared" si="34"/>
        <v>0</v>
      </c>
    </row>
    <row r="265" spans="1:12" x14ac:dyDescent="0.25">
      <c r="A265" s="34">
        <v>264</v>
      </c>
      <c r="B265" s="35">
        <v>41609</v>
      </c>
      <c r="C265" s="36">
        <v>226413</v>
      </c>
      <c r="D265" s="37">
        <f t="shared" si="36"/>
        <v>12</v>
      </c>
      <c r="E265" s="37">
        <f t="shared" si="37"/>
        <v>2013</v>
      </c>
      <c r="F265" s="40">
        <f t="shared" ref="F265:F320" si="41">AVERAGE(C259:C270)</f>
        <v>249566.75</v>
      </c>
      <c r="G265" s="36">
        <f t="shared" ref="G265:G319" si="42">AVERAGE(F265:F266)</f>
        <v>249821.20833333331</v>
      </c>
      <c r="H265" s="36">
        <f t="shared" si="38"/>
        <v>-23408.208333333314</v>
      </c>
      <c r="I265" s="41">
        <f t="shared" si="35"/>
        <v>-20820.234909188031</v>
      </c>
      <c r="J265" s="36">
        <f t="shared" si="39"/>
        <v>-2587.9734241452825</v>
      </c>
      <c r="K265" s="36">
        <f t="shared" si="40"/>
        <v>226413</v>
      </c>
      <c r="L265" s="42">
        <f t="shared" ref="L265:L319" si="43">C265-K265</f>
        <v>0</v>
      </c>
    </row>
    <row r="266" spans="1:12" x14ac:dyDescent="0.25">
      <c r="A266" s="34">
        <v>265</v>
      </c>
      <c r="B266" s="35">
        <v>41640</v>
      </c>
      <c r="C266" s="36">
        <v>213949</v>
      </c>
      <c r="D266" s="37">
        <f t="shared" si="36"/>
        <v>1</v>
      </c>
      <c r="E266" s="37">
        <f t="shared" si="37"/>
        <v>2014</v>
      </c>
      <c r="F266" s="40">
        <f t="shared" si="41"/>
        <v>250075.66666666666</v>
      </c>
      <c r="G266" s="36">
        <f t="shared" si="42"/>
        <v>250107.75</v>
      </c>
      <c r="H266" s="36">
        <f t="shared" si="38"/>
        <v>-36158.75</v>
      </c>
      <c r="I266" s="41">
        <f t="shared" si="35"/>
        <v>-31813.991319444453</v>
      </c>
      <c r="J266" s="36">
        <f t="shared" si="39"/>
        <v>-4344.7586805555475</v>
      </c>
      <c r="K266" s="36">
        <f t="shared" si="40"/>
        <v>213949</v>
      </c>
      <c r="L266" s="42">
        <f t="shared" si="43"/>
        <v>0</v>
      </c>
    </row>
    <row r="267" spans="1:12" x14ac:dyDescent="0.25">
      <c r="A267" s="34">
        <v>266</v>
      </c>
      <c r="B267" s="35">
        <v>41671</v>
      </c>
      <c r="C267" s="36">
        <v>253424</v>
      </c>
      <c r="D267" s="37">
        <f t="shared" si="36"/>
        <v>2</v>
      </c>
      <c r="E267" s="37">
        <f t="shared" si="37"/>
        <v>2014</v>
      </c>
      <c r="F267" s="40">
        <f t="shared" si="41"/>
        <v>250139.83333333334</v>
      </c>
      <c r="G267" s="36">
        <f t="shared" si="42"/>
        <v>250354.5</v>
      </c>
      <c r="H267" s="36">
        <f t="shared" si="38"/>
        <v>3069.5</v>
      </c>
      <c r="I267" s="41">
        <f t="shared" si="35"/>
        <v>2408.0375267093955</v>
      </c>
      <c r="J267" s="36">
        <f t="shared" si="39"/>
        <v>661.46247329060452</v>
      </c>
      <c r="K267" s="36">
        <f t="shared" si="40"/>
        <v>253424</v>
      </c>
      <c r="L267" s="42">
        <f t="shared" si="43"/>
        <v>0</v>
      </c>
    </row>
    <row r="268" spans="1:12" x14ac:dyDescent="0.25">
      <c r="A268" s="34">
        <v>267</v>
      </c>
      <c r="B268" s="35">
        <v>41699</v>
      </c>
      <c r="C268" s="36">
        <v>256736</v>
      </c>
      <c r="D268" s="37">
        <f t="shared" si="36"/>
        <v>3</v>
      </c>
      <c r="E268" s="37">
        <f t="shared" si="37"/>
        <v>2014</v>
      </c>
      <c r="F268" s="40">
        <f t="shared" si="41"/>
        <v>250569.16666666666</v>
      </c>
      <c r="G268" s="36">
        <f t="shared" si="42"/>
        <v>250835.66666666666</v>
      </c>
      <c r="H268" s="36">
        <f t="shared" si="38"/>
        <v>5900.333333333343</v>
      </c>
      <c r="I268" s="41">
        <f t="shared" si="35"/>
        <v>2026.6641292735064</v>
      </c>
      <c r="J268" s="36">
        <f t="shared" si="39"/>
        <v>3873.6692040598364</v>
      </c>
      <c r="K268" s="36">
        <f t="shared" si="40"/>
        <v>256736</v>
      </c>
      <c r="L268" s="42">
        <f t="shared" si="43"/>
        <v>0</v>
      </c>
    </row>
    <row r="269" spans="1:12" x14ac:dyDescent="0.25">
      <c r="A269" s="34">
        <v>268</v>
      </c>
      <c r="B269" s="35">
        <v>41730</v>
      </c>
      <c r="C269" s="36">
        <v>266237</v>
      </c>
      <c r="D269" s="37">
        <f t="shared" si="36"/>
        <v>4</v>
      </c>
      <c r="E269" s="37">
        <f t="shared" si="37"/>
        <v>2014</v>
      </c>
      <c r="F269" s="40">
        <f t="shared" si="41"/>
        <v>251102.16666666666</v>
      </c>
      <c r="G269" s="36">
        <f t="shared" si="42"/>
        <v>251160.33333333331</v>
      </c>
      <c r="H269" s="36">
        <f t="shared" si="38"/>
        <v>15076.666666666686</v>
      </c>
      <c r="I269" s="41">
        <f t="shared" si="35"/>
        <v>12897.09361645299</v>
      </c>
      <c r="J269" s="36">
        <f t="shared" si="39"/>
        <v>2179.5730502136958</v>
      </c>
      <c r="K269" s="36">
        <f t="shared" si="40"/>
        <v>266237</v>
      </c>
      <c r="L269" s="42">
        <f t="shared" si="43"/>
        <v>0</v>
      </c>
    </row>
    <row r="270" spans="1:12" x14ac:dyDescent="0.25">
      <c r="A270" s="34">
        <v>269</v>
      </c>
      <c r="B270" s="35">
        <v>41760</v>
      </c>
      <c r="C270" s="36">
        <v>263459</v>
      </c>
      <c r="D270" s="37">
        <f t="shared" si="36"/>
        <v>5</v>
      </c>
      <c r="E270" s="37">
        <f t="shared" si="37"/>
        <v>2014</v>
      </c>
      <c r="F270" s="40">
        <f t="shared" si="41"/>
        <v>251218.5</v>
      </c>
      <c r="G270" s="36">
        <f t="shared" si="42"/>
        <v>251678.25</v>
      </c>
      <c r="H270" s="36">
        <f t="shared" si="38"/>
        <v>11780.75</v>
      </c>
      <c r="I270" s="41">
        <f t="shared" si="35"/>
        <v>11553.709001068375</v>
      </c>
      <c r="J270" s="36">
        <f t="shared" si="39"/>
        <v>227.04099893162493</v>
      </c>
      <c r="K270" s="36">
        <f t="shared" si="40"/>
        <v>263459</v>
      </c>
      <c r="L270" s="42">
        <f t="shared" si="43"/>
        <v>0</v>
      </c>
    </row>
    <row r="271" spans="1:12" x14ac:dyDescent="0.25">
      <c r="A271" s="34">
        <v>270</v>
      </c>
      <c r="B271" s="35">
        <v>41791</v>
      </c>
      <c r="C271" s="36">
        <v>270053</v>
      </c>
      <c r="D271" s="37">
        <f t="shared" si="36"/>
        <v>6</v>
      </c>
      <c r="E271" s="37">
        <f t="shared" si="37"/>
        <v>2014</v>
      </c>
      <c r="F271" s="40">
        <f t="shared" si="41"/>
        <v>252138</v>
      </c>
      <c r="G271" s="36">
        <f t="shared" si="42"/>
        <v>252433.20833333331</v>
      </c>
      <c r="H271" s="36">
        <f t="shared" si="38"/>
        <v>17619.791666666686</v>
      </c>
      <c r="I271" s="41">
        <f t="shared" si="35"/>
        <v>17555.840411324789</v>
      </c>
      <c r="J271" s="36">
        <f t="shared" si="39"/>
        <v>63.951255341897195</v>
      </c>
      <c r="K271" s="36">
        <f t="shared" si="40"/>
        <v>270053</v>
      </c>
      <c r="L271" s="42">
        <f t="shared" si="43"/>
        <v>0</v>
      </c>
    </row>
    <row r="272" spans="1:12" x14ac:dyDescent="0.25">
      <c r="A272" s="34">
        <v>271</v>
      </c>
      <c r="B272" s="35">
        <v>41821</v>
      </c>
      <c r="C272" s="36">
        <v>268831</v>
      </c>
      <c r="D272" s="37">
        <f t="shared" si="36"/>
        <v>7</v>
      </c>
      <c r="E272" s="37">
        <f t="shared" si="37"/>
        <v>2014</v>
      </c>
      <c r="F272" s="40">
        <f t="shared" si="41"/>
        <v>252728.41666666666</v>
      </c>
      <c r="G272" s="36">
        <f t="shared" si="42"/>
        <v>252864.70833333331</v>
      </c>
      <c r="H272" s="36">
        <f t="shared" si="38"/>
        <v>15966.291666666686</v>
      </c>
      <c r="I272" s="41">
        <f t="shared" si="35"/>
        <v>16941.792334401707</v>
      </c>
      <c r="J272" s="36">
        <f t="shared" si="39"/>
        <v>-975.50066773502112</v>
      </c>
      <c r="K272" s="36">
        <f t="shared" si="40"/>
        <v>268831</v>
      </c>
      <c r="L272" s="42">
        <f t="shared" si="43"/>
        <v>0</v>
      </c>
    </row>
    <row r="273" spans="1:12" x14ac:dyDescent="0.25">
      <c r="A273" s="34">
        <v>272</v>
      </c>
      <c r="B273" s="35">
        <v>41852</v>
      </c>
      <c r="C273" s="36">
        <v>247688</v>
      </c>
      <c r="D273" s="37">
        <f t="shared" si="36"/>
        <v>8</v>
      </c>
      <c r="E273" s="37">
        <f t="shared" si="37"/>
        <v>2014</v>
      </c>
      <c r="F273" s="40">
        <f t="shared" si="41"/>
        <v>253001</v>
      </c>
      <c r="G273" s="36">
        <f t="shared" si="42"/>
        <v>253192.375</v>
      </c>
      <c r="H273" s="36">
        <f t="shared" si="38"/>
        <v>-5504.375</v>
      </c>
      <c r="I273" s="41">
        <f t="shared" si="35"/>
        <v>-3386.6403579059825</v>
      </c>
      <c r="J273" s="36">
        <f t="shared" si="39"/>
        <v>-2117.7346420940175</v>
      </c>
      <c r="K273" s="36">
        <f t="shared" si="40"/>
        <v>247688</v>
      </c>
      <c r="L273" s="42">
        <f t="shared" si="43"/>
        <v>0</v>
      </c>
    </row>
    <row r="274" spans="1:12" x14ac:dyDescent="0.25">
      <c r="A274" s="34">
        <v>273</v>
      </c>
      <c r="B274" s="35">
        <v>41883</v>
      </c>
      <c r="C274" s="36">
        <v>265144</v>
      </c>
      <c r="D274" s="37">
        <f t="shared" si="36"/>
        <v>9</v>
      </c>
      <c r="E274" s="37">
        <f t="shared" si="37"/>
        <v>2014</v>
      </c>
      <c r="F274" s="40">
        <f t="shared" si="41"/>
        <v>253383.75</v>
      </c>
      <c r="G274" s="36">
        <f t="shared" si="42"/>
        <v>253637.125</v>
      </c>
      <c r="H274" s="36">
        <f t="shared" si="38"/>
        <v>11506.875</v>
      </c>
      <c r="I274" s="41">
        <f t="shared" si="35"/>
        <v>7367.3404113247898</v>
      </c>
      <c r="J274" s="36">
        <f t="shared" si="39"/>
        <v>4139.5345886752102</v>
      </c>
      <c r="K274" s="36">
        <f t="shared" si="40"/>
        <v>265144</v>
      </c>
      <c r="L274" s="42">
        <f t="shared" si="43"/>
        <v>0</v>
      </c>
    </row>
    <row r="275" spans="1:12" x14ac:dyDescent="0.25">
      <c r="A275" s="34">
        <v>274</v>
      </c>
      <c r="B275" s="35">
        <v>41913</v>
      </c>
      <c r="C275" s="36">
        <v>241451</v>
      </c>
      <c r="D275" s="37">
        <f t="shared" si="36"/>
        <v>10</v>
      </c>
      <c r="E275" s="37">
        <f t="shared" si="37"/>
        <v>2014</v>
      </c>
      <c r="F275" s="40">
        <f t="shared" si="41"/>
        <v>253890.5</v>
      </c>
      <c r="G275" s="36">
        <f t="shared" si="42"/>
        <v>254082.25</v>
      </c>
      <c r="H275" s="36">
        <f t="shared" si="38"/>
        <v>-12631.25</v>
      </c>
      <c r="I275" s="41">
        <f t="shared" si="35"/>
        <v>-8854.5009348290532</v>
      </c>
      <c r="J275" s="36">
        <f t="shared" si="39"/>
        <v>-3776.7490651709468</v>
      </c>
      <c r="K275" s="36">
        <f t="shared" si="40"/>
        <v>241451</v>
      </c>
      <c r="L275" s="42">
        <f t="shared" si="43"/>
        <v>0</v>
      </c>
    </row>
    <row r="276" spans="1:12" x14ac:dyDescent="0.25">
      <c r="A276" s="34">
        <v>275</v>
      </c>
      <c r="B276" s="35">
        <v>41944</v>
      </c>
      <c r="C276" s="36">
        <v>252271</v>
      </c>
      <c r="D276" s="37">
        <f t="shared" si="36"/>
        <v>11</v>
      </c>
      <c r="E276" s="37">
        <f t="shared" si="37"/>
        <v>2014</v>
      </c>
      <c r="F276" s="40">
        <f t="shared" si="41"/>
        <v>254274</v>
      </c>
      <c r="G276" s="36">
        <f t="shared" si="42"/>
        <v>254570.45833333331</v>
      </c>
      <c r="H276" s="36">
        <f t="shared" si="38"/>
        <v>-2299.4583333333139</v>
      </c>
      <c r="I276" s="41">
        <f t="shared" si="35"/>
        <v>-5875.1099091880333</v>
      </c>
      <c r="J276" s="36">
        <f t="shared" si="39"/>
        <v>3575.6515758547193</v>
      </c>
      <c r="K276" s="36">
        <f t="shared" si="40"/>
        <v>252271</v>
      </c>
      <c r="L276" s="42">
        <f t="shared" si="43"/>
        <v>0</v>
      </c>
    </row>
    <row r="277" spans="1:12" x14ac:dyDescent="0.25">
      <c r="A277" s="34">
        <v>276</v>
      </c>
      <c r="B277" s="35">
        <v>41974</v>
      </c>
      <c r="C277" s="36">
        <v>233498</v>
      </c>
      <c r="D277" s="37">
        <f t="shared" si="36"/>
        <v>12</v>
      </c>
      <c r="E277" s="37">
        <f t="shared" si="37"/>
        <v>2014</v>
      </c>
      <c r="F277" s="40">
        <f t="shared" si="41"/>
        <v>254866.91666666666</v>
      </c>
      <c r="G277" s="36">
        <f t="shared" si="42"/>
        <v>255213.54166666666</v>
      </c>
      <c r="H277" s="36">
        <f t="shared" si="38"/>
        <v>-21715.541666666657</v>
      </c>
      <c r="I277" s="41">
        <f t="shared" ref="I277:I319" si="44">I265</f>
        <v>-20820.234909188031</v>
      </c>
      <c r="J277" s="36">
        <f t="shared" si="39"/>
        <v>-895.30675747862551</v>
      </c>
      <c r="K277" s="36">
        <f t="shared" si="40"/>
        <v>233498</v>
      </c>
      <c r="L277" s="42">
        <f t="shared" si="43"/>
        <v>0</v>
      </c>
    </row>
    <row r="278" spans="1:12" x14ac:dyDescent="0.25">
      <c r="A278" s="34">
        <v>277</v>
      </c>
      <c r="B278" s="35">
        <v>42005</v>
      </c>
      <c r="C278" s="36">
        <v>217220</v>
      </c>
      <c r="D278" s="37">
        <f t="shared" si="36"/>
        <v>1</v>
      </c>
      <c r="E278" s="37">
        <f t="shared" si="37"/>
        <v>2015</v>
      </c>
      <c r="F278" s="40">
        <f t="shared" si="41"/>
        <v>255560.16666666666</v>
      </c>
      <c r="G278" s="36">
        <f t="shared" si="42"/>
        <v>255700.91666666666</v>
      </c>
      <c r="H278" s="36">
        <f t="shared" si="38"/>
        <v>-38480.916666666657</v>
      </c>
      <c r="I278" s="41">
        <f t="shared" si="44"/>
        <v>-31813.991319444453</v>
      </c>
      <c r="J278" s="36">
        <f t="shared" si="39"/>
        <v>-6666.9253472222044</v>
      </c>
      <c r="K278" s="36">
        <f t="shared" si="40"/>
        <v>217220</v>
      </c>
      <c r="L278" s="42">
        <f t="shared" si="43"/>
        <v>0</v>
      </c>
    </row>
    <row r="279" spans="1:12" x14ac:dyDescent="0.25">
      <c r="A279" s="34">
        <v>278</v>
      </c>
      <c r="B279" s="35">
        <v>42036</v>
      </c>
      <c r="C279" s="36">
        <v>258017</v>
      </c>
      <c r="D279" s="37">
        <f t="shared" si="36"/>
        <v>2</v>
      </c>
      <c r="E279" s="37">
        <f t="shared" si="37"/>
        <v>2015</v>
      </c>
      <c r="F279" s="40">
        <f t="shared" si="41"/>
        <v>255841.66666666666</v>
      </c>
      <c r="G279" s="36">
        <f t="shared" si="42"/>
        <v>256150.08333333331</v>
      </c>
      <c r="H279" s="36">
        <f t="shared" si="38"/>
        <v>1866.9166666666861</v>
      </c>
      <c r="I279" s="41">
        <f t="shared" si="44"/>
        <v>2408.0375267093955</v>
      </c>
      <c r="J279" s="36">
        <f t="shared" si="39"/>
        <v>-541.12086004270941</v>
      </c>
      <c r="K279" s="36">
        <f t="shared" si="40"/>
        <v>258017</v>
      </c>
      <c r="L279" s="42">
        <f t="shared" si="43"/>
        <v>0</v>
      </c>
    </row>
    <row r="280" spans="1:12" x14ac:dyDescent="0.25">
      <c r="A280" s="34">
        <v>279</v>
      </c>
      <c r="B280" s="35">
        <v>42064</v>
      </c>
      <c r="C280" s="36">
        <v>262817</v>
      </c>
      <c r="D280" s="37">
        <f t="shared" si="36"/>
        <v>3</v>
      </c>
      <c r="E280" s="37">
        <f t="shared" si="37"/>
        <v>2015</v>
      </c>
      <c r="F280" s="40">
        <f t="shared" si="41"/>
        <v>256458.5</v>
      </c>
      <c r="G280" s="36">
        <f t="shared" si="42"/>
        <v>256597.04166666669</v>
      </c>
      <c r="H280" s="36">
        <f t="shared" si="38"/>
        <v>6219.9583333333139</v>
      </c>
      <c r="I280" s="41">
        <f t="shared" si="44"/>
        <v>2026.6641292735064</v>
      </c>
      <c r="J280" s="36">
        <f t="shared" si="39"/>
        <v>4193.2942040598073</v>
      </c>
      <c r="K280" s="36">
        <f t="shared" si="40"/>
        <v>262817</v>
      </c>
      <c r="L280" s="42">
        <f t="shared" si="43"/>
        <v>0</v>
      </c>
    </row>
    <row r="281" spans="1:12" x14ac:dyDescent="0.25">
      <c r="A281" s="34">
        <v>280</v>
      </c>
      <c r="B281" s="35">
        <v>42095</v>
      </c>
      <c r="C281" s="36">
        <v>270839</v>
      </c>
      <c r="D281" s="37">
        <f t="shared" si="36"/>
        <v>4</v>
      </c>
      <c r="E281" s="37">
        <f t="shared" si="37"/>
        <v>2015</v>
      </c>
      <c r="F281" s="40">
        <f t="shared" si="41"/>
        <v>256735.58333333334</v>
      </c>
      <c r="G281" s="36">
        <f t="shared" si="42"/>
        <v>257043.58333333334</v>
      </c>
      <c r="H281" s="36">
        <f t="shared" si="38"/>
        <v>13795.416666666657</v>
      </c>
      <c r="I281" s="41">
        <f t="shared" si="44"/>
        <v>12897.09361645299</v>
      </c>
      <c r="J281" s="36">
        <f t="shared" si="39"/>
        <v>898.32305021366665</v>
      </c>
      <c r="K281" s="36">
        <f t="shared" si="40"/>
        <v>270839</v>
      </c>
      <c r="L281" s="42">
        <f t="shared" si="43"/>
        <v>0</v>
      </c>
    </row>
    <row r="282" spans="1:12" x14ac:dyDescent="0.25">
      <c r="A282" s="34">
        <v>281</v>
      </c>
      <c r="B282" s="35">
        <v>42125</v>
      </c>
      <c r="C282" s="36">
        <v>270574</v>
      </c>
      <c r="D282" s="37">
        <f t="shared" si="36"/>
        <v>5</v>
      </c>
      <c r="E282" s="37">
        <f t="shared" si="37"/>
        <v>2015</v>
      </c>
      <c r="F282" s="40">
        <f t="shared" si="41"/>
        <v>257351.58333333334</v>
      </c>
      <c r="G282" s="36">
        <f t="shared" si="42"/>
        <v>257649.625</v>
      </c>
      <c r="H282" s="36">
        <f t="shared" si="38"/>
        <v>12924.375</v>
      </c>
      <c r="I282" s="41">
        <f t="shared" si="44"/>
        <v>11553.709001068375</v>
      </c>
      <c r="J282" s="36">
        <f t="shared" si="39"/>
        <v>1370.6659989316249</v>
      </c>
      <c r="K282" s="36">
        <f t="shared" si="40"/>
        <v>270574</v>
      </c>
      <c r="L282" s="42">
        <f t="shared" si="43"/>
        <v>0</v>
      </c>
    </row>
    <row r="283" spans="1:12" x14ac:dyDescent="0.25">
      <c r="A283" s="34">
        <v>282</v>
      </c>
      <c r="B283" s="35">
        <v>42156</v>
      </c>
      <c r="C283" s="36">
        <v>278372</v>
      </c>
      <c r="D283" s="37">
        <f t="shared" si="36"/>
        <v>6</v>
      </c>
      <c r="E283" s="37">
        <f t="shared" si="37"/>
        <v>2015</v>
      </c>
      <c r="F283" s="40">
        <f t="shared" si="41"/>
        <v>257947.66666666666</v>
      </c>
      <c r="G283" s="36">
        <f t="shared" si="42"/>
        <v>258205.20833333331</v>
      </c>
      <c r="H283" s="36">
        <f t="shared" si="38"/>
        <v>20166.791666666686</v>
      </c>
      <c r="I283" s="41">
        <f t="shared" si="44"/>
        <v>17555.840411324789</v>
      </c>
      <c r="J283" s="36">
        <f t="shared" si="39"/>
        <v>2610.9512553418972</v>
      </c>
      <c r="K283" s="36">
        <f t="shared" si="40"/>
        <v>278372</v>
      </c>
      <c r="L283" s="42">
        <f t="shared" si="43"/>
        <v>0</v>
      </c>
    </row>
    <row r="284" spans="1:12" x14ac:dyDescent="0.25">
      <c r="A284" s="34">
        <v>283</v>
      </c>
      <c r="B284" s="35">
        <v>42186</v>
      </c>
      <c r="C284" s="36">
        <v>272209</v>
      </c>
      <c r="D284" s="37">
        <f t="shared" si="36"/>
        <v>7</v>
      </c>
      <c r="E284" s="37">
        <f t="shared" si="37"/>
        <v>2015</v>
      </c>
      <c r="F284" s="40">
        <f t="shared" si="41"/>
        <v>258462.75</v>
      </c>
      <c r="G284" s="36">
        <f t="shared" si="42"/>
        <v>258704.04166666669</v>
      </c>
      <c r="H284" s="36">
        <f t="shared" si="38"/>
        <v>13504.958333333314</v>
      </c>
      <c r="I284" s="41">
        <f t="shared" si="44"/>
        <v>16941.792334401707</v>
      </c>
      <c r="J284" s="36">
        <f t="shared" si="39"/>
        <v>-3436.8340010683933</v>
      </c>
      <c r="K284" s="36">
        <f t="shared" si="40"/>
        <v>272209</v>
      </c>
      <c r="L284" s="42">
        <f t="shared" si="43"/>
        <v>0</v>
      </c>
    </row>
    <row r="285" spans="1:12" x14ac:dyDescent="0.25">
      <c r="A285" s="34">
        <v>284</v>
      </c>
      <c r="B285" s="35">
        <v>42217</v>
      </c>
      <c r="C285" s="36">
        <v>255090</v>
      </c>
      <c r="D285" s="37">
        <f t="shared" si="36"/>
        <v>8</v>
      </c>
      <c r="E285" s="37">
        <f t="shared" si="37"/>
        <v>2015</v>
      </c>
      <c r="F285" s="40">
        <f t="shared" si="41"/>
        <v>258945.33333333334</v>
      </c>
      <c r="G285" s="36">
        <f t="shared" si="42"/>
        <v>259242.41666666669</v>
      </c>
      <c r="H285" s="36">
        <f t="shared" si="38"/>
        <v>-4152.4166666666861</v>
      </c>
      <c r="I285" s="41">
        <f t="shared" si="44"/>
        <v>-3386.6403579059825</v>
      </c>
      <c r="J285" s="36">
        <f t="shared" si="39"/>
        <v>-765.77630876070361</v>
      </c>
      <c r="K285" s="36">
        <f t="shared" si="40"/>
        <v>255090</v>
      </c>
      <c r="L285" s="42">
        <f t="shared" si="43"/>
        <v>0</v>
      </c>
    </row>
    <row r="286" spans="1:12" x14ac:dyDescent="0.25">
      <c r="A286" s="34">
        <v>285</v>
      </c>
      <c r="B286" s="35">
        <v>42248</v>
      </c>
      <c r="C286" s="36">
        <v>268469</v>
      </c>
      <c r="D286" s="37">
        <f t="shared" si="36"/>
        <v>9</v>
      </c>
      <c r="E286" s="37">
        <f t="shared" si="37"/>
        <v>2015</v>
      </c>
      <c r="F286" s="40">
        <f t="shared" si="41"/>
        <v>259539.5</v>
      </c>
      <c r="G286" s="36">
        <f t="shared" si="42"/>
        <v>259824.33333333331</v>
      </c>
      <c r="H286" s="36">
        <f t="shared" si="38"/>
        <v>8644.6666666666861</v>
      </c>
      <c r="I286" s="41">
        <f t="shared" si="44"/>
        <v>7367.3404113247898</v>
      </c>
      <c r="J286" s="36">
        <f t="shared" si="39"/>
        <v>1277.3262553418963</v>
      </c>
      <c r="K286" s="36">
        <f t="shared" si="40"/>
        <v>268469</v>
      </c>
      <c r="L286" s="42">
        <f t="shared" si="43"/>
        <v>0</v>
      </c>
    </row>
    <row r="287" spans="1:12" x14ac:dyDescent="0.25">
      <c r="A287" s="34">
        <v>286</v>
      </c>
      <c r="B287" s="35">
        <v>42278</v>
      </c>
      <c r="C287" s="36">
        <v>248843</v>
      </c>
      <c r="D287" s="37">
        <f t="shared" si="36"/>
        <v>10</v>
      </c>
      <c r="E287" s="37">
        <f t="shared" si="37"/>
        <v>2015</v>
      </c>
      <c r="F287" s="40">
        <f t="shared" si="41"/>
        <v>260109.16666666666</v>
      </c>
      <c r="G287" s="36">
        <f t="shared" si="42"/>
        <v>260406.375</v>
      </c>
      <c r="H287" s="36">
        <f t="shared" si="38"/>
        <v>-11563.375</v>
      </c>
      <c r="I287" s="41">
        <f t="shared" si="44"/>
        <v>-8854.5009348290532</v>
      </c>
      <c r="J287" s="36">
        <f t="shared" si="39"/>
        <v>-2708.8740651709468</v>
      </c>
      <c r="K287" s="36">
        <f t="shared" si="40"/>
        <v>248843</v>
      </c>
      <c r="L287" s="42">
        <f t="shared" si="43"/>
        <v>0</v>
      </c>
    </row>
    <row r="288" spans="1:12" x14ac:dyDescent="0.25">
      <c r="A288" s="34">
        <v>287</v>
      </c>
      <c r="B288" s="35">
        <v>42309</v>
      </c>
      <c r="C288" s="36">
        <v>259424</v>
      </c>
      <c r="D288" s="37">
        <f t="shared" si="36"/>
        <v>11</v>
      </c>
      <c r="E288" s="37">
        <f t="shared" si="37"/>
        <v>2015</v>
      </c>
      <c r="F288" s="40">
        <f t="shared" si="41"/>
        <v>260703.58333333334</v>
      </c>
      <c r="G288" s="36">
        <f t="shared" si="42"/>
        <v>260970.95833333334</v>
      </c>
      <c r="H288" s="36">
        <f t="shared" si="38"/>
        <v>-1546.958333333343</v>
      </c>
      <c r="I288" s="41">
        <f t="shared" si="44"/>
        <v>-5875.1099091880333</v>
      </c>
      <c r="J288" s="36">
        <f t="shared" si="39"/>
        <v>4328.1515758546902</v>
      </c>
      <c r="K288" s="36">
        <f t="shared" si="40"/>
        <v>259424</v>
      </c>
      <c r="L288" s="42">
        <f t="shared" si="43"/>
        <v>0</v>
      </c>
    </row>
    <row r="289" spans="1:12" x14ac:dyDescent="0.25">
      <c r="A289" s="34">
        <v>288</v>
      </c>
      <c r="B289" s="35">
        <v>42339</v>
      </c>
      <c r="C289" s="36">
        <v>239679</v>
      </c>
      <c r="D289" s="37">
        <f t="shared" si="36"/>
        <v>12</v>
      </c>
      <c r="E289" s="37">
        <f t="shared" si="37"/>
        <v>2015</v>
      </c>
      <c r="F289" s="40">
        <f t="shared" si="41"/>
        <v>261238.33333333334</v>
      </c>
      <c r="G289" s="36">
        <f t="shared" si="42"/>
        <v>261521.16666666669</v>
      </c>
      <c r="H289" s="36">
        <f t="shared" si="38"/>
        <v>-21842.166666666686</v>
      </c>
      <c r="I289" s="41">
        <f t="shared" si="44"/>
        <v>-20820.234909188031</v>
      </c>
      <c r="J289" s="36">
        <f t="shared" si="39"/>
        <v>-1021.9317574786546</v>
      </c>
      <c r="K289" s="36">
        <f t="shared" si="40"/>
        <v>239679</v>
      </c>
      <c r="L289" s="42">
        <f t="shared" si="43"/>
        <v>0</v>
      </c>
    </row>
    <row r="290" spans="1:12" x14ac:dyDescent="0.25">
      <c r="A290" s="34">
        <v>289</v>
      </c>
      <c r="B290" s="35">
        <v>42370</v>
      </c>
      <c r="C290" s="36">
        <v>223011</v>
      </c>
      <c r="D290" s="37">
        <f t="shared" si="36"/>
        <v>1</v>
      </c>
      <c r="E290" s="37">
        <f t="shared" si="37"/>
        <v>2016</v>
      </c>
      <c r="F290" s="40">
        <f t="shared" si="41"/>
        <v>261804</v>
      </c>
      <c r="G290" s="36">
        <f t="shared" si="42"/>
        <v>262095.83333333334</v>
      </c>
      <c r="H290" s="36">
        <f t="shared" si="38"/>
        <v>-39084.833333333343</v>
      </c>
      <c r="I290" s="41">
        <f t="shared" si="44"/>
        <v>-31813.991319444453</v>
      </c>
      <c r="J290" s="36">
        <f t="shared" si="39"/>
        <v>-7270.8420138888905</v>
      </c>
      <c r="K290" s="36">
        <f t="shared" si="40"/>
        <v>223011</v>
      </c>
      <c r="L290" s="42">
        <f t="shared" si="43"/>
        <v>0</v>
      </c>
    </row>
    <row r="291" spans="1:12" x14ac:dyDescent="0.25">
      <c r="A291" s="34">
        <v>290</v>
      </c>
      <c r="B291" s="35">
        <v>42401</v>
      </c>
      <c r="C291" s="36">
        <v>265147</v>
      </c>
      <c r="D291" s="37">
        <f t="shared" si="36"/>
        <v>2</v>
      </c>
      <c r="E291" s="37">
        <f t="shared" si="37"/>
        <v>2016</v>
      </c>
      <c r="F291" s="40">
        <f t="shared" si="41"/>
        <v>262387.66666666669</v>
      </c>
      <c r="G291" s="36">
        <f t="shared" si="42"/>
        <v>262677.20833333337</v>
      </c>
      <c r="H291" s="36">
        <f t="shared" si="38"/>
        <v>2469.7916666666279</v>
      </c>
      <c r="I291" s="41">
        <f t="shared" si="44"/>
        <v>2408.0375267093955</v>
      </c>
      <c r="J291" s="36">
        <f t="shared" si="39"/>
        <v>61.754139957232383</v>
      </c>
      <c r="K291" s="36">
        <f t="shared" si="40"/>
        <v>265147</v>
      </c>
      <c r="L291" s="42">
        <f t="shared" si="43"/>
        <v>0</v>
      </c>
    </row>
    <row r="292" spans="1:12" x14ac:dyDescent="0.25">
      <c r="A292" s="34">
        <v>291</v>
      </c>
      <c r="B292" s="35">
        <v>42430</v>
      </c>
      <c r="C292" s="36">
        <v>269653</v>
      </c>
      <c r="D292" s="37">
        <f t="shared" si="36"/>
        <v>3</v>
      </c>
      <c r="E292" s="37">
        <f t="shared" si="37"/>
        <v>2016</v>
      </c>
      <c r="F292" s="40">
        <f t="shared" si="41"/>
        <v>262966.75</v>
      </c>
      <c r="G292" s="36">
        <f t="shared" si="42"/>
        <v>263264.29166666663</v>
      </c>
      <c r="H292" s="36">
        <f t="shared" si="38"/>
        <v>6388.7083333333721</v>
      </c>
      <c r="I292" s="41">
        <f t="shared" si="44"/>
        <v>2026.6641292735064</v>
      </c>
      <c r="J292" s="36">
        <f t="shared" si="39"/>
        <v>4362.0442040598655</v>
      </c>
      <c r="K292" s="36">
        <f t="shared" si="40"/>
        <v>269653</v>
      </c>
      <c r="L292" s="42">
        <f t="shared" si="43"/>
        <v>0</v>
      </c>
    </row>
    <row r="293" spans="1:12" x14ac:dyDescent="0.25">
      <c r="A293" s="34">
        <v>292</v>
      </c>
      <c r="B293" s="35">
        <v>42461</v>
      </c>
      <c r="C293" s="36">
        <v>277972</v>
      </c>
      <c r="D293" s="37">
        <f t="shared" si="36"/>
        <v>4</v>
      </c>
      <c r="E293" s="37">
        <f t="shared" si="37"/>
        <v>2016</v>
      </c>
      <c r="F293" s="40">
        <f t="shared" si="41"/>
        <v>263561.83333333331</v>
      </c>
      <c r="G293" s="36">
        <f t="shared" si="42"/>
        <v>263824.79166666663</v>
      </c>
      <c r="H293" s="36">
        <f t="shared" si="38"/>
        <v>14147.208333333372</v>
      </c>
      <c r="I293" s="41">
        <f t="shared" si="44"/>
        <v>12897.09361645299</v>
      </c>
      <c r="J293" s="36">
        <f t="shared" si="39"/>
        <v>1250.1147168803818</v>
      </c>
      <c r="K293" s="36">
        <f t="shared" si="40"/>
        <v>277972</v>
      </c>
      <c r="L293" s="42">
        <f t="shared" si="43"/>
        <v>0</v>
      </c>
    </row>
    <row r="294" spans="1:12" x14ac:dyDescent="0.25">
      <c r="A294" s="34">
        <v>293</v>
      </c>
      <c r="B294" s="35">
        <v>42491</v>
      </c>
      <c r="C294" s="36">
        <v>276991</v>
      </c>
      <c r="D294" s="37">
        <f t="shared" si="36"/>
        <v>5</v>
      </c>
      <c r="E294" s="37">
        <f t="shared" si="37"/>
        <v>2016</v>
      </c>
      <c r="F294" s="40">
        <f t="shared" si="41"/>
        <v>264087.75</v>
      </c>
      <c r="G294" s="36">
        <f t="shared" si="42"/>
        <v>264310.83333333337</v>
      </c>
      <c r="H294" s="36">
        <f t="shared" si="38"/>
        <v>12680.166666666628</v>
      </c>
      <c r="I294" s="41">
        <f t="shared" si="44"/>
        <v>11553.709001068375</v>
      </c>
      <c r="J294" s="36">
        <f t="shared" si="39"/>
        <v>1126.4576655982528</v>
      </c>
      <c r="K294" s="36">
        <f t="shared" si="40"/>
        <v>276991</v>
      </c>
      <c r="L294" s="42">
        <f t="shared" si="43"/>
        <v>0</v>
      </c>
    </row>
    <row r="295" spans="1:12" x14ac:dyDescent="0.25">
      <c r="A295" s="34">
        <v>294</v>
      </c>
      <c r="B295" s="35">
        <v>42522</v>
      </c>
      <c r="C295" s="36">
        <v>285160</v>
      </c>
      <c r="D295" s="37">
        <f t="shared" si="36"/>
        <v>6</v>
      </c>
      <c r="E295" s="37">
        <f t="shared" si="37"/>
        <v>2016</v>
      </c>
      <c r="F295" s="40">
        <f t="shared" si="41"/>
        <v>264533.91666666669</v>
      </c>
      <c r="G295" s="36">
        <f t="shared" si="42"/>
        <v>264738.41666666669</v>
      </c>
      <c r="H295" s="36">
        <f t="shared" si="38"/>
        <v>20421.583333333314</v>
      </c>
      <c r="I295" s="41">
        <f t="shared" si="44"/>
        <v>17555.840411324789</v>
      </c>
      <c r="J295" s="36">
        <f t="shared" si="39"/>
        <v>2865.7429220085251</v>
      </c>
      <c r="K295" s="36">
        <f t="shared" si="40"/>
        <v>285160</v>
      </c>
      <c r="L295" s="42">
        <f t="shared" si="43"/>
        <v>0</v>
      </c>
    </row>
    <row r="296" spans="1:12" x14ac:dyDescent="0.25">
      <c r="A296" s="34">
        <v>295</v>
      </c>
      <c r="B296" s="35">
        <v>42552</v>
      </c>
      <c r="C296" s="36">
        <v>279213</v>
      </c>
      <c r="D296" s="37">
        <f t="shared" si="36"/>
        <v>7</v>
      </c>
      <c r="E296" s="37">
        <f t="shared" si="37"/>
        <v>2016</v>
      </c>
      <c r="F296" s="40">
        <f t="shared" si="41"/>
        <v>264942.91666666669</v>
      </c>
      <c r="G296" s="36">
        <f t="shared" si="42"/>
        <v>265106.91666666669</v>
      </c>
      <c r="H296" s="36">
        <f t="shared" si="38"/>
        <v>14106.083333333314</v>
      </c>
      <c r="I296" s="41">
        <f t="shared" si="44"/>
        <v>16941.792334401707</v>
      </c>
      <c r="J296" s="36">
        <f t="shared" si="39"/>
        <v>-2835.7090010683933</v>
      </c>
      <c r="K296" s="36">
        <f t="shared" si="40"/>
        <v>279213</v>
      </c>
      <c r="L296" s="42">
        <f t="shared" si="43"/>
        <v>0</v>
      </c>
    </row>
    <row r="297" spans="1:12" x14ac:dyDescent="0.25">
      <c r="A297" s="34">
        <v>296</v>
      </c>
      <c r="B297" s="35">
        <v>42583</v>
      </c>
      <c r="C297" s="36">
        <v>262039</v>
      </c>
      <c r="D297" s="37">
        <f t="shared" si="36"/>
        <v>8</v>
      </c>
      <c r="E297" s="37">
        <f t="shared" si="37"/>
        <v>2016</v>
      </c>
      <c r="F297" s="40">
        <f t="shared" si="41"/>
        <v>265270.91666666669</v>
      </c>
      <c r="G297" s="36">
        <f t="shared" si="42"/>
        <v>265362.91666666669</v>
      </c>
      <c r="H297" s="36">
        <f t="shared" si="38"/>
        <v>-3323.9166666666861</v>
      </c>
      <c r="I297" s="41">
        <f t="shared" si="44"/>
        <v>-3386.6403579059825</v>
      </c>
      <c r="J297" s="36">
        <f t="shared" si="39"/>
        <v>62.723691239296386</v>
      </c>
      <c r="K297" s="36">
        <f t="shared" si="40"/>
        <v>262039</v>
      </c>
      <c r="L297" s="42">
        <f t="shared" si="43"/>
        <v>0</v>
      </c>
    </row>
    <row r="298" spans="1:12" x14ac:dyDescent="0.25">
      <c r="A298" s="34">
        <v>297</v>
      </c>
      <c r="B298" s="35">
        <v>42614</v>
      </c>
      <c r="C298" s="36">
        <v>275610</v>
      </c>
      <c r="D298" s="37">
        <f t="shared" si="36"/>
        <v>9</v>
      </c>
      <c r="E298" s="37">
        <f t="shared" si="37"/>
        <v>2016</v>
      </c>
      <c r="F298" s="40">
        <f t="shared" si="41"/>
        <v>265454.91666666669</v>
      </c>
      <c r="G298" s="36">
        <f t="shared" si="42"/>
        <v>265590.375</v>
      </c>
      <c r="H298" s="36">
        <f t="shared" si="38"/>
        <v>10019.625</v>
      </c>
      <c r="I298" s="41">
        <f t="shared" si="44"/>
        <v>7367.3404113247898</v>
      </c>
      <c r="J298" s="36">
        <f t="shared" si="39"/>
        <v>2652.2845886752102</v>
      </c>
      <c r="K298" s="36">
        <f t="shared" si="40"/>
        <v>275610</v>
      </c>
      <c r="L298" s="42">
        <f t="shared" si="43"/>
        <v>0</v>
      </c>
    </row>
    <row r="299" spans="1:12" x14ac:dyDescent="0.25">
      <c r="A299" s="34">
        <v>298</v>
      </c>
      <c r="B299" s="35">
        <v>42644</v>
      </c>
      <c r="C299" s="36">
        <v>255154</v>
      </c>
      <c r="D299" s="37">
        <f t="shared" si="36"/>
        <v>10</v>
      </c>
      <c r="E299" s="37">
        <f t="shared" si="37"/>
        <v>2016</v>
      </c>
      <c r="F299" s="40">
        <f t="shared" si="41"/>
        <v>265725.83333333331</v>
      </c>
      <c r="G299" s="36">
        <f t="shared" si="42"/>
        <v>265975.16666666663</v>
      </c>
      <c r="H299" s="36">
        <f t="shared" si="38"/>
        <v>-10821.166666666628</v>
      </c>
      <c r="I299" s="41">
        <f t="shared" si="44"/>
        <v>-8854.5009348290532</v>
      </c>
      <c r="J299" s="36">
        <f t="shared" si="39"/>
        <v>-1966.6657318375746</v>
      </c>
      <c r="K299" s="36">
        <f t="shared" si="40"/>
        <v>255154</v>
      </c>
      <c r="L299" s="42">
        <f t="shared" si="43"/>
        <v>0</v>
      </c>
    </row>
    <row r="300" spans="1:12" x14ac:dyDescent="0.25">
      <c r="A300" s="34">
        <v>299</v>
      </c>
      <c r="B300" s="35">
        <v>42675</v>
      </c>
      <c r="C300" s="36">
        <v>264778</v>
      </c>
      <c r="D300" s="37">
        <f t="shared" si="36"/>
        <v>11</v>
      </c>
      <c r="E300" s="37">
        <f t="shared" si="37"/>
        <v>2016</v>
      </c>
      <c r="F300" s="40">
        <f t="shared" si="41"/>
        <v>266224.5</v>
      </c>
      <c r="G300" s="36">
        <f t="shared" si="42"/>
        <v>266372.25</v>
      </c>
      <c r="H300" s="36">
        <f t="shared" si="38"/>
        <v>-1594.25</v>
      </c>
      <c r="I300" s="41">
        <f t="shared" si="44"/>
        <v>-5875.1099091880333</v>
      </c>
      <c r="J300" s="36">
        <f t="shared" si="39"/>
        <v>4280.8599091880333</v>
      </c>
      <c r="K300" s="36">
        <f t="shared" si="40"/>
        <v>264778</v>
      </c>
      <c r="L300" s="42">
        <f t="shared" si="43"/>
        <v>0</v>
      </c>
    </row>
    <row r="301" spans="1:12" x14ac:dyDescent="0.25">
      <c r="A301" s="34">
        <v>300</v>
      </c>
      <c r="B301" s="35">
        <v>42705</v>
      </c>
      <c r="C301" s="36">
        <v>244587</v>
      </c>
      <c r="D301" s="37">
        <f t="shared" si="36"/>
        <v>12</v>
      </c>
      <c r="E301" s="37">
        <f t="shared" si="37"/>
        <v>2016</v>
      </c>
      <c r="F301" s="40">
        <f t="shared" si="41"/>
        <v>266520</v>
      </c>
      <c r="G301" s="36">
        <f t="shared" si="42"/>
        <v>266610.95833333337</v>
      </c>
      <c r="H301" s="36">
        <f t="shared" si="38"/>
        <v>-22023.958333333372</v>
      </c>
      <c r="I301" s="41">
        <f t="shared" si="44"/>
        <v>-20820.234909188031</v>
      </c>
      <c r="J301" s="36">
        <f t="shared" si="39"/>
        <v>-1203.7234241453407</v>
      </c>
      <c r="K301" s="36">
        <f t="shared" si="40"/>
        <v>244587</v>
      </c>
      <c r="L301" s="42">
        <f t="shared" si="43"/>
        <v>0</v>
      </c>
    </row>
    <row r="302" spans="1:12" x14ac:dyDescent="0.25">
      <c r="A302" s="34">
        <v>301</v>
      </c>
      <c r="B302" s="35">
        <v>42736</v>
      </c>
      <c r="C302" s="36">
        <v>226947</v>
      </c>
      <c r="D302" s="37">
        <f t="shared" si="36"/>
        <v>1</v>
      </c>
      <c r="E302" s="37">
        <f t="shared" si="37"/>
        <v>2017</v>
      </c>
      <c r="F302" s="40">
        <f t="shared" si="41"/>
        <v>266701.91666666669</v>
      </c>
      <c r="G302" s="36">
        <f t="shared" si="42"/>
        <v>266867.375</v>
      </c>
      <c r="H302" s="36">
        <f t="shared" si="38"/>
        <v>-39920.375</v>
      </c>
      <c r="I302" s="41">
        <f t="shared" si="44"/>
        <v>-31813.991319444453</v>
      </c>
      <c r="J302" s="36">
        <f t="shared" si="39"/>
        <v>-8106.3836805555475</v>
      </c>
      <c r="K302" s="36">
        <f t="shared" si="40"/>
        <v>226947</v>
      </c>
      <c r="L302" s="42">
        <f t="shared" si="43"/>
        <v>0</v>
      </c>
    </row>
    <row r="303" spans="1:12" x14ac:dyDescent="0.25">
      <c r="A303" s="34">
        <v>302</v>
      </c>
      <c r="B303" s="35">
        <v>42767</v>
      </c>
      <c r="C303" s="36">
        <v>267355</v>
      </c>
      <c r="D303" s="37">
        <f t="shared" si="36"/>
        <v>2</v>
      </c>
      <c r="E303" s="37">
        <f t="shared" si="37"/>
        <v>2017</v>
      </c>
      <c r="F303" s="40">
        <f t="shared" si="41"/>
        <v>267032.83333333331</v>
      </c>
      <c r="G303" s="36">
        <f t="shared" si="42"/>
        <v>267059.25</v>
      </c>
      <c r="H303" s="36">
        <f t="shared" si="38"/>
        <v>295.75</v>
      </c>
      <c r="I303" s="41">
        <f t="shared" si="44"/>
        <v>2408.0375267093955</v>
      </c>
      <c r="J303" s="36">
        <f t="shared" si="39"/>
        <v>-2112.2875267093955</v>
      </c>
      <c r="K303" s="36">
        <f t="shared" si="40"/>
        <v>267355</v>
      </c>
      <c r="L303" s="42">
        <f t="shared" si="43"/>
        <v>0</v>
      </c>
    </row>
    <row r="304" spans="1:12" x14ac:dyDescent="0.25">
      <c r="A304" s="34">
        <v>303</v>
      </c>
      <c r="B304" s="35">
        <v>42795</v>
      </c>
      <c r="C304" s="36">
        <v>272904</v>
      </c>
      <c r="D304" s="37">
        <f t="shared" si="36"/>
        <v>3</v>
      </c>
      <c r="E304" s="37">
        <f t="shared" si="37"/>
        <v>2017</v>
      </c>
      <c r="F304" s="40">
        <f t="shared" si="41"/>
        <v>267085.66666666669</v>
      </c>
      <c r="G304" s="36">
        <f t="shared" si="42"/>
        <v>267224.29166666669</v>
      </c>
      <c r="H304" s="36">
        <f t="shared" si="38"/>
        <v>5679.7083333333139</v>
      </c>
      <c r="I304" s="41">
        <f t="shared" si="44"/>
        <v>2026.6641292735064</v>
      </c>
      <c r="J304" s="36">
        <f t="shared" si="39"/>
        <v>3653.0442040598073</v>
      </c>
      <c r="K304" s="36">
        <f t="shared" si="40"/>
        <v>272904</v>
      </c>
      <c r="L304" s="42">
        <f t="shared" si="43"/>
        <v>0</v>
      </c>
    </row>
    <row r="305" spans="1:12" x14ac:dyDescent="0.25">
      <c r="A305" s="34">
        <v>304</v>
      </c>
      <c r="B305" s="35">
        <v>42826</v>
      </c>
      <c r="C305" s="36">
        <v>283956</v>
      </c>
      <c r="D305" s="37">
        <f t="shared" si="36"/>
        <v>4</v>
      </c>
      <c r="E305" s="37">
        <f t="shared" si="37"/>
        <v>2017</v>
      </c>
      <c r="F305" s="40">
        <f t="shared" si="41"/>
        <v>267362.91666666669</v>
      </c>
      <c r="G305" s="36">
        <f t="shared" si="42"/>
        <v>267469.5</v>
      </c>
      <c r="H305" s="36">
        <f t="shared" si="38"/>
        <v>16486.5</v>
      </c>
      <c r="I305" s="41">
        <f t="shared" si="44"/>
        <v>12897.09361645299</v>
      </c>
      <c r="J305" s="36">
        <f t="shared" si="39"/>
        <v>3589.4063835470097</v>
      </c>
      <c r="K305" s="36">
        <f t="shared" si="40"/>
        <v>283956</v>
      </c>
      <c r="L305" s="42">
        <f t="shared" si="43"/>
        <v>0</v>
      </c>
    </row>
    <row r="306" spans="1:12" x14ac:dyDescent="0.25">
      <c r="A306" s="34">
        <v>305</v>
      </c>
      <c r="B306" s="35">
        <v>42856</v>
      </c>
      <c r="C306" s="36">
        <v>280537</v>
      </c>
      <c r="D306" s="37">
        <f t="shared" si="36"/>
        <v>5</v>
      </c>
      <c r="E306" s="37">
        <f t="shared" si="37"/>
        <v>2017</v>
      </c>
      <c r="F306" s="40">
        <f t="shared" si="41"/>
        <v>267576.08333333331</v>
      </c>
      <c r="G306" s="36">
        <f t="shared" si="42"/>
        <v>267649.29166666663</v>
      </c>
      <c r="H306" s="36">
        <f t="shared" si="38"/>
        <v>12887.708333333372</v>
      </c>
      <c r="I306" s="41">
        <f t="shared" si="44"/>
        <v>11553.709001068375</v>
      </c>
      <c r="J306" s="36">
        <f t="shared" si="39"/>
        <v>1333.9993322649971</v>
      </c>
      <c r="K306" s="36">
        <f t="shared" si="40"/>
        <v>280537</v>
      </c>
      <c r="L306" s="42">
        <f t="shared" si="43"/>
        <v>0</v>
      </c>
    </row>
    <row r="307" spans="1:12" x14ac:dyDescent="0.25">
      <c r="A307" s="34">
        <v>306</v>
      </c>
      <c r="B307" s="35">
        <v>42887</v>
      </c>
      <c r="C307" s="36">
        <v>287343</v>
      </c>
      <c r="D307" s="37">
        <f t="shared" si="36"/>
        <v>6</v>
      </c>
      <c r="E307" s="37">
        <f t="shared" si="37"/>
        <v>2017</v>
      </c>
      <c r="F307" s="40">
        <f t="shared" si="41"/>
        <v>267722.5</v>
      </c>
      <c r="G307" s="36">
        <f t="shared" si="42"/>
        <v>267768.66666666663</v>
      </c>
      <c r="H307" s="36">
        <f t="shared" si="38"/>
        <v>19574.333333333372</v>
      </c>
      <c r="I307" s="41">
        <f t="shared" si="44"/>
        <v>17555.840411324789</v>
      </c>
      <c r="J307" s="36">
        <f t="shared" si="39"/>
        <v>2018.4929220085833</v>
      </c>
      <c r="K307" s="36">
        <f t="shared" si="40"/>
        <v>287343</v>
      </c>
      <c r="L307" s="42">
        <f t="shared" si="43"/>
        <v>0</v>
      </c>
    </row>
    <row r="308" spans="1:12" x14ac:dyDescent="0.25">
      <c r="A308" s="34">
        <v>307</v>
      </c>
      <c r="B308" s="35">
        <v>42917</v>
      </c>
      <c r="C308" s="36">
        <v>283184</v>
      </c>
      <c r="D308" s="37">
        <f t="shared" si="36"/>
        <v>7</v>
      </c>
      <c r="E308" s="37">
        <f t="shared" si="37"/>
        <v>2017</v>
      </c>
      <c r="F308" s="40">
        <f t="shared" si="41"/>
        <v>267814.83333333331</v>
      </c>
      <c r="G308" s="36">
        <f t="shared" si="42"/>
        <v>267802.875</v>
      </c>
      <c r="H308" s="36">
        <f t="shared" si="38"/>
        <v>15381.125</v>
      </c>
      <c r="I308" s="41">
        <f t="shared" si="44"/>
        <v>16941.792334401707</v>
      </c>
      <c r="J308" s="36">
        <f t="shared" si="39"/>
        <v>-1560.6673344017072</v>
      </c>
      <c r="K308" s="36">
        <f t="shared" si="40"/>
        <v>283184</v>
      </c>
      <c r="L308" s="42">
        <f t="shared" si="43"/>
        <v>0</v>
      </c>
    </row>
    <row r="309" spans="1:12" x14ac:dyDescent="0.25">
      <c r="A309" s="34">
        <v>308</v>
      </c>
      <c r="B309" s="35">
        <v>42948</v>
      </c>
      <c r="C309" s="36">
        <v>262673</v>
      </c>
      <c r="D309" s="37">
        <f t="shared" si="36"/>
        <v>8</v>
      </c>
      <c r="E309" s="37">
        <f t="shared" si="37"/>
        <v>2017</v>
      </c>
      <c r="F309" s="40">
        <f t="shared" si="41"/>
        <v>267790.91666666669</v>
      </c>
      <c r="G309" s="36">
        <f t="shared" si="42"/>
        <v>267837.79166666669</v>
      </c>
      <c r="H309" s="36">
        <f t="shared" si="38"/>
        <v>-5164.7916666666861</v>
      </c>
      <c r="I309" s="41">
        <f t="shared" si="44"/>
        <v>-3386.6403579059825</v>
      </c>
      <c r="J309" s="36">
        <f t="shared" si="39"/>
        <v>-1778.1513087607036</v>
      </c>
      <c r="K309" s="36">
        <f t="shared" si="40"/>
        <v>262673</v>
      </c>
      <c r="L309" s="42">
        <f t="shared" si="43"/>
        <v>0</v>
      </c>
    </row>
    <row r="310" spans="1:12" x14ac:dyDescent="0.25">
      <c r="A310" s="34">
        <v>309</v>
      </c>
      <c r="B310" s="35">
        <v>42979</v>
      </c>
      <c r="C310" s="36">
        <v>278937</v>
      </c>
      <c r="D310" s="37">
        <f t="shared" si="36"/>
        <v>9</v>
      </c>
      <c r="E310" s="37">
        <f t="shared" si="37"/>
        <v>2017</v>
      </c>
      <c r="F310" s="40">
        <f t="shared" si="41"/>
        <v>267884.66666666669</v>
      </c>
      <c r="G310" s="36">
        <f t="shared" si="42"/>
        <v>267866.79166666669</v>
      </c>
      <c r="H310" s="36">
        <f t="shared" si="38"/>
        <v>11070.208333333314</v>
      </c>
      <c r="I310" s="41">
        <f t="shared" si="44"/>
        <v>7367.3404113247898</v>
      </c>
      <c r="J310" s="36">
        <f t="shared" si="39"/>
        <v>3702.8679220085241</v>
      </c>
      <c r="K310" s="36">
        <f t="shared" si="40"/>
        <v>278937</v>
      </c>
      <c r="L310" s="42">
        <f t="shared" si="43"/>
        <v>0</v>
      </c>
    </row>
    <row r="311" spans="1:12" x14ac:dyDescent="0.25">
      <c r="A311" s="34">
        <v>310</v>
      </c>
      <c r="B311" s="35">
        <v>43009</v>
      </c>
      <c r="C311" s="36">
        <v>257712</v>
      </c>
      <c r="D311" s="37">
        <f t="shared" si="36"/>
        <v>10</v>
      </c>
      <c r="E311" s="37">
        <f t="shared" si="37"/>
        <v>2017</v>
      </c>
      <c r="F311" s="40">
        <f t="shared" si="41"/>
        <v>267848.91666666669</v>
      </c>
      <c r="G311" s="36">
        <f t="shared" si="42"/>
        <v>267940.91666666669</v>
      </c>
      <c r="H311" s="36">
        <f t="shared" si="38"/>
        <v>-10228.916666666686</v>
      </c>
      <c r="I311" s="41">
        <f t="shared" si="44"/>
        <v>-8854.5009348290532</v>
      </c>
      <c r="J311" s="36">
        <f t="shared" si="39"/>
        <v>-1374.4157318376328</v>
      </c>
      <c r="K311" s="36">
        <f t="shared" si="40"/>
        <v>257712</v>
      </c>
      <c r="L311" s="42">
        <f t="shared" si="43"/>
        <v>0</v>
      </c>
    </row>
    <row r="312" spans="1:12" x14ac:dyDescent="0.25">
      <c r="A312" s="34">
        <v>311</v>
      </c>
      <c r="B312" s="35">
        <v>43040</v>
      </c>
      <c r="C312" s="36">
        <v>266535</v>
      </c>
      <c r="D312" s="37">
        <f t="shared" si="36"/>
        <v>11</v>
      </c>
      <c r="E312" s="37">
        <f t="shared" si="37"/>
        <v>2017</v>
      </c>
      <c r="F312" s="40">
        <f t="shared" si="41"/>
        <v>268032.91666666669</v>
      </c>
      <c r="G312" s="36">
        <f t="shared" si="42"/>
        <v>268047.08333333337</v>
      </c>
      <c r="H312" s="36">
        <f t="shared" si="38"/>
        <v>-1512.0833333333721</v>
      </c>
      <c r="I312" s="41">
        <f t="shared" si="44"/>
        <v>-5875.1099091880333</v>
      </c>
      <c r="J312" s="36">
        <f t="shared" si="39"/>
        <v>4363.0265758546611</v>
      </c>
      <c r="K312" s="36">
        <f t="shared" si="40"/>
        <v>266535</v>
      </c>
      <c r="L312" s="42">
        <f t="shared" si="43"/>
        <v>0</v>
      </c>
    </row>
    <row r="313" spans="1:12" x14ac:dyDescent="0.25">
      <c r="A313" s="34">
        <v>312</v>
      </c>
      <c r="B313" s="35">
        <v>43070</v>
      </c>
      <c r="C313" s="36">
        <v>245695</v>
      </c>
      <c r="D313" s="37">
        <f t="shared" si="36"/>
        <v>12</v>
      </c>
      <c r="E313" s="37">
        <f t="shared" si="37"/>
        <v>2017</v>
      </c>
      <c r="F313" s="40">
        <f t="shared" si="41"/>
        <v>268061.25</v>
      </c>
      <c r="G313" s="36">
        <f t="shared" si="42"/>
        <v>268094.66666666663</v>
      </c>
      <c r="H313" s="36">
        <f t="shared" si="38"/>
        <v>-22399.666666666628</v>
      </c>
      <c r="I313" s="41">
        <f t="shared" si="44"/>
        <v>-20820.234909188031</v>
      </c>
      <c r="J313" s="36">
        <f t="shared" si="39"/>
        <v>-1579.4317574785964</v>
      </c>
      <c r="K313" s="36">
        <f t="shared" si="40"/>
        <v>245695</v>
      </c>
      <c r="L313" s="42">
        <f t="shared" si="43"/>
        <v>0</v>
      </c>
    </row>
    <row r="314" spans="1:12" x14ac:dyDescent="0.25">
      <c r="A314" s="34">
        <v>313</v>
      </c>
      <c r="B314" s="35">
        <v>43101</v>
      </c>
      <c r="C314" s="43">
        <v>226660</v>
      </c>
      <c r="D314" s="37">
        <f t="shared" si="36"/>
        <v>1</v>
      </c>
      <c r="E314" s="37">
        <f t="shared" si="37"/>
        <v>2018</v>
      </c>
      <c r="F314" s="40">
        <f t="shared" si="41"/>
        <v>268128.08333333331</v>
      </c>
      <c r="G314" s="36">
        <f t="shared" si="42"/>
        <v>268270.75</v>
      </c>
      <c r="H314" s="43">
        <f t="shared" si="38"/>
        <v>-41610.75</v>
      </c>
      <c r="I314" s="41">
        <f t="shared" si="44"/>
        <v>-31813.991319444453</v>
      </c>
      <c r="J314" s="36">
        <f t="shared" si="39"/>
        <v>-9796.7586805555475</v>
      </c>
      <c r="K314" s="36">
        <f t="shared" si="40"/>
        <v>226660</v>
      </c>
      <c r="L314" s="42">
        <f t="shared" si="43"/>
        <v>0</v>
      </c>
    </row>
    <row r="315" spans="1:12" x14ac:dyDescent="0.25">
      <c r="A315" s="34">
        <v>314</v>
      </c>
      <c r="B315" s="35">
        <v>43132</v>
      </c>
      <c r="C315" s="43">
        <v>268480</v>
      </c>
      <c r="D315" s="37">
        <f t="shared" si="36"/>
        <v>2</v>
      </c>
      <c r="E315" s="37">
        <f t="shared" si="37"/>
        <v>2018</v>
      </c>
      <c r="F315" s="40">
        <f t="shared" si="41"/>
        <v>268413.41666666669</v>
      </c>
      <c r="G315" s="36">
        <f t="shared" si="42"/>
        <v>268326.83333333337</v>
      </c>
      <c r="H315" s="43">
        <f t="shared" si="38"/>
        <v>153.16666666662786</v>
      </c>
      <c r="I315" s="41">
        <f t="shared" si="44"/>
        <v>2408.0375267093955</v>
      </c>
      <c r="J315" s="36">
        <f t="shared" si="39"/>
        <v>-2254.8708600427676</v>
      </c>
      <c r="K315" s="36">
        <f t="shared" si="40"/>
        <v>268480</v>
      </c>
      <c r="L315" s="42">
        <f t="shared" si="43"/>
        <v>0</v>
      </c>
    </row>
    <row r="316" spans="1:12" x14ac:dyDescent="0.25">
      <c r="A316" s="34">
        <v>315</v>
      </c>
      <c r="B316" s="35">
        <v>43160</v>
      </c>
      <c r="C316" s="43">
        <v>272475</v>
      </c>
      <c r="D316" s="37">
        <f t="shared" si="36"/>
        <v>3</v>
      </c>
      <c r="E316" s="37">
        <f t="shared" si="37"/>
        <v>2018</v>
      </c>
      <c r="F316" s="40">
        <f t="shared" si="41"/>
        <v>268240.25</v>
      </c>
      <c r="G316" s="36">
        <f t="shared" si="42"/>
        <v>268375.125</v>
      </c>
      <c r="H316" s="43">
        <f t="shared" si="38"/>
        <v>4099.875</v>
      </c>
      <c r="I316" s="41">
        <f t="shared" si="44"/>
        <v>2026.6641292735064</v>
      </c>
      <c r="J316" s="36">
        <f t="shared" si="39"/>
        <v>2073.2108707264933</v>
      </c>
      <c r="K316" s="36">
        <f t="shared" si="40"/>
        <v>272475</v>
      </c>
      <c r="L316" s="42">
        <f t="shared" si="43"/>
        <v>0</v>
      </c>
    </row>
    <row r="317" spans="1:12" x14ac:dyDescent="0.25">
      <c r="A317" s="34">
        <v>316</v>
      </c>
      <c r="B317" s="35">
        <v>43191</v>
      </c>
      <c r="C317" s="43">
        <v>286164</v>
      </c>
      <c r="D317" s="37">
        <f t="shared" si="36"/>
        <v>4</v>
      </c>
      <c r="E317" s="37">
        <f t="shared" si="37"/>
        <v>2018</v>
      </c>
      <c r="F317" s="40">
        <f t="shared" si="41"/>
        <v>268510</v>
      </c>
      <c r="G317" s="36">
        <f t="shared" si="42"/>
        <v>268546.58333333337</v>
      </c>
      <c r="H317" s="43">
        <f t="shared" si="38"/>
        <v>17617.416666666628</v>
      </c>
      <c r="I317" s="41">
        <f t="shared" si="44"/>
        <v>12897.09361645299</v>
      </c>
      <c r="J317" s="36">
        <f t="shared" si="39"/>
        <v>4720.3230502136375</v>
      </c>
      <c r="K317" s="36">
        <f t="shared" si="40"/>
        <v>286164</v>
      </c>
      <c r="L317" s="42">
        <f t="shared" si="43"/>
        <v>0</v>
      </c>
    </row>
    <row r="318" spans="1:12" x14ac:dyDescent="0.25">
      <c r="A318" s="34">
        <v>317</v>
      </c>
      <c r="B318" s="35">
        <v>43221</v>
      </c>
      <c r="C318" s="43">
        <v>280877</v>
      </c>
      <c r="D318" s="37">
        <f t="shared" si="36"/>
        <v>5</v>
      </c>
      <c r="E318" s="37">
        <f t="shared" si="37"/>
        <v>2018</v>
      </c>
      <c r="F318" s="40">
        <f t="shared" si="41"/>
        <v>268583.16666666669</v>
      </c>
      <c r="G318" s="36">
        <f t="shared" si="42"/>
        <v>268661.41666666669</v>
      </c>
      <c r="H318" s="43">
        <f t="shared" si="38"/>
        <v>12215.583333333314</v>
      </c>
      <c r="I318" s="41">
        <f t="shared" si="44"/>
        <v>11553.709001068375</v>
      </c>
      <c r="J318" s="36">
        <f t="shared" si="39"/>
        <v>661.87433226493886</v>
      </c>
      <c r="K318" s="36">
        <f t="shared" si="40"/>
        <v>280877</v>
      </c>
      <c r="L318" s="42">
        <f t="shared" si="43"/>
        <v>0</v>
      </c>
    </row>
    <row r="319" spans="1:12" x14ac:dyDescent="0.25">
      <c r="A319" s="34">
        <v>318</v>
      </c>
      <c r="B319" s="35">
        <v>43252</v>
      </c>
      <c r="C319" s="43">
        <v>288145</v>
      </c>
      <c r="D319" s="37">
        <f t="shared" si="36"/>
        <v>6</v>
      </c>
      <c r="E319" s="37">
        <f t="shared" si="37"/>
        <v>2018</v>
      </c>
      <c r="F319" s="40">
        <f t="shared" si="41"/>
        <v>268739.66666666669</v>
      </c>
      <c r="G319" s="36">
        <f t="shared" si="42"/>
        <v>270483.04166666669</v>
      </c>
      <c r="H319" s="43">
        <f t="shared" si="38"/>
        <v>17661.958333333314</v>
      </c>
      <c r="I319" s="41">
        <f t="shared" si="44"/>
        <v>17555.840411324789</v>
      </c>
      <c r="J319" s="36">
        <f t="shared" si="39"/>
        <v>106.11792200852506</v>
      </c>
      <c r="K319" s="36">
        <f t="shared" si="40"/>
        <v>288145</v>
      </c>
      <c r="L319" s="42">
        <f t="shared" si="43"/>
        <v>0</v>
      </c>
    </row>
    <row r="320" spans="1:12" x14ac:dyDescent="0.25">
      <c r="A320" s="34">
        <v>319</v>
      </c>
      <c r="B320" s="35">
        <v>43282</v>
      </c>
      <c r="C320" s="43">
        <v>286608</v>
      </c>
      <c r="D320" s="37">
        <f t="shared" si="36"/>
        <v>7</v>
      </c>
      <c r="E320" s="37">
        <f t="shared" si="37"/>
        <v>2018</v>
      </c>
      <c r="F320" s="40">
        <f t="shared" si="41"/>
        <v>272226.41666666669</v>
      </c>
      <c r="G320" s="44"/>
      <c r="H320" s="44"/>
      <c r="I320" s="39"/>
      <c r="J320" s="44"/>
      <c r="K320" s="44"/>
    </row>
    <row r="321" spans="1:11" x14ac:dyDescent="0.25">
      <c r="A321" s="34">
        <v>320</v>
      </c>
      <c r="B321" s="35">
        <v>43313</v>
      </c>
      <c r="C321" s="43">
        <v>260595</v>
      </c>
      <c r="D321" s="37">
        <f t="shared" si="36"/>
        <v>8</v>
      </c>
      <c r="E321" s="37">
        <f t="shared" si="37"/>
        <v>2018</v>
      </c>
      <c r="F321" s="44"/>
      <c r="G321" s="44"/>
      <c r="H321" s="44"/>
      <c r="I321" s="39"/>
      <c r="J321" s="44"/>
      <c r="K321" s="44"/>
    </row>
    <row r="322" spans="1:11" x14ac:dyDescent="0.25">
      <c r="A322" s="34">
        <v>321</v>
      </c>
      <c r="B322" s="35">
        <v>43344</v>
      </c>
      <c r="C322" s="43">
        <v>282174</v>
      </c>
      <c r="D322" s="37">
        <f t="shared" si="36"/>
        <v>9</v>
      </c>
      <c r="E322" s="37">
        <f t="shared" si="37"/>
        <v>2018</v>
      </c>
      <c r="F322" s="44"/>
      <c r="G322" s="44"/>
      <c r="H322" s="44"/>
      <c r="I322" s="39"/>
      <c r="J322" s="44"/>
      <c r="K322" s="44"/>
    </row>
    <row r="323" spans="1:11" x14ac:dyDescent="0.25">
      <c r="A323" s="34">
        <v>322</v>
      </c>
      <c r="B323" s="35">
        <v>43374</v>
      </c>
      <c r="C323" s="43">
        <v>258590</v>
      </c>
      <c r="D323" s="37">
        <f t="shared" si="36"/>
        <v>10</v>
      </c>
      <c r="E323" s="37">
        <f t="shared" si="37"/>
        <v>2018</v>
      </c>
      <c r="F323" s="44"/>
      <c r="G323" s="44"/>
      <c r="H323" s="44"/>
      <c r="I323" s="39"/>
      <c r="J323" s="44"/>
      <c r="K323" s="44"/>
    </row>
    <row r="324" spans="1:11" x14ac:dyDescent="0.25">
      <c r="A324" s="34">
        <v>323</v>
      </c>
      <c r="B324" s="35">
        <v>43405</v>
      </c>
      <c r="C324" s="43">
        <v>268413</v>
      </c>
      <c r="D324" s="37">
        <f t="shared" si="36"/>
        <v>11</v>
      </c>
      <c r="E324" s="37">
        <f t="shared" si="37"/>
        <v>2018</v>
      </c>
      <c r="F324" s="44"/>
      <c r="G324" s="44"/>
      <c r="H324" s="44"/>
      <c r="I324" s="39"/>
      <c r="J324" s="44"/>
      <c r="K324" s="44"/>
    </row>
    <row r="325" spans="1:11" ht="15.75" thickBot="1" x14ac:dyDescent="0.3">
      <c r="A325" s="45">
        <v>324</v>
      </c>
      <c r="B325" s="46">
        <v>43435</v>
      </c>
      <c r="C325" s="47">
        <v>287536</v>
      </c>
      <c r="D325" s="48">
        <f t="shared" si="36"/>
        <v>12</v>
      </c>
      <c r="E325" s="48">
        <f t="shared" si="37"/>
        <v>2018</v>
      </c>
      <c r="F325" s="49"/>
      <c r="G325" s="49"/>
      <c r="H325" s="49"/>
      <c r="I325" s="50"/>
      <c r="J325" s="49"/>
      <c r="K325" s="49"/>
    </row>
  </sheetData>
  <hyperlinks>
    <hyperlink ref="I1" location="'A2.1 Seasonality Index'!A1" display="'A2.1 Seasonality Index'!A1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7"/>
  <sheetViews>
    <sheetView showGridLines="0" zoomScale="70" zoomScaleNormal="8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C29" sqref="AC29"/>
    </sheetView>
  </sheetViews>
  <sheetFormatPr defaultRowHeight="15" x14ac:dyDescent="0.25"/>
  <cols>
    <col min="1" max="1" width="12" style="23" bestFit="1" customWidth="1"/>
    <col min="2" max="30" width="10.42578125" style="23" bestFit="1" customWidth="1"/>
    <col min="31" max="16384" width="9.140625" style="23"/>
  </cols>
  <sheetData>
    <row r="1" spans="1:32" ht="15" customHeight="1" x14ac:dyDescent="0.25">
      <c r="A1" s="258" t="s">
        <v>27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60"/>
      <c r="AC1" s="261" t="s">
        <v>28</v>
      </c>
      <c r="AD1" s="261" t="s">
        <v>29</v>
      </c>
    </row>
    <row r="2" spans="1:32" s="55" customFormat="1" ht="15.75" thickBot="1" x14ac:dyDescent="0.3">
      <c r="A2" s="52" t="s">
        <v>30</v>
      </c>
      <c r="B2" s="53">
        <v>1992</v>
      </c>
      <c r="C2" s="53">
        <v>1993</v>
      </c>
      <c r="D2" s="53">
        <v>1994</v>
      </c>
      <c r="E2" s="53">
        <v>1995</v>
      </c>
      <c r="F2" s="53">
        <v>1996</v>
      </c>
      <c r="G2" s="53">
        <v>1997</v>
      </c>
      <c r="H2" s="53">
        <v>1998</v>
      </c>
      <c r="I2" s="53">
        <v>1999</v>
      </c>
      <c r="J2" s="53">
        <v>2000</v>
      </c>
      <c r="K2" s="53">
        <v>2001</v>
      </c>
      <c r="L2" s="53">
        <v>2002</v>
      </c>
      <c r="M2" s="53">
        <v>2003</v>
      </c>
      <c r="N2" s="53">
        <v>2004</v>
      </c>
      <c r="O2" s="53">
        <v>2005</v>
      </c>
      <c r="P2" s="53">
        <v>2006</v>
      </c>
      <c r="Q2" s="53">
        <v>2007</v>
      </c>
      <c r="R2" s="53">
        <v>2008</v>
      </c>
      <c r="S2" s="53">
        <v>2009</v>
      </c>
      <c r="T2" s="53">
        <v>2010</v>
      </c>
      <c r="U2" s="53">
        <v>2011</v>
      </c>
      <c r="V2" s="53">
        <v>2012</v>
      </c>
      <c r="W2" s="53">
        <v>2013</v>
      </c>
      <c r="X2" s="53">
        <v>2014</v>
      </c>
      <c r="Y2" s="53">
        <v>2015</v>
      </c>
      <c r="Z2" s="53">
        <v>2016</v>
      </c>
      <c r="AA2" s="53">
        <v>2017</v>
      </c>
      <c r="AB2" s="54">
        <v>2018</v>
      </c>
      <c r="AC2" s="262"/>
      <c r="AD2" s="262"/>
    </row>
    <row r="3" spans="1:32" x14ac:dyDescent="0.25">
      <c r="A3" s="56">
        <v>1</v>
      </c>
      <c r="B3" s="57"/>
      <c r="C3" s="58">
        <f>SUMIFS('A2. Decomposition'!$H:$H,'A2. Decomposition'!$D:$D,'A2.1 Seasonality Index'!$A3,'A2. Decomposition'!$E:$E,'A2.1 Seasonality Index'!C$2)</f>
        <v>-26962.625</v>
      </c>
      <c r="D3" s="58">
        <f>SUMIFS('A2. Decomposition'!$H:$H,'A2. Decomposition'!$D:$D,'A2.1 Seasonality Index'!$A3,'A2. Decomposition'!$E:$E,'A2.1 Seasonality Index'!D$2)</f>
        <v>-27643.875</v>
      </c>
      <c r="E3" s="58">
        <f>SUMIFS('A2. Decomposition'!$H:$H,'A2. Decomposition'!$D:$D,'A2.1 Seasonality Index'!$A3,'A2. Decomposition'!$E:$E,'A2.1 Seasonality Index'!E$2)</f>
        <v>-29708.791666666686</v>
      </c>
      <c r="F3" s="58">
        <f>SUMIFS('A2. Decomposition'!$H:$H,'A2. Decomposition'!$D:$D,'A2.1 Seasonality Index'!$A3,'A2. Decomposition'!$E:$E,'A2.1 Seasonality Index'!F$2)</f>
        <v>-27688.333333333343</v>
      </c>
      <c r="G3" s="58">
        <f>SUMIFS('A2. Decomposition'!$H:$H,'A2. Decomposition'!$D:$D,'A2.1 Seasonality Index'!$A3,'A2. Decomposition'!$E:$E,'A2.1 Seasonality Index'!G$2)</f>
        <v>-27550.25</v>
      </c>
      <c r="H3" s="58">
        <f>SUMIFS('A2. Decomposition'!$H:$H,'A2. Decomposition'!$D:$D,'A2.1 Seasonality Index'!$A3,'A2. Decomposition'!$E:$E,'A2.1 Seasonality Index'!H$2)</f>
        <v>-28881.791666666686</v>
      </c>
      <c r="I3" s="58">
        <f>SUMIFS('A2. Decomposition'!$H:$H,'A2. Decomposition'!$D:$D,'A2.1 Seasonality Index'!$A3,'A2. Decomposition'!$E:$E,'A2.1 Seasonality Index'!I$2)</f>
        <v>-29472.083333333314</v>
      </c>
      <c r="J3" s="58">
        <f>SUMIFS('A2. Decomposition'!$H:$H,'A2. Decomposition'!$D:$D,'A2.1 Seasonality Index'!$A3,'A2. Decomposition'!$E:$E,'A2.1 Seasonality Index'!J$2)</f>
        <v>-29024.041666666686</v>
      </c>
      <c r="K3" s="58">
        <f>SUMIFS('A2. Decomposition'!$H:$H,'A2. Decomposition'!$D:$D,'A2.1 Seasonality Index'!$A3,'A2. Decomposition'!$E:$E,'A2.1 Seasonality Index'!K$2)</f>
        <v>-30043.25</v>
      </c>
      <c r="L3" s="58">
        <f>SUMIFS('A2. Decomposition'!$H:$H,'A2. Decomposition'!$D:$D,'A2.1 Seasonality Index'!$A3,'A2. Decomposition'!$E:$E,'A2.1 Seasonality Index'!L$2)</f>
        <v>-28111.416666666686</v>
      </c>
      <c r="M3" s="58">
        <f>SUMIFS('A2. Decomposition'!$H:$H,'A2. Decomposition'!$D:$D,'A2.1 Seasonality Index'!$A3,'A2. Decomposition'!$E:$E,'A2.1 Seasonality Index'!M$2)</f>
        <v>-35453.375</v>
      </c>
      <c r="N3" s="58">
        <f>SUMIFS('A2. Decomposition'!$H:$H,'A2. Decomposition'!$D:$D,'A2.1 Seasonality Index'!$A3,'A2. Decomposition'!$E:$E,'A2.1 Seasonality Index'!N$2)</f>
        <v>-31675.458333333314</v>
      </c>
      <c r="O3" s="58">
        <f>SUMIFS('A2. Decomposition'!$H:$H,'A2. Decomposition'!$D:$D,'A2.1 Seasonality Index'!$A3,'A2. Decomposition'!$E:$E,'A2.1 Seasonality Index'!O$2)</f>
        <v>-29073.208333333343</v>
      </c>
      <c r="P3" s="58">
        <f>SUMIFS('A2. Decomposition'!$H:$H,'A2. Decomposition'!$D:$D,'A2.1 Seasonality Index'!$A3,'A2. Decomposition'!$E:$E,'A2.1 Seasonality Index'!P$2)</f>
        <v>-29255.625</v>
      </c>
      <c r="Q3" s="58">
        <f>SUMIFS('A2. Decomposition'!$H:$H,'A2. Decomposition'!$D:$D,'A2.1 Seasonality Index'!$A3,'A2. Decomposition'!$E:$E,'A2.1 Seasonality Index'!Q$2)</f>
        <v>-33304.041666666686</v>
      </c>
      <c r="R3" s="58">
        <f>SUMIFS('A2. Decomposition'!$H:$H,'A2. Decomposition'!$D:$D,'A2.1 Seasonality Index'!$A3,'A2. Decomposition'!$E:$E,'A2.1 Seasonality Index'!R$2)</f>
        <v>-28548.166666666686</v>
      </c>
      <c r="S3" s="58">
        <f>SUMIFS('A2. Decomposition'!$H:$H,'A2. Decomposition'!$D:$D,'A2.1 Seasonality Index'!$A3,'A2. Decomposition'!$E:$E,'A2.1 Seasonality Index'!S$2)</f>
        <v>-28985.75</v>
      </c>
      <c r="T3" s="58">
        <f>SUMIFS('A2. Decomposition'!$H:$H,'A2. Decomposition'!$D:$D,'A2.1 Seasonality Index'!$A3,'A2. Decomposition'!$E:$E,'A2.1 Seasonality Index'!T$2)</f>
        <v>-35621.333333333343</v>
      </c>
      <c r="U3" s="58">
        <f>SUMIFS('A2. Decomposition'!$H:$H,'A2. Decomposition'!$D:$D,'A2.1 Seasonality Index'!$A3,'A2. Decomposition'!$E:$E,'A2.1 Seasonality Index'!U$2)</f>
        <v>-32887.041666666686</v>
      </c>
      <c r="V3" s="58">
        <f>SUMIFS('A2. Decomposition'!$H:$H,'A2. Decomposition'!$D:$D,'A2.1 Seasonality Index'!$A3,'A2. Decomposition'!$E:$E,'A2.1 Seasonality Index'!V$2)</f>
        <v>-29507.541666666686</v>
      </c>
      <c r="W3" s="58">
        <f>SUMIFS('A2. Decomposition'!$H:$H,'A2. Decomposition'!$D:$D,'A2.1 Seasonality Index'!$A3,'A2. Decomposition'!$E:$E,'A2.1 Seasonality Index'!W$2)</f>
        <v>-32144.916666666686</v>
      </c>
      <c r="X3" s="58">
        <f>SUMIFS('A2. Decomposition'!$H:$H,'A2. Decomposition'!$D:$D,'A2.1 Seasonality Index'!$A3,'A2. Decomposition'!$E:$E,'A2.1 Seasonality Index'!X$2)</f>
        <v>-36158.75</v>
      </c>
      <c r="Y3" s="58">
        <f>SUMIFS('A2. Decomposition'!$H:$H,'A2. Decomposition'!$D:$D,'A2.1 Seasonality Index'!$A3,'A2. Decomposition'!$E:$E,'A2.1 Seasonality Index'!Y$2)</f>
        <v>-38480.916666666657</v>
      </c>
      <c r="Z3" s="58">
        <f>SUMIFS('A2. Decomposition'!$H:$H,'A2. Decomposition'!$D:$D,'A2.1 Seasonality Index'!$A3,'A2. Decomposition'!$E:$E,'A2.1 Seasonality Index'!Z$2)</f>
        <v>-39084.833333333343</v>
      </c>
      <c r="AA3" s="58">
        <f>SUMIFS('A2. Decomposition'!$H:$H,'A2. Decomposition'!$D:$D,'A2.1 Seasonality Index'!$A3,'A2. Decomposition'!$E:$E,'A2.1 Seasonality Index'!AA$2)</f>
        <v>-39920.375</v>
      </c>
      <c r="AB3" s="59">
        <f>SUMIFS('A2. Decomposition'!$H:$H,'A2. Decomposition'!$D:$D,'A2.1 Seasonality Index'!$A3,'A2. Decomposition'!$E:$E,'A2.1 Seasonality Index'!AB$2)</f>
        <v>-41610.75</v>
      </c>
      <c r="AC3" s="60">
        <f>AVERAGE(C3:AB3)</f>
        <v>-31799.943910256421</v>
      </c>
      <c r="AD3" s="60">
        <f>AC3-$AC$16</f>
        <v>-31813.991319444453</v>
      </c>
    </row>
    <row r="4" spans="1:32" x14ac:dyDescent="0.25">
      <c r="A4" s="56">
        <v>2</v>
      </c>
      <c r="B4" s="57"/>
      <c r="C4" s="58">
        <f>SUMIFS('A2. Decomposition'!$H:$H,'A2. Decomposition'!$D:$D,'A2.1 Seasonality Index'!$A4,'A2. Decomposition'!$E:$E,'A2.1 Seasonality Index'!C$2)</f>
        <v>-2260.0416666666861</v>
      </c>
      <c r="D4" s="58">
        <f>SUMIFS('A2. Decomposition'!$H:$H,'A2. Decomposition'!$D:$D,'A2.1 Seasonality Index'!$A4,'A2. Decomposition'!$E:$E,'A2.1 Seasonality Index'!D$2)</f>
        <v>1595.5833333333139</v>
      </c>
      <c r="E4" s="58">
        <f>SUMIFS('A2. Decomposition'!$H:$H,'A2. Decomposition'!$D:$D,'A2.1 Seasonality Index'!$A4,'A2. Decomposition'!$E:$E,'A2.1 Seasonality Index'!E$2)</f>
        <v>151.625</v>
      </c>
      <c r="F4" s="58">
        <f>SUMIFS('A2. Decomposition'!$H:$H,'A2. Decomposition'!$D:$D,'A2.1 Seasonality Index'!$A4,'A2. Decomposition'!$E:$E,'A2.1 Seasonality Index'!F$2)</f>
        <v>-643.83333333334303</v>
      </c>
      <c r="G4" s="58">
        <f>SUMIFS('A2. Decomposition'!$H:$H,'A2. Decomposition'!$D:$D,'A2.1 Seasonality Index'!$A4,'A2. Decomposition'!$E:$E,'A2.1 Seasonality Index'!G$2)</f>
        <v>18.875</v>
      </c>
      <c r="H4" s="58">
        <f>SUMIFS('A2. Decomposition'!$H:$H,'A2. Decomposition'!$D:$D,'A2.1 Seasonality Index'!$A4,'A2. Decomposition'!$E:$E,'A2.1 Seasonality Index'!H$2)</f>
        <v>-2225.1666666666861</v>
      </c>
      <c r="I4" s="58">
        <f>SUMIFS('A2. Decomposition'!$H:$H,'A2. Decomposition'!$D:$D,'A2.1 Seasonality Index'!$A4,'A2. Decomposition'!$E:$E,'A2.1 Seasonality Index'!I$2)</f>
        <v>-577.625</v>
      </c>
      <c r="J4" s="58">
        <f>SUMIFS('A2. Decomposition'!$H:$H,'A2. Decomposition'!$D:$D,'A2.1 Seasonality Index'!$A4,'A2. Decomposition'!$E:$E,'A2.1 Seasonality Index'!J$2)</f>
        <v>3791.5416666666861</v>
      </c>
      <c r="K4" s="58">
        <f>SUMIFS('A2. Decomposition'!$H:$H,'A2. Decomposition'!$D:$D,'A2.1 Seasonality Index'!$A4,'A2. Decomposition'!$E:$E,'A2.1 Seasonality Index'!K$2)</f>
        <v>1507.125</v>
      </c>
      <c r="L4" s="58">
        <f>SUMIFS('A2. Decomposition'!$H:$H,'A2. Decomposition'!$D:$D,'A2.1 Seasonality Index'!$A4,'A2. Decomposition'!$E:$E,'A2.1 Seasonality Index'!L$2)</f>
        <v>-807.79166666668607</v>
      </c>
      <c r="M4" s="58">
        <f>SUMIFS('A2. Decomposition'!$H:$H,'A2. Decomposition'!$D:$D,'A2.1 Seasonality Index'!$A4,'A2. Decomposition'!$E:$E,'A2.1 Seasonality Index'!M$2)</f>
        <v>-2695</v>
      </c>
      <c r="N4" s="58">
        <f>SUMIFS('A2. Decomposition'!$H:$H,'A2. Decomposition'!$D:$D,'A2.1 Seasonality Index'!$A4,'A2. Decomposition'!$E:$E,'A2.1 Seasonality Index'!N$2)</f>
        <v>5676.3333333333139</v>
      </c>
      <c r="O4" s="58">
        <f>SUMIFS('A2. Decomposition'!$H:$H,'A2. Decomposition'!$D:$D,'A2.1 Seasonality Index'!$A4,'A2. Decomposition'!$E:$E,'A2.1 Seasonality Index'!O$2)</f>
        <v>4088.291666666657</v>
      </c>
      <c r="P4" s="58">
        <f>SUMIFS('A2. Decomposition'!$H:$H,'A2. Decomposition'!$D:$D,'A2.1 Seasonality Index'!$A4,'A2. Decomposition'!$E:$E,'A2.1 Seasonality Index'!P$2)</f>
        <v>6521.0416666666861</v>
      </c>
      <c r="Q4" s="58">
        <f>SUMIFS('A2. Decomposition'!$H:$H,'A2. Decomposition'!$D:$D,'A2.1 Seasonality Index'!$A4,'A2. Decomposition'!$E:$E,'A2.1 Seasonality Index'!Q$2)</f>
        <v>6836.166666666657</v>
      </c>
      <c r="R4" s="58">
        <f>SUMIFS('A2. Decomposition'!$H:$H,'A2. Decomposition'!$D:$D,'A2.1 Seasonality Index'!$A4,'A2. Decomposition'!$E:$E,'A2.1 Seasonality Index'!R$2)</f>
        <v>3166.0833333333139</v>
      </c>
      <c r="S4" s="58">
        <f>SUMIFS('A2. Decomposition'!$H:$H,'A2. Decomposition'!$D:$D,'A2.1 Seasonality Index'!$A4,'A2. Decomposition'!$E:$E,'A2.1 Seasonality Index'!S$2)</f>
        <v>3026.7916666666861</v>
      </c>
      <c r="T4" s="58">
        <f>SUMIFS('A2. Decomposition'!$H:$H,'A2. Decomposition'!$D:$D,'A2.1 Seasonality Index'!$A4,'A2. Decomposition'!$E:$E,'A2.1 Seasonality Index'!T$2)</f>
        <v>7721.166666666657</v>
      </c>
      <c r="U4" s="58">
        <f>SUMIFS('A2. Decomposition'!$H:$H,'A2. Decomposition'!$D:$D,'A2.1 Seasonality Index'!$A4,'A2. Decomposition'!$E:$E,'A2.1 Seasonality Index'!U$2)</f>
        <v>7021.0833333333139</v>
      </c>
      <c r="V4" s="58">
        <f>SUMIFS('A2. Decomposition'!$H:$H,'A2. Decomposition'!$D:$D,'A2.1 Seasonality Index'!$A4,'A2. Decomposition'!$E:$E,'A2.1 Seasonality Index'!V$2)</f>
        <v>8435.041666666657</v>
      </c>
      <c r="W4" s="58">
        <f>SUMIFS('A2. Decomposition'!$H:$H,'A2. Decomposition'!$D:$D,'A2.1 Seasonality Index'!$A4,'A2. Decomposition'!$E:$E,'A2.1 Seasonality Index'!W$2)</f>
        <v>4771.791666666657</v>
      </c>
      <c r="X4" s="58">
        <f>SUMIFS('A2. Decomposition'!$H:$H,'A2. Decomposition'!$D:$D,'A2.1 Seasonality Index'!$A4,'A2. Decomposition'!$E:$E,'A2.1 Seasonality Index'!X$2)</f>
        <v>3069.5</v>
      </c>
      <c r="Y4" s="58">
        <f>SUMIFS('A2. Decomposition'!$H:$H,'A2. Decomposition'!$D:$D,'A2.1 Seasonality Index'!$A4,'A2. Decomposition'!$E:$E,'A2.1 Seasonality Index'!Y$2)</f>
        <v>1866.9166666666861</v>
      </c>
      <c r="Z4" s="58">
        <f>SUMIFS('A2. Decomposition'!$H:$H,'A2. Decomposition'!$D:$D,'A2.1 Seasonality Index'!$A4,'A2. Decomposition'!$E:$E,'A2.1 Seasonality Index'!Z$2)</f>
        <v>2469.7916666666279</v>
      </c>
      <c r="AA4" s="58">
        <f>SUMIFS('A2. Decomposition'!$H:$H,'A2. Decomposition'!$D:$D,'A2.1 Seasonality Index'!$A4,'A2. Decomposition'!$E:$E,'A2.1 Seasonality Index'!AA$2)</f>
        <v>295.75</v>
      </c>
      <c r="AB4" s="59">
        <f>SUMIFS('A2. Decomposition'!$H:$H,'A2. Decomposition'!$D:$D,'A2.1 Seasonality Index'!$A4,'A2. Decomposition'!$E:$E,'A2.1 Seasonality Index'!AB$2)</f>
        <v>153.16666666662786</v>
      </c>
      <c r="AC4" s="60">
        <f t="shared" ref="AC4:AC8" si="0">AVERAGE(C4:AB4)</f>
        <v>2422.0849358974283</v>
      </c>
      <c r="AD4" s="60">
        <f>AC4-$AC$16</f>
        <v>2408.0375267093955</v>
      </c>
    </row>
    <row r="5" spans="1:32" x14ac:dyDescent="0.25">
      <c r="A5" s="56">
        <v>3</v>
      </c>
      <c r="B5" s="57"/>
      <c r="C5" s="58">
        <f>SUMIFS('A2. Decomposition'!$H:$H,'A2. Decomposition'!$D:$D,'A2.1 Seasonality Index'!$A5,'A2. Decomposition'!$E:$E,'A2.1 Seasonality Index'!C$2)</f>
        <v>-1634.2916666666861</v>
      </c>
      <c r="D5" s="58">
        <f>SUMIFS('A2. Decomposition'!$H:$H,'A2. Decomposition'!$D:$D,'A2.1 Seasonality Index'!$A5,'A2. Decomposition'!$E:$E,'A2.1 Seasonality Index'!D$2)</f>
        <v>320.20833333331393</v>
      </c>
      <c r="E5" s="58">
        <f>SUMIFS('A2. Decomposition'!$H:$H,'A2. Decomposition'!$D:$D,'A2.1 Seasonality Index'!$A5,'A2. Decomposition'!$E:$E,'A2.1 Seasonality Index'!E$2)</f>
        <v>-3163.875</v>
      </c>
      <c r="F5" s="58">
        <f>SUMIFS('A2. Decomposition'!$H:$H,'A2. Decomposition'!$D:$D,'A2.1 Seasonality Index'!$A5,'A2. Decomposition'!$E:$E,'A2.1 Seasonality Index'!F$2)</f>
        <v>-89.791666666686069</v>
      </c>
      <c r="G5" s="58">
        <f>SUMIFS('A2. Decomposition'!$H:$H,'A2. Decomposition'!$D:$D,'A2.1 Seasonality Index'!$A5,'A2. Decomposition'!$E:$E,'A2.1 Seasonality Index'!G$2)</f>
        <v>-1122.625</v>
      </c>
      <c r="H5" s="58">
        <f>SUMIFS('A2. Decomposition'!$H:$H,'A2. Decomposition'!$D:$D,'A2.1 Seasonality Index'!$A5,'A2. Decomposition'!$E:$E,'A2.1 Seasonality Index'!H$2)</f>
        <v>923.08333333331393</v>
      </c>
      <c r="I5" s="58">
        <f>SUMIFS('A2. Decomposition'!$H:$H,'A2. Decomposition'!$D:$D,'A2.1 Seasonality Index'!$A5,'A2. Decomposition'!$E:$E,'A2.1 Seasonality Index'!I$2)</f>
        <v>-759.33333333331393</v>
      </c>
      <c r="J5" s="58">
        <f>SUMIFS('A2. Decomposition'!$H:$H,'A2. Decomposition'!$D:$D,'A2.1 Seasonality Index'!$A5,'A2. Decomposition'!$E:$E,'A2.1 Seasonality Index'!J$2)</f>
        <v>-1269.3333333333139</v>
      </c>
      <c r="K5" s="58">
        <f>SUMIFS('A2. Decomposition'!$H:$H,'A2. Decomposition'!$D:$D,'A2.1 Seasonality Index'!$A5,'A2. Decomposition'!$E:$E,'A2.1 Seasonality Index'!K$2)</f>
        <v>1309.2916666666861</v>
      </c>
      <c r="L5" s="58">
        <f>SUMIFS('A2. Decomposition'!$H:$H,'A2. Decomposition'!$D:$D,'A2.1 Seasonality Index'!$A5,'A2. Decomposition'!$E:$E,'A2.1 Seasonality Index'!L$2)</f>
        <v>-144.25</v>
      </c>
      <c r="M5" s="58">
        <f>SUMIFS('A2. Decomposition'!$H:$H,'A2. Decomposition'!$D:$D,'A2.1 Seasonality Index'!$A5,'A2. Decomposition'!$E:$E,'A2.1 Seasonality Index'!M$2)</f>
        <v>-472.25</v>
      </c>
      <c r="N5" s="58">
        <f>SUMIFS('A2. Decomposition'!$H:$H,'A2. Decomposition'!$D:$D,'A2.1 Seasonality Index'!$A5,'A2. Decomposition'!$E:$E,'A2.1 Seasonality Index'!N$2)</f>
        <v>4970</v>
      </c>
      <c r="O5" s="58">
        <f>SUMIFS('A2. Decomposition'!$H:$H,'A2. Decomposition'!$D:$D,'A2.1 Seasonality Index'!$A5,'A2. Decomposition'!$E:$E,'A2.1 Seasonality Index'!O$2)</f>
        <v>1947.625</v>
      </c>
      <c r="P5" s="58">
        <f>SUMIFS('A2. Decomposition'!$H:$H,'A2. Decomposition'!$D:$D,'A2.1 Seasonality Index'!$A5,'A2. Decomposition'!$E:$E,'A2.1 Seasonality Index'!P$2)</f>
        <v>130.16666666668607</v>
      </c>
      <c r="Q5" s="58">
        <f>SUMIFS('A2. Decomposition'!$H:$H,'A2. Decomposition'!$D:$D,'A2.1 Seasonality Index'!$A5,'A2. Decomposition'!$E:$E,'A2.1 Seasonality Index'!Q$2)</f>
        <v>-367</v>
      </c>
      <c r="R5" s="58">
        <f>SUMIFS('A2. Decomposition'!$H:$H,'A2. Decomposition'!$D:$D,'A2.1 Seasonality Index'!$A5,'A2. Decomposition'!$E:$E,'A2.1 Seasonality Index'!R$2)</f>
        <v>3408.2916666666861</v>
      </c>
      <c r="S5" s="58">
        <f>SUMIFS('A2. Decomposition'!$H:$H,'A2. Decomposition'!$D:$D,'A2.1 Seasonality Index'!$A5,'A2. Decomposition'!$E:$E,'A2.1 Seasonality Index'!S$2)</f>
        <v>4712.958333333343</v>
      </c>
      <c r="T5" s="58">
        <f>SUMIFS('A2. Decomposition'!$H:$H,'A2. Decomposition'!$D:$D,'A2.1 Seasonality Index'!$A5,'A2. Decomposition'!$E:$E,'A2.1 Seasonality Index'!T$2)</f>
        <v>7131.75</v>
      </c>
      <c r="U5" s="58">
        <f>SUMIFS('A2. Decomposition'!$H:$H,'A2. Decomposition'!$D:$D,'A2.1 Seasonality Index'!$A5,'A2. Decomposition'!$E:$E,'A2.1 Seasonality Index'!U$2)</f>
        <v>3771.2916666666861</v>
      </c>
      <c r="V5" s="58">
        <f>SUMIFS('A2. Decomposition'!$H:$H,'A2. Decomposition'!$D:$D,'A2.1 Seasonality Index'!$A5,'A2. Decomposition'!$E:$E,'A2.1 Seasonality Index'!V$2)</f>
        <v>1726.666666666657</v>
      </c>
      <c r="W5" s="58">
        <f>SUMIFS('A2. Decomposition'!$H:$H,'A2. Decomposition'!$D:$D,'A2.1 Seasonality Index'!$A5,'A2. Decomposition'!$E:$E,'A2.1 Seasonality Index'!W$2)</f>
        <v>3441.3333333333139</v>
      </c>
      <c r="X5" s="58">
        <f>SUMIFS('A2. Decomposition'!$H:$H,'A2. Decomposition'!$D:$D,'A2.1 Seasonality Index'!$A5,'A2. Decomposition'!$E:$E,'A2.1 Seasonality Index'!X$2)</f>
        <v>5900.333333333343</v>
      </c>
      <c r="Y5" s="58">
        <f>SUMIFS('A2. Decomposition'!$H:$H,'A2. Decomposition'!$D:$D,'A2.1 Seasonality Index'!$A5,'A2. Decomposition'!$E:$E,'A2.1 Seasonality Index'!Y$2)</f>
        <v>6219.9583333333139</v>
      </c>
      <c r="Z5" s="58">
        <f>SUMIFS('A2. Decomposition'!$H:$H,'A2. Decomposition'!$D:$D,'A2.1 Seasonality Index'!$A5,'A2. Decomposition'!$E:$E,'A2.1 Seasonality Index'!Z$2)</f>
        <v>6388.7083333333721</v>
      </c>
      <c r="AA5" s="58">
        <f>SUMIFS('A2. Decomposition'!$H:$H,'A2. Decomposition'!$D:$D,'A2.1 Seasonality Index'!$A5,'A2. Decomposition'!$E:$E,'A2.1 Seasonality Index'!AA$2)</f>
        <v>5679.7083333333139</v>
      </c>
      <c r="AB5" s="59">
        <f>SUMIFS('A2. Decomposition'!$H:$H,'A2. Decomposition'!$D:$D,'A2.1 Seasonality Index'!$A5,'A2. Decomposition'!$E:$E,'A2.1 Seasonality Index'!AB$2)</f>
        <v>4099.875</v>
      </c>
      <c r="AC5" s="60">
        <f t="shared" si="0"/>
        <v>2040.7115384615395</v>
      </c>
      <c r="AD5" s="60">
        <f t="shared" ref="AD5:AD14" si="1">AC5-$AC$16</f>
        <v>2026.6641292735064</v>
      </c>
    </row>
    <row r="6" spans="1:32" x14ac:dyDescent="0.25">
      <c r="A6" s="56">
        <v>4</v>
      </c>
      <c r="B6" s="57"/>
      <c r="C6" s="58">
        <f>SUMIFS('A2. Decomposition'!$H:$H,'A2. Decomposition'!$D:$D,'A2.1 Seasonality Index'!$A6,'A2. Decomposition'!$E:$E,'A2.1 Seasonality Index'!C$2)</f>
        <v>15280.583333333314</v>
      </c>
      <c r="D6" s="58">
        <f>SUMIFS('A2. Decomposition'!$H:$H,'A2. Decomposition'!$D:$D,'A2.1 Seasonality Index'!$A6,'A2. Decomposition'!$E:$E,'A2.1 Seasonality Index'!D$2)</f>
        <v>10972.916666666657</v>
      </c>
      <c r="E6" s="58">
        <f>SUMIFS('A2. Decomposition'!$H:$H,'A2. Decomposition'!$D:$D,'A2.1 Seasonality Index'!$A6,'A2. Decomposition'!$E:$E,'A2.1 Seasonality Index'!E$2)</f>
        <v>10878.375</v>
      </c>
      <c r="F6" s="58">
        <f>SUMIFS('A2. Decomposition'!$H:$H,'A2. Decomposition'!$D:$D,'A2.1 Seasonality Index'!$A6,'A2. Decomposition'!$E:$E,'A2.1 Seasonality Index'!F$2)</f>
        <v>12732.333333333314</v>
      </c>
      <c r="G6" s="58">
        <f>SUMIFS('A2. Decomposition'!$H:$H,'A2. Decomposition'!$D:$D,'A2.1 Seasonality Index'!$A6,'A2. Decomposition'!$E:$E,'A2.1 Seasonality Index'!G$2)</f>
        <v>13321.708333333314</v>
      </c>
      <c r="H6" s="58">
        <f>SUMIFS('A2. Decomposition'!$H:$H,'A2. Decomposition'!$D:$D,'A2.1 Seasonality Index'!$A6,'A2. Decomposition'!$E:$E,'A2.1 Seasonality Index'!H$2)</f>
        <v>10231.916666666686</v>
      </c>
      <c r="I6" s="58">
        <f>SUMIFS('A2. Decomposition'!$H:$H,'A2. Decomposition'!$D:$D,'A2.1 Seasonality Index'!$A6,'A2. Decomposition'!$E:$E,'A2.1 Seasonality Index'!I$2)</f>
        <v>8372.9166666666861</v>
      </c>
      <c r="J6" s="58">
        <f>SUMIFS('A2. Decomposition'!$H:$H,'A2. Decomposition'!$D:$D,'A2.1 Seasonality Index'!$A6,'A2. Decomposition'!$E:$E,'A2.1 Seasonality Index'!J$2)</f>
        <v>13374.375</v>
      </c>
      <c r="K6" s="58">
        <f>SUMIFS('A2. Decomposition'!$H:$H,'A2. Decomposition'!$D:$D,'A2.1 Seasonality Index'!$A6,'A2. Decomposition'!$E:$E,'A2.1 Seasonality Index'!K$2)</f>
        <v>13642.833333333343</v>
      </c>
      <c r="L6" s="58">
        <f>SUMIFS('A2. Decomposition'!$H:$H,'A2. Decomposition'!$D:$D,'A2.1 Seasonality Index'!$A6,'A2. Decomposition'!$E:$E,'A2.1 Seasonality Index'!L$2)</f>
        <v>14182.291666666686</v>
      </c>
      <c r="M6" s="58">
        <f>SUMIFS('A2. Decomposition'!$H:$H,'A2. Decomposition'!$D:$D,'A2.1 Seasonality Index'!$A6,'A2. Decomposition'!$E:$E,'A2.1 Seasonality Index'!M$2)</f>
        <v>12875.833333333314</v>
      </c>
      <c r="N6" s="58">
        <f>SUMIFS('A2. Decomposition'!$H:$H,'A2. Decomposition'!$D:$D,'A2.1 Seasonality Index'!$A6,'A2. Decomposition'!$E:$E,'A2.1 Seasonality Index'!N$2)</f>
        <v>10964.25</v>
      </c>
      <c r="O6" s="58">
        <f>SUMIFS('A2. Decomposition'!$H:$H,'A2. Decomposition'!$D:$D,'A2.1 Seasonality Index'!$A6,'A2. Decomposition'!$E:$E,'A2.1 Seasonality Index'!O$2)</f>
        <v>13758</v>
      </c>
      <c r="P6" s="58">
        <f>SUMIFS('A2. Decomposition'!$H:$H,'A2. Decomposition'!$D:$D,'A2.1 Seasonality Index'!$A6,'A2. Decomposition'!$E:$E,'A2.1 Seasonality Index'!P$2)</f>
        <v>12489.083333333314</v>
      </c>
      <c r="Q6" s="58">
        <f>SUMIFS('A2. Decomposition'!$H:$H,'A2. Decomposition'!$D:$D,'A2.1 Seasonality Index'!$A6,'A2. Decomposition'!$E:$E,'A2.1 Seasonality Index'!Q$2)</f>
        <v>14448.458333333343</v>
      </c>
      <c r="R6" s="58">
        <f>SUMIFS('A2. Decomposition'!$H:$H,'A2. Decomposition'!$D:$D,'A2.1 Seasonality Index'!$A6,'A2. Decomposition'!$E:$E,'A2.1 Seasonality Index'!R$2)</f>
        <v>13407</v>
      </c>
      <c r="S6" s="58">
        <f>SUMIFS('A2. Decomposition'!$H:$H,'A2. Decomposition'!$D:$D,'A2.1 Seasonality Index'!$A6,'A2. Decomposition'!$E:$E,'A2.1 Seasonality Index'!S$2)</f>
        <v>11733.291666666686</v>
      </c>
      <c r="T6" s="58">
        <f>SUMIFS('A2. Decomposition'!$H:$H,'A2. Decomposition'!$D:$D,'A2.1 Seasonality Index'!$A6,'A2. Decomposition'!$E:$E,'A2.1 Seasonality Index'!T$2)</f>
        <v>9851.875</v>
      </c>
      <c r="U6" s="58">
        <f>SUMIFS('A2. Decomposition'!$H:$H,'A2. Decomposition'!$D:$D,'A2.1 Seasonality Index'!$A6,'A2. Decomposition'!$E:$E,'A2.1 Seasonality Index'!U$2)</f>
        <v>8506.833333333343</v>
      </c>
      <c r="V6" s="58">
        <f>SUMIFS('A2. Decomposition'!$H:$H,'A2. Decomposition'!$D:$D,'A2.1 Seasonality Index'!$A6,'A2. Decomposition'!$E:$E,'A2.1 Seasonality Index'!V$2)</f>
        <v>12961.083333333314</v>
      </c>
      <c r="W6" s="58">
        <f>SUMIFS('A2. Decomposition'!$H:$H,'A2. Decomposition'!$D:$D,'A2.1 Seasonality Index'!$A6,'A2. Decomposition'!$E:$E,'A2.1 Seasonality Index'!W$2)</f>
        <v>14580.5</v>
      </c>
      <c r="X6" s="58">
        <f>SUMIFS('A2. Decomposition'!$H:$H,'A2. Decomposition'!$D:$D,'A2.1 Seasonality Index'!$A6,'A2. Decomposition'!$E:$E,'A2.1 Seasonality Index'!X$2)</f>
        <v>15076.666666666686</v>
      </c>
      <c r="Y6" s="58">
        <f>SUMIFS('A2. Decomposition'!$H:$H,'A2. Decomposition'!$D:$D,'A2.1 Seasonality Index'!$A6,'A2. Decomposition'!$E:$E,'A2.1 Seasonality Index'!Y$2)</f>
        <v>13795.416666666657</v>
      </c>
      <c r="Z6" s="58">
        <f>SUMIFS('A2. Decomposition'!$H:$H,'A2. Decomposition'!$D:$D,'A2.1 Seasonality Index'!$A6,'A2. Decomposition'!$E:$E,'A2.1 Seasonality Index'!Z$2)</f>
        <v>14147.208333333372</v>
      </c>
      <c r="AA6" s="58">
        <f>SUMIFS('A2. Decomposition'!$H:$H,'A2. Decomposition'!$D:$D,'A2.1 Seasonality Index'!$A6,'A2. Decomposition'!$E:$E,'A2.1 Seasonality Index'!AA$2)</f>
        <v>16486.5</v>
      </c>
      <c r="AB6" s="59">
        <f>SUMIFS('A2. Decomposition'!$H:$H,'A2. Decomposition'!$D:$D,'A2.1 Seasonality Index'!$A6,'A2. Decomposition'!$E:$E,'A2.1 Seasonality Index'!AB$2)</f>
        <v>17617.416666666628</v>
      </c>
      <c r="AC6" s="60">
        <f t="shared" si="0"/>
        <v>12911.141025641024</v>
      </c>
      <c r="AD6" s="60">
        <f t="shared" si="1"/>
        <v>12897.09361645299</v>
      </c>
    </row>
    <row r="7" spans="1:32" x14ac:dyDescent="0.25">
      <c r="A7" s="56">
        <v>5</v>
      </c>
      <c r="B7" s="57"/>
      <c r="C7" s="58">
        <f>SUMIFS('A2. Decomposition'!$H:$H,'A2. Decomposition'!$D:$D,'A2.1 Seasonality Index'!$A7,'A2. Decomposition'!$E:$E,'A2.1 Seasonality Index'!C$2)</f>
        <v>8264.791666666657</v>
      </c>
      <c r="D7" s="58">
        <f>SUMIFS('A2. Decomposition'!$H:$H,'A2. Decomposition'!$D:$D,'A2.1 Seasonality Index'!$A7,'A2. Decomposition'!$E:$E,'A2.1 Seasonality Index'!D$2)</f>
        <v>11075.125</v>
      </c>
      <c r="E7" s="58">
        <f>SUMIFS('A2. Decomposition'!$H:$H,'A2. Decomposition'!$D:$D,'A2.1 Seasonality Index'!$A7,'A2. Decomposition'!$E:$E,'A2.1 Seasonality Index'!E$2)</f>
        <v>9482.75</v>
      </c>
      <c r="F7" s="58">
        <f>SUMIFS('A2. Decomposition'!$H:$H,'A2. Decomposition'!$D:$D,'A2.1 Seasonality Index'!$A7,'A2. Decomposition'!$E:$E,'A2.1 Seasonality Index'!F$2)</f>
        <v>9039.291666666657</v>
      </c>
      <c r="G7" s="58">
        <f>SUMIFS('A2. Decomposition'!$H:$H,'A2. Decomposition'!$D:$D,'A2.1 Seasonality Index'!$A7,'A2. Decomposition'!$E:$E,'A2.1 Seasonality Index'!G$2)</f>
        <v>9133.75</v>
      </c>
      <c r="H7" s="58">
        <f>SUMIFS('A2. Decomposition'!$H:$H,'A2. Decomposition'!$D:$D,'A2.1 Seasonality Index'!$A7,'A2. Decomposition'!$E:$E,'A2.1 Seasonality Index'!H$2)</f>
        <v>10326.875</v>
      </c>
      <c r="I7" s="58">
        <f>SUMIFS('A2. Decomposition'!$H:$H,'A2. Decomposition'!$D:$D,'A2.1 Seasonality Index'!$A7,'A2. Decomposition'!$E:$E,'A2.1 Seasonality Index'!I$2)</f>
        <v>12896.916666666686</v>
      </c>
      <c r="J7" s="58">
        <f>SUMIFS('A2. Decomposition'!$H:$H,'A2. Decomposition'!$D:$D,'A2.1 Seasonality Index'!$A7,'A2. Decomposition'!$E:$E,'A2.1 Seasonality Index'!J$2)</f>
        <v>13924.375</v>
      </c>
      <c r="K7" s="58">
        <f>SUMIFS('A2. Decomposition'!$H:$H,'A2. Decomposition'!$D:$D,'A2.1 Seasonality Index'!$A7,'A2. Decomposition'!$E:$E,'A2.1 Seasonality Index'!K$2)</f>
        <v>10996.916666666686</v>
      </c>
      <c r="L7" s="58">
        <f>SUMIFS('A2. Decomposition'!$H:$H,'A2. Decomposition'!$D:$D,'A2.1 Seasonality Index'!$A7,'A2. Decomposition'!$E:$E,'A2.1 Seasonality Index'!L$2)</f>
        <v>10103.75</v>
      </c>
      <c r="M7" s="58">
        <f>SUMIFS('A2. Decomposition'!$H:$H,'A2. Decomposition'!$D:$D,'A2.1 Seasonality Index'!$A7,'A2. Decomposition'!$E:$E,'A2.1 Seasonality Index'!M$2)</f>
        <v>11471.5</v>
      </c>
      <c r="N7" s="58">
        <f>SUMIFS('A2. Decomposition'!$H:$H,'A2. Decomposition'!$D:$D,'A2.1 Seasonality Index'!$A7,'A2. Decomposition'!$E:$E,'A2.1 Seasonality Index'!N$2)</f>
        <v>10587.708333333314</v>
      </c>
      <c r="O7" s="58">
        <f>SUMIFS('A2. Decomposition'!$H:$H,'A2. Decomposition'!$D:$D,'A2.1 Seasonality Index'!$A7,'A2. Decomposition'!$E:$E,'A2.1 Seasonality Index'!O$2)</f>
        <v>14728.583333333314</v>
      </c>
      <c r="P7" s="58">
        <f>SUMIFS('A2. Decomposition'!$H:$H,'A2. Decomposition'!$D:$D,'A2.1 Seasonality Index'!$A7,'A2. Decomposition'!$E:$E,'A2.1 Seasonality Index'!P$2)</f>
        <v>12705.666666666657</v>
      </c>
      <c r="Q7" s="58">
        <f>SUMIFS('A2. Decomposition'!$H:$H,'A2. Decomposition'!$D:$D,'A2.1 Seasonality Index'!$A7,'A2. Decomposition'!$E:$E,'A2.1 Seasonality Index'!Q$2)</f>
        <v>12559.5</v>
      </c>
      <c r="R7" s="58">
        <f>SUMIFS('A2. Decomposition'!$H:$H,'A2. Decomposition'!$D:$D,'A2.1 Seasonality Index'!$A7,'A2. Decomposition'!$E:$E,'A2.1 Seasonality Index'!R$2)</f>
        <v>9752.541666666657</v>
      </c>
      <c r="S7" s="58">
        <f>SUMIFS('A2. Decomposition'!$H:$H,'A2. Decomposition'!$D:$D,'A2.1 Seasonality Index'!$A7,'A2. Decomposition'!$E:$E,'A2.1 Seasonality Index'!S$2)</f>
        <v>11908.541666666686</v>
      </c>
      <c r="T7" s="58">
        <f>SUMIFS('A2. Decomposition'!$H:$H,'A2. Decomposition'!$D:$D,'A2.1 Seasonality Index'!$A7,'A2. Decomposition'!$E:$E,'A2.1 Seasonality Index'!T$2)</f>
        <v>12861.125</v>
      </c>
      <c r="U7" s="58">
        <f>SUMIFS('A2. Decomposition'!$H:$H,'A2. Decomposition'!$D:$D,'A2.1 Seasonality Index'!$A7,'A2. Decomposition'!$E:$E,'A2.1 Seasonality Index'!U$2)</f>
        <v>12650.25</v>
      </c>
      <c r="V7" s="58">
        <f>SUMIFS('A2. Decomposition'!$H:$H,'A2. Decomposition'!$D:$D,'A2.1 Seasonality Index'!$A7,'A2. Decomposition'!$E:$E,'A2.1 Seasonality Index'!V$2)</f>
        <v>12741.208333333314</v>
      </c>
      <c r="W7" s="58">
        <f>SUMIFS('A2. Decomposition'!$H:$H,'A2. Decomposition'!$D:$D,'A2.1 Seasonality Index'!$A7,'A2. Decomposition'!$E:$E,'A2.1 Seasonality Index'!W$2)</f>
        <v>11061.916666666686</v>
      </c>
      <c r="X7" s="58">
        <f>SUMIFS('A2. Decomposition'!$H:$H,'A2. Decomposition'!$D:$D,'A2.1 Seasonality Index'!$A7,'A2. Decomposition'!$E:$E,'A2.1 Seasonality Index'!X$2)</f>
        <v>11780.75</v>
      </c>
      <c r="Y7" s="58">
        <f>SUMIFS('A2. Decomposition'!$H:$H,'A2. Decomposition'!$D:$D,'A2.1 Seasonality Index'!$A7,'A2. Decomposition'!$E:$E,'A2.1 Seasonality Index'!Y$2)</f>
        <v>12924.375</v>
      </c>
      <c r="Z7" s="58">
        <f>SUMIFS('A2. Decomposition'!$H:$H,'A2. Decomposition'!$D:$D,'A2.1 Seasonality Index'!$A7,'A2. Decomposition'!$E:$E,'A2.1 Seasonality Index'!Z$2)</f>
        <v>12680.166666666628</v>
      </c>
      <c r="AA7" s="58">
        <f>SUMIFS('A2. Decomposition'!$H:$H,'A2. Decomposition'!$D:$D,'A2.1 Seasonality Index'!$A7,'A2. Decomposition'!$E:$E,'A2.1 Seasonality Index'!AA$2)</f>
        <v>12887.708333333372</v>
      </c>
      <c r="AB7" s="59">
        <f>SUMIFS('A2. Decomposition'!$H:$H,'A2. Decomposition'!$D:$D,'A2.1 Seasonality Index'!$A7,'A2. Decomposition'!$E:$E,'A2.1 Seasonality Index'!AB$2)</f>
        <v>12215.583333333314</v>
      </c>
      <c r="AC7" s="60">
        <f t="shared" si="0"/>
        <v>11567.756410256408</v>
      </c>
      <c r="AD7" s="60">
        <f t="shared" si="1"/>
        <v>11553.709001068375</v>
      </c>
    </row>
    <row r="8" spans="1:32" x14ac:dyDescent="0.25">
      <c r="A8" s="56">
        <v>6</v>
      </c>
      <c r="B8" s="57"/>
      <c r="C8" s="58">
        <f>SUMIFS('A2. Decomposition'!$H:$H,'A2. Decomposition'!$D:$D,'A2.1 Seasonality Index'!$A8,'A2. Decomposition'!$E:$E,'A2.1 Seasonality Index'!C$2)</f>
        <v>18544.5</v>
      </c>
      <c r="D8" s="58">
        <f>SUMIFS('A2. Decomposition'!$H:$H,'A2. Decomposition'!$D:$D,'A2.1 Seasonality Index'!$A8,'A2. Decomposition'!$E:$E,'A2.1 Seasonality Index'!D$2)</f>
        <v>17290.5</v>
      </c>
      <c r="E8" s="58">
        <f>SUMIFS('A2. Decomposition'!$H:$H,'A2. Decomposition'!$D:$D,'A2.1 Seasonality Index'!$A8,'A2. Decomposition'!$E:$E,'A2.1 Seasonality Index'!E$2)</f>
        <v>15722.375</v>
      </c>
      <c r="F8" s="58">
        <f>SUMIFS('A2. Decomposition'!$H:$H,'A2. Decomposition'!$D:$D,'A2.1 Seasonality Index'!$A8,'A2. Decomposition'!$E:$E,'A2.1 Seasonality Index'!F$2)</f>
        <v>17981.375</v>
      </c>
      <c r="G8" s="58">
        <f>SUMIFS('A2. Decomposition'!$H:$H,'A2. Decomposition'!$D:$D,'A2.1 Seasonality Index'!$A8,'A2. Decomposition'!$E:$E,'A2.1 Seasonality Index'!G$2)</f>
        <v>23067.583333333343</v>
      </c>
      <c r="H8" s="58">
        <f>SUMIFS('A2. Decomposition'!$H:$H,'A2. Decomposition'!$D:$D,'A2.1 Seasonality Index'!$A8,'A2. Decomposition'!$E:$E,'A2.1 Seasonality Index'!H$2)</f>
        <v>21300.708333333314</v>
      </c>
      <c r="I8" s="58">
        <f>SUMIFS('A2. Decomposition'!$H:$H,'A2. Decomposition'!$D:$D,'A2.1 Seasonality Index'!$A8,'A2. Decomposition'!$E:$E,'A2.1 Seasonality Index'!I$2)</f>
        <v>19416.958333333343</v>
      </c>
      <c r="J8" s="58">
        <f>SUMIFS('A2. Decomposition'!$H:$H,'A2. Decomposition'!$D:$D,'A2.1 Seasonality Index'!$A8,'A2. Decomposition'!$E:$E,'A2.1 Seasonality Index'!J$2)</f>
        <v>15969.375</v>
      </c>
      <c r="K8" s="58">
        <f>SUMIFS('A2. Decomposition'!$H:$H,'A2. Decomposition'!$D:$D,'A2.1 Seasonality Index'!$A8,'A2. Decomposition'!$E:$E,'A2.1 Seasonality Index'!K$2)</f>
        <v>17165.083333333314</v>
      </c>
      <c r="L8" s="58">
        <f>SUMIFS('A2. Decomposition'!$H:$H,'A2. Decomposition'!$D:$D,'A2.1 Seasonality Index'!$A8,'A2. Decomposition'!$E:$E,'A2.1 Seasonality Index'!L$2)</f>
        <v>18294.625</v>
      </c>
      <c r="M8" s="58">
        <f>SUMIFS('A2. Decomposition'!$H:$H,'A2. Decomposition'!$D:$D,'A2.1 Seasonality Index'!$A8,'A2. Decomposition'!$E:$E,'A2.1 Seasonality Index'!M$2)</f>
        <v>21090.083333333314</v>
      </c>
      <c r="N8" s="58">
        <f>SUMIFS('A2. Decomposition'!$H:$H,'A2. Decomposition'!$D:$D,'A2.1 Seasonality Index'!$A8,'A2. Decomposition'!$E:$E,'A2.1 Seasonality Index'!N$2)</f>
        <v>18835.666666666686</v>
      </c>
      <c r="O8" s="58">
        <f>SUMIFS('A2. Decomposition'!$H:$H,'A2. Decomposition'!$D:$D,'A2.1 Seasonality Index'!$A8,'A2. Decomposition'!$E:$E,'A2.1 Seasonality Index'!O$2)</f>
        <v>17522.25</v>
      </c>
      <c r="P8" s="58">
        <f>SUMIFS('A2. Decomposition'!$H:$H,'A2. Decomposition'!$D:$D,'A2.1 Seasonality Index'!$A8,'A2. Decomposition'!$E:$E,'A2.1 Seasonality Index'!P$2)</f>
        <v>12230.541666666657</v>
      </c>
      <c r="Q8" s="58">
        <f>SUMIFS('A2. Decomposition'!$H:$H,'A2. Decomposition'!$D:$D,'A2.1 Seasonality Index'!$A8,'A2. Decomposition'!$E:$E,'A2.1 Seasonality Index'!Q$2)</f>
        <v>14650.125</v>
      </c>
      <c r="R8" s="58">
        <f>SUMIFS('A2. Decomposition'!$H:$H,'A2. Decomposition'!$D:$D,'A2.1 Seasonality Index'!$A8,'A2. Decomposition'!$E:$E,'A2.1 Seasonality Index'!R$2)</f>
        <v>14115.625</v>
      </c>
      <c r="S8" s="58">
        <f>SUMIFS('A2. Decomposition'!$H:$H,'A2. Decomposition'!$D:$D,'A2.1 Seasonality Index'!$A8,'A2. Decomposition'!$E:$E,'A2.1 Seasonality Index'!S$2)</f>
        <v>18270.5</v>
      </c>
      <c r="T8" s="58">
        <f>SUMIFS('A2. Decomposition'!$H:$H,'A2. Decomposition'!$D:$D,'A2.1 Seasonality Index'!$A8,'A2. Decomposition'!$E:$E,'A2.1 Seasonality Index'!T$2)</f>
        <v>17919.875</v>
      </c>
      <c r="U8" s="58">
        <f>SUMIFS('A2. Decomposition'!$H:$H,'A2. Decomposition'!$D:$D,'A2.1 Seasonality Index'!$A8,'A2. Decomposition'!$E:$E,'A2.1 Seasonality Index'!U$2)</f>
        <v>14152.458333333314</v>
      </c>
      <c r="V8" s="58">
        <f>SUMIFS('A2. Decomposition'!$H:$H,'A2. Decomposition'!$D:$D,'A2.1 Seasonality Index'!$A8,'A2. Decomposition'!$E:$E,'A2.1 Seasonality Index'!V$2)</f>
        <v>12784.583333333314</v>
      </c>
      <c r="W8" s="58">
        <f>SUMIFS('A2. Decomposition'!$H:$H,'A2. Decomposition'!$D:$D,'A2.1 Seasonality Index'!$A8,'A2. Decomposition'!$E:$E,'A2.1 Seasonality Index'!W$2)</f>
        <v>15047.833333333343</v>
      </c>
      <c r="X8" s="58">
        <f>SUMIFS('A2. Decomposition'!$H:$H,'A2. Decomposition'!$D:$D,'A2.1 Seasonality Index'!$A8,'A2. Decomposition'!$E:$E,'A2.1 Seasonality Index'!X$2)</f>
        <v>17619.791666666686</v>
      </c>
      <c r="Y8" s="58">
        <f>SUMIFS('A2. Decomposition'!$H:$H,'A2. Decomposition'!$D:$D,'A2.1 Seasonality Index'!$A8,'A2. Decomposition'!$E:$E,'A2.1 Seasonality Index'!Y$2)</f>
        <v>20166.791666666686</v>
      </c>
      <c r="Z8" s="58">
        <f>SUMIFS('A2. Decomposition'!$H:$H,'A2. Decomposition'!$D:$D,'A2.1 Seasonality Index'!$A8,'A2. Decomposition'!$E:$E,'A2.1 Seasonality Index'!Z$2)</f>
        <v>20421.583333333314</v>
      </c>
      <c r="AA8" s="58">
        <f>SUMIFS('A2. Decomposition'!$H:$H,'A2. Decomposition'!$D:$D,'A2.1 Seasonality Index'!$A8,'A2. Decomposition'!$E:$E,'A2.1 Seasonality Index'!AA$2)</f>
        <v>19574.333333333372</v>
      </c>
      <c r="AB8" s="59">
        <f>SUMIFS('A2. Decomposition'!$H:$H,'A2. Decomposition'!$D:$D,'A2.1 Seasonality Index'!$A8,'A2. Decomposition'!$E:$E,'A2.1 Seasonality Index'!AB$2)</f>
        <v>17661.958333333314</v>
      </c>
      <c r="AC8" s="60">
        <f t="shared" si="0"/>
        <v>17569.88782051282</v>
      </c>
      <c r="AD8" s="60">
        <f t="shared" si="1"/>
        <v>17555.840411324789</v>
      </c>
    </row>
    <row r="9" spans="1:32" x14ac:dyDescent="0.25">
      <c r="A9" s="56">
        <v>7</v>
      </c>
      <c r="B9" s="58">
        <f>SUMIFS('A2. Decomposition'!$H:$H,'A2. Decomposition'!$D:$D,'A2.1 Seasonality Index'!$A9,'A2. Decomposition'!$E:$E,'A2.1 Seasonality Index'!B$2)</f>
        <v>17044.666666666657</v>
      </c>
      <c r="C9" s="58">
        <f>SUMIFS('A2. Decomposition'!$H:$H,'A2. Decomposition'!$D:$D,'A2.1 Seasonality Index'!$A9,'A2. Decomposition'!$E:$E,'A2.1 Seasonality Index'!C$2)</f>
        <v>18289.083333333343</v>
      </c>
      <c r="D9" s="58">
        <f>SUMIFS('A2. Decomposition'!$H:$H,'A2. Decomposition'!$D:$D,'A2.1 Seasonality Index'!$A9,'A2. Decomposition'!$E:$E,'A2.1 Seasonality Index'!D$2)</f>
        <v>16343.625</v>
      </c>
      <c r="E9" s="58">
        <f>SUMIFS('A2. Decomposition'!$H:$H,'A2. Decomposition'!$D:$D,'A2.1 Seasonality Index'!$A9,'A2. Decomposition'!$E:$E,'A2.1 Seasonality Index'!E$2)</f>
        <v>17953.041666666686</v>
      </c>
      <c r="F9" s="58">
        <f>SUMIFS('A2. Decomposition'!$H:$H,'A2. Decomposition'!$D:$D,'A2.1 Seasonality Index'!$A9,'A2. Decomposition'!$E:$E,'A2.1 Seasonality Index'!F$2)</f>
        <v>21337</v>
      </c>
      <c r="G9" s="58">
        <f>SUMIFS('A2. Decomposition'!$H:$H,'A2. Decomposition'!$D:$D,'A2.1 Seasonality Index'!$A9,'A2. Decomposition'!$E:$E,'A2.1 Seasonality Index'!G$2)</f>
        <v>19435.541666666686</v>
      </c>
      <c r="H9" s="58">
        <f>SUMIFS('A2. Decomposition'!$H:$H,'A2. Decomposition'!$D:$D,'A2.1 Seasonality Index'!$A9,'A2. Decomposition'!$E:$E,'A2.1 Seasonality Index'!H$2)</f>
        <v>18456.833333333314</v>
      </c>
      <c r="I9" s="58">
        <f>SUMIFS('A2. Decomposition'!$H:$H,'A2. Decomposition'!$D:$D,'A2.1 Seasonality Index'!$A9,'A2. Decomposition'!$E:$E,'A2.1 Seasonality Index'!I$2)</f>
        <v>17069.083333333343</v>
      </c>
      <c r="J9" s="58">
        <f>SUMIFS('A2. Decomposition'!$H:$H,'A2. Decomposition'!$D:$D,'A2.1 Seasonality Index'!$A9,'A2. Decomposition'!$E:$E,'A2.1 Seasonality Index'!J$2)</f>
        <v>18333.958333333314</v>
      </c>
      <c r="K9" s="58">
        <f>SUMIFS('A2. Decomposition'!$H:$H,'A2. Decomposition'!$D:$D,'A2.1 Seasonality Index'!$A9,'A2. Decomposition'!$E:$E,'A2.1 Seasonality Index'!K$2)</f>
        <v>19538.958333333314</v>
      </c>
      <c r="L9" s="58">
        <f>SUMIFS('A2. Decomposition'!$H:$H,'A2. Decomposition'!$D:$D,'A2.1 Seasonality Index'!$A9,'A2. Decomposition'!$E:$E,'A2.1 Seasonality Index'!L$2)</f>
        <v>20620.333333333343</v>
      </c>
      <c r="M9" s="58">
        <f>SUMIFS('A2. Decomposition'!$H:$H,'A2. Decomposition'!$D:$D,'A2.1 Seasonality Index'!$A9,'A2. Decomposition'!$E:$E,'A2.1 Seasonality Index'!M$2)</f>
        <v>19090.916666666657</v>
      </c>
      <c r="N9" s="58">
        <f>SUMIFS('A2. Decomposition'!$H:$H,'A2. Decomposition'!$D:$D,'A2.1 Seasonality Index'!$A9,'A2. Decomposition'!$E:$E,'A2.1 Seasonality Index'!N$2)</f>
        <v>15374.208333333343</v>
      </c>
      <c r="O9" s="58">
        <f>SUMIFS('A2. Decomposition'!$H:$H,'A2. Decomposition'!$D:$D,'A2.1 Seasonality Index'!$A9,'A2. Decomposition'!$E:$E,'A2.1 Seasonality Index'!O$2)</f>
        <v>15405.625</v>
      </c>
      <c r="P9" s="58">
        <f>SUMIFS('A2. Decomposition'!$H:$H,'A2. Decomposition'!$D:$D,'A2.1 Seasonality Index'!$A9,'A2. Decomposition'!$E:$E,'A2.1 Seasonality Index'!P$2)</f>
        <v>14063.041666666657</v>
      </c>
      <c r="Q9" s="58">
        <f>SUMIFS('A2. Decomposition'!$H:$H,'A2. Decomposition'!$D:$D,'A2.1 Seasonality Index'!$A9,'A2. Decomposition'!$E:$E,'A2.1 Seasonality Index'!Q$2)</f>
        <v>18710.666666666686</v>
      </c>
      <c r="R9" s="58">
        <f>SUMIFS('A2. Decomposition'!$H:$H,'A2. Decomposition'!$D:$D,'A2.1 Seasonality Index'!$A9,'A2. Decomposition'!$E:$E,'A2.1 Seasonality Index'!R$2)</f>
        <v>13586.458333333343</v>
      </c>
      <c r="S9" s="58">
        <f>SUMIFS('A2. Decomposition'!$H:$H,'A2. Decomposition'!$D:$D,'A2.1 Seasonality Index'!$A9,'A2. Decomposition'!$E:$E,'A2.1 Seasonality Index'!S$2)</f>
        <v>14582.916666666657</v>
      </c>
      <c r="T9" s="58">
        <f>SUMIFS('A2. Decomposition'!$H:$H,'A2. Decomposition'!$D:$D,'A2.1 Seasonality Index'!$A9,'A2. Decomposition'!$E:$E,'A2.1 Seasonality Index'!T$2)</f>
        <v>16201.083333333314</v>
      </c>
      <c r="U9" s="58">
        <f>SUMIFS('A2. Decomposition'!$H:$H,'A2. Decomposition'!$D:$D,'A2.1 Seasonality Index'!$A9,'A2. Decomposition'!$E:$E,'A2.1 Seasonality Index'!U$2)</f>
        <v>14150.541666666686</v>
      </c>
      <c r="V9" s="58">
        <f>SUMIFS('A2. Decomposition'!$H:$H,'A2. Decomposition'!$D:$D,'A2.1 Seasonality Index'!$A9,'A2. Decomposition'!$E:$E,'A2.1 Seasonality Index'!V$2)</f>
        <v>16940.458333333314</v>
      </c>
      <c r="W9" s="58">
        <f>SUMIFS('A2. Decomposition'!$H:$H,'A2. Decomposition'!$D:$D,'A2.1 Seasonality Index'!$A9,'A2. Decomposition'!$E:$E,'A2.1 Seasonality Index'!W$2)</f>
        <v>19365.333333333343</v>
      </c>
      <c r="X9" s="58">
        <f>SUMIFS('A2. Decomposition'!$H:$H,'A2. Decomposition'!$D:$D,'A2.1 Seasonality Index'!$A9,'A2. Decomposition'!$E:$E,'A2.1 Seasonality Index'!X$2)</f>
        <v>15966.291666666686</v>
      </c>
      <c r="Y9" s="58">
        <f>SUMIFS('A2. Decomposition'!$H:$H,'A2. Decomposition'!$D:$D,'A2.1 Seasonality Index'!$A9,'A2. Decomposition'!$E:$E,'A2.1 Seasonality Index'!Y$2)</f>
        <v>13504.958333333314</v>
      </c>
      <c r="Z9" s="58">
        <f>SUMIFS('A2. Decomposition'!$H:$H,'A2. Decomposition'!$D:$D,'A2.1 Seasonality Index'!$A9,'A2. Decomposition'!$E:$E,'A2.1 Seasonality Index'!Z$2)</f>
        <v>14106.083333333314</v>
      </c>
      <c r="AA9" s="58">
        <f>SUMIFS('A2. Decomposition'!$H:$H,'A2. Decomposition'!$D:$D,'A2.1 Seasonality Index'!$A9,'A2. Decomposition'!$E:$E,'A2.1 Seasonality Index'!AA$2)</f>
        <v>15381.125</v>
      </c>
      <c r="AB9" s="61"/>
      <c r="AC9" s="60">
        <f>AVERAGE(B9:AA9)</f>
        <v>16955.839743589739</v>
      </c>
      <c r="AD9" s="60">
        <f t="shared" si="1"/>
        <v>16941.792334401707</v>
      </c>
    </row>
    <row r="10" spans="1:32" x14ac:dyDescent="0.25">
      <c r="A10" s="56">
        <v>8</v>
      </c>
      <c r="B10" s="58">
        <f>SUMIFS('A2. Decomposition'!$H:$H,'A2. Decomposition'!$D:$D,'A2.1 Seasonality Index'!$A10,'A2. Decomposition'!$E:$E,'A2.1 Seasonality Index'!B$2)</f>
        <v>2919.2083333333139</v>
      </c>
      <c r="C10" s="58">
        <f>SUMIFS('A2. Decomposition'!$H:$H,'A2. Decomposition'!$D:$D,'A2.1 Seasonality Index'!$A10,'A2. Decomposition'!$E:$E,'A2.1 Seasonality Index'!C$2)</f>
        <v>1923.375</v>
      </c>
      <c r="D10" s="58">
        <f>SUMIFS('A2. Decomposition'!$H:$H,'A2. Decomposition'!$D:$D,'A2.1 Seasonality Index'!$A10,'A2. Decomposition'!$E:$E,'A2.1 Seasonality Index'!D$2)</f>
        <v>1407.708333333343</v>
      </c>
      <c r="E10" s="58">
        <f>SUMIFS('A2. Decomposition'!$H:$H,'A2. Decomposition'!$D:$D,'A2.1 Seasonality Index'!$A10,'A2. Decomposition'!$E:$E,'A2.1 Seasonality Index'!E$2)</f>
        <v>2250.7916666666861</v>
      </c>
      <c r="F10" s="58">
        <f>SUMIFS('A2. Decomposition'!$H:$H,'A2. Decomposition'!$D:$D,'A2.1 Seasonality Index'!$A10,'A2. Decomposition'!$E:$E,'A2.1 Seasonality Index'!F$2)</f>
        <v>-741</v>
      </c>
      <c r="G10" s="58">
        <f>SUMIFS('A2. Decomposition'!$H:$H,'A2. Decomposition'!$D:$D,'A2.1 Seasonality Index'!$A10,'A2. Decomposition'!$E:$E,'A2.1 Seasonality Index'!G$2)</f>
        <v>-742.08333333331393</v>
      </c>
      <c r="H10" s="58">
        <f>SUMIFS('A2. Decomposition'!$H:$H,'A2. Decomposition'!$D:$D,'A2.1 Seasonality Index'!$A10,'A2. Decomposition'!$E:$E,'A2.1 Seasonality Index'!H$2)</f>
        <v>322.375</v>
      </c>
      <c r="I10" s="58">
        <f>SUMIFS('A2. Decomposition'!$H:$H,'A2. Decomposition'!$D:$D,'A2.1 Seasonality Index'!$A10,'A2. Decomposition'!$E:$E,'A2.1 Seasonality Index'!I$2)</f>
        <v>-940.54166666665697</v>
      </c>
      <c r="J10" s="58">
        <f>SUMIFS('A2. Decomposition'!$H:$H,'A2. Decomposition'!$D:$D,'A2.1 Seasonality Index'!$A10,'A2. Decomposition'!$E:$E,'A2.1 Seasonality Index'!J$2)</f>
        <v>-1670.375</v>
      </c>
      <c r="K10" s="58">
        <f>SUMIFS('A2. Decomposition'!$H:$H,'A2. Decomposition'!$D:$D,'A2.1 Seasonality Index'!$A10,'A2. Decomposition'!$E:$E,'A2.1 Seasonality Index'!K$2)</f>
        <v>-7874.875</v>
      </c>
      <c r="L10" s="58">
        <f>SUMIFS('A2. Decomposition'!$H:$H,'A2. Decomposition'!$D:$D,'A2.1 Seasonality Index'!$A10,'A2. Decomposition'!$E:$E,'A2.1 Seasonality Index'!L$2)</f>
        <v>-4256.041666666657</v>
      </c>
      <c r="M10" s="58">
        <f>SUMIFS('A2. Decomposition'!$H:$H,'A2. Decomposition'!$D:$D,'A2.1 Seasonality Index'!$A10,'A2. Decomposition'!$E:$E,'A2.1 Seasonality Index'!M$2)</f>
        <v>-5176.583333333343</v>
      </c>
      <c r="N10" s="58">
        <f>SUMIFS('A2. Decomposition'!$H:$H,'A2. Decomposition'!$D:$D,'A2.1 Seasonality Index'!$A10,'A2. Decomposition'!$E:$E,'A2.1 Seasonality Index'!N$2)</f>
        <v>-4281.791666666657</v>
      </c>
      <c r="O10" s="58">
        <f>SUMIFS('A2. Decomposition'!$H:$H,'A2. Decomposition'!$D:$D,'A2.1 Seasonality Index'!$A10,'A2. Decomposition'!$E:$E,'A2.1 Seasonality Index'!O$2)</f>
        <v>-7851.625</v>
      </c>
      <c r="P10" s="58">
        <f>SUMIFS('A2. Decomposition'!$H:$H,'A2. Decomposition'!$D:$D,'A2.1 Seasonality Index'!$A10,'A2. Decomposition'!$E:$E,'A2.1 Seasonality Index'!P$2)</f>
        <v>-5601.958333333343</v>
      </c>
      <c r="Q10" s="58">
        <f>SUMIFS('A2. Decomposition'!$H:$H,'A2. Decomposition'!$D:$D,'A2.1 Seasonality Index'!$A10,'A2. Decomposition'!$E:$E,'A2.1 Seasonality Index'!Q$2)</f>
        <v>-6333.0416666666861</v>
      </c>
      <c r="R10" s="58">
        <f>SUMIFS('A2. Decomposition'!$H:$H,'A2. Decomposition'!$D:$D,'A2.1 Seasonality Index'!$A10,'A2. Decomposition'!$E:$E,'A2.1 Seasonality Index'!R$2)</f>
        <v>-7153.25</v>
      </c>
      <c r="S10" s="58">
        <f>SUMIFS('A2. Decomposition'!$H:$H,'A2. Decomposition'!$D:$D,'A2.1 Seasonality Index'!$A10,'A2. Decomposition'!$E:$E,'A2.1 Seasonality Index'!S$2)</f>
        <v>-3639.458333333343</v>
      </c>
      <c r="T10" s="58">
        <f>SUMIFS('A2. Decomposition'!$H:$H,'A2. Decomposition'!$D:$D,'A2.1 Seasonality Index'!$A10,'A2. Decomposition'!$E:$E,'A2.1 Seasonality Index'!T$2)</f>
        <v>-3025.3333333333139</v>
      </c>
      <c r="U10" s="58">
        <f>SUMIFS('A2. Decomposition'!$H:$H,'A2. Decomposition'!$D:$D,'A2.1 Seasonality Index'!$A10,'A2. Decomposition'!$E:$E,'A2.1 Seasonality Index'!U$2)</f>
        <v>-4637.416666666657</v>
      </c>
      <c r="V10" s="58">
        <f>SUMIFS('A2. Decomposition'!$H:$H,'A2. Decomposition'!$D:$D,'A2.1 Seasonality Index'!$A10,'A2. Decomposition'!$E:$E,'A2.1 Seasonality Index'!V$2)</f>
        <v>-8341</v>
      </c>
      <c r="W10" s="58">
        <f>SUMIFS('A2. Decomposition'!$H:$H,'A2. Decomposition'!$D:$D,'A2.1 Seasonality Index'!$A10,'A2. Decomposition'!$E:$E,'A2.1 Seasonality Index'!W$2)</f>
        <v>-6099</v>
      </c>
      <c r="X10" s="58">
        <f>SUMIFS('A2. Decomposition'!$H:$H,'A2. Decomposition'!$D:$D,'A2.1 Seasonality Index'!$A10,'A2. Decomposition'!$E:$E,'A2.1 Seasonality Index'!X$2)</f>
        <v>-5504.375</v>
      </c>
      <c r="Y10" s="58">
        <f>SUMIFS('A2. Decomposition'!$H:$H,'A2. Decomposition'!$D:$D,'A2.1 Seasonality Index'!$A10,'A2. Decomposition'!$E:$E,'A2.1 Seasonality Index'!Y$2)</f>
        <v>-4152.4166666666861</v>
      </c>
      <c r="Z10" s="58">
        <f>SUMIFS('A2. Decomposition'!$H:$H,'A2. Decomposition'!$D:$D,'A2.1 Seasonality Index'!$A10,'A2. Decomposition'!$E:$E,'A2.1 Seasonality Index'!Z$2)</f>
        <v>-3323.9166666666861</v>
      </c>
      <c r="AA10" s="58">
        <f>SUMIFS('A2. Decomposition'!$H:$H,'A2. Decomposition'!$D:$D,'A2.1 Seasonality Index'!$A10,'A2. Decomposition'!$E:$E,'A2.1 Seasonality Index'!AA$2)</f>
        <v>-5164.7916666666861</v>
      </c>
      <c r="AB10" s="61"/>
      <c r="AC10" s="60">
        <f t="shared" ref="AC10:AC14" si="2">AVERAGE(B10:AA10)</f>
        <v>-3372.5929487179496</v>
      </c>
      <c r="AD10" s="60">
        <f t="shared" si="1"/>
        <v>-3386.6403579059825</v>
      </c>
    </row>
    <row r="11" spans="1:32" x14ac:dyDescent="0.25">
      <c r="A11" s="56">
        <v>9</v>
      </c>
      <c r="B11" s="58">
        <f>SUMIFS('A2. Decomposition'!$H:$H,'A2. Decomposition'!$D:$D,'A2.1 Seasonality Index'!$A11,'A2. Decomposition'!$E:$E,'A2.1 Seasonality Index'!B$2)</f>
        <v>6565.5833333333139</v>
      </c>
      <c r="C11" s="58">
        <f>SUMIFS('A2. Decomposition'!$H:$H,'A2. Decomposition'!$D:$D,'A2.1 Seasonality Index'!$A11,'A2. Decomposition'!$E:$E,'A2.1 Seasonality Index'!C$2)</f>
        <v>5326.75</v>
      </c>
      <c r="D11" s="58">
        <f>SUMIFS('A2. Decomposition'!$H:$H,'A2. Decomposition'!$D:$D,'A2.1 Seasonality Index'!$A11,'A2. Decomposition'!$E:$E,'A2.1 Seasonality Index'!D$2)</f>
        <v>3433.9166666666861</v>
      </c>
      <c r="E11" s="58">
        <f>SUMIFS('A2. Decomposition'!$H:$H,'A2. Decomposition'!$D:$D,'A2.1 Seasonality Index'!$A11,'A2. Decomposition'!$E:$E,'A2.1 Seasonality Index'!E$2)</f>
        <v>4713.75</v>
      </c>
      <c r="F11" s="58">
        <f>SUMIFS('A2. Decomposition'!$H:$H,'A2. Decomposition'!$D:$D,'A2.1 Seasonality Index'!$A11,'A2. Decomposition'!$E:$E,'A2.1 Seasonality Index'!F$2)</f>
        <v>6733.2916666666861</v>
      </c>
      <c r="G11" s="58">
        <f>SUMIFS('A2. Decomposition'!$H:$H,'A2. Decomposition'!$D:$D,'A2.1 Seasonality Index'!$A11,'A2. Decomposition'!$E:$E,'A2.1 Seasonality Index'!G$2)</f>
        <v>6559.0416666666861</v>
      </c>
      <c r="H11" s="58">
        <f>SUMIFS('A2. Decomposition'!$H:$H,'A2. Decomposition'!$D:$D,'A2.1 Seasonality Index'!$A11,'A2. Decomposition'!$E:$E,'A2.1 Seasonality Index'!H$2)</f>
        <v>8983.708333333343</v>
      </c>
      <c r="I11" s="58">
        <f>SUMIFS('A2. Decomposition'!$H:$H,'A2. Decomposition'!$D:$D,'A2.1 Seasonality Index'!$A11,'A2. Decomposition'!$E:$E,'A2.1 Seasonality Index'!I$2)</f>
        <v>7616.583333333343</v>
      </c>
      <c r="J11" s="58">
        <f>SUMIFS('A2. Decomposition'!$H:$H,'A2. Decomposition'!$D:$D,'A2.1 Seasonality Index'!$A11,'A2. Decomposition'!$E:$E,'A2.1 Seasonality Index'!J$2)</f>
        <v>6716.958333333343</v>
      </c>
      <c r="K11" s="58">
        <f>SUMIFS('A2. Decomposition'!$H:$H,'A2. Decomposition'!$D:$D,'A2.1 Seasonality Index'!$A11,'A2. Decomposition'!$E:$E,'A2.1 Seasonality Index'!K$2)</f>
        <v>6521.625</v>
      </c>
      <c r="L11" s="58">
        <f>SUMIFS('A2. Decomposition'!$H:$H,'A2. Decomposition'!$D:$D,'A2.1 Seasonality Index'!$A11,'A2. Decomposition'!$E:$E,'A2.1 Seasonality Index'!L$2)</f>
        <v>7558.375</v>
      </c>
      <c r="M11" s="58">
        <f>SUMIFS('A2. Decomposition'!$H:$H,'A2. Decomposition'!$D:$D,'A2.1 Seasonality Index'!$A11,'A2. Decomposition'!$E:$E,'A2.1 Seasonality Index'!M$2)</f>
        <v>10325.541666666657</v>
      </c>
      <c r="N11" s="58">
        <f>SUMIFS('A2. Decomposition'!$H:$H,'A2. Decomposition'!$D:$D,'A2.1 Seasonality Index'!$A11,'A2. Decomposition'!$E:$E,'A2.1 Seasonality Index'!N$2)</f>
        <v>6629.583333333343</v>
      </c>
      <c r="O11" s="58">
        <f>SUMIFS('A2. Decomposition'!$H:$H,'A2. Decomposition'!$D:$D,'A2.1 Seasonality Index'!$A11,'A2. Decomposition'!$E:$E,'A2.1 Seasonality Index'!O$2)</f>
        <v>1193</v>
      </c>
      <c r="P11" s="58">
        <f>SUMIFS('A2. Decomposition'!$H:$H,'A2. Decomposition'!$D:$D,'A2.1 Seasonality Index'!$A11,'A2. Decomposition'!$E:$E,'A2.1 Seasonality Index'!P$2)</f>
        <v>6525.125</v>
      </c>
      <c r="Q11" s="58">
        <f>SUMIFS('A2. Decomposition'!$H:$H,'A2. Decomposition'!$D:$D,'A2.1 Seasonality Index'!$A11,'A2. Decomposition'!$E:$E,'A2.1 Seasonality Index'!Q$2)</f>
        <v>9450.041666666657</v>
      </c>
      <c r="R11" s="58">
        <f>SUMIFS('A2. Decomposition'!$H:$H,'A2. Decomposition'!$D:$D,'A2.1 Seasonality Index'!$A11,'A2. Decomposition'!$E:$E,'A2.1 Seasonality Index'!R$2)</f>
        <v>9225.916666666657</v>
      </c>
      <c r="S11" s="58">
        <f>SUMIFS('A2. Decomposition'!$H:$H,'A2. Decomposition'!$D:$D,'A2.1 Seasonality Index'!$A11,'A2. Decomposition'!$E:$E,'A2.1 Seasonality Index'!S$2)</f>
        <v>6305.416666666657</v>
      </c>
      <c r="T11" s="58">
        <f>SUMIFS('A2. Decomposition'!$H:$H,'A2. Decomposition'!$D:$D,'A2.1 Seasonality Index'!$A11,'A2. Decomposition'!$E:$E,'A2.1 Seasonality Index'!T$2)</f>
        <v>8915.6666666666861</v>
      </c>
      <c r="U11" s="58">
        <f>SUMIFS('A2. Decomposition'!$H:$H,'A2. Decomposition'!$D:$D,'A2.1 Seasonality Index'!$A11,'A2. Decomposition'!$E:$E,'A2.1 Seasonality Index'!U$2)</f>
        <v>5087.5</v>
      </c>
      <c r="V11" s="58">
        <f>SUMIFS('A2. Decomposition'!$H:$H,'A2. Decomposition'!$D:$D,'A2.1 Seasonality Index'!$A11,'A2. Decomposition'!$E:$E,'A2.1 Seasonality Index'!V$2)</f>
        <v>6385.583333333343</v>
      </c>
      <c r="W11" s="58">
        <f>SUMIFS('A2. Decomposition'!$H:$H,'A2. Decomposition'!$D:$D,'A2.1 Seasonality Index'!$A11,'A2. Decomposition'!$E:$E,'A2.1 Seasonality Index'!W$2)</f>
        <v>9901.75</v>
      </c>
      <c r="X11" s="58">
        <f>SUMIFS('A2. Decomposition'!$H:$H,'A2. Decomposition'!$D:$D,'A2.1 Seasonality Index'!$A11,'A2. Decomposition'!$E:$E,'A2.1 Seasonality Index'!X$2)</f>
        <v>11506.875</v>
      </c>
      <c r="Y11" s="58">
        <f>SUMIFS('A2. Decomposition'!$H:$H,'A2. Decomposition'!$D:$D,'A2.1 Seasonality Index'!$A11,'A2. Decomposition'!$E:$E,'A2.1 Seasonality Index'!Y$2)</f>
        <v>8644.6666666666861</v>
      </c>
      <c r="Z11" s="58">
        <f>SUMIFS('A2. Decomposition'!$H:$H,'A2. Decomposition'!$D:$D,'A2.1 Seasonality Index'!$A11,'A2. Decomposition'!$E:$E,'A2.1 Seasonality Index'!Z$2)</f>
        <v>10019.625</v>
      </c>
      <c r="AA11" s="58">
        <f>SUMIFS('A2. Decomposition'!$H:$H,'A2. Decomposition'!$D:$D,'A2.1 Seasonality Index'!$A11,'A2. Decomposition'!$E:$E,'A2.1 Seasonality Index'!AA$2)</f>
        <v>11070.208333333314</v>
      </c>
      <c r="AB11" s="61"/>
      <c r="AC11" s="60">
        <f t="shared" si="2"/>
        <v>7381.3878205128231</v>
      </c>
      <c r="AD11" s="60">
        <f t="shared" si="1"/>
        <v>7367.3404113247898</v>
      </c>
    </row>
    <row r="12" spans="1:32" x14ac:dyDescent="0.25">
      <c r="A12" s="56">
        <v>10</v>
      </c>
      <c r="B12" s="58">
        <f>SUMIFS('A2. Decomposition'!$H:$H,'A2. Decomposition'!$D:$D,'A2.1 Seasonality Index'!$A12,'A2. Decomposition'!$E:$E,'A2.1 Seasonality Index'!B$2)</f>
        <v>-11387.25</v>
      </c>
      <c r="C12" s="58">
        <f>SUMIFS('A2. Decomposition'!$H:$H,'A2. Decomposition'!$D:$D,'A2.1 Seasonality Index'!$A12,'A2. Decomposition'!$E:$E,'A2.1 Seasonality Index'!C$2)</f>
        <v>-10447.708333333314</v>
      </c>
      <c r="D12" s="58">
        <f>SUMIFS('A2. Decomposition'!$H:$H,'A2. Decomposition'!$D:$D,'A2.1 Seasonality Index'!$A12,'A2. Decomposition'!$E:$E,'A2.1 Seasonality Index'!D$2)</f>
        <v>-9722.6666666666861</v>
      </c>
      <c r="E12" s="58">
        <f>SUMIFS('A2. Decomposition'!$H:$H,'A2. Decomposition'!$D:$D,'A2.1 Seasonality Index'!$A12,'A2. Decomposition'!$E:$E,'A2.1 Seasonality Index'!E$2)</f>
        <v>-8447.333333333343</v>
      </c>
      <c r="F12" s="58">
        <f>SUMIFS('A2. Decomposition'!$H:$H,'A2. Decomposition'!$D:$D,'A2.1 Seasonality Index'!$A12,'A2. Decomposition'!$E:$E,'A2.1 Seasonality Index'!F$2)</f>
        <v>-9837.8333333333139</v>
      </c>
      <c r="G12" s="58">
        <f>SUMIFS('A2. Decomposition'!$H:$H,'A2. Decomposition'!$D:$D,'A2.1 Seasonality Index'!$A12,'A2. Decomposition'!$E:$E,'A2.1 Seasonality Index'!G$2)</f>
        <v>-12589.958333333314</v>
      </c>
      <c r="H12" s="58">
        <f>SUMIFS('A2. Decomposition'!$H:$H,'A2. Decomposition'!$D:$D,'A2.1 Seasonality Index'!$A12,'A2. Decomposition'!$E:$E,'A2.1 Seasonality Index'!H$2)</f>
        <v>-8609.7083333333139</v>
      </c>
      <c r="I12" s="58">
        <f>SUMIFS('A2. Decomposition'!$H:$H,'A2. Decomposition'!$D:$D,'A2.1 Seasonality Index'!$A12,'A2. Decomposition'!$E:$E,'A2.1 Seasonality Index'!I$2)</f>
        <v>-4925.791666666657</v>
      </c>
      <c r="J12" s="58">
        <f>SUMIFS('A2. Decomposition'!$H:$H,'A2. Decomposition'!$D:$D,'A2.1 Seasonality Index'!$A12,'A2. Decomposition'!$E:$E,'A2.1 Seasonality Index'!J$2)</f>
        <v>-7274.666666666657</v>
      </c>
      <c r="K12" s="58">
        <f>SUMIFS('A2. Decomposition'!$H:$H,'A2. Decomposition'!$D:$D,'A2.1 Seasonality Index'!$A12,'A2. Decomposition'!$E:$E,'A2.1 Seasonality Index'!K$2)</f>
        <v>-4479.9583333333139</v>
      </c>
      <c r="L12" s="58">
        <f>SUMIFS('A2. Decomposition'!$H:$H,'A2. Decomposition'!$D:$D,'A2.1 Seasonality Index'!$A12,'A2. Decomposition'!$E:$E,'A2.1 Seasonality Index'!L$2)</f>
        <v>-7503.25</v>
      </c>
      <c r="M12" s="58">
        <f>SUMIFS('A2. Decomposition'!$H:$H,'A2. Decomposition'!$D:$D,'A2.1 Seasonality Index'!$A12,'A2. Decomposition'!$E:$E,'A2.1 Seasonality Index'!M$2)</f>
        <v>-10672.125</v>
      </c>
      <c r="N12" s="58">
        <f>SUMIFS('A2. Decomposition'!$H:$H,'A2. Decomposition'!$D:$D,'A2.1 Seasonality Index'!$A12,'A2. Decomposition'!$E:$E,'A2.1 Seasonality Index'!N$2)</f>
        <v>-8292.7083333333139</v>
      </c>
      <c r="O12" s="58">
        <f>SUMIFS('A2. Decomposition'!$H:$H,'A2. Decomposition'!$D:$D,'A2.1 Seasonality Index'!$A12,'A2. Decomposition'!$E:$E,'A2.1 Seasonality Index'!O$2)</f>
        <v>-7189.8333333333139</v>
      </c>
      <c r="P12" s="58">
        <f>SUMIFS('A2. Decomposition'!$H:$H,'A2. Decomposition'!$D:$D,'A2.1 Seasonality Index'!$A12,'A2. Decomposition'!$E:$E,'A2.1 Seasonality Index'!P$2)</f>
        <v>-6324.3333333333139</v>
      </c>
      <c r="Q12" s="58">
        <f>SUMIFS('A2. Decomposition'!$H:$H,'A2. Decomposition'!$D:$D,'A2.1 Seasonality Index'!$A12,'A2. Decomposition'!$E:$E,'A2.1 Seasonality Index'!Q$2)</f>
        <v>-5910.333333333343</v>
      </c>
      <c r="R12" s="58">
        <f>SUMIFS('A2. Decomposition'!$H:$H,'A2. Decomposition'!$D:$D,'A2.1 Seasonality Index'!$A12,'A2. Decomposition'!$E:$E,'A2.1 Seasonality Index'!R$2)</f>
        <v>-9994.4166666666861</v>
      </c>
      <c r="S12" s="58">
        <f>SUMIFS('A2. Decomposition'!$H:$H,'A2. Decomposition'!$D:$D,'A2.1 Seasonality Index'!$A12,'A2. Decomposition'!$E:$E,'A2.1 Seasonality Index'!S$2)</f>
        <v>-8690.125</v>
      </c>
      <c r="T12" s="58">
        <f>SUMIFS('A2. Decomposition'!$H:$H,'A2. Decomposition'!$D:$D,'A2.1 Seasonality Index'!$A12,'A2. Decomposition'!$E:$E,'A2.1 Seasonality Index'!T$2)</f>
        <v>-7600.25</v>
      </c>
      <c r="U12" s="58">
        <f>SUMIFS('A2. Decomposition'!$H:$H,'A2. Decomposition'!$D:$D,'A2.1 Seasonality Index'!$A12,'A2. Decomposition'!$E:$E,'A2.1 Seasonality Index'!U$2)</f>
        <v>-8554.625</v>
      </c>
      <c r="V12" s="58">
        <f>SUMIFS('A2. Decomposition'!$H:$H,'A2. Decomposition'!$D:$D,'A2.1 Seasonality Index'!$A12,'A2. Decomposition'!$E:$E,'A2.1 Seasonality Index'!V$2)</f>
        <v>-7048.3333333333139</v>
      </c>
      <c r="W12" s="58">
        <f>SUMIFS('A2. Decomposition'!$H:$H,'A2. Decomposition'!$D:$D,'A2.1 Seasonality Index'!$A12,'A2. Decomposition'!$E:$E,'A2.1 Seasonality Index'!W$2)</f>
        <v>-9103.875</v>
      </c>
      <c r="X12" s="58">
        <f>SUMIFS('A2. Decomposition'!$H:$H,'A2. Decomposition'!$D:$D,'A2.1 Seasonality Index'!$A12,'A2. Decomposition'!$E:$E,'A2.1 Seasonality Index'!X$2)</f>
        <v>-12631.25</v>
      </c>
      <c r="Y12" s="58">
        <f>SUMIFS('A2. Decomposition'!$H:$H,'A2. Decomposition'!$D:$D,'A2.1 Seasonality Index'!$A12,'A2. Decomposition'!$E:$E,'A2.1 Seasonality Index'!Y$2)</f>
        <v>-11563.375</v>
      </c>
      <c r="Z12" s="58">
        <f>SUMIFS('A2. Decomposition'!$H:$H,'A2. Decomposition'!$D:$D,'A2.1 Seasonality Index'!$A12,'A2. Decomposition'!$E:$E,'A2.1 Seasonality Index'!Z$2)</f>
        <v>-10821.166666666628</v>
      </c>
      <c r="AA12" s="58">
        <f>SUMIFS('A2. Decomposition'!$H:$H,'A2. Decomposition'!$D:$D,'A2.1 Seasonality Index'!$A12,'A2. Decomposition'!$E:$E,'A2.1 Seasonality Index'!AA$2)</f>
        <v>-10228.916666666686</v>
      </c>
      <c r="AB12" s="61"/>
      <c r="AC12" s="60">
        <f t="shared" si="2"/>
        <v>-8840.45352564102</v>
      </c>
      <c r="AD12" s="60">
        <f t="shared" si="1"/>
        <v>-8854.5009348290532</v>
      </c>
    </row>
    <row r="13" spans="1:32" x14ac:dyDescent="0.25">
      <c r="A13" s="56">
        <v>11</v>
      </c>
      <c r="B13" s="58">
        <f>SUMIFS('A2. Decomposition'!$H:$H,'A2. Decomposition'!$D:$D,'A2.1 Seasonality Index'!$A13,'A2. Decomposition'!$E:$E,'A2.1 Seasonality Index'!B$2)</f>
        <v>-8244.8333333333139</v>
      </c>
      <c r="C13" s="58">
        <f>SUMIFS('A2. Decomposition'!$H:$H,'A2. Decomposition'!$D:$D,'A2.1 Seasonality Index'!$A13,'A2. Decomposition'!$E:$E,'A2.1 Seasonality Index'!C$2)</f>
        <v>-6295</v>
      </c>
      <c r="D13" s="58">
        <f>SUMIFS('A2. Decomposition'!$H:$H,'A2. Decomposition'!$D:$D,'A2.1 Seasonality Index'!$A13,'A2. Decomposition'!$E:$E,'A2.1 Seasonality Index'!D$2)</f>
        <v>-7129.75</v>
      </c>
      <c r="E13" s="58">
        <f>SUMIFS('A2. Decomposition'!$H:$H,'A2. Decomposition'!$D:$D,'A2.1 Seasonality Index'!$A13,'A2. Decomposition'!$E:$E,'A2.1 Seasonality Index'!E$2)</f>
        <v>-9665.2916666666861</v>
      </c>
      <c r="F13" s="58">
        <f>SUMIFS('A2. Decomposition'!$H:$H,'A2. Decomposition'!$D:$D,'A2.1 Seasonality Index'!$A13,'A2. Decomposition'!$E:$E,'A2.1 Seasonality Index'!F$2)</f>
        <v>-8606.7083333333139</v>
      </c>
      <c r="G13" s="58">
        <f>SUMIFS('A2. Decomposition'!$H:$H,'A2. Decomposition'!$D:$D,'A2.1 Seasonality Index'!$A13,'A2. Decomposition'!$E:$E,'A2.1 Seasonality Index'!G$2)</f>
        <v>-8035.625</v>
      </c>
      <c r="H13" s="58">
        <f>SUMIFS('A2. Decomposition'!$H:$H,'A2. Decomposition'!$D:$D,'A2.1 Seasonality Index'!$A13,'A2. Decomposition'!$E:$E,'A2.1 Seasonality Index'!H$2)</f>
        <v>-3906.5416666666861</v>
      </c>
      <c r="I13" s="58">
        <f>SUMIFS('A2. Decomposition'!$H:$H,'A2. Decomposition'!$D:$D,'A2.1 Seasonality Index'!$A13,'A2. Decomposition'!$E:$E,'A2.1 Seasonality Index'!I$2)</f>
        <v>-6096.291666666657</v>
      </c>
      <c r="J13" s="58">
        <f>SUMIFS('A2. Decomposition'!$H:$H,'A2. Decomposition'!$D:$D,'A2.1 Seasonality Index'!$A13,'A2. Decomposition'!$E:$E,'A2.1 Seasonality Index'!J$2)</f>
        <v>-11844.958333333314</v>
      </c>
      <c r="K13" s="58">
        <f>SUMIFS('A2. Decomposition'!$H:$H,'A2. Decomposition'!$D:$D,'A2.1 Seasonality Index'!$A13,'A2. Decomposition'!$E:$E,'A2.1 Seasonality Index'!K$2)</f>
        <v>-5855.25</v>
      </c>
      <c r="L13" s="58">
        <f>SUMIFS('A2. Decomposition'!$H:$H,'A2. Decomposition'!$D:$D,'A2.1 Seasonality Index'!$A13,'A2. Decomposition'!$E:$E,'A2.1 Seasonality Index'!L$2)</f>
        <v>-4131.875</v>
      </c>
      <c r="M13" s="58">
        <f>SUMIFS('A2. Decomposition'!$H:$H,'A2. Decomposition'!$D:$D,'A2.1 Seasonality Index'!$A13,'A2. Decomposition'!$E:$E,'A2.1 Seasonality Index'!M$2)</f>
        <v>-6216.666666666657</v>
      </c>
      <c r="N13" s="58">
        <f>SUMIFS('A2. Decomposition'!$H:$H,'A2. Decomposition'!$D:$D,'A2.1 Seasonality Index'!$A13,'A2. Decomposition'!$E:$E,'A2.1 Seasonality Index'!N$2)</f>
        <v>-3554.5416666666861</v>
      </c>
      <c r="O13" s="58">
        <f>SUMIFS('A2. Decomposition'!$H:$H,'A2. Decomposition'!$D:$D,'A2.1 Seasonality Index'!$A13,'A2. Decomposition'!$E:$E,'A2.1 Seasonality Index'!O$2)</f>
        <v>-4486.25</v>
      </c>
      <c r="P13" s="58">
        <f>SUMIFS('A2. Decomposition'!$H:$H,'A2. Decomposition'!$D:$D,'A2.1 Seasonality Index'!$A13,'A2. Decomposition'!$E:$E,'A2.1 Seasonality Index'!P$2)</f>
        <v>-3724.8333333333139</v>
      </c>
      <c r="Q13" s="58">
        <f>SUMIFS('A2. Decomposition'!$H:$H,'A2. Decomposition'!$D:$D,'A2.1 Seasonality Index'!$A13,'A2. Decomposition'!$E:$E,'A2.1 Seasonality Index'!Q$2)</f>
        <v>-10833.083333333343</v>
      </c>
      <c r="R13" s="58">
        <f>SUMIFS('A2. Decomposition'!$H:$H,'A2. Decomposition'!$D:$D,'A2.1 Seasonality Index'!$A13,'A2. Decomposition'!$E:$E,'A2.1 Seasonality Index'!R$2)</f>
        <v>-4622.4583333333139</v>
      </c>
      <c r="S13" s="58">
        <f>SUMIFS('A2. Decomposition'!$H:$H,'A2. Decomposition'!$D:$D,'A2.1 Seasonality Index'!$A13,'A2. Decomposition'!$E:$E,'A2.1 Seasonality Index'!S$2)</f>
        <v>-6375.25</v>
      </c>
      <c r="T13" s="58">
        <f>SUMIFS('A2. Decomposition'!$H:$H,'A2. Decomposition'!$D:$D,'A2.1 Seasonality Index'!$A13,'A2. Decomposition'!$E:$E,'A2.1 Seasonality Index'!T$2)</f>
        <v>-6188.5416666666861</v>
      </c>
      <c r="U13" s="58">
        <f>SUMIFS('A2. Decomposition'!$H:$H,'A2. Decomposition'!$D:$D,'A2.1 Seasonality Index'!$A13,'A2. Decomposition'!$E:$E,'A2.1 Seasonality Index'!U$2)</f>
        <v>-2642.8333333333139</v>
      </c>
      <c r="V13" s="58">
        <f>SUMIFS('A2. Decomposition'!$H:$H,'A2. Decomposition'!$D:$D,'A2.1 Seasonality Index'!$A13,'A2. Decomposition'!$E:$E,'A2.1 Seasonality Index'!V$2)</f>
        <v>-8793.5</v>
      </c>
      <c r="W13" s="58">
        <f>SUMIFS('A2. Decomposition'!$H:$H,'A2. Decomposition'!$D:$D,'A2.1 Seasonality Index'!$A13,'A2. Decomposition'!$E:$E,'A2.1 Seasonality Index'!W$2)</f>
        <v>-8184.7916666666861</v>
      </c>
      <c r="X13" s="58">
        <f>SUMIFS('A2. Decomposition'!$H:$H,'A2. Decomposition'!$D:$D,'A2.1 Seasonality Index'!$A13,'A2. Decomposition'!$E:$E,'A2.1 Seasonality Index'!X$2)</f>
        <v>-2299.4583333333139</v>
      </c>
      <c r="Y13" s="58">
        <f>SUMIFS('A2. Decomposition'!$H:$H,'A2. Decomposition'!$D:$D,'A2.1 Seasonality Index'!$A13,'A2. Decomposition'!$E:$E,'A2.1 Seasonality Index'!Y$2)</f>
        <v>-1546.958333333343</v>
      </c>
      <c r="Z13" s="58">
        <f>SUMIFS('A2. Decomposition'!$H:$H,'A2. Decomposition'!$D:$D,'A2.1 Seasonality Index'!$A13,'A2. Decomposition'!$E:$E,'A2.1 Seasonality Index'!Z$2)</f>
        <v>-1594.25</v>
      </c>
      <c r="AA13" s="58">
        <f>SUMIFS('A2. Decomposition'!$H:$H,'A2. Decomposition'!$D:$D,'A2.1 Seasonality Index'!$A13,'A2. Decomposition'!$E:$E,'A2.1 Seasonality Index'!AA$2)</f>
        <v>-1512.0833333333721</v>
      </c>
      <c r="AB13" s="61"/>
      <c r="AC13" s="60">
        <f t="shared" si="2"/>
        <v>-5861.0625</v>
      </c>
      <c r="AD13" s="60">
        <f t="shared" si="1"/>
        <v>-5875.1099091880333</v>
      </c>
    </row>
    <row r="14" spans="1:32" ht="15.75" thickBot="1" x14ac:dyDescent="0.3">
      <c r="A14" s="62">
        <v>12</v>
      </c>
      <c r="B14" s="63">
        <f>SUMIFS('A2. Decomposition'!$H:$H,'A2. Decomposition'!$D:$D,'A2.1 Seasonality Index'!$A14,'A2. Decomposition'!$E:$E,'A2.1 Seasonality Index'!B$2)</f>
        <v>-17789</v>
      </c>
      <c r="C14" s="63">
        <f>SUMIFS('A2. Decomposition'!$H:$H,'A2. Decomposition'!$D:$D,'A2.1 Seasonality Index'!$A14,'A2. Decomposition'!$E:$E,'A2.1 Seasonality Index'!C$2)</f>
        <v>-24342.583333333314</v>
      </c>
      <c r="D14" s="63">
        <f>SUMIFS('A2. Decomposition'!$H:$H,'A2. Decomposition'!$D:$D,'A2.1 Seasonality Index'!$A14,'A2. Decomposition'!$E:$E,'A2.1 Seasonality Index'!D$2)</f>
        <v>-6649.5833333333139</v>
      </c>
      <c r="E14" s="63">
        <f>SUMIFS('A2. Decomposition'!$H:$H,'A2. Decomposition'!$D:$D,'A2.1 Seasonality Index'!$A14,'A2. Decomposition'!$E:$E,'A2.1 Seasonality Index'!E$2)</f>
        <v>-20045.541666666686</v>
      </c>
      <c r="F14" s="63">
        <f>SUMIFS('A2. Decomposition'!$H:$H,'A2. Decomposition'!$D:$D,'A2.1 Seasonality Index'!$A14,'A2. Decomposition'!$E:$E,'A2.1 Seasonality Index'!F$2)</f>
        <v>-20705.5</v>
      </c>
      <c r="G14" s="63">
        <f>SUMIFS('A2. Decomposition'!$H:$H,'A2. Decomposition'!$D:$D,'A2.1 Seasonality Index'!$A14,'A2. Decomposition'!$E:$E,'A2.1 Seasonality Index'!G$2)</f>
        <v>-18892.208333333343</v>
      </c>
      <c r="H14" s="63">
        <f>SUMIFS('A2. Decomposition'!$H:$H,'A2. Decomposition'!$D:$D,'A2.1 Seasonality Index'!$A14,'A2. Decomposition'!$E:$E,'A2.1 Seasonality Index'!H$2)</f>
        <v>-27062.25</v>
      </c>
      <c r="I14" s="63">
        <f>SUMIFS('A2. Decomposition'!$H:$H,'A2. Decomposition'!$D:$D,'A2.1 Seasonality Index'!$A14,'A2. Decomposition'!$E:$E,'A2.1 Seasonality Index'!I$2)</f>
        <v>-24495</v>
      </c>
      <c r="J14" s="63">
        <f>SUMIFS('A2. Decomposition'!$H:$H,'A2. Decomposition'!$D:$D,'A2.1 Seasonality Index'!$A14,'A2. Decomposition'!$E:$E,'A2.1 Seasonality Index'!J$2)</f>
        <v>-20789.875</v>
      </c>
      <c r="K14" s="63">
        <f>SUMIFS('A2. Decomposition'!$H:$H,'A2. Decomposition'!$D:$D,'A2.1 Seasonality Index'!$A14,'A2. Decomposition'!$E:$E,'A2.1 Seasonality Index'!K$2)</f>
        <v>-20657.541666666686</v>
      </c>
      <c r="L14" s="63">
        <f>SUMIFS('A2. Decomposition'!$H:$H,'A2. Decomposition'!$D:$D,'A2.1 Seasonality Index'!$A14,'A2. Decomposition'!$E:$E,'A2.1 Seasonality Index'!L$2)</f>
        <v>-20274.125</v>
      </c>
      <c r="M14" s="63">
        <f>SUMIFS('A2. Decomposition'!$H:$H,'A2. Decomposition'!$D:$D,'A2.1 Seasonality Index'!$A14,'A2. Decomposition'!$E:$E,'A2.1 Seasonality Index'!M$2)</f>
        <v>-22683.916666666657</v>
      </c>
      <c r="N14" s="63">
        <f>SUMIFS('A2. Decomposition'!$H:$H,'A2. Decomposition'!$D:$D,'A2.1 Seasonality Index'!$A14,'A2. Decomposition'!$E:$E,'A2.1 Seasonality Index'!N$2)</f>
        <v>-24823.583333333343</v>
      </c>
      <c r="O14" s="63">
        <f>SUMIFS('A2. Decomposition'!$H:$H,'A2. Decomposition'!$D:$D,'A2.1 Seasonality Index'!$A14,'A2. Decomposition'!$E:$E,'A2.1 Seasonality Index'!O$2)</f>
        <v>-16839.666666666686</v>
      </c>
      <c r="P14" s="63">
        <f>SUMIFS('A2. Decomposition'!$H:$H,'A2. Decomposition'!$D:$D,'A2.1 Seasonality Index'!$A14,'A2. Decomposition'!$E:$E,'A2.1 Seasonality Index'!P$2)</f>
        <v>-18510.708333333314</v>
      </c>
      <c r="Q14" s="63">
        <f>SUMIFS('A2. Decomposition'!$H:$H,'A2. Decomposition'!$D:$D,'A2.1 Seasonality Index'!$A14,'A2. Decomposition'!$E:$E,'A2.1 Seasonality Index'!Q$2)</f>
        <v>-17635.916666666686</v>
      </c>
      <c r="R14" s="63">
        <f>SUMIFS('A2. Decomposition'!$H:$H,'A2. Decomposition'!$D:$D,'A2.1 Seasonality Index'!$A14,'A2. Decomposition'!$E:$E,'A2.1 Seasonality Index'!R$2)</f>
        <v>-20993.083333333314</v>
      </c>
      <c r="S14" s="63">
        <f>SUMIFS('A2. Decomposition'!$H:$H,'A2. Decomposition'!$D:$D,'A2.1 Seasonality Index'!$A14,'A2. Decomposition'!$E:$E,'A2.1 Seasonality Index'!S$2)</f>
        <v>-25234.708333333343</v>
      </c>
      <c r="T14" s="63">
        <f>SUMIFS('A2. Decomposition'!$H:$H,'A2. Decomposition'!$D:$D,'A2.1 Seasonality Index'!$A14,'A2. Decomposition'!$E:$E,'A2.1 Seasonality Index'!T$2)</f>
        <v>-22912.166666666686</v>
      </c>
      <c r="U14" s="63">
        <f>SUMIFS('A2. Decomposition'!$H:$H,'A2. Decomposition'!$D:$D,'A2.1 Seasonality Index'!$A14,'A2. Decomposition'!$E:$E,'A2.1 Seasonality Index'!U$2)</f>
        <v>-20013.125</v>
      </c>
      <c r="V14" s="63">
        <f>SUMIFS('A2. Decomposition'!$H:$H,'A2. Decomposition'!$D:$D,'A2.1 Seasonality Index'!$A14,'A2. Decomposition'!$E:$E,'A2.1 Seasonality Index'!V$2)</f>
        <v>-18221.25</v>
      </c>
      <c r="W14" s="63">
        <f>SUMIFS('A2. Decomposition'!$H:$H,'A2. Decomposition'!$D:$D,'A2.1 Seasonality Index'!$A14,'A2. Decomposition'!$E:$E,'A2.1 Seasonality Index'!W$2)</f>
        <v>-23408.208333333314</v>
      </c>
      <c r="X14" s="63">
        <f>SUMIFS('A2. Decomposition'!$H:$H,'A2. Decomposition'!$D:$D,'A2.1 Seasonality Index'!$A14,'A2. Decomposition'!$E:$E,'A2.1 Seasonality Index'!X$2)</f>
        <v>-21715.541666666657</v>
      </c>
      <c r="Y14" s="63">
        <f>SUMIFS('A2. Decomposition'!$H:$H,'A2. Decomposition'!$D:$D,'A2.1 Seasonality Index'!$A14,'A2. Decomposition'!$E:$E,'A2.1 Seasonality Index'!Y$2)</f>
        <v>-21842.166666666686</v>
      </c>
      <c r="Z14" s="63">
        <f>SUMIFS('A2. Decomposition'!$H:$H,'A2. Decomposition'!$D:$D,'A2.1 Seasonality Index'!$A14,'A2. Decomposition'!$E:$E,'A2.1 Seasonality Index'!Z$2)</f>
        <v>-22023.958333333372</v>
      </c>
      <c r="AA14" s="63">
        <f>SUMIFS('A2. Decomposition'!$H:$H,'A2. Decomposition'!$D:$D,'A2.1 Seasonality Index'!$A14,'A2. Decomposition'!$E:$E,'A2.1 Seasonality Index'!AA$2)</f>
        <v>-22399.666666666628</v>
      </c>
      <c r="AB14" s="64"/>
      <c r="AC14" s="65">
        <f t="shared" si="2"/>
        <v>-20806.1875</v>
      </c>
      <c r="AD14" s="65">
        <f t="shared" si="1"/>
        <v>-20820.234909188031</v>
      </c>
    </row>
    <row r="15" spans="1:32" x14ac:dyDescent="0.25">
      <c r="AB15" s="66" t="s">
        <v>31</v>
      </c>
      <c r="AC15" s="67">
        <f>SUM(AC3:AC14)</f>
        <v>168.56891025639561</v>
      </c>
      <c r="AD15" s="68">
        <f>SUM(AD3:AD14)</f>
        <v>0</v>
      </c>
    </row>
    <row r="16" spans="1:32" ht="15" customHeight="1" x14ac:dyDescent="0.25">
      <c r="Z16" s="66"/>
      <c r="AB16" s="69" t="s">
        <v>32</v>
      </c>
      <c r="AC16" s="67">
        <f>AC15/12</f>
        <v>14.047409188032967</v>
      </c>
      <c r="AD16" s="263" t="s">
        <v>33</v>
      </c>
      <c r="AE16" s="263"/>
      <c r="AF16" s="263"/>
    </row>
    <row r="17" spans="30:32" x14ac:dyDescent="0.25">
      <c r="AD17" s="263"/>
      <c r="AE17" s="263"/>
      <c r="AF17" s="263"/>
    </row>
  </sheetData>
  <mergeCells count="4">
    <mergeCell ref="A1:AB1"/>
    <mergeCell ref="AC1:AC2"/>
    <mergeCell ref="AD1:AD2"/>
    <mergeCell ref="AD16:AF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B324"/>
  <sheetViews>
    <sheetView showGridLines="0" zoomScale="92" zoomScaleNormal="102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D9" sqref="D9"/>
    </sheetView>
  </sheetViews>
  <sheetFormatPr defaultRowHeight="15" outlineLevelRow="2" x14ac:dyDescent="0.25"/>
  <cols>
    <col min="1" max="1" width="9.5703125" style="16" bestFit="1" customWidth="1"/>
    <col min="2" max="2" width="6.85546875" bestFit="1" customWidth="1"/>
    <col min="3" max="3" width="9.140625" customWidth="1"/>
    <col min="4" max="4" width="14.85546875" customWidth="1"/>
    <col min="5" max="5" width="10.42578125" customWidth="1"/>
    <col min="6" max="6" width="9.5703125" customWidth="1"/>
    <col min="7" max="7" width="12.85546875" bestFit="1" customWidth="1"/>
    <col min="8" max="8" width="12.85546875" customWidth="1"/>
    <col min="9" max="9" width="10" bestFit="1" customWidth="1"/>
    <col min="10" max="10" width="10.5703125" bestFit="1" customWidth="1"/>
    <col min="11" max="11" width="10.5703125" customWidth="1"/>
    <col min="12" max="12" width="16.7109375" bestFit="1" customWidth="1"/>
    <col min="13" max="13" width="10" bestFit="1" customWidth="1"/>
    <col min="14" max="14" width="13.28515625" bestFit="1" customWidth="1"/>
    <col min="15" max="16" width="10.5703125" bestFit="1" customWidth="1"/>
    <col min="17" max="17" width="10.5703125" customWidth="1"/>
    <col min="18" max="18" width="16.85546875" bestFit="1" customWidth="1"/>
    <col min="19" max="19" width="10.5703125" bestFit="1" customWidth="1"/>
    <col min="20" max="20" width="9.7109375" bestFit="1" customWidth="1"/>
    <col min="21" max="21" width="9" customWidth="1"/>
    <col min="22" max="22" width="11.7109375" style="1" customWidth="1"/>
    <col min="23" max="23" width="11.42578125" customWidth="1"/>
    <col min="24" max="25" width="11.5703125" bestFit="1" customWidth="1"/>
    <col min="26" max="26" width="11.5703125" customWidth="1"/>
    <col min="27" max="27" width="18" bestFit="1" customWidth="1"/>
    <col min="28" max="28" width="10.5703125" bestFit="1" customWidth="1"/>
  </cols>
  <sheetData>
    <row r="4" spans="1:2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69" t="s">
        <v>83</v>
      </c>
      <c r="O4" s="269"/>
      <c r="P4" s="269"/>
      <c r="Q4" s="269"/>
      <c r="R4" s="269"/>
      <c r="S4" s="269"/>
      <c r="T4" s="23"/>
      <c r="U4" s="23"/>
      <c r="V4" s="70"/>
      <c r="W4" s="23"/>
      <c r="X4" s="23"/>
      <c r="Y4" s="23"/>
      <c r="Z4" s="23"/>
      <c r="AA4" s="23"/>
      <c r="AB4" s="23"/>
    </row>
    <row r="5" spans="1:28" ht="15" customHeigh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69"/>
      <c r="O5" s="269"/>
      <c r="P5" s="269"/>
      <c r="Q5" s="269"/>
      <c r="R5" s="269"/>
      <c r="S5" s="269"/>
      <c r="T5" s="23"/>
      <c r="U5" s="23"/>
      <c r="V5" s="70"/>
      <c r="W5" s="23"/>
      <c r="X5" s="23"/>
      <c r="Y5" s="23"/>
      <c r="Z5" s="23"/>
      <c r="AA5" s="23"/>
      <c r="AB5" s="23"/>
    </row>
    <row r="6" spans="1:28" ht="15.75" customHeight="1" thickBot="1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70"/>
      <c r="O6" s="270"/>
      <c r="P6" s="270"/>
      <c r="Q6" s="270"/>
      <c r="R6" s="270"/>
      <c r="S6" s="270"/>
      <c r="T6" s="23"/>
      <c r="U6" s="23"/>
      <c r="V6" s="71"/>
      <c r="W6" s="72"/>
      <c r="X6" s="23"/>
      <c r="Y6" s="23"/>
      <c r="Z6" s="23"/>
      <c r="AA6" s="23"/>
      <c r="AB6" s="23"/>
    </row>
    <row r="7" spans="1:28" ht="15.75" thickBot="1" x14ac:dyDescent="0.3">
      <c r="A7" s="23"/>
      <c r="B7" s="23"/>
      <c r="C7" s="23"/>
      <c r="D7" s="23"/>
      <c r="E7" s="23"/>
      <c r="F7" s="23"/>
      <c r="G7" s="271" t="s">
        <v>84</v>
      </c>
      <c r="H7" s="272"/>
      <c r="I7" s="272"/>
      <c r="J7" s="272"/>
      <c r="K7" s="272"/>
      <c r="L7" s="272"/>
      <c r="M7" s="273"/>
      <c r="N7" s="274" t="s">
        <v>85</v>
      </c>
      <c r="O7" s="275"/>
      <c r="P7" s="275"/>
      <c r="Q7" s="275"/>
      <c r="R7" s="275"/>
      <c r="S7" s="276"/>
      <c r="T7" s="266" t="s">
        <v>86</v>
      </c>
      <c r="U7" s="267"/>
      <c r="V7" s="267"/>
      <c r="W7" s="267"/>
      <c r="X7" s="267"/>
      <c r="Y7" s="267"/>
      <c r="Z7" s="267"/>
      <c r="AA7" s="267"/>
      <c r="AB7" s="268"/>
    </row>
    <row r="8" spans="1:28" s="15" customFormat="1" ht="43.5" thickBot="1" x14ac:dyDescent="0.3">
      <c r="A8" s="82"/>
      <c r="B8" s="181" t="s">
        <v>34</v>
      </c>
      <c r="C8" s="82"/>
      <c r="D8" s="82"/>
      <c r="E8" s="82"/>
      <c r="F8" s="82"/>
      <c r="G8" s="178"/>
      <c r="H8" s="177"/>
      <c r="I8" s="177" t="s">
        <v>88</v>
      </c>
      <c r="J8" s="177" t="s">
        <v>89</v>
      </c>
      <c r="K8" s="177" t="s">
        <v>90</v>
      </c>
      <c r="L8" s="177" t="s">
        <v>91</v>
      </c>
      <c r="M8" s="86" t="s">
        <v>92</v>
      </c>
      <c r="N8" s="179" t="s">
        <v>40</v>
      </c>
      <c r="O8" s="138" t="s">
        <v>88</v>
      </c>
      <c r="P8" s="138" t="s">
        <v>89</v>
      </c>
      <c r="Q8" s="138" t="s">
        <v>90</v>
      </c>
      <c r="R8" s="138" t="s">
        <v>91</v>
      </c>
      <c r="S8" s="138" t="s">
        <v>92</v>
      </c>
      <c r="T8" s="74"/>
      <c r="U8" s="75"/>
      <c r="V8" s="75" t="s">
        <v>41</v>
      </c>
      <c r="W8" s="75" t="s">
        <v>42</v>
      </c>
      <c r="X8" s="182" t="s">
        <v>88</v>
      </c>
      <c r="Y8" s="182" t="s">
        <v>89</v>
      </c>
      <c r="Z8" s="182" t="s">
        <v>90</v>
      </c>
      <c r="AA8" s="182" t="s">
        <v>91</v>
      </c>
      <c r="AB8" s="183" t="s">
        <v>92</v>
      </c>
    </row>
    <row r="9" spans="1:28" ht="15.75" thickBot="1" x14ac:dyDescent="0.3">
      <c r="A9" s="23"/>
      <c r="B9" s="23"/>
      <c r="C9" s="23"/>
      <c r="D9" s="23"/>
      <c r="E9" s="23"/>
      <c r="F9" s="23"/>
      <c r="G9" s="66"/>
      <c r="H9" s="66"/>
      <c r="I9" s="76">
        <f>AVERAGE(I24:I323)</f>
        <v>1465.2616656804162</v>
      </c>
      <c r="J9" s="76">
        <f>AVERAGE(J14:J323)</f>
        <v>12111.252963578507</v>
      </c>
      <c r="K9" s="77">
        <f>AVERAGE(K14:K323)</f>
        <v>5.2120698217849919E-2</v>
      </c>
      <c r="L9" s="76">
        <f>AVERAGE(L14:L323)</f>
        <v>218917998.62373027</v>
      </c>
      <c r="M9" s="76">
        <f>SQRT(L9)</f>
        <v>14795.877757798969</v>
      </c>
      <c r="N9" s="78">
        <v>0.2</v>
      </c>
      <c r="O9" s="76">
        <f>AVERAGE(O11:O323)</f>
        <v>1236.4791749059841</v>
      </c>
      <c r="P9" s="76">
        <f t="shared" ref="P9:R9" si="0">AVERAGE(P11:P323)</f>
        <v>13907.093722035192</v>
      </c>
      <c r="Q9" s="79">
        <f t="shared" si="0"/>
        <v>6.0402569853716608E-2</v>
      </c>
      <c r="R9" s="76">
        <f t="shared" si="0"/>
        <v>240727685.17023629</v>
      </c>
      <c r="S9" s="76">
        <f>SQRT(R9)</f>
        <v>15515.401547180025</v>
      </c>
      <c r="T9" s="23"/>
      <c r="U9" s="23"/>
      <c r="V9" s="80">
        <v>0.3</v>
      </c>
      <c r="W9" s="81">
        <v>0.15367469700374767</v>
      </c>
      <c r="X9" s="76">
        <f>AVERAGE(X11:X323)</f>
        <v>-2045.9018214122357</v>
      </c>
      <c r="Y9" s="76">
        <f>AVERAGE(Y11:Y323)</f>
        <v>11758.392001084294</v>
      </c>
      <c r="Z9" s="79">
        <f>AVERAGE(Z11:Z323)</f>
        <v>5.2565057575723877E-2</v>
      </c>
      <c r="AA9" s="76">
        <f>AVERAGE(AA11:AA323)</f>
        <v>203087690.72557703</v>
      </c>
      <c r="AB9" s="76">
        <f>SQRT(AA9)</f>
        <v>14250.883857697285</v>
      </c>
    </row>
    <row r="10" spans="1:28" s="15" customFormat="1" ht="57.75" thickBot="1" x14ac:dyDescent="0.3">
      <c r="A10" s="82"/>
      <c r="B10" s="125" t="s">
        <v>2</v>
      </c>
      <c r="C10" s="125" t="s">
        <v>3</v>
      </c>
      <c r="D10" s="125" t="s">
        <v>4</v>
      </c>
      <c r="E10" s="125" t="s">
        <v>43</v>
      </c>
      <c r="F10" s="125" t="s">
        <v>44</v>
      </c>
      <c r="G10" s="83" t="s">
        <v>21</v>
      </c>
      <c r="H10" s="84" t="s">
        <v>48</v>
      </c>
      <c r="I10" s="84" t="s">
        <v>45</v>
      </c>
      <c r="J10" s="84" t="s">
        <v>46</v>
      </c>
      <c r="K10" s="85" t="s">
        <v>49</v>
      </c>
      <c r="L10" s="86" t="s">
        <v>47</v>
      </c>
      <c r="M10" s="82"/>
      <c r="N10" s="87" t="s">
        <v>50</v>
      </c>
      <c r="O10" s="88" t="s">
        <v>45</v>
      </c>
      <c r="P10" s="88" t="s">
        <v>46</v>
      </c>
      <c r="Q10" s="89" t="s">
        <v>49</v>
      </c>
      <c r="R10" s="90" t="s">
        <v>47</v>
      </c>
      <c r="S10" s="82"/>
      <c r="T10" s="91" t="s">
        <v>51</v>
      </c>
      <c r="U10" s="92" t="s">
        <v>43</v>
      </c>
      <c r="V10" s="93" t="s">
        <v>52</v>
      </c>
      <c r="W10" s="75" t="s">
        <v>53</v>
      </c>
      <c r="X10" s="93" t="s">
        <v>45</v>
      </c>
      <c r="Y10" s="93" t="s">
        <v>46</v>
      </c>
      <c r="Z10" s="93" t="s">
        <v>49</v>
      </c>
      <c r="AA10" s="94" t="s">
        <v>47</v>
      </c>
      <c r="AB10" s="82"/>
    </row>
    <row r="11" spans="1:28" ht="15" customHeight="1" outlineLevel="1" x14ac:dyDescent="0.25">
      <c r="A11" s="264" t="s">
        <v>54</v>
      </c>
      <c r="B11" s="34">
        <v>1</v>
      </c>
      <c r="C11" s="35">
        <v>33604</v>
      </c>
      <c r="D11" s="36">
        <v>160204</v>
      </c>
      <c r="E11" s="95"/>
      <c r="F11" s="95"/>
      <c r="G11" s="95"/>
      <c r="H11" s="96"/>
      <c r="I11" s="96"/>
      <c r="J11" s="96"/>
      <c r="K11" s="98"/>
      <c r="L11" s="97"/>
      <c r="M11" s="23"/>
      <c r="N11" s="107">
        <f>AVERAGE($D$11:$D$22)</f>
        <v>187598.33333333334</v>
      </c>
      <c r="O11" s="59">
        <f t="shared" ref="O11" si="1">$D11-N11</f>
        <v>-27394.333333333343</v>
      </c>
      <c r="P11" s="59">
        <f t="shared" ref="P11" si="2">ABS(O11)</f>
        <v>27394.333333333343</v>
      </c>
      <c r="Q11" s="99">
        <f t="shared" ref="Q11:Q74" si="3">P11/D11</f>
        <v>0.17099656271587066</v>
      </c>
      <c r="R11" s="100">
        <f t="shared" ref="R11" si="4">P11^2</f>
        <v>750449498.77777827</v>
      </c>
      <c r="S11" s="23"/>
      <c r="T11" s="101">
        <f>AVERAGE($D$11:$D$22)</f>
        <v>187598.33333333334</v>
      </c>
      <c r="U11" s="102">
        <f>D12-D11</f>
        <v>23574</v>
      </c>
      <c r="V11" s="102">
        <v>1</v>
      </c>
      <c r="W11" s="103">
        <f>T11+(U11*$V11)</f>
        <v>211172.33333333334</v>
      </c>
      <c r="X11" s="104">
        <f>$D11-W11</f>
        <v>-50968.333333333343</v>
      </c>
      <c r="Y11" s="104">
        <f t="shared" ref="Y11" si="5">ABS(X11)</f>
        <v>50968.333333333343</v>
      </c>
      <c r="Z11" s="105">
        <f>Y11/$D11</f>
        <v>0.31814644661390068</v>
      </c>
      <c r="AA11" s="106">
        <f t="shared" ref="AA11" si="6">Y11^2</f>
        <v>2597771002.7777786</v>
      </c>
      <c r="AB11" s="23"/>
    </row>
    <row r="12" spans="1:28" outlineLevel="1" x14ac:dyDescent="0.25">
      <c r="A12" s="265"/>
      <c r="B12" s="34">
        <v>2</v>
      </c>
      <c r="C12" s="35">
        <v>33635</v>
      </c>
      <c r="D12" s="36">
        <v>183778</v>
      </c>
      <c r="E12" s="36">
        <f>D12-D11</f>
        <v>23574</v>
      </c>
      <c r="F12" s="36">
        <f>E12</f>
        <v>23574</v>
      </c>
      <c r="G12" s="95"/>
      <c r="H12" s="96"/>
      <c r="I12" s="96"/>
      <c r="J12" s="96"/>
      <c r="K12" s="98"/>
      <c r="L12" s="97"/>
      <c r="M12" s="23"/>
      <c r="N12" s="107">
        <f t="shared" ref="N12:N75" si="7">$D11*$N$9+$N11*(1-$N$9)</f>
        <v>182119.46666666667</v>
      </c>
      <c r="O12" s="59">
        <f t="shared" ref="O12:O75" si="8">$D12-N12</f>
        <v>1658.5333333333256</v>
      </c>
      <c r="P12" s="59">
        <f t="shared" ref="P12:P75" si="9">ABS(O12)</f>
        <v>1658.5333333333256</v>
      </c>
      <c r="Q12" s="99">
        <f t="shared" si="3"/>
        <v>9.0246565602701383E-3</v>
      </c>
      <c r="R12" s="100">
        <f t="shared" ref="R12:R75" si="10">P12^2</f>
        <v>2750732.8177777519</v>
      </c>
      <c r="S12" s="23"/>
      <c r="T12" s="107">
        <f t="shared" ref="T12:T75" si="11">$V$9*D12+(1-$V$9)*(T11+U11)</f>
        <v>202954.03333333333</v>
      </c>
      <c r="U12" s="103">
        <f>$W$9*(T12-T11)+(1-$W$9)*U11</f>
        <v>22311.055237614099</v>
      </c>
      <c r="V12" s="108">
        <v>1</v>
      </c>
      <c r="W12" s="103">
        <f t="shared" ref="W12:W75" si="12">T12+(U12*$V12)</f>
        <v>225265.08857094741</v>
      </c>
      <c r="X12" s="104">
        <f>$D12-W12</f>
        <v>-41487.08857094741</v>
      </c>
      <c r="Y12" s="104">
        <f t="shared" ref="Y12:Y75" si="13">ABS(X12)</f>
        <v>41487.08857094741</v>
      </c>
      <c r="Z12" s="105">
        <f>Y12/$D12</f>
        <v>0.22574567451461769</v>
      </c>
      <c r="AA12" s="106">
        <f t="shared" ref="AA12:AA75" si="14">Y12^2</f>
        <v>1721178518.0936351</v>
      </c>
      <c r="AB12" s="23"/>
    </row>
    <row r="13" spans="1:28" outlineLevel="1" x14ac:dyDescent="0.25">
      <c r="A13" s="265"/>
      <c r="B13" s="34">
        <v>3</v>
      </c>
      <c r="C13" s="35">
        <v>33664</v>
      </c>
      <c r="D13" s="36">
        <v>186069</v>
      </c>
      <c r="E13" s="36">
        <f t="shared" ref="E13:E76" si="15">D13-D12</f>
        <v>2291</v>
      </c>
      <c r="F13" s="36">
        <f>AVERAGE($E$12:E13)</f>
        <v>12932.5</v>
      </c>
      <c r="G13" s="95"/>
      <c r="H13" s="96"/>
      <c r="I13" s="96"/>
      <c r="J13" s="96"/>
      <c r="K13" s="98"/>
      <c r="L13" s="97"/>
      <c r="M13" s="23"/>
      <c r="N13" s="107">
        <f t="shared" si="7"/>
        <v>182451.17333333334</v>
      </c>
      <c r="O13" s="59">
        <f t="shared" si="8"/>
        <v>3617.8266666666605</v>
      </c>
      <c r="P13" s="59">
        <f t="shared" si="9"/>
        <v>3617.8266666666605</v>
      </c>
      <c r="Q13" s="99">
        <f t="shared" si="3"/>
        <v>1.9443468104126213E-2</v>
      </c>
      <c r="R13" s="100">
        <f t="shared" si="10"/>
        <v>13088669.790044399</v>
      </c>
      <c r="S13" s="23"/>
      <c r="T13" s="107">
        <f t="shared" si="11"/>
        <v>213506.2619996632</v>
      </c>
      <c r="U13" s="103">
        <f t="shared" ref="U13:U75" si="16">$W$9*(T13-T12)+(1-$W$9)*U12</f>
        <v>20504.021127152377</v>
      </c>
      <c r="V13" s="108">
        <v>1</v>
      </c>
      <c r="W13" s="103">
        <f t="shared" si="12"/>
        <v>234010.28312681557</v>
      </c>
      <c r="X13" s="104">
        <f t="shared" ref="X13:X76" si="17">$D13-W13</f>
        <v>-47941.283126815571</v>
      </c>
      <c r="Y13" s="104">
        <f t="shared" si="13"/>
        <v>47941.283126815571</v>
      </c>
      <c r="Z13" s="105">
        <f t="shared" ref="Z13:Z76" si="18">Y13/$D13</f>
        <v>0.257653252969681</v>
      </c>
      <c r="AA13" s="106">
        <f t="shared" si="14"/>
        <v>2298366627.8454914</v>
      </c>
      <c r="AB13" s="23"/>
    </row>
    <row r="14" spans="1:28" outlineLevel="1" x14ac:dyDescent="0.25">
      <c r="A14" s="265"/>
      <c r="B14" s="34">
        <v>4</v>
      </c>
      <c r="C14" s="35">
        <v>33695</v>
      </c>
      <c r="D14" s="36">
        <v>196725</v>
      </c>
      <c r="E14" s="36">
        <f t="shared" si="15"/>
        <v>10656</v>
      </c>
      <c r="F14" s="36">
        <f>AVERAGE($E$12:E14)</f>
        <v>12173.666666666666</v>
      </c>
      <c r="G14" s="112"/>
      <c r="H14" s="109"/>
      <c r="I14" s="110"/>
      <c r="J14" s="110"/>
      <c r="K14" s="113"/>
      <c r="L14" s="111"/>
      <c r="M14" s="23"/>
      <c r="N14" s="107">
        <f t="shared" si="7"/>
        <v>183174.73866666667</v>
      </c>
      <c r="O14" s="59">
        <f t="shared" si="8"/>
        <v>13550.261333333328</v>
      </c>
      <c r="P14" s="59">
        <f t="shared" si="9"/>
        <v>13550.261333333328</v>
      </c>
      <c r="Q14" s="99">
        <f t="shared" si="3"/>
        <v>6.8879203626043092E-2</v>
      </c>
      <c r="R14" s="100">
        <f t="shared" si="10"/>
        <v>183609582.2016283</v>
      </c>
      <c r="S14" s="23"/>
      <c r="T14" s="107">
        <f t="shared" si="11"/>
        <v>222824.69818877088</v>
      </c>
      <c r="U14" s="103">
        <f t="shared" si="16"/>
        <v>18785.079750988676</v>
      </c>
      <c r="V14" s="108">
        <v>1</v>
      </c>
      <c r="W14" s="103">
        <f t="shared" si="12"/>
        <v>241609.77793975954</v>
      </c>
      <c r="X14" s="104">
        <f t="shared" si="17"/>
        <v>-44884.777939759544</v>
      </c>
      <c r="Y14" s="104">
        <f t="shared" si="13"/>
        <v>44884.777939759544</v>
      </c>
      <c r="Z14" s="105">
        <f t="shared" si="18"/>
        <v>0.22816000986025947</v>
      </c>
      <c r="AA14" s="106">
        <f t="shared" si="14"/>
        <v>2014643290.701525</v>
      </c>
      <c r="AB14" s="23"/>
    </row>
    <row r="15" spans="1:28" outlineLevel="1" x14ac:dyDescent="0.25">
      <c r="A15" s="265"/>
      <c r="B15" s="34">
        <v>5</v>
      </c>
      <c r="C15" s="35">
        <v>33725</v>
      </c>
      <c r="D15" s="36">
        <v>197232</v>
      </c>
      <c r="E15" s="36">
        <f t="shared" si="15"/>
        <v>507</v>
      </c>
      <c r="F15" s="36">
        <f>AVERAGE($E$12:E15)</f>
        <v>9257</v>
      </c>
      <c r="G15" s="112"/>
      <c r="H15" s="109"/>
      <c r="I15" s="110"/>
      <c r="J15" s="110"/>
      <c r="K15" s="113"/>
      <c r="L15" s="111"/>
      <c r="M15" s="23"/>
      <c r="N15" s="107">
        <f t="shared" si="7"/>
        <v>185884.79093333334</v>
      </c>
      <c r="O15" s="59">
        <f t="shared" si="8"/>
        <v>11347.209066666663</v>
      </c>
      <c r="P15" s="59">
        <f t="shared" si="9"/>
        <v>11347.209066666663</v>
      </c>
      <c r="Q15" s="99">
        <f t="shared" si="3"/>
        <v>5.7532292258186617E-2</v>
      </c>
      <c r="R15" s="100">
        <f t="shared" si="10"/>
        <v>128759153.60264212</v>
      </c>
      <c r="S15" s="23"/>
      <c r="T15" s="107">
        <f t="shared" si="11"/>
        <v>228296.44455783168</v>
      </c>
      <c r="U15" s="103">
        <f t="shared" si="16"/>
        <v>16739.157277411028</v>
      </c>
      <c r="V15" s="108">
        <v>1</v>
      </c>
      <c r="W15" s="103">
        <f t="shared" si="12"/>
        <v>245035.60183524271</v>
      </c>
      <c r="X15" s="104">
        <f t="shared" si="17"/>
        <v>-47803.601835242705</v>
      </c>
      <c r="Y15" s="104">
        <f t="shared" si="13"/>
        <v>47803.601835242705</v>
      </c>
      <c r="Z15" s="105">
        <f t="shared" si="18"/>
        <v>0.24237244379838316</v>
      </c>
      <c r="AA15" s="106">
        <f t="shared" si="14"/>
        <v>2285184348.4224195</v>
      </c>
      <c r="AB15" s="23"/>
    </row>
    <row r="16" spans="1:28" outlineLevel="1" x14ac:dyDescent="0.25">
      <c r="A16" s="265"/>
      <c r="B16" s="34">
        <v>6</v>
      </c>
      <c r="C16" s="35">
        <v>33756</v>
      </c>
      <c r="D16" s="36">
        <v>206616</v>
      </c>
      <c r="E16" s="36">
        <f t="shared" si="15"/>
        <v>9384</v>
      </c>
      <c r="F16" s="36">
        <f>AVERAGE($E$12:E16)</f>
        <v>9282.4</v>
      </c>
      <c r="G16" s="112"/>
      <c r="H16" s="109"/>
      <c r="I16" s="110"/>
      <c r="J16" s="110"/>
      <c r="K16" s="113"/>
      <c r="L16" s="111"/>
      <c r="M16" s="23"/>
      <c r="N16" s="107">
        <f t="shared" si="7"/>
        <v>188154.23274666668</v>
      </c>
      <c r="O16" s="59">
        <f t="shared" si="8"/>
        <v>18461.767253333324</v>
      </c>
      <c r="P16" s="59">
        <f t="shared" si="9"/>
        <v>18461.767253333324</v>
      </c>
      <c r="Q16" s="99">
        <f t="shared" si="3"/>
        <v>8.9353037777003347E-2</v>
      </c>
      <c r="R16" s="100">
        <f t="shared" si="10"/>
        <v>340836850.11625069</v>
      </c>
      <c r="S16" s="23"/>
      <c r="T16" s="107">
        <f t="shared" si="11"/>
        <v>233509.72128466988</v>
      </c>
      <c r="U16" s="103">
        <f t="shared" si="16"/>
        <v>14967.921076100361</v>
      </c>
      <c r="V16" s="108">
        <v>1</v>
      </c>
      <c r="W16" s="103">
        <f t="shared" si="12"/>
        <v>248477.64236077023</v>
      </c>
      <c r="X16" s="104">
        <f t="shared" si="17"/>
        <v>-41861.642360770231</v>
      </c>
      <c r="Y16" s="104">
        <f t="shared" si="13"/>
        <v>41861.642360770231</v>
      </c>
      <c r="Z16" s="105">
        <f t="shared" si="18"/>
        <v>0.20260600515337743</v>
      </c>
      <c r="AA16" s="106">
        <f t="shared" si="14"/>
        <v>1752397101.1410327</v>
      </c>
      <c r="AB16" s="23"/>
    </row>
    <row r="17" spans="1:28" outlineLevel="1" x14ac:dyDescent="0.25">
      <c r="A17" s="265"/>
      <c r="B17" s="34">
        <v>7</v>
      </c>
      <c r="C17" s="35">
        <v>33786</v>
      </c>
      <c r="D17" s="36">
        <v>204753</v>
      </c>
      <c r="E17" s="36">
        <f t="shared" si="15"/>
        <v>-1863</v>
      </c>
      <c r="F17" s="36">
        <f>AVERAGE($E$12:E17)</f>
        <v>7424.833333333333</v>
      </c>
      <c r="G17" s="112"/>
      <c r="H17" s="109"/>
      <c r="I17" s="110"/>
      <c r="J17" s="110"/>
      <c r="K17" s="113"/>
      <c r="L17" s="111"/>
      <c r="M17" s="23"/>
      <c r="N17" s="107">
        <f t="shared" si="7"/>
        <v>191846.58619733335</v>
      </c>
      <c r="O17" s="59">
        <f t="shared" si="8"/>
        <v>12906.413802666648</v>
      </c>
      <c r="P17" s="59">
        <f t="shared" si="9"/>
        <v>12906.413802666648</v>
      </c>
      <c r="Q17" s="99">
        <f t="shared" si="3"/>
        <v>6.3034064471175752E-2</v>
      </c>
      <c r="R17" s="100">
        <f t="shared" si="10"/>
        <v>166575517.24566415</v>
      </c>
      <c r="S17" s="23"/>
      <c r="T17" s="107">
        <f t="shared" si="11"/>
        <v>235360.24965253915</v>
      </c>
      <c r="U17" s="103">
        <f t="shared" si="16"/>
        <v>12952.109726183779</v>
      </c>
      <c r="V17" s="108">
        <v>1</v>
      </c>
      <c r="W17" s="103">
        <f t="shared" si="12"/>
        <v>248312.35937872293</v>
      </c>
      <c r="X17" s="104">
        <f t="shared" si="17"/>
        <v>-43559.359378722933</v>
      </c>
      <c r="Y17" s="104">
        <f t="shared" si="13"/>
        <v>43559.359378722933</v>
      </c>
      <c r="Z17" s="105">
        <f t="shared" si="18"/>
        <v>0.21274100686545708</v>
      </c>
      <c r="AA17" s="106">
        <f t="shared" si="14"/>
        <v>1897417789.4847376</v>
      </c>
      <c r="AB17" s="23"/>
    </row>
    <row r="18" spans="1:28" outlineLevel="1" x14ac:dyDescent="0.25">
      <c r="A18" s="265"/>
      <c r="B18" s="34">
        <v>8</v>
      </c>
      <c r="C18" s="35">
        <v>33817</v>
      </c>
      <c r="D18" s="36">
        <v>190908</v>
      </c>
      <c r="E18" s="36">
        <f t="shared" si="15"/>
        <v>-13845</v>
      </c>
      <c r="F18" s="36">
        <f>AVERAGE($E$12:E18)</f>
        <v>4386.2857142857147</v>
      </c>
      <c r="G18" s="112"/>
      <c r="H18" s="109"/>
      <c r="I18" s="110"/>
      <c r="J18" s="110"/>
      <c r="K18" s="113"/>
      <c r="L18" s="111"/>
      <c r="M18" s="23"/>
      <c r="N18" s="107">
        <f t="shared" si="7"/>
        <v>194427.86895786668</v>
      </c>
      <c r="O18" s="59">
        <f t="shared" si="8"/>
        <v>-3519.8689578666817</v>
      </c>
      <c r="P18" s="59">
        <f t="shared" si="9"/>
        <v>3519.8689578666817</v>
      </c>
      <c r="Q18" s="99">
        <f t="shared" si="3"/>
        <v>1.8437514184144622E-2</v>
      </c>
      <c r="R18" s="100">
        <f t="shared" si="10"/>
        <v>12389477.48055348</v>
      </c>
      <c r="S18" s="23"/>
      <c r="T18" s="107">
        <f t="shared" si="11"/>
        <v>231091.05156510603</v>
      </c>
      <c r="U18" s="103">
        <f t="shared" si="16"/>
        <v>10305.63046591793</v>
      </c>
      <c r="V18" s="108">
        <v>1</v>
      </c>
      <c r="W18" s="103">
        <f t="shared" si="12"/>
        <v>241396.68203102396</v>
      </c>
      <c r="X18" s="104">
        <f t="shared" si="17"/>
        <v>-50488.682031023956</v>
      </c>
      <c r="Y18" s="104">
        <f t="shared" si="13"/>
        <v>50488.682031023956</v>
      </c>
      <c r="Z18" s="105">
        <f t="shared" si="18"/>
        <v>0.26446603615890352</v>
      </c>
      <c r="AA18" s="106">
        <f t="shared" si="14"/>
        <v>2549107013.2298412</v>
      </c>
      <c r="AB18" s="23"/>
    </row>
    <row r="19" spans="1:28" outlineLevel="1" x14ac:dyDescent="0.25">
      <c r="A19" s="265"/>
      <c r="B19" s="34">
        <v>9</v>
      </c>
      <c r="C19" s="35">
        <v>33848</v>
      </c>
      <c r="D19" s="36">
        <v>194836</v>
      </c>
      <c r="E19" s="36">
        <f t="shared" si="15"/>
        <v>3928</v>
      </c>
      <c r="F19" s="36">
        <f>AVERAGE($E$12:E19)</f>
        <v>4329</v>
      </c>
      <c r="G19" s="112"/>
      <c r="H19" s="109"/>
      <c r="I19" s="110"/>
      <c r="J19" s="110"/>
      <c r="K19" s="113"/>
      <c r="L19" s="111"/>
      <c r="M19" s="23"/>
      <c r="N19" s="107">
        <f t="shared" si="7"/>
        <v>193723.89516629337</v>
      </c>
      <c r="O19" s="59">
        <f t="shared" si="8"/>
        <v>1112.1048337066313</v>
      </c>
      <c r="P19" s="59">
        <f t="shared" si="9"/>
        <v>1112.1048337066313</v>
      </c>
      <c r="Q19" s="99">
        <f t="shared" si="3"/>
        <v>5.7079022034256062E-3</v>
      </c>
      <c r="R19" s="100">
        <f t="shared" si="10"/>
        <v>1236777.1611536541</v>
      </c>
      <c r="S19" s="23"/>
      <c r="T19" s="107">
        <f t="shared" si="11"/>
        <v>227428.47742171676</v>
      </c>
      <c r="U19" s="103">
        <f t="shared" si="16"/>
        <v>8159.0708548962939</v>
      </c>
      <c r="V19" s="108">
        <v>1</v>
      </c>
      <c r="W19" s="103">
        <f t="shared" si="12"/>
        <v>235587.54827661306</v>
      </c>
      <c r="X19" s="104">
        <f t="shared" si="17"/>
        <v>-40751.548276613059</v>
      </c>
      <c r="Y19" s="104">
        <f t="shared" si="13"/>
        <v>40751.548276613059</v>
      </c>
      <c r="Z19" s="105">
        <f t="shared" si="18"/>
        <v>0.20915820626892903</v>
      </c>
      <c r="AA19" s="106">
        <f t="shared" si="14"/>
        <v>1660688686.9411247</v>
      </c>
      <c r="AB19" s="23"/>
    </row>
    <row r="20" spans="1:28" outlineLevel="1" x14ac:dyDescent="0.25">
      <c r="A20" s="265"/>
      <c r="B20" s="34">
        <v>10</v>
      </c>
      <c r="C20" s="35">
        <v>33878</v>
      </c>
      <c r="D20" s="36">
        <v>177380</v>
      </c>
      <c r="E20" s="36">
        <f t="shared" si="15"/>
        <v>-17456</v>
      </c>
      <c r="F20" s="36">
        <f>AVERAGE($E$12:E20)</f>
        <v>1908.4444444444443</v>
      </c>
      <c r="G20" s="112"/>
      <c r="H20" s="109"/>
      <c r="I20" s="110"/>
      <c r="J20" s="110"/>
      <c r="K20" s="113"/>
      <c r="L20" s="111"/>
      <c r="M20" s="23"/>
      <c r="N20" s="107">
        <f t="shared" si="7"/>
        <v>193946.31613303471</v>
      </c>
      <c r="O20" s="59">
        <f t="shared" si="8"/>
        <v>-16566.316133034707</v>
      </c>
      <c r="P20" s="59">
        <f t="shared" si="9"/>
        <v>16566.316133034707</v>
      </c>
      <c r="Q20" s="99">
        <f t="shared" si="3"/>
        <v>9.3394498438576543E-2</v>
      </c>
      <c r="R20" s="100">
        <f t="shared" si="10"/>
        <v>274442830.21964598</v>
      </c>
      <c r="S20" s="23"/>
      <c r="T20" s="107">
        <f t="shared" si="11"/>
        <v>218125.28379362912</v>
      </c>
      <c r="U20" s="103">
        <f t="shared" si="16"/>
        <v>5475.5626514744336</v>
      </c>
      <c r="V20" s="108">
        <v>1</v>
      </c>
      <c r="W20" s="103">
        <f t="shared" si="12"/>
        <v>223600.84644510355</v>
      </c>
      <c r="X20" s="104">
        <f t="shared" si="17"/>
        <v>-46220.846445103554</v>
      </c>
      <c r="Y20" s="104">
        <f t="shared" si="13"/>
        <v>46220.846445103554</v>
      </c>
      <c r="Z20" s="105">
        <f t="shared" si="18"/>
        <v>0.26057529848406558</v>
      </c>
      <c r="AA20" s="106">
        <f t="shared" si="14"/>
        <v>2136366646.1018419</v>
      </c>
      <c r="AB20" s="23"/>
    </row>
    <row r="21" spans="1:28" outlineLevel="1" x14ac:dyDescent="0.25">
      <c r="A21" s="265"/>
      <c r="B21" s="34">
        <v>11</v>
      </c>
      <c r="C21" s="35">
        <v>33909</v>
      </c>
      <c r="D21" s="36">
        <v>180999</v>
      </c>
      <c r="E21" s="36">
        <f t="shared" si="15"/>
        <v>3619</v>
      </c>
      <c r="F21" s="36">
        <f>AVERAGE($E$12:E21)</f>
        <v>2079.5</v>
      </c>
      <c r="G21" s="112"/>
      <c r="H21" s="109"/>
      <c r="I21" s="110"/>
      <c r="J21" s="110"/>
      <c r="K21" s="113"/>
      <c r="L21" s="111"/>
      <c r="M21" s="23"/>
      <c r="N21" s="107">
        <f t="shared" si="7"/>
        <v>190633.05290642777</v>
      </c>
      <c r="O21" s="59">
        <f t="shared" si="8"/>
        <v>-9634.0529064277653</v>
      </c>
      <c r="P21" s="59">
        <f t="shared" si="9"/>
        <v>9634.0529064277653</v>
      </c>
      <c r="Q21" s="99">
        <f t="shared" si="3"/>
        <v>5.3227105710129695E-2</v>
      </c>
      <c r="R21" s="100">
        <f t="shared" si="10"/>
        <v>92814975.403849274</v>
      </c>
      <c r="S21" s="23"/>
      <c r="T21" s="107">
        <f t="shared" si="11"/>
        <v>210820.29251157248</v>
      </c>
      <c r="U21" s="103">
        <f t="shared" si="16"/>
        <v>3511.5148981989905</v>
      </c>
      <c r="V21" s="108">
        <v>1</v>
      </c>
      <c r="W21" s="103">
        <f t="shared" si="12"/>
        <v>214331.80740977146</v>
      </c>
      <c r="X21" s="104">
        <f t="shared" si="17"/>
        <v>-33332.807409771456</v>
      </c>
      <c r="Y21" s="104">
        <f t="shared" si="13"/>
        <v>33332.807409771456</v>
      </c>
      <c r="Z21" s="105">
        <f t="shared" si="18"/>
        <v>0.18416017441959048</v>
      </c>
      <c r="AA21" s="106">
        <f t="shared" si="14"/>
        <v>1111076049.8169148</v>
      </c>
      <c r="AB21" s="23"/>
    </row>
    <row r="22" spans="1:28" outlineLevel="1" x14ac:dyDescent="0.25">
      <c r="A22" s="265"/>
      <c r="B22" s="34">
        <v>12</v>
      </c>
      <c r="C22" s="35">
        <v>33939</v>
      </c>
      <c r="D22" s="36">
        <v>171680</v>
      </c>
      <c r="E22" s="36">
        <f t="shared" si="15"/>
        <v>-9319</v>
      </c>
      <c r="F22" s="36">
        <f>AVERAGE($E$12:E22)</f>
        <v>1043.2727272727273</v>
      </c>
      <c r="G22" s="112"/>
      <c r="H22" s="109"/>
      <c r="I22" s="110"/>
      <c r="J22" s="110"/>
      <c r="K22" s="113"/>
      <c r="L22" s="111"/>
      <c r="M22" s="23"/>
      <c r="N22" s="107">
        <f t="shared" si="7"/>
        <v>188706.2423251422</v>
      </c>
      <c r="O22" s="59">
        <f t="shared" si="8"/>
        <v>-17026.242325142201</v>
      </c>
      <c r="P22" s="59">
        <f t="shared" si="9"/>
        <v>17026.242325142201</v>
      </c>
      <c r="Q22" s="99">
        <f t="shared" si="3"/>
        <v>9.9174291269467613E-2</v>
      </c>
      <c r="R22" s="100">
        <f t="shared" si="10"/>
        <v>289892927.71446371</v>
      </c>
      <c r="S22" s="23"/>
      <c r="T22" s="107">
        <f t="shared" si="11"/>
        <v>201536.26518684</v>
      </c>
      <c r="U22" s="103">
        <f t="shared" si="16"/>
        <v>1545.1638240913369</v>
      </c>
      <c r="V22" s="108">
        <v>1</v>
      </c>
      <c r="W22" s="103">
        <f t="shared" si="12"/>
        <v>203081.42901093134</v>
      </c>
      <c r="X22" s="104">
        <f t="shared" si="17"/>
        <v>-31401.429010931344</v>
      </c>
      <c r="Y22" s="104">
        <f t="shared" si="13"/>
        <v>31401.429010931344</v>
      </c>
      <c r="Z22" s="105">
        <f t="shared" si="18"/>
        <v>0.18290673934605861</v>
      </c>
      <c r="AA22" s="106">
        <f t="shared" si="14"/>
        <v>986049743.92856061</v>
      </c>
      <c r="AB22" s="23"/>
    </row>
    <row r="23" spans="1:28" outlineLevel="1" x14ac:dyDescent="0.25">
      <c r="A23" s="265"/>
      <c r="B23" s="34">
        <v>13</v>
      </c>
      <c r="C23" s="35">
        <v>33970</v>
      </c>
      <c r="D23" s="36">
        <v>162844</v>
      </c>
      <c r="E23" s="36">
        <f t="shared" si="15"/>
        <v>-8836</v>
      </c>
      <c r="F23" s="36">
        <f>AVERAGE($E$12:E23)</f>
        <v>220</v>
      </c>
      <c r="G23" s="107">
        <f t="shared" ref="G23:G86" si="19">AVERAGE(D11:D22)</f>
        <v>187598.33333333334</v>
      </c>
      <c r="H23" s="109"/>
      <c r="I23" s="110"/>
      <c r="J23" s="110"/>
      <c r="K23" s="113"/>
      <c r="L23" s="111"/>
      <c r="M23" s="23"/>
      <c r="N23" s="107">
        <f t="shared" si="7"/>
        <v>185300.99386011375</v>
      </c>
      <c r="O23" s="59">
        <f t="shared" si="8"/>
        <v>-22456.993860113755</v>
      </c>
      <c r="P23" s="59">
        <f t="shared" si="9"/>
        <v>22456.993860113755</v>
      </c>
      <c r="Q23" s="99">
        <f t="shared" si="3"/>
        <v>0.13790495111956078</v>
      </c>
      <c r="R23" s="100">
        <f t="shared" si="10"/>
        <v>504316573.2331869</v>
      </c>
      <c r="S23" s="23"/>
      <c r="T23" s="107">
        <f t="shared" si="11"/>
        <v>191010.20030765195</v>
      </c>
      <c r="U23" s="103">
        <f t="shared" si="16"/>
        <v>-309.87858934806513</v>
      </c>
      <c r="V23" s="108">
        <v>1</v>
      </c>
      <c r="W23" s="103">
        <f t="shared" si="12"/>
        <v>190700.32171830389</v>
      </c>
      <c r="X23" s="104">
        <f t="shared" si="17"/>
        <v>-27856.321718303894</v>
      </c>
      <c r="Y23" s="104">
        <f t="shared" si="13"/>
        <v>27856.321718303894</v>
      </c>
      <c r="Z23" s="105">
        <f t="shared" si="18"/>
        <v>0.17106139445299731</v>
      </c>
      <c r="AA23" s="106">
        <f t="shared" si="14"/>
        <v>775974659.67364919</v>
      </c>
      <c r="AB23" s="23"/>
    </row>
    <row r="24" spans="1:28" outlineLevel="1" x14ac:dyDescent="0.25">
      <c r="A24" s="265"/>
      <c r="B24" s="34">
        <v>14</v>
      </c>
      <c r="C24" s="35">
        <v>34001</v>
      </c>
      <c r="D24" s="36">
        <v>187869</v>
      </c>
      <c r="E24" s="36">
        <f t="shared" si="15"/>
        <v>25025</v>
      </c>
      <c r="F24" s="36">
        <f>AVERAGE($E$12:E24)</f>
        <v>2128.0769230769229</v>
      </c>
      <c r="G24" s="107">
        <f t="shared" si="19"/>
        <v>187818.33333333334</v>
      </c>
      <c r="H24" s="103">
        <f>G23+$F23</f>
        <v>187818.33333333334</v>
      </c>
      <c r="I24" s="59">
        <f>$D24-H24</f>
        <v>50.666666666656965</v>
      </c>
      <c r="J24" s="59">
        <f>ABS(I24)</f>
        <v>50.666666666656965</v>
      </c>
      <c r="K24" s="99">
        <f>J24/$D24</f>
        <v>2.6969146941037089E-4</v>
      </c>
      <c r="L24" s="100">
        <f>J24^2</f>
        <v>2567.1111111101281</v>
      </c>
      <c r="M24" s="23"/>
      <c r="N24" s="107">
        <f t="shared" si="7"/>
        <v>180809.59508809104</v>
      </c>
      <c r="O24" s="59">
        <f t="shared" si="8"/>
        <v>7059.4049119089614</v>
      </c>
      <c r="P24" s="59">
        <f t="shared" si="9"/>
        <v>7059.4049119089614</v>
      </c>
      <c r="Q24" s="99">
        <f t="shared" si="3"/>
        <v>3.7576209549787146E-2</v>
      </c>
      <c r="R24" s="100">
        <f t="shared" si="10"/>
        <v>49835197.710284367</v>
      </c>
      <c r="S24" s="23"/>
      <c r="T24" s="107">
        <f t="shared" si="11"/>
        <v>189850.92520281271</v>
      </c>
      <c r="U24" s="103">
        <f t="shared" si="16"/>
        <v>-440.40934150221017</v>
      </c>
      <c r="V24" s="108">
        <v>1</v>
      </c>
      <c r="W24" s="103">
        <f t="shared" si="12"/>
        <v>189410.5158613105</v>
      </c>
      <c r="X24" s="104">
        <f t="shared" si="17"/>
        <v>-1541.5158613105014</v>
      </c>
      <c r="Y24" s="104">
        <f t="shared" si="13"/>
        <v>1541.5158613105014</v>
      </c>
      <c r="Z24" s="105">
        <f t="shared" si="18"/>
        <v>8.2052699557164897E-3</v>
      </c>
      <c r="AA24" s="106">
        <f t="shared" si="14"/>
        <v>2376271.1506718569</v>
      </c>
      <c r="AB24" s="23"/>
    </row>
    <row r="25" spans="1:28" outlineLevel="1" x14ac:dyDescent="0.25">
      <c r="A25" s="265"/>
      <c r="B25" s="34">
        <v>15</v>
      </c>
      <c r="C25" s="35">
        <v>34029</v>
      </c>
      <c r="D25" s="36">
        <v>188737</v>
      </c>
      <c r="E25" s="36">
        <f t="shared" si="15"/>
        <v>868</v>
      </c>
      <c r="F25" s="36">
        <f>AVERAGE($E$12:E25)</f>
        <v>2038.0714285714287</v>
      </c>
      <c r="G25" s="107">
        <f t="shared" si="19"/>
        <v>188159.25</v>
      </c>
      <c r="H25" s="103">
        <f t="shared" ref="H25:H88" si="20">G24+$F24</f>
        <v>189946.41025641028</v>
      </c>
      <c r="I25" s="59">
        <f t="shared" ref="I25:I88" si="21">$D25-H25</f>
        <v>-1209.4102564102795</v>
      </c>
      <c r="J25" s="59">
        <f t="shared" ref="J25:J87" si="22">ABS(I25)</f>
        <v>1209.4102564102795</v>
      </c>
      <c r="K25" s="99">
        <f t="shared" ref="K25:K88" si="23">J25/$D25</f>
        <v>6.4079128968367602E-3</v>
      </c>
      <c r="L25" s="100">
        <f t="shared" ref="L25:L87" si="24">J25^2</f>
        <v>1462673.1683103782</v>
      </c>
      <c r="M25" s="23"/>
      <c r="N25" s="107">
        <f t="shared" si="7"/>
        <v>182221.47607047285</v>
      </c>
      <c r="O25" s="59">
        <f t="shared" si="8"/>
        <v>6515.5239295271458</v>
      </c>
      <c r="P25" s="59">
        <f t="shared" si="9"/>
        <v>6515.5239295271458</v>
      </c>
      <c r="Q25" s="99">
        <f t="shared" si="3"/>
        <v>3.452170973114517E-2</v>
      </c>
      <c r="R25" s="100">
        <f t="shared" si="10"/>
        <v>42452052.07624086</v>
      </c>
      <c r="S25" s="23"/>
      <c r="T25" s="107">
        <f t="shared" si="11"/>
        <v>189208.46110291735</v>
      </c>
      <c r="U25" s="103">
        <f t="shared" si="16"/>
        <v>-471.46004527644203</v>
      </c>
      <c r="V25" s="108">
        <v>1</v>
      </c>
      <c r="W25" s="103">
        <f t="shared" si="12"/>
        <v>188737.00105764091</v>
      </c>
      <c r="X25" s="104">
        <f t="shared" si="17"/>
        <v>-1.0576409113127738E-3</v>
      </c>
      <c r="Y25" s="104">
        <f t="shared" si="13"/>
        <v>1.0576409113127738E-3</v>
      </c>
      <c r="Z25" s="105">
        <f t="shared" si="18"/>
        <v>5.603781512436744E-9</v>
      </c>
      <c r="AA25" s="106">
        <f t="shared" si="14"/>
        <v>1.1186042972825147E-6</v>
      </c>
      <c r="AB25" s="23"/>
    </row>
    <row r="26" spans="1:28" outlineLevel="1" x14ac:dyDescent="0.25">
      <c r="A26" s="265"/>
      <c r="B26" s="34">
        <v>16</v>
      </c>
      <c r="C26" s="35">
        <v>34060</v>
      </c>
      <c r="D26" s="36">
        <v>205981</v>
      </c>
      <c r="E26" s="36">
        <f t="shared" si="15"/>
        <v>17244</v>
      </c>
      <c r="F26" s="36">
        <f>AVERAGE($E$12:E26)</f>
        <v>3051.8</v>
      </c>
      <c r="G26" s="107">
        <f t="shared" si="19"/>
        <v>188381.58333333334</v>
      </c>
      <c r="H26" s="103">
        <f t="shared" si="20"/>
        <v>190197.32142857142</v>
      </c>
      <c r="I26" s="59">
        <f t="shared" si="21"/>
        <v>15783.67857142858</v>
      </c>
      <c r="J26" s="59">
        <f t="shared" si="22"/>
        <v>15783.67857142858</v>
      </c>
      <c r="K26" s="99">
        <f t="shared" si="23"/>
        <v>7.6626866416944189E-2</v>
      </c>
      <c r="L26" s="100">
        <f t="shared" si="24"/>
        <v>249124509.24617374</v>
      </c>
      <c r="M26" s="23"/>
      <c r="N26" s="107">
        <f t="shared" si="7"/>
        <v>183524.58085637828</v>
      </c>
      <c r="O26" s="59">
        <f t="shared" si="8"/>
        <v>22456.419143621722</v>
      </c>
      <c r="P26" s="59">
        <f t="shared" si="9"/>
        <v>22456.419143621722</v>
      </c>
      <c r="Q26" s="99">
        <f t="shared" si="3"/>
        <v>0.10902179882426885</v>
      </c>
      <c r="R26" s="100">
        <f t="shared" si="10"/>
        <v>504290760.75402015</v>
      </c>
      <c r="S26" s="23"/>
      <c r="T26" s="107">
        <f t="shared" si="11"/>
        <v>193910.20074034861</v>
      </c>
      <c r="U26" s="103">
        <f t="shared" si="16"/>
        <v>323.52984850354642</v>
      </c>
      <c r="V26" s="108">
        <v>1</v>
      </c>
      <c r="W26" s="103">
        <f t="shared" si="12"/>
        <v>194233.73058885217</v>
      </c>
      <c r="X26" s="104">
        <f t="shared" si="17"/>
        <v>11747.269411147834</v>
      </c>
      <c r="Y26" s="104">
        <f t="shared" si="13"/>
        <v>11747.269411147834</v>
      </c>
      <c r="Z26" s="105">
        <f t="shared" si="18"/>
        <v>5.7030839791766395E-2</v>
      </c>
      <c r="AA26" s="106">
        <f t="shared" si="14"/>
        <v>137998338.61808959</v>
      </c>
      <c r="AB26" s="23"/>
    </row>
    <row r="27" spans="1:28" outlineLevel="1" x14ac:dyDescent="0.25">
      <c r="A27" s="265"/>
      <c r="B27" s="34">
        <v>17</v>
      </c>
      <c r="C27" s="35">
        <v>34090</v>
      </c>
      <c r="D27" s="36">
        <v>199414</v>
      </c>
      <c r="E27" s="36">
        <f t="shared" si="15"/>
        <v>-6567</v>
      </c>
      <c r="F27" s="36">
        <f>AVERAGE($E$12:E27)</f>
        <v>2450.625</v>
      </c>
      <c r="G27" s="107">
        <f t="shared" si="19"/>
        <v>189152.91666666666</v>
      </c>
      <c r="H27" s="103">
        <f t="shared" si="20"/>
        <v>191433.38333333333</v>
      </c>
      <c r="I27" s="59">
        <f t="shared" si="21"/>
        <v>7980.6166666666686</v>
      </c>
      <c r="J27" s="59">
        <f t="shared" si="22"/>
        <v>7980.6166666666686</v>
      </c>
      <c r="K27" s="99">
        <f t="shared" si="23"/>
        <v>4.0020342938142099E-2</v>
      </c>
      <c r="L27" s="100">
        <f t="shared" si="24"/>
        <v>63690242.380277805</v>
      </c>
      <c r="M27" s="23"/>
      <c r="N27" s="107">
        <f t="shared" si="7"/>
        <v>188015.86468510263</v>
      </c>
      <c r="O27" s="59">
        <f t="shared" si="8"/>
        <v>11398.135314897372</v>
      </c>
      <c r="P27" s="59">
        <f t="shared" si="9"/>
        <v>11398.135314897372</v>
      </c>
      <c r="Q27" s="99">
        <f t="shared" si="3"/>
        <v>5.7158149953851649E-2</v>
      </c>
      <c r="R27" s="100">
        <f t="shared" si="10"/>
        <v>129917488.65671061</v>
      </c>
      <c r="S27" s="23"/>
      <c r="T27" s="107">
        <f t="shared" si="11"/>
        <v>195787.81141219649</v>
      </c>
      <c r="U27" s="103">
        <f t="shared" si="16"/>
        <v>562.35274815032221</v>
      </c>
      <c r="V27" s="108">
        <v>1</v>
      </c>
      <c r="W27" s="103">
        <f t="shared" si="12"/>
        <v>196350.16416034682</v>
      </c>
      <c r="X27" s="104">
        <f t="shared" si="17"/>
        <v>3063.8358396531839</v>
      </c>
      <c r="Y27" s="104">
        <f t="shared" si="13"/>
        <v>3063.8358396531839</v>
      </c>
      <c r="Z27" s="105">
        <f t="shared" si="18"/>
        <v>1.5364196293405599E-2</v>
      </c>
      <c r="AA27" s="106">
        <f t="shared" si="14"/>
        <v>9387090.0523433313</v>
      </c>
      <c r="AB27" s="23"/>
    </row>
    <row r="28" spans="1:28" outlineLevel="1" x14ac:dyDescent="0.25">
      <c r="A28" s="265"/>
      <c r="B28" s="34">
        <v>18</v>
      </c>
      <c r="C28" s="35">
        <v>34121</v>
      </c>
      <c r="D28" s="36">
        <v>209838</v>
      </c>
      <c r="E28" s="36">
        <f t="shared" si="15"/>
        <v>10424</v>
      </c>
      <c r="F28" s="36">
        <f>AVERAGE($E$12:E28)</f>
        <v>2919.6470588235293</v>
      </c>
      <c r="G28" s="107">
        <f t="shared" si="19"/>
        <v>189334.75</v>
      </c>
      <c r="H28" s="103">
        <f t="shared" si="20"/>
        <v>191603.54166666666</v>
      </c>
      <c r="I28" s="59">
        <f t="shared" si="21"/>
        <v>18234.458333333343</v>
      </c>
      <c r="J28" s="59">
        <f t="shared" si="22"/>
        <v>18234.458333333343</v>
      </c>
      <c r="K28" s="99">
        <f t="shared" si="23"/>
        <v>8.6897789405795622E-2</v>
      </c>
      <c r="L28" s="100">
        <f t="shared" si="24"/>
        <v>332495470.71006978</v>
      </c>
      <c r="M28" s="23"/>
      <c r="N28" s="107">
        <f t="shared" si="7"/>
        <v>190295.4917480821</v>
      </c>
      <c r="O28" s="59">
        <f t="shared" si="8"/>
        <v>19542.508251917898</v>
      </c>
      <c r="P28" s="59">
        <f t="shared" si="9"/>
        <v>19542.508251917898</v>
      </c>
      <c r="Q28" s="99">
        <f t="shared" si="3"/>
        <v>9.3131407332884886E-2</v>
      </c>
      <c r="R28" s="100">
        <f t="shared" si="10"/>
        <v>381909628.77627915</v>
      </c>
      <c r="S28" s="23"/>
      <c r="T28" s="107">
        <f t="shared" si="11"/>
        <v>200396.51491224277</v>
      </c>
      <c r="U28" s="103">
        <f t="shared" si="16"/>
        <v>1184.1744739188198</v>
      </c>
      <c r="V28" s="108">
        <v>1</v>
      </c>
      <c r="W28" s="103">
        <f t="shared" si="12"/>
        <v>201580.6893861616</v>
      </c>
      <c r="X28" s="104">
        <f t="shared" si="17"/>
        <v>8257.3106138384028</v>
      </c>
      <c r="Y28" s="104">
        <f t="shared" si="13"/>
        <v>8257.3106138384028</v>
      </c>
      <c r="Z28" s="105">
        <f t="shared" si="18"/>
        <v>3.9350883128119803E-2</v>
      </c>
      <c r="AA28" s="106">
        <f t="shared" si="14"/>
        <v>68183178.573408335</v>
      </c>
      <c r="AB28" s="23"/>
    </row>
    <row r="29" spans="1:28" outlineLevel="1" x14ac:dyDescent="0.25">
      <c r="A29" s="265"/>
      <c r="B29" s="34">
        <v>19</v>
      </c>
      <c r="C29" s="35">
        <v>34151</v>
      </c>
      <c r="D29" s="36">
        <v>209634</v>
      </c>
      <c r="E29" s="36">
        <f t="shared" si="15"/>
        <v>-204</v>
      </c>
      <c r="F29" s="36">
        <f>AVERAGE($E$12:E29)</f>
        <v>2746.1111111111113</v>
      </c>
      <c r="G29" s="107">
        <f t="shared" si="19"/>
        <v>189603.25</v>
      </c>
      <c r="H29" s="103">
        <f t="shared" si="20"/>
        <v>192254.39705882352</v>
      </c>
      <c r="I29" s="59">
        <f t="shared" si="21"/>
        <v>17379.602941176476</v>
      </c>
      <c r="J29" s="59">
        <f t="shared" si="22"/>
        <v>17379.602941176476</v>
      </c>
      <c r="K29" s="99">
        <f t="shared" si="23"/>
        <v>8.2904504713817773E-2</v>
      </c>
      <c r="L29" s="100">
        <f t="shared" si="24"/>
        <v>302050598.39295</v>
      </c>
      <c r="M29" s="23"/>
      <c r="N29" s="107">
        <f t="shared" si="7"/>
        <v>194203.99339846568</v>
      </c>
      <c r="O29" s="59">
        <f t="shared" si="8"/>
        <v>15430.006601534318</v>
      </c>
      <c r="P29" s="59">
        <f t="shared" si="9"/>
        <v>15430.006601534318</v>
      </c>
      <c r="Q29" s="99">
        <f t="shared" si="3"/>
        <v>7.3604504047694169E-2</v>
      </c>
      <c r="R29" s="100">
        <f t="shared" si="10"/>
        <v>238085103.72339264</v>
      </c>
      <c r="S29" s="23"/>
      <c r="T29" s="107">
        <f t="shared" si="11"/>
        <v>203996.6825703131</v>
      </c>
      <c r="U29" s="103">
        <f t="shared" si="16"/>
        <v>1555.4514944564235</v>
      </c>
      <c r="V29" s="108">
        <v>1</v>
      </c>
      <c r="W29" s="103">
        <f t="shared" si="12"/>
        <v>205552.13406476952</v>
      </c>
      <c r="X29" s="104">
        <f t="shared" si="17"/>
        <v>4081.8659352304821</v>
      </c>
      <c r="Y29" s="104">
        <f t="shared" si="13"/>
        <v>4081.8659352304821</v>
      </c>
      <c r="Z29" s="105">
        <f t="shared" si="18"/>
        <v>1.9471392690262469E-2</v>
      </c>
      <c r="AA29" s="106">
        <f t="shared" si="14"/>
        <v>16661629.513195019</v>
      </c>
      <c r="AB29" s="23"/>
    </row>
    <row r="30" spans="1:28" outlineLevel="1" x14ac:dyDescent="0.25">
      <c r="A30" s="265"/>
      <c r="B30" s="34">
        <v>20</v>
      </c>
      <c r="C30" s="35">
        <v>34182</v>
      </c>
      <c r="D30" s="36">
        <v>193765</v>
      </c>
      <c r="E30" s="36">
        <f t="shared" si="15"/>
        <v>-15869</v>
      </c>
      <c r="F30" s="36">
        <f>AVERAGE($E$12:E30)</f>
        <v>1766.3684210526317</v>
      </c>
      <c r="G30" s="107">
        <f t="shared" si="19"/>
        <v>190010</v>
      </c>
      <c r="H30" s="103">
        <f t="shared" si="20"/>
        <v>192349.36111111112</v>
      </c>
      <c r="I30" s="59">
        <f t="shared" si="21"/>
        <v>1415.638888888876</v>
      </c>
      <c r="J30" s="59">
        <f t="shared" si="22"/>
        <v>1415.638888888876</v>
      </c>
      <c r="K30" s="99">
        <f t="shared" si="23"/>
        <v>7.3059576749612979E-3</v>
      </c>
      <c r="L30" s="100">
        <f t="shared" si="24"/>
        <v>2004033.4637345313</v>
      </c>
      <c r="M30" s="23"/>
      <c r="N30" s="107">
        <f t="shared" si="7"/>
        <v>197289.99471877253</v>
      </c>
      <c r="O30" s="59">
        <f t="shared" si="8"/>
        <v>-3524.9947187725338</v>
      </c>
      <c r="P30" s="59">
        <f t="shared" si="9"/>
        <v>3524.9947187725338</v>
      </c>
      <c r="Q30" s="99">
        <f t="shared" si="3"/>
        <v>1.8192112707519591E-2</v>
      </c>
      <c r="R30" s="100">
        <f t="shared" si="10"/>
        <v>12425587.767374255</v>
      </c>
      <c r="S30" s="23"/>
      <c r="T30" s="107">
        <f t="shared" si="11"/>
        <v>202015.99384533864</v>
      </c>
      <c r="U30" s="103">
        <f t="shared" si="16"/>
        <v>1012.0362176726163</v>
      </c>
      <c r="V30" s="108">
        <v>1</v>
      </c>
      <c r="W30" s="103">
        <f t="shared" si="12"/>
        <v>203028.03006301125</v>
      </c>
      <c r="X30" s="104">
        <f t="shared" si="17"/>
        <v>-9263.030063011247</v>
      </c>
      <c r="Y30" s="104">
        <f t="shared" si="13"/>
        <v>9263.030063011247</v>
      </c>
      <c r="Z30" s="105">
        <f t="shared" si="18"/>
        <v>4.7805486352082406E-2</v>
      </c>
      <c r="AA30" s="106">
        <f t="shared" si="14"/>
        <v>85803725.948250145</v>
      </c>
      <c r="AB30" s="23"/>
    </row>
    <row r="31" spans="1:28" outlineLevel="1" x14ac:dyDescent="0.25">
      <c r="A31" s="265"/>
      <c r="B31" s="34">
        <v>21</v>
      </c>
      <c r="C31" s="35">
        <v>34213</v>
      </c>
      <c r="D31" s="36">
        <v>197793</v>
      </c>
      <c r="E31" s="36">
        <f t="shared" si="15"/>
        <v>4028</v>
      </c>
      <c r="F31" s="36">
        <f>AVERAGE($E$12:E31)</f>
        <v>1879.45</v>
      </c>
      <c r="G31" s="107">
        <f t="shared" si="19"/>
        <v>190248.08333333334</v>
      </c>
      <c r="H31" s="103">
        <f t="shared" si="20"/>
        <v>191776.36842105264</v>
      </c>
      <c r="I31" s="59">
        <f t="shared" si="21"/>
        <v>6016.6315789473592</v>
      </c>
      <c r="J31" s="59">
        <f t="shared" si="22"/>
        <v>6016.6315789473592</v>
      </c>
      <c r="K31" s="99">
        <f t="shared" si="23"/>
        <v>3.0418829680258448E-2</v>
      </c>
      <c r="L31" s="100">
        <f t="shared" si="24"/>
        <v>36199855.556786589</v>
      </c>
      <c r="M31" s="23"/>
      <c r="N31" s="107">
        <f t="shared" si="7"/>
        <v>196584.99577501803</v>
      </c>
      <c r="O31" s="59">
        <f t="shared" si="8"/>
        <v>1208.0042249819671</v>
      </c>
      <c r="P31" s="59">
        <f t="shared" si="9"/>
        <v>1208.0042249819671</v>
      </c>
      <c r="Q31" s="99">
        <f t="shared" si="3"/>
        <v>6.107416465607818E-3</v>
      </c>
      <c r="R31" s="100">
        <f t="shared" si="10"/>
        <v>1459274.207574283</v>
      </c>
      <c r="S31" s="23"/>
      <c r="T31" s="107">
        <f t="shared" si="11"/>
        <v>201457.52104410785</v>
      </c>
      <c r="U31" s="103">
        <f t="shared" si="16"/>
        <v>770.6887200509824</v>
      </c>
      <c r="V31" s="108">
        <v>1</v>
      </c>
      <c r="W31" s="103">
        <f t="shared" si="12"/>
        <v>202228.20976415885</v>
      </c>
      <c r="X31" s="104">
        <f t="shared" si="17"/>
        <v>-4435.209764158848</v>
      </c>
      <c r="Y31" s="104">
        <f t="shared" si="13"/>
        <v>4435.209764158848</v>
      </c>
      <c r="Z31" s="105">
        <f t="shared" si="18"/>
        <v>2.2423492055628096E-2</v>
      </c>
      <c r="AA31" s="106">
        <f t="shared" si="14"/>
        <v>19671085.652089983</v>
      </c>
      <c r="AB31" s="23"/>
    </row>
    <row r="32" spans="1:28" outlineLevel="1" x14ac:dyDescent="0.25">
      <c r="A32" s="265"/>
      <c r="B32" s="34">
        <v>22</v>
      </c>
      <c r="C32" s="35">
        <v>34243</v>
      </c>
      <c r="D32" s="36">
        <v>182322</v>
      </c>
      <c r="E32" s="36">
        <f t="shared" si="15"/>
        <v>-15471</v>
      </c>
      <c r="F32" s="36">
        <f>AVERAGE($E$12:E32)</f>
        <v>1053.2380952380952</v>
      </c>
      <c r="G32" s="107">
        <f t="shared" si="19"/>
        <v>190494.5</v>
      </c>
      <c r="H32" s="103">
        <f t="shared" si="20"/>
        <v>192127.53333333335</v>
      </c>
      <c r="I32" s="59">
        <f t="shared" si="21"/>
        <v>-9805.5333333333547</v>
      </c>
      <c r="J32" s="59">
        <f t="shared" si="22"/>
        <v>9805.5333333333547</v>
      </c>
      <c r="K32" s="99">
        <f t="shared" si="23"/>
        <v>5.3781405059912434E-2</v>
      </c>
      <c r="L32" s="100">
        <f t="shared" si="24"/>
        <v>96148483.951111525</v>
      </c>
      <c r="M32" s="23"/>
      <c r="N32" s="107">
        <f t="shared" si="7"/>
        <v>196826.59662001443</v>
      </c>
      <c r="O32" s="59">
        <f t="shared" si="8"/>
        <v>-14504.596620014432</v>
      </c>
      <c r="P32" s="59">
        <f t="shared" si="9"/>
        <v>14504.596620014432</v>
      </c>
      <c r="Q32" s="99">
        <f t="shared" si="3"/>
        <v>7.9554834962398568E-2</v>
      </c>
      <c r="R32" s="100">
        <f t="shared" si="10"/>
        <v>210383323.10933408</v>
      </c>
      <c r="S32" s="23"/>
      <c r="T32" s="107">
        <f t="shared" si="11"/>
        <v>196256.34683491118</v>
      </c>
      <c r="U32" s="103">
        <f t="shared" si="16"/>
        <v>-147.03550614906419</v>
      </c>
      <c r="V32" s="108">
        <v>1</v>
      </c>
      <c r="W32" s="103">
        <f t="shared" si="12"/>
        <v>196109.31132876212</v>
      </c>
      <c r="X32" s="104">
        <f t="shared" si="17"/>
        <v>-13787.311328762124</v>
      </c>
      <c r="Y32" s="104">
        <f t="shared" si="13"/>
        <v>13787.311328762124</v>
      </c>
      <c r="Z32" s="105">
        <f t="shared" si="18"/>
        <v>7.5620667438718994E-2</v>
      </c>
      <c r="AA32" s="106">
        <f t="shared" si="14"/>
        <v>190089953.6762124</v>
      </c>
      <c r="AB32" s="23"/>
    </row>
    <row r="33" spans="1:28" outlineLevel="1" x14ac:dyDescent="0.25">
      <c r="A33" s="265"/>
      <c r="B33" s="34">
        <v>23</v>
      </c>
      <c r="C33" s="35">
        <v>34274</v>
      </c>
      <c r="D33" s="36">
        <v>186828</v>
      </c>
      <c r="E33" s="36">
        <f t="shared" si="15"/>
        <v>4506</v>
      </c>
      <c r="F33" s="36">
        <f>AVERAGE($E$12:E33)</f>
        <v>1210.1818181818182</v>
      </c>
      <c r="G33" s="107">
        <f t="shared" si="19"/>
        <v>190906.33333333334</v>
      </c>
      <c r="H33" s="103">
        <f t="shared" si="20"/>
        <v>191547.73809523811</v>
      </c>
      <c r="I33" s="59">
        <f t="shared" si="21"/>
        <v>-4719.7380952381063</v>
      </c>
      <c r="J33" s="59">
        <f t="shared" si="22"/>
        <v>4719.7380952381063</v>
      </c>
      <c r="K33" s="99">
        <f t="shared" si="23"/>
        <v>2.5262477226315683E-2</v>
      </c>
      <c r="L33" s="100">
        <f t="shared" si="24"/>
        <v>22275927.687641829</v>
      </c>
      <c r="M33" s="23"/>
      <c r="N33" s="107">
        <f t="shared" si="7"/>
        <v>193925.67729601156</v>
      </c>
      <c r="O33" s="59">
        <f t="shared" si="8"/>
        <v>-7097.6772960115632</v>
      </c>
      <c r="P33" s="59">
        <f t="shared" si="9"/>
        <v>7097.6772960115632</v>
      </c>
      <c r="Q33" s="99">
        <f t="shared" si="3"/>
        <v>3.7990436636968564E-2</v>
      </c>
      <c r="R33" s="100">
        <f t="shared" si="10"/>
        <v>50377022.998318017</v>
      </c>
      <c r="S33" s="23"/>
      <c r="T33" s="107">
        <f t="shared" si="11"/>
        <v>193324.91793013347</v>
      </c>
      <c r="U33" s="103">
        <f t="shared" si="16"/>
        <v>-574.92631802255698</v>
      </c>
      <c r="V33" s="108">
        <v>1</v>
      </c>
      <c r="W33" s="103">
        <f t="shared" si="12"/>
        <v>192749.9916121109</v>
      </c>
      <c r="X33" s="104">
        <f t="shared" si="17"/>
        <v>-5921.9916121108981</v>
      </c>
      <c r="Y33" s="104">
        <f t="shared" si="13"/>
        <v>5921.9916121108981</v>
      </c>
      <c r="Z33" s="105">
        <f t="shared" si="18"/>
        <v>3.1697559317184244E-2</v>
      </c>
      <c r="AA33" s="106">
        <f t="shared" si="14"/>
        <v>35069984.653911836</v>
      </c>
      <c r="AB33" s="23"/>
    </row>
    <row r="34" spans="1:28" outlineLevel="1" x14ac:dyDescent="0.25">
      <c r="A34" s="265"/>
      <c r="B34" s="34">
        <v>24</v>
      </c>
      <c r="C34" s="35">
        <v>34304</v>
      </c>
      <c r="D34" s="36">
        <v>169314</v>
      </c>
      <c r="E34" s="36">
        <f>D34-D33</f>
        <v>-17514</v>
      </c>
      <c r="F34" s="36">
        <f>AVERAGE($E$12:E34)</f>
        <v>396.08695652173913</v>
      </c>
      <c r="G34" s="107">
        <f t="shared" si="19"/>
        <v>191392.08333333334</v>
      </c>
      <c r="H34" s="103">
        <f>G33+$F33</f>
        <v>192116.51515151517</v>
      </c>
      <c r="I34" s="59">
        <f t="shared" si="21"/>
        <v>-22802.515151515167</v>
      </c>
      <c r="J34" s="59">
        <f t="shared" si="22"/>
        <v>22802.515151515167</v>
      </c>
      <c r="K34" s="99">
        <f t="shared" si="23"/>
        <v>0.13467589893047927</v>
      </c>
      <c r="L34" s="100">
        <f t="shared" si="24"/>
        <v>519954697.23507875</v>
      </c>
      <c r="M34" s="23"/>
      <c r="N34" s="107">
        <f t="shared" si="7"/>
        <v>192506.14183680926</v>
      </c>
      <c r="O34" s="59">
        <f t="shared" si="8"/>
        <v>-23192.141836809256</v>
      </c>
      <c r="P34" s="59">
        <f t="shared" si="9"/>
        <v>23192.141836809256</v>
      </c>
      <c r="Q34" s="99">
        <f t="shared" si="3"/>
        <v>0.13697710665868892</v>
      </c>
      <c r="R34" s="100">
        <f t="shared" si="10"/>
        <v>537875442.97867823</v>
      </c>
      <c r="S34" s="23"/>
      <c r="T34" s="107">
        <f t="shared" si="11"/>
        <v>185719.1941284776</v>
      </c>
      <c r="U34" s="103">
        <f>$W$9*(T34-T33)+(1-$W$9)*U33</f>
        <v>-1655.3819910146176</v>
      </c>
      <c r="V34" s="108">
        <v>1</v>
      </c>
      <c r="W34" s="103">
        <f t="shared" si="12"/>
        <v>184063.81213746298</v>
      </c>
      <c r="X34" s="104">
        <f t="shared" si="17"/>
        <v>-14749.812137462985</v>
      </c>
      <c r="Y34" s="104">
        <f t="shared" si="13"/>
        <v>14749.812137462985</v>
      </c>
      <c r="Z34" s="105">
        <f t="shared" si="18"/>
        <v>8.7115136004482702E-2</v>
      </c>
      <c r="AA34" s="106">
        <f t="shared" si="14"/>
        <v>217556958.09045038</v>
      </c>
      <c r="AB34" s="23"/>
    </row>
    <row r="35" spans="1:28" hidden="1" outlineLevel="2" x14ac:dyDescent="0.25">
      <c r="A35" s="265"/>
      <c r="B35" s="34">
        <v>25</v>
      </c>
      <c r="C35" s="35">
        <v>34335</v>
      </c>
      <c r="D35" s="36">
        <v>166444</v>
      </c>
      <c r="E35" s="36">
        <f>D35-D34</f>
        <v>-2870</v>
      </c>
      <c r="F35" s="36">
        <f>AVERAGE($E$12:E35)</f>
        <v>260</v>
      </c>
      <c r="G35" s="107">
        <f t="shared" si="19"/>
        <v>191194.91666666666</v>
      </c>
      <c r="H35" s="103">
        <f>G34+$F34</f>
        <v>191788.17028985507</v>
      </c>
      <c r="I35" s="59">
        <f t="shared" si="21"/>
        <v>-25344.170289855072</v>
      </c>
      <c r="J35" s="59">
        <f t="shared" si="22"/>
        <v>25344.170289855072</v>
      </c>
      <c r="K35" s="99">
        <f t="shared" si="23"/>
        <v>0.15226845239152551</v>
      </c>
      <c r="L35" s="100">
        <f t="shared" si="24"/>
        <v>642326967.68117249</v>
      </c>
      <c r="M35" s="23"/>
      <c r="N35" s="107">
        <f t="shared" si="7"/>
        <v>187867.71346944739</v>
      </c>
      <c r="O35" s="59">
        <f t="shared" si="8"/>
        <v>-21423.713469447393</v>
      </c>
      <c r="P35" s="59">
        <f t="shared" si="9"/>
        <v>21423.713469447393</v>
      </c>
      <c r="Q35" s="99">
        <f t="shared" si="3"/>
        <v>0.128714243045393</v>
      </c>
      <c r="R35" s="100">
        <f t="shared" si="10"/>
        <v>458975498.82098168</v>
      </c>
      <c r="S35" s="23"/>
      <c r="T35" s="107">
        <f t="shared" si="11"/>
        <v>178777.86849622408</v>
      </c>
      <c r="U35" s="103">
        <f>$W$9*(T35-T34)+(1-$W$9)*U34</f>
        <v>-2467.6977784608916</v>
      </c>
      <c r="V35" s="108">
        <v>1</v>
      </c>
      <c r="W35" s="103">
        <f t="shared" si="12"/>
        <v>176310.17071776319</v>
      </c>
      <c r="X35" s="104">
        <f t="shared" si="17"/>
        <v>-9866.1707177631906</v>
      </c>
      <c r="Y35" s="104">
        <f t="shared" si="13"/>
        <v>9866.1707177631906</v>
      </c>
      <c r="Z35" s="105">
        <f t="shared" si="18"/>
        <v>5.9276217332935949E-2</v>
      </c>
      <c r="AA35" s="106">
        <f t="shared" si="14"/>
        <v>97341324.632047832</v>
      </c>
      <c r="AB35" s="23"/>
    </row>
    <row r="36" spans="1:28" hidden="1" outlineLevel="2" x14ac:dyDescent="0.25">
      <c r="A36" s="265"/>
      <c r="B36" s="34">
        <v>26</v>
      </c>
      <c r="C36" s="35">
        <v>34366</v>
      </c>
      <c r="D36" s="36">
        <v>196190</v>
      </c>
      <c r="E36" s="36">
        <f t="shared" si="15"/>
        <v>29746</v>
      </c>
      <c r="F36" s="36">
        <f>AVERAGE($E$12:E36)</f>
        <v>1439.44</v>
      </c>
      <c r="G36" s="107">
        <f t="shared" si="19"/>
        <v>191494.91666666666</v>
      </c>
      <c r="H36" s="103">
        <f t="shared" si="20"/>
        <v>191454.91666666666</v>
      </c>
      <c r="I36" s="59">
        <f t="shared" si="21"/>
        <v>4735.083333333343</v>
      </c>
      <c r="J36" s="59">
        <f t="shared" si="22"/>
        <v>4735.083333333343</v>
      </c>
      <c r="K36" s="99">
        <f t="shared" si="23"/>
        <v>2.413519207570897E-2</v>
      </c>
      <c r="L36" s="100">
        <f t="shared" si="24"/>
        <v>22421014.173611201</v>
      </c>
      <c r="M36" s="23"/>
      <c r="N36" s="107">
        <f t="shared" si="7"/>
        <v>183582.97077555791</v>
      </c>
      <c r="O36" s="59">
        <f t="shared" si="8"/>
        <v>12607.029224442085</v>
      </c>
      <c r="P36" s="59">
        <f t="shared" si="9"/>
        <v>12607.029224442085</v>
      </c>
      <c r="Q36" s="99">
        <f t="shared" si="3"/>
        <v>6.4259285511198763E-2</v>
      </c>
      <c r="R36" s="100">
        <f t="shared" si="10"/>
        <v>158937185.86593682</v>
      </c>
      <c r="S36" s="23"/>
      <c r="T36" s="107">
        <f t="shared" si="11"/>
        <v>182274.11950243422</v>
      </c>
      <c r="U36" s="103">
        <f t="shared" si="16"/>
        <v>-1551.1897560307025</v>
      </c>
      <c r="V36" s="108">
        <v>1</v>
      </c>
      <c r="W36" s="103">
        <f t="shared" si="12"/>
        <v>180722.9297464035</v>
      </c>
      <c r="X36" s="104">
        <f t="shared" si="17"/>
        <v>15467.070253596496</v>
      </c>
      <c r="Y36" s="104">
        <f t="shared" si="13"/>
        <v>15467.070253596496</v>
      </c>
      <c r="Z36" s="105">
        <f t="shared" si="18"/>
        <v>7.8837199926583904E-2</v>
      </c>
      <c r="AA36" s="106">
        <f t="shared" si="14"/>
        <v>239230262.22968957</v>
      </c>
      <c r="AB36" s="23"/>
    </row>
    <row r="37" spans="1:28" hidden="1" outlineLevel="2" x14ac:dyDescent="0.25">
      <c r="A37" s="265"/>
      <c r="B37" s="34">
        <v>27</v>
      </c>
      <c r="C37" s="35">
        <v>34394</v>
      </c>
      <c r="D37" s="36">
        <v>195407</v>
      </c>
      <c r="E37" s="36">
        <f t="shared" si="15"/>
        <v>-783</v>
      </c>
      <c r="F37" s="36">
        <f>AVERAGE($E$12:E37)</f>
        <v>1353.9615384615386</v>
      </c>
      <c r="G37" s="107">
        <f t="shared" si="19"/>
        <v>192188.33333333334</v>
      </c>
      <c r="H37" s="103">
        <f t="shared" si="20"/>
        <v>192934.35666666666</v>
      </c>
      <c r="I37" s="59">
        <f t="shared" si="21"/>
        <v>2472.6433333333407</v>
      </c>
      <c r="J37" s="59">
        <f t="shared" si="22"/>
        <v>2472.6433333333407</v>
      </c>
      <c r="K37" s="99">
        <f t="shared" si="23"/>
        <v>1.2653811446536413E-2</v>
      </c>
      <c r="L37" s="100">
        <f t="shared" si="24"/>
        <v>6113965.0538778147</v>
      </c>
      <c r="M37" s="23"/>
      <c r="N37" s="107">
        <f t="shared" si="7"/>
        <v>186104.37662044633</v>
      </c>
      <c r="O37" s="59">
        <f t="shared" si="8"/>
        <v>9302.6233795536682</v>
      </c>
      <c r="P37" s="59">
        <f t="shared" si="9"/>
        <v>9302.6233795536682</v>
      </c>
      <c r="Q37" s="99">
        <f t="shared" si="3"/>
        <v>4.7606397823791717E-2</v>
      </c>
      <c r="R37" s="100">
        <f t="shared" si="10"/>
        <v>86538801.741818517</v>
      </c>
      <c r="S37" s="23"/>
      <c r="T37" s="107">
        <f t="shared" si="11"/>
        <v>185128.15082248245</v>
      </c>
      <c r="U37" s="103">
        <f t="shared" si="16"/>
        <v>-874.2187419297486</v>
      </c>
      <c r="V37" s="108">
        <v>1</v>
      </c>
      <c r="W37" s="103">
        <f t="shared" si="12"/>
        <v>184253.93208055271</v>
      </c>
      <c r="X37" s="104">
        <f t="shared" si="17"/>
        <v>11153.06791944729</v>
      </c>
      <c r="Y37" s="104">
        <f t="shared" si="13"/>
        <v>11153.06791944729</v>
      </c>
      <c r="Z37" s="105">
        <f t="shared" si="18"/>
        <v>5.707609205119208E-2</v>
      </c>
      <c r="AA37" s="106">
        <f t="shared" si="14"/>
        <v>124390924.01580431</v>
      </c>
      <c r="AB37" s="23"/>
    </row>
    <row r="38" spans="1:28" hidden="1" outlineLevel="2" x14ac:dyDescent="0.25">
      <c r="A38" s="265"/>
      <c r="B38" s="34">
        <v>28</v>
      </c>
      <c r="C38" s="35">
        <v>34425</v>
      </c>
      <c r="D38" s="36">
        <v>206594</v>
      </c>
      <c r="E38" s="36">
        <f t="shared" si="15"/>
        <v>11187</v>
      </c>
      <c r="F38" s="36">
        <f>AVERAGE($E$12:E38)</f>
        <v>1718.148148148148</v>
      </c>
      <c r="G38" s="107">
        <f t="shared" si="19"/>
        <v>192744.16666666666</v>
      </c>
      <c r="H38" s="103">
        <f t="shared" si="20"/>
        <v>193542.29487179487</v>
      </c>
      <c r="I38" s="59">
        <f t="shared" si="21"/>
        <v>13051.705128205125</v>
      </c>
      <c r="J38" s="59">
        <f t="shared" si="22"/>
        <v>13051.705128205125</v>
      </c>
      <c r="K38" s="99">
        <f t="shared" si="23"/>
        <v>6.3175625275686251E-2</v>
      </c>
      <c r="L38" s="100">
        <f t="shared" si="24"/>
        <v>170347006.75361598</v>
      </c>
      <c r="M38" s="23"/>
      <c r="N38" s="107">
        <f t="shared" si="7"/>
        <v>187964.90129635707</v>
      </c>
      <c r="O38" s="59">
        <f t="shared" si="8"/>
        <v>18629.098703642929</v>
      </c>
      <c r="P38" s="59">
        <f t="shared" si="9"/>
        <v>18629.098703642929</v>
      </c>
      <c r="Q38" s="99">
        <f t="shared" si="3"/>
        <v>9.0172505995541635E-2</v>
      </c>
      <c r="R38" s="100">
        <f t="shared" si="10"/>
        <v>347043318.51007062</v>
      </c>
      <c r="S38" s="23"/>
      <c r="T38" s="107">
        <f t="shared" si="11"/>
        <v>190955.95245638688</v>
      </c>
      <c r="U38" s="103">
        <f t="shared" si="16"/>
        <v>155.71220863951135</v>
      </c>
      <c r="V38" s="108">
        <v>1</v>
      </c>
      <c r="W38" s="103">
        <f t="shared" si="12"/>
        <v>191111.66466502639</v>
      </c>
      <c r="X38" s="104">
        <f t="shared" si="17"/>
        <v>15482.335334973613</v>
      </c>
      <c r="Y38" s="104">
        <f t="shared" si="13"/>
        <v>15482.335334973613</v>
      </c>
      <c r="Z38" s="105">
        <f t="shared" si="18"/>
        <v>7.4940875993366768E-2</v>
      </c>
      <c r="AA38" s="106">
        <f t="shared" si="14"/>
        <v>239702707.42457253</v>
      </c>
      <c r="AB38" s="23"/>
    </row>
    <row r="39" spans="1:28" hidden="1" outlineLevel="2" x14ac:dyDescent="0.25">
      <c r="A39" s="265"/>
      <c r="B39" s="34">
        <v>29</v>
      </c>
      <c r="C39" s="35">
        <v>34455</v>
      </c>
      <c r="D39" s="36">
        <v>207280</v>
      </c>
      <c r="E39" s="36">
        <f t="shared" si="15"/>
        <v>686</v>
      </c>
      <c r="F39" s="36">
        <f>AVERAGE($E$12:E39)</f>
        <v>1681.2857142857142</v>
      </c>
      <c r="G39" s="107">
        <f t="shared" si="19"/>
        <v>192795.25</v>
      </c>
      <c r="H39" s="103">
        <f t="shared" si="20"/>
        <v>194462.3148148148</v>
      </c>
      <c r="I39" s="59">
        <f t="shared" si="21"/>
        <v>12817.685185185197</v>
      </c>
      <c r="J39" s="59">
        <f t="shared" si="22"/>
        <v>12817.685185185197</v>
      </c>
      <c r="K39" s="99">
        <f t="shared" si="23"/>
        <v>6.1837539488543022E-2</v>
      </c>
      <c r="L39" s="100">
        <f t="shared" si="24"/>
        <v>164293053.50651607</v>
      </c>
      <c r="M39" s="23"/>
      <c r="N39" s="107">
        <f t="shared" si="7"/>
        <v>191690.72103708569</v>
      </c>
      <c r="O39" s="59">
        <f t="shared" si="8"/>
        <v>15589.278962914308</v>
      </c>
      <c r="P39" s="59">
        <f t="shared" si="9"/>
        <v>15589.278962914308</v>
      </c>
      <c r="Q39" s="99">
        <f t="shared" si="3"/>
        <v>7.5208794687930861E-2</v>
      </c>
      <c r="R39" s="100">
        <f t="shared" si="10"/>
        <v>243025618.58356261</v>
      </c>
      <c r="S39" s="23"/>
      <c r="T39" s="107">
        <f t="shared" si="11"/>
        <v>195962.16526551847</v>
      </c>
      <c r="U39" s="103">
        <f t="shared" si="16"/>
        <v>901.11141873662871</v>
      </c>
      <c r="V39" s="108">
        <v>1</v>
      </c>
      <c r="W39" s="103">
        <f t="shared" si="12"/>
        <v>196863.27668425511</v>
      </c>
      <c r="X39" s="104">
        <f t="shared" si="17"/>
        <v>10416.723315744894</v>
      </c>
      <c r="Y39" s="104">
        <f t="shared" si="13"/>
        <v>10416.723315744894</v>
      </c>
      <c r="Z39" s="105">
        <f t="shared" si="18"/>
        <v>5.0254357949367494E-2</v>
      </c>
      <c r="AA39" s="106">
        <f t="shared" si="14"/>
        <v>108508124.63678329</v>
      </c>
      <c r="AB39" s="23"/>
    </row>
    <row r="40" spans="1:28" hidden="1" outlineLevel="2" x14ac:dyDescent="0.25">
      <c r="A40" s="265"/>
      <c r="B40" s="34">
        <v>30</v>
      </c>
      <c r="C40" s="35">
        <v>34486</v>
      </c>
      <c r="D40" s="36">
        <v>214778</v>
      </c>
      <c r="E40" s="36">
        <f t="shared" si="15"/>
        <v>7498</v>
      </c>
      <c r="F40" s="36">
        <f>AVERAGE($E$12:E40)</f>
        <v>1881.8620689655172</v>
      </c>
      <c r="G40" s="107">
        <f t="shared" si="19"/>
        <v>193450.75</v>
      </c>
      <c r="H40" s="103">
        <f t="shared" si="20"/>
        <v>194476.53571428571</v>
      </c>
      <c r="I40" s="59">
        <f t="shared" si="21"/>
        <v>20301.46428571429</v>
      </c>
      <c r="J40" s="59">
        <f t="shared" si="22"/>
        <v>20301.46428571429</v>
      </c>
      <c r="K40" s="99">
        <f t="shared" si="23"/>
        <v>9.4523015791721177E-2</v>
      </c>
      <c r="L40" s="100">
        <f t="shared" si="24"/>
        <v>412149452.14413279</v>
      </c>
      <c r="M40" s="23"/>
      <c r="N40" s="107">
        <f t="shared" si="7"/>
        <v>194808.57682966857</v>
      </c>
      <c r="O40" s="59">
        <f t="shared" si="8"/>
        <v>19969.423170331429</v>
      </c>
      <c r="P40" s="59">
        <f t="shared" si="9"/>
        <v>19969.423170331429</v>
      </c>
      <c r="Q40" s="99">
        <f t="shared" si="3"/>
        <v>9.2977042203258378E-2</v>
      </c>
      <c r="R40" s="100">
        <f t="shared" si="10"/>
        <v>398777861.75576973</v>
      </c>
      <c r="S40" s="23"/>
      <c r="T40" s="107">
        <f t="shared" si="11"/>
        <v>202237.69367897857</v>
      </c>
      <c r="U40" s="103">
        <f t="shared" si="16"/>
        <v>1727.0233219725496</v>
      </c>
      <c r="V40" s="108">
        <v>1</v>
      </c>
      <c r="W40" s="103">
        <f t="shared" si="12"/>
        <v>203964.71700095112</v>
      </c>
      <c r="X40" s="104">
        <f t="shared" si="17"/>
        <v>10813.282999048883</v>
      </c>
      <c r="Y40" s="104">
        <f t="shared" si="13"/>
        <v>10813.282999048883</v>
      </c>
      <c r="Z40" s="105">
        <f t="shared" si="18"/>
        <v>5.0346325038173753E-2</v>
      </c>
      <c r="AA40" s="106">
        <f t="shared" si="14"/>
        <v>116927089.2175196</v>
      </c>
      <c r="AB40" s="23"/>
    </row>
    <row r="41" spans="1:28" hidden="1" outlineLevel="2" x14ac:dyDescent="0.25">
      <c r="A41" s="265"/>
      <c r="B41" s="34">
        <v>31</v>
      </c>
      <c r="C41" s="35">
        <v>34516</v>
      </c>
      <c r="D41" s="36">
        <v>215045</v>
      </c>
      <c r="E41" s="36">
        <f t="shared" si="15"/>
        <v>267</v>
      </c>
      <c r="F41" s="36">
        <f>AVERAGE($E$12:E41)</f>
        <v>1828.0333333333333</v>
      </c>
      <c r="G41" s="107">
        <f t="shared" si="19"/>
        <v>193862.41666666666</v>
      </c>
      <c r="H41" s="103">
        <f t="shared" si="20"/>
        <v>195332.61206896551</v>
      </c>
      <c r="I41" s="59">
        <f t="shared" si="21"/>
        <v>19712.387931034493</v>
      </c>
      <c r="J41" s="59">
        <f t="shared" si="22"/>
        <v>19712.387931034493</v>
      </c>
      <c r="K41" s="99">
        <f t="shared" si="23"/>
        <v>9.1666339282636164E-2</v>
      </c>
      <c r="L41" s="100">
        <f t="shared" si="24"/>
        <v>388578237.94359434</v>
      </c>
      <c r="M41" s="23"/>
      <c r="N41" s="107">
        <f t="shared" si="7"/>
        <v>198802.46146373486</v>
      </c>
      <c r="O41" s="59">
        <f t="shared" si="8"/>
        <v>16242.538536265143</v>
      </c>
      <c r="P41" s="59">
        <f t="shared" si="9"/>
        <v>16242.538536265143</v>
      </c>
      <c r="Q41" s="99">
        <f t="shared" si="3"/>
        <v>7.553088207707756E-2</v>
      </c>
      <c r="R41" s="100">
        <f t="shared" si="10"/>
        <v>263820058.10205823</v>
      </c>
      <c r="S41" s="23"/>
      <c r="T41" s="107">
        <f t="shared" si="11"/>
        <v>207288.80190066577</v>
      </c>
      <c r="U41" s="103">
        <f t="shared" si="16"/>
        <v>2237.8510617509319</v>
      </c>
      <c r="V41" s="108">
        <v>1</v>
      </c>
      <c r="W41" s="103">
        <f t="shared" si="12"/>
        <v>209526.6529624167</v>
      </c>
      <c r="X41" s="104">
        <f t="shared" si="17"/>
        <v>5518.3470375832985</v>
      </c>
      <c r="Y41" s="104">
        <f t="shared" si="13"/>
        <v>5518.3470375832985</v>
      </c>
      <c r="Z41" s="105">
        <f t="shared" si="18"/>
        <v>2.5661359425158913E-2</v>
      </c>
      <c r="AA41" s="106">
        <f t="shared" si="14"/>
        <v>30452154.027204368</v>
      </c>
      <c r="AB41" s="23"/>
    </row>
    <row r="42" spans="1:28" hidden="1" outlineLevel="2" x14ac:dyDescent="0.25">
      <c r="A42" s="265"/>
      <c r="B42" s="34">
        <v>32</v>
      </c>
      <c r="C42" s="35">
        <v>34547</v>
      </c>
      <c r="D42" s="36">
        <v>200511</v>
      </c>
      <c r="E42" s="36">
        <f t="shared" si="15"/>
        <v>-14534</v>
      </c>
      <c r="F42" s="36">
        <f>AVERAGE($E$12:E42)</f>
        <v>1300.2258064516129</v>
      </c>
      <c r="G42" s="107">
        <f t="shared" si="19"/>
        <v>194313.33333333334</v>
      </c>
      <c r="H42" s="103">
        <f t="shared" si="20"/>
        <v>195690.44999999998</v>
      </c>
      <c r="I42" s="59">
        <f t="shared" si="21"/>
        <v>4820.5500000000175</v>
      </c>
      <c r="J42" s="59">
        <f t="shared" si="22"/>
        <v>4820.5500000000175</v>
      </c>
      <c r="K42" s="99">
        <f t="shared" si="23"/>
        <v>2.4041324416116908E-2</v>
      </c>
      <c r="L42" s="100">
        <f t="shared" si="24"/>
        <v>23237702.30250017</v>
      </c>
      <c r="M42" s="23"/>
      <c r="N42" s="107">
        <f t="shared" si="7"/>
        <v>202050.9691709879</v>
      </c>
      <c r="O42" s="59">
        <f t="shared" si="8"/>
        <v>-1539.9691709878971</v>
      </c>
      <c r="P42" s="59">
        <f t="shared" si="9"/>
        <v>1539.9691709878971</v>
      </c>
      <c r="Q42" s="99">
        <f t="shared" si="3"/>
        <v>7.6802228854671167E-3</v>
      </c>
      <c r="R42" s="100">
        <f t="shared" si="10"/>
        <v>2371505.0475931512</v>
      </c>
      <c r="S42" s="23"/>
      <c r="T42" s="107">
        <f t="shared" si="11"/>
        <v>206821.95707369168</v>
      </c>
      <c r="U42" s="103">
        <f t="shared" si="16"/>
        <v>1822.2077405638317</v>
      </c>
      <c r="V42" s="108">
        <v>1</v>
      </c>
      <c r="W42" s="103">
        <f t="shared" si="12"/>
        <v>208644.16481425552</v>
      </c>
      <c r="X42" s="104">
        <f t="shared" si="17"/>
        <v>-8133.1648142555205</v>
      </c>
      <c r="Y42" s="104">
        <f t="shared" si="13"/>
        <v>8133.1648142555205</v>
      </c>
      <c r="Z42" s="105">
        <f t="shared" si="18"/>
        <v>4.0562187681750732E-2</v>
      </c>
      <c r="AA42" s="106">
        <f t="shared" si="14"/>
        <v>66148369.895844035</v>
      </c>
      <c r="AB42" s="23"/>
    </row>
    <row r="43" spans="1:28" hidden="1" outlineLevel="2" x14ac:dyDescent="0.25">
      <c r="A43" s="265"/>
      <c r="B43" s="34">
        <v>33</v>
      </c>
      <c r="C43" s="35">
        <v>34578</v>
      </c>
      <c r="D43" s="36">
        <v>202864</v>
      </c>
      <c r="E43" s="36">
        <f t="shared" si="15"/>
        <v>2353</v>
      </c>
      <c r="F43" s="36">
        <f>AVERAGE($E$12:E43)</f>
        <v>1333.125</v>
      </c>
      <c r="G43" s="107">
        <f t="shared" si="19"/>
        <v>194875.5</v>
      </c>
      <c r="H43" s="103">
        <f t="shared" si="20"/>
        <v>195613.55913978495</v>
      </c>
      <c r="I43" s="59">
        <f t="shared" si="21"/>
        <v>7250.4408602150506</v>
      </c>
      <c r="J43" s="59">
        <f t="shared" si="22"/>
        <v>7250.4408602150506</v>
      </c>
      <c r="K43" s="99">
        <f t="shared" si="23"/>
        <v>3.5740401748043271E-2</v>
      </c>
      <c r="L43" s="100">
        <f t="shared" si="24"/>
        <v>52568892.667475961</v>
      </c>
      <c r="M43" s="23"/>
      <c r="N43" s="107">
        <f t="shared" si="7"/>
        <v>201742.97533679035</v>
      </c>
      <c r="O43" s="59">
        <f t="shared" si="8"/>
        <v>1121.0246632096532</v>
      </c>
      <c r="P43" s="59">
        <f t="shared" si="9"/>
        <v>1121.0246632096532</v>
      </c>
      <c r="Q43" s="99">
        <f t="shared" si="3"/>
        <v>5.5259911231645498E-3</v>
      </c>
      <c r="R43" s="100">
        <f t="shared" si="10"/>
        <v>1256696.2955243164</v>
      </c>
      <c r="S43" s="23"/>
      <c r="T43" s="107">
        <f t="shared" si="11"/>
        <v>206910.11536997883</v>
      </c>
      <c r="U43" s="103">
        <f t="shared" si="16"/>
        <v>1555.7282176250951</v>
      </c>
      <c r="V43" s="108">
        <v>1</v>
      </c>
      <c r="W43" s="103">
        <f t="shared" si="12"/>
        <v>208465.84358760391</v>
      </c>
      <c r="X43" s="104">
        <f t="shared" si="17"/>
        <v>-5601.8435876039148</v>
      </c>
      <c r="Y43" s="104">
        <f t="shared" si="13"/>
        <v>5601.8435876039148</v>
      </c>
      <c r="Z43" s="105">
        <f t="shared" si="18"/>
        <v>2.7613788486887347E-2</v>
      </c>
      <c r="AA43" s="106">
        <f t="shared" si="14"/>
        <v>31380651.579979099</v>
      </c>
      <c r="AB43" s="23"/>
    </row>
    <row r="44" spans="1:28" hidden="1" outlineLevel="2" x14ac:dyDescent="0.25">
      <c r="A44" s="265"/>
      <c r="B44" s="34">
        <v>34</v>
      </c>
      <c r="C44" s="35">
        <v>34608</v>
      </c>
      <c r="D44" s="36">
        <v>190074</v>
      </c>
      <c r="E44" s="36">
        <f t="shared" si="15"/>
        <v>-12790</v>
      </c>
      <c r="F44" s="36">
        <f>AVERAGE($E$12:E44)</f>
        <v>905.15151515151513</v>
      </c>
      <c r="G44" s="107">
        <f t="shared" si="19"/>
        <v>195298.08333333334</v>
      </c>
      <c r="H44" s="103">
        <f t="shared" si="20"/>
        <v>196208.625</v>
      </c>
      <c r="I44" s="59">
        <f t="shared" si="21"/>
        <v>-6134.625</v>
      </c>
      <c r="J44" s="59">
        <f t="shared" si="22"/>
        <v>6134.625</v>
      </c>
      <c r="K44" s="99">
        <f t="shared" si="23"/>
        <v>3.2274929764197102E-2</v>
      </c>
      <c r="L44" s="100">
        <f t="shared" si="24"/>
        <v>37633623.890625</v>
      </c>
      <c r="M44" s="23"/>
      <c r="N44" s="107">
        <f t="shared" si="7"/>
        <v>201967.18026943231</v>
      </c>
      <c r="O44" s="59">
        <f t="shared" si="8"/>
        <v>-11893.180269432312</v>
      </c>
      <c r="P44" s="59">
        <f t="shared" si="9"/>
        <v>11893.180269432312</v>
      </c>
      <c r="Q44" s="99">
        <f t="shared" si="3"/>
        <v>6.2571315747720957E-2</v>
      </c>
      <c r="R44" s="100">
        <f t="shared" si="10"/>
        <v>141447736.92121404</v>
      </c>
      <c r="S44" s="23"/>
      <c r="T44" s="107">
        <f t="shared" si="11"/>
        <v>202948.29051132273</v>
      </c>
      <c r="U44" s="103">
        <f t="shared" si="16"/>
        <v>707.81992042548745</v>
      </c>
      <c r="V44" s="108">
        <v>1</v>
      </c>
      <c r="W44" s="103">
        <f t="shared" si="12"/>
        <v>203656.11043174821</v>
      </c>
      <c r="X44" s="104">
        <f t="shared" si="17"/>
        <v>-13582.11043174821</v>
      </c>
      <c r="Y44" s="104">
        <f t="shared" si="13"/>
        <v>13582.11043174821</v>
      </c>
      <c r="Z44" s="105">
        <f t="shared" si="18"/>
        <v>7.145696114012548E-2</v>
      </c>
      <c r="AA44" s="106">
        <f t="shared" si="14"/>
        <v>184473723.78020352</v>
      </c>
      <c r="AB44" s="23"/>
    </row>
    <row r="45" spans="1:28" hidden="1" outlineLevel="2" x14ac:dyDescent="0.25">
      <c r="A45" s="265"/>
      <c r="B45" s="34">
        <v>35</v>
      </c>
      <c r="C45" s="35">
        <v>34639</v>
      </c>
      <c r="D45" s="36">
        <v>193087</v>
      </c>
      <c r="E45" s="36">
        <f t="shared" si="15"/>
        <v>3013</v>
      </c>
      <c r="F45" s="36">
        <f>AVERAGE($E$12:E45)</f>
        <v>967.14705882352939</v>
      </c>
      <c r="G45" s="107">
        <f t="shared" si="19"/>
        <v>195944.08333333334</v>
      </c>
      <c r="H45" s="103">
        <f t="shared" si="20"/>
        <v>196203.23484848486</v>
      </c>
      <c r="I45" s="59">
        <f t="shared" si="21"/>
        <v>-3116.2348484848626</v>
      </c>
      <c r="J45" s="59">
        <f t="shared" si="22"/>
        <v>3116.2348484848626</v>
      </c>
      <c r="K45" s="99">
        <f t="shared" si="23"/>
        <v>1.6139019449703307E-2</v>
      </c>
      <c r="L45" s="100">
        <f t="shared" si="24"/>
        <v>9710919.630911475</v>
      </c>
      <c r="M45" s="23"/>
      <c r="N45" s="107">
        <f t="shared" si="7"/>
        <v>199588.54421554587</v>
      </c>
      <c r="O45" s="59">
        <f t="shared" si="8"/>
        <v>-6501.5442155458732</v>
      </c>
      <c r="P45" s="59">
        <f t="shared" si="9"/>
        <v>6501.5442155458732</v>
      </c>
      <c r="Q45" s="99">
        <f t="shared" si="3"/>
        <v>3.3671579213234826E-2</v>
      </c>
      <c r="R45" s="100">
        <f t="shared" si="10"/>
        <v>42270077.186698005</v>
      </c>
      <c r="S45" s="23"/>
      <c r="T45" s="107">
        <f t="shared" si="11"/>
        <v>200485.37730222373</v>
      </c>
      <c r="U45" s="103">
        <f t="shared" si="16"/>
        <v>220.55846746606687</v>
      </c>
      <c r="V45" s="108">
        <v>1</v>
      </c>
      <c r="W45" s="103">
        <f t="shared" si="12"/>
        <v>200705.93576968979</v>
      </c>
      <c r="X45" s="104">
        <f t="shared" si="17"/>
        <v>-7618.9357696897932</v>
      </c>
      <c r="Y45" s="104">
        <f t="shared" si="13"/>
        <v>7618.9357696897932</v>
      </c>
      <c r="Z45" s="105">
        <f t="shared" si="18"/>
        <v>3.9458564117158548E-2</v>
      </c>
      <c r="AA45" s="106">
        <f t="shared" si="14"/>
        <v>58048182.262658603</v>
      </c>
      <c r="AB45" s="23"/>
    </row>
    <row r="46" spans="1:28" hidden="1" outlineLevel="2" x14ac:dyDescent="0.25">
      <c r="A46" s="265"/>
      <c r="B46" s="34">
        <v>36</v>
      </c>
      <c r="C46" s="35">
        <v>34669</v>
      </c>
      <c r="D46" s="36">
        <v>193838</v>
      </c>
      <c r="E46" s="36">
        <f t="shared" si="15"/>
        <v>751</v>
      </c>
      <c r="F46" s="36">
        <f>AVERAGE($E$12:E46)</f>
        <v>960.97142857142853</v>
      </c>
      <c r="G46" s="107">
        <f t="shared" si="19"/>
        <v>196465.66666666666</v>
      </c>
      <c r="H46" s="103">
        <f t="shared" si="20"/>
        <v>196911.23039215687</v>
      </c>
      <c r="I46" s="59">
        <f t="shared" si="21"/>
        <v>-3073.2303921568673</v>
      </c>
      <c r="J46" s="59">
        <f t="shared" si="22"/>
        <v>3073.2303921568673</v>
      </c>
      <c r="K46" s="99">
        <f t="shared" si="23"/>
        <v>1.5854633209983943E-2</v>
      </c>
      <c r="L46" s="100">
        <f t="shared" si="24"/>
        <v>9444745.0432766527</v>
      </c>
      <c r="M46" s="23"/>
      <c r="N46" s="107">
        <f t="shared" si="7"/>
        <v>198288.2353724367</v>
      </c>
      <c r="O46" s="59">
        <f t="shared" si="8"/>
        <v>-4450.2353724366985</v>
      </c>
      <c r="P46" s="59">
        <f t="shared" si="9"/>
        <v>4450.2353724366985</v>
      </c>
      <c r="Q46" s="99">
        <f t="shared" si="3"/>
        <v>2.2958529145145422E-2</v>
      </c>
      <c r="R46" s="100">
        <f t="shared" si="10"/>
        <v>19804594.8700868</v>
      </c>
      <c r="S46" s="23"/>
      <c r="T46" s="107">
        <f t="shared" si="11"/>
        <v>198645.55503878283</v>
      </c>
      <c r="U46" s="103">
        <f t="shared" si="16"/>
        <v>-96.069917068421915</v>
      </c>
      <c r="V46" s="108">
        <v>1</v>
      </c>
      <c r="W46" s="103">
        <f t="shared" si="12"/>
        <v>198549.48512171442</v>
      </c>
      <c r="X46" s="104">
        <f t="shared" si="17"/>
        <v>-4711.4851217144169</v>
      </c>
      <c r="Y46" s="104">
        <f t="shared" si="13"/>
        <v>4711.4851217144169</v>
      </c>
      <c r="Z46" s="105">
        <f t="shared" si="18"/>
        <v>2.4306302797771424E-2</v>
      </c>
      <c r="AA46" s="106">
        <f t="shared" si="14"/>
        <v>22198092.052136313</v>
      </c>
      <c r="AB46" s="23"/>
    </row>
    <row r="47" spans="1:28" hidden="1" outlineLevel="2" x14ac:dyDescent="0.25">
      <c r="A47" s="265"/>
      <c r="B47" s="34">
        <v>37</v>
      </c>
      <c r="C47" s="35">
        <v>34700</v>
      </c>
      <c r="D47" s="36">
        <v>171053</v>
      </c>
      <c r="E47" s="36">
        <f t="shared" si="15"/>
        <v>-22785</v>
      </c>
      <c r="F47" s="36">
        <f>AVERAGE($E$12:E47)</f>
        <v>301.36111111111109</v>
      </c>
      <c r="G47" s="107">
        <f t="shared" si="19"/>
        <v>198509.33333333334</v>
      </c>
      <c r="H47" s="103">
        <f t="shared" si="20"/>
        <v>197426.63809523807</v>
      </c>
      <c r="I47" s="59">
        <f t="shared" si="21"/>
        <v>-26373.638095238071</v>
      </c>
      <c r="J47" s="59">
        <f t="shared" si="22"/>
        <v>26373.638095238071</v>
      </c>
      <c r="K47" s="99">
        <f t="shared" si="23"/>
        <v>0.15418401369890075</v>
      </c>
      <c r="L47" s="100">
        <f t="shared" si="24"/>
        <v>695568786.37859285</v>
      </c>
      <c r="M47" s="23"/>
      <c r="N47" s="107">
        <f t="shared" si="7"/>
        <v>197398.18829794938</v>
      </c>
      <c r="O47" s="59">
        <f t="shared" si="8"/>
        <v>-26345.188297949382</v>
      </c>
      <c r="P47" s="59">
        <f t="shared" si="9"/>
        <v>26345.188297949382</v>
      </c>
      <c r="Q47" s="99">
        <f t="shared" si="3"/>
        <v>0.15401769216529018</v>
      </c>
      <c r="R47" s="100">
        <f t="shared" si="10"/>
        <v>694068946.454409</v>
      </c>
      <c r="S47" s="23"/>
      <c r="T47" s="107">
        <f t="shared" si="11"/>
        <v>190300.53958520008</v>
      </c>
      <c r="U47" s="103">
        <f t="shared" si="16"/>
        <v>-1363.7241229926774</v>
      </c>
      <c r="V47" s="108">
        <v>1</v>
      </c>
      <c r="W47" s="103">
        <f t="shared" si="12"/>
        <v>188936.81546220739</v>
      </c>
      <c r="X47" s="104">
        <f t="shared" si="17"/>
        <v>-17883.815462207393</v>
      </c>
      <c r="Y47" s="104">
        <f t="shared" si="13"/>
        <v>17883.815462207393</v>
      </c>
      <c r="Z47" s="105">
        <f t="shared" si="18"/>
        <v>0.10455131136084951</v>
      </c>
      <c r="AA47" s="106">
        <f t="shared" si="14"/>
        <v>319830855.48628819</v>
      </c>
      <c r="AB47" s="23"/>
    </row>
    <row r="48" spans="1:28" hidden="1" outlineLevel="2" x14ac:dyDescent="0.25">
      <c r="A48" s="265"/>
      <c r="B48" s="34">
        <v>38</v>
      </c>
      <c r="C48" s="35">
        <v>34731</v>
      </c>
      <c r="D48" s="36">
        <v>201227</v>
      </c>
      <c r="E48" s="36">
        <f t="shared" si="15"/>
        <v>30174</v>
      </c>
      <c r="F48" s="36">
        <f>AVERAGE($E$12:E48)</f>
        <v>1108.7297297297298</v>
      </c>
      <c r="G48" s="107">
        <f t="shared" si="19"/>
        <v>198893.41666666666</v>
      </c>
      <c r="H48" s="103">
        <f t="shared" si="20"/>
        <v>198810.69444444447</v>
      </c>
      <c r="I48" s="59">
        <f t="shared" si="21"/>
        <v>2416.3055555555329</v>
      </c>
      <c r="J48" s="59">
        <f t="shared" si="22"/>
        <v>2416.3055555555329</v>
      </c>
      <c r="K48" s="99">
        <f t="shared" si="23"/>
        <v>1.2007859559380864E-2</v>
      </c>
      <c r="L48" s="100">
        <f t="shared" si="24"/>
        <v>5838532.5378085328</v>
      </c>
      <c r="M48" s="23"/>
      <c r="N48" s="107">
        <f t="shared" si="7"/>
        <v>192129.15063835951</v>
      </c>
      <c r="O48" s="59">
        <f t="shared" si="8"/>
        <v>9097.8493616404885</v>
      </c>
      <c r="P48" s="59">
        <f t="shared" si="9"/>
        <v>9097.8493616404885</v>
      </c>
      <c r="Q48" s="99">
        <f t="shared" si="3"/>
        <v>4.5211871973644138E-2</v>
      </c>
      <c r="R48" s="100">
        <f t="shared" si="10"/>
        <v>82770863.007102251</v>
      </c>
      <c r="S48" s="23"/>
      <c r="T48" s="107">
        <f t="shared" si="11"/>
        <v>192623.87082354518</v>
      </c>
      <c r="U48" s="103">
        <f t="shared" si="16"/>
        <v>-797.11700750305158</v>
      </c>
      <c r="V48" s="108">
        <v>1</v>
      </c>
      <c r="W48" s="103">
        <f t="shared" si="12"/>
        <v>191826.75381604212</v>
      </c>
      <c r="X48" s="104">
        <f t="shared" si="17"/>
        <v>9400.2461839578755</v>
      </c>
      <c r="Y48" s="104">
        <f t="shared" si="13"/>
        <v>9400.2461839578755</v>
      </c>
      <c r="Z48" s="105">
        <f t="shared" si="18"/>
        <v>4.6714636624100518E-2</v>
      </c>
      <c r="AA48" s="106">
        <f t="shared" si="14"/>
        <v>88364628.319014594</v>
      </c>
      <c r="AB48" s="23"/>
    </row>
    <row r="49" spans="1:28" hidden="1" outlineLevel="2" x14ac:dyDescent="0.25">
      <c r="A49" s="265"/>
      <c r="B49" s="34">
        <v>39</v>
      </c>
      <c r="C49" s="35">
        <v>34759</v>
      </c>
      <c r="D49" s="36">
        <v>198213</v>
      </c>
      <c r="E49" s="36">
        <f t="shared" si="15"/>
        <v>-3014</v>
      </c>
      <c r="F49" s="36">
        <f>AVERAGE($E$12:E49)</f>
        <v>1000.2368421052631</v>
      </c>
      <c r="G49" s="107">
        <f t="shared" si="19"/>
        <v>199313.16666666666</v>
      </c>
      <c r="H49" s="103">
        <f t="shared" si="20"/>
        <v>200002.14639639639</v>
      </c>
      <c r="I49" s="59">
        <f t="shared" si="21"/>
        <v>-1789.1463963963906</v>
      </c>
      <c r="J49" s="59">
        <f t="shared" si="22"/>
        <v>1789.1463963963906</v>
      </c>
      <c r="K49" s="99">
        <f t="shared" si="23"/>
        <v>9.0263827115092884E-3</v>
      </c>
      <c r="L49" s="100">
        <f t="shared" si="24"/>
        <v>3201044.8277381905</v>
      </c>
      <c r="M49" s="23"/>
      <c r="N49" s="107">
        <f t="shared" si="7"/>
        <v>193948.72051068762</v>
      </c>
      <c r="O49" s="59">
        <f t="shared" si="8"/>
        <v>4264.2794893123792</v>
      </c>
      <c r="P49" s="59">
        <f t="shared" si="9"/>
        <v>4264.2794893123792</v>
      </c>
      <c r="Q49" s="99">
        <f t="shared" si="3"/>
        <v>2.151362165605878E-2</v>
      </c>
      <c r="R49" s="100">
        <f t="shared" si="10"/>
        <v>18184079.562970243</v>
      </c>
      <c r="S49" s="23"/>
      <c r="T49" s="107">
        <f t="shared" si="11"/>
        <v>193742.62767122948</v>
      </c>
      <c r="U49" s="103">
        <f t="shared" si="16"/>
        <v>-502.69567330973325</v>
      </c>
      <c r="V49" s="108">
        <v>1</v>
      </c>
      <c r="W49" s="103">
        <f t="shared" si="12"/>
        <v>193239.93199791975</v>
      </c>
      <c r="X49" s="104">
        <f t="shared" si="17"/>
        <v>4973.0680020802538</v>
      </c>
      <c r="Y49" s="104">
        <f t="shared" si="13"/>
        <v>4973.0680020802538</v>
      </c>
      <c r="Z49" s="105">
        <f t="shared" si="18"/>
        <v>2.5089514825365915E-2</v>
      </c>
      <c r="AA49" s="106">
        <f t="shared" si="14"/>
        <v>24731405.353314485</v>
      </c>
      <c r="AB49" s="23"/>
    </row>
    <row r="50" spans="1:28" hidden="1" outlineLevel="2" x14ac:dyDescent="0.25">
      <c r="A50" s="265"/>
      <c r="B50" s="34">
        <v>40</v>
      </c>
      <c r="C50" s="35">
        <v>34790</v>
      </c>
      <c r="D50" s="36">
        <v>212586</v>
      </c>
      <c r="E50" s="36">
        <f t="shared" si="15"/>
        <v>14373</v>
      </c>
      <c r="F50" s="36">
        <f>AVERAGE($E$12:E50)</f>
        <v>1343.1282051282051</v>
      </c>
      <c r="G50" s="107">
        <f t="shared" si="19"/>
        <v>199547</v>
      </c>
      <c r="H50" s="103">
        <f t="shared" si="20"/>
        <v>200313.40350877191</v>
      </c>
      <c r="I50" s="59">
        <f t="shared" si="21"/>
        <v>12272.596491228091</v>
      </c>
      <c r="J50" s="59">
        <f t="shared" si="22"/>
        <v>12272.596491228091</v>
      </c>
      <c r="K50" s="99">
        <f t="shared" si="23"/>
        <v>5.7730031569473483E-2</v>
      </c>
      <c r="L50" s="100">
        <f t="shared" si="24"/>
        <v>150616624.63650405</v>
      </c>
      <c r="M50" s="23"/>
      <c r="N50" s="107">
        <f t="shared" si="7"/>
        <v>194801.57640855011</v>
      </c>
      <c r="O50" s="59">
        <f t="shared" si="8"/>
        <v>17784.423591449886</v>
      </c>
      <c r="P50" s="59">
        <f t="shared" si="9"/>
        <v>17784.423591449886</v>
      </c>
      <c r="Q50" s="99">
        <f t="shared" si="3"/>
        <v>8.365754843428018E-2</v>
      </c>
      <c r="R50" s="100">
        <f t="shared" si="10"/>
        <v>316285722.48011923</v>
      </c>
      <c r="S50" s="23"/>
      <c r="T50" s="107">
        <f t="shared" si="11"/>
        <v>199043.75239854382</v>
      </c>
      <c r="U50" s="103">
        <f t="shared" si="16"/>
        <v>389.2046682203403</v>
      </c>
      <c r="V50" s="108">
        <v>1</v>
      </c>
      <c r="W50" s="103">
        <f t="shared" si="12"/>
        <v>199432.95706676415</v>
      </c>
      <c r="X50" s="104">
        <f t="shared" si="17"/>
        <v>13153.042933235847</v>
      </c>
      <c r="Y50" s="104">
        <f t="shared" si="13"/>
        <v>13153.042933235847</v>
      </c>
      <c r="Z50" s="105">
        <f t="shared" si="18"/>
        <v>6.1871632813241921E-2</v>
      </c>
      <c r="AA50" s="106">
        <f t="shared" si="14"/>
        <v>173002538.40354547</v>
      </c>
      <c r="AB50" s="23"/>
    </row>
    <row r="51" spans="1:28" hidden="1" outlineLevel="2" x14ac:dyDescent="0.25">
      <c r="A51" s="265"/>
      <c r="B51" s="34">
        <v>41</v>
      </c>
      <c r="C51" s="35">
        <v>34820</v>
      </c>
      <c r="D51" s="36">
        <v>211370</v>
      </c>
      <c r="E51" s="36">
        <f t="shared" si="15"/>
        <v>-1216</v>
      </c>
      <c r="F51" s="36">
        <f>AVERAGE($E$12:E51)</f>
        <v>1279.1500000000001</v>
      </c>
      <c r="G51" s="107">
        <f t="shared" si="19"/>
        <v>200046.33333333334</v>
      </c>
      <c r="H51" s="103">
        <f t="shared" si="20"/>
        <v>200890.12820512822</v>
      </c>
      <c r="I51" s="59">
        <f t="shared" si="21"/>
        <v>10479.871794871782</v>
      </c>
      <c r="J51" s="59">
        <f t="shared" si="22"/>
        <v>10479.871794871782</v>
      </c>
      <c r="K51" s="99">
        <f t="shared" si="23"/>
        <v>4.9580696384878567E-2</v>
      </c>
      <c r="L51" s="100">
        <f t="shared" si="24"/>
        <v>109827712.83694911</v>
      </c>
      <c r="M51" s="23"/>
      <c r="N51" s="107">
        <f t="shared" si="7"/>
        <v>198358.46112684012</v>
      </c>
      <c r="O51" s="59">
        <f t="shared" si="8"/>
        <v>13011.53887315988</v>
      </c>
      <c r="P51" s="59">
        <f t="shared" si="9"/>
        <v>13011.53887315988</v>
      </c>
      <c r="Q51" s="99">
        <f t="shared" si="3"/>
        <v>6.15581154996446E-2</v>
      </c>
      <c r="R51" s="100">
        <f t="shared" si="10"/>
        <v>169300143.84775066</v>
      </c>
      <c r="S51" s="23"/>
      <c r="T51" s="107">
        <f t="shared" si="11"/>
        <v>203014.0699467349</v>
      </c>
      <c r="U51" s="103">
        <f t="shared" si="16"/>
        <v>939.53110498606293</v>
      </c>
      <c r="V51" s="108">
        <v>1</v>
      </c>
      <c r="W51" s="103">
        <f t="shared" si="12"/>
        <v>203953.60105172097</v>
      </c>
      <c r="X51" s="104">
        <f t="shared" si="17"/>
        <v>7416.3989482790348</v>
      </c>
      <c r="Y51" s="104">
        <f t="shared" si="13"/>
        <v>7416.3989482790348</v>
      </c>
      <c r="Z51" s="105">
        <f t="shared" si="18"/>
        <v>3.5087282718829708E-2</v>
      </c>
      <c r="AA51" s="106">
        <f t="shared" si="14"/>
        <v>55002973.360034376</v>
      </c>
      <c r="AB51" s="23"/>
    </row>
    <row r="52" spans="1:28" hidden="1" outlineLevel="2" x14ac:dyDescent="0.25">
      <c r="A52" s="265"/>
      <c r="B52" s="34">
        <v>42</v>
      </c>
      <c r="C52" s="35">
        <v>34851</v>
      </c>
      <c r="D52" s="36">
        <v>217188</v>
      </c>
      <c r="E52" s="36">
        <f t="shared" si="15"/>
        <v>5818</v>
      </c>
      <c r="F52" s="36">
        <f>AVERAGE($E$12:E52)</f>
        <v>1389.8536585365853</v>
      </c>
      <c r="G52" s="107">
        <f t="shared" si="19"/>
        <v>200387.16666666666</v>
      </c>
      <c r="H52" s="103">
        <f t="shared" si="20"/>
        <v>201325.48333333334</v>
      </c>
      <c r="I52" s="59">
        <f t="shared" si="21"/>
        <v>15862.516666666663</v>
      </c>
      <c r="J52" s="59">
        <f t="shared" si="22"/>
        <v>15862.516666666663</v>
      </c>
      <c r="K52" s="99">
        <f t="shared" si="23"/>
        <v>7.3035879821475691E-2</v>
      </c>
      <c r="L52" s="100">
        <f t="shared" si="24"/>
        <v>251619435.00027767</v>
      </c>
      <c r="M52" s="23"/>
      <c r="N52" s="107">
        <f t="shared" si="7"/>
        <v>200960.7689014721</v>
      </c>
      <c r="O52" s="59">
        <f t="shared" si="8"/>
        <v>16227.231098527904</v>
      </c>
      <c r="P52" s="59">
        <f t="shared" si="9"/>
        <v>16227.231098527904</v>
      </c>
      <c r="Q52" s="99">
        <f t="shared" si="3"/>
        <v>7.4715136649022518E-2</v>
      </c>
      <c r="R52" s="100">
        <f t="shared" si="10"/>
        <v>263323029.12503111</v>
      </c>
      <c r="S52" s="23"/>
      <c r="T52" s="107">
        <f t="shared" si="11"/>
        <v>207923.92073620466</v>
      </c>
      <c r="U52" s="103">
        <f t="shared" si="16"/>
        <v>1549.6687795071093</v>
      </c>
      <c r="V52" s="108">
        <v>1</v>
      </c>
      <c r="W52" s="103">
        <f t="shared" si="12"/>
        <v>209473.58951571176</v>
      </c>
      <c r="X52" s="104">
        <f t="shared" si="17"/>
        <v>7714.4104842882371</v>
      </c>
      <c r="Y52" s="104">
        <f t="shared" si="13"/>
        <v>7714.4104842882371</v>
      </c>
      <c r="Z52" s="105">
        <f t="shared" si="18"/>
        <v>3.5519506069802372E-2</v>
      </c>
      <c r="AA52" s="106">
        <f t="shared" si="14"/>
        <v>59512129.120096274</v>
      </c>
      <c r="AB52" s="23"/>
    </row>
    <row r="53" spans="1:28" hidden="1" outlineLevel="2" x14ac:dyDescent="0.25">
      <c r="A53" s="265"/>
      <c r="B53" s="34">
        <v>43</v>
      </c>
      <c r="C53" s="35">
        <v>34881</v>
      </c>
      <c r="D53" s="36">
        <v>219216</v>
      </c>
      <c r="E53" s="36">
        <f t="shared" si="15"/>
        <v>2028</v>
      </c>
      <c r="F53" s="36">
        <f>AVERAGE($E$12:E53)</f>
        <v>1405.047619047619</v>
      </c>
      <c r="G53" s="107">
        <f t="shared" si="19"/>
        <v>200588</v>
      </c>
      <c r="H53" s="103">
        <f t="shared" si="20"/>
        <v>201777.02032520325</v>
      </c>
      <c r="I53" s="59">
        <f t="shared" si="21"/>
        <v>17438.979674796748</v>
      </c>
      <c r="J53" s="59">
        <f t="shared" si="22"/>
        <v>17438.979674796748</v>
      </c>
      <c r="K53" s="99">
        <f t="shared" si="23"/>
        <v>7.9551582342514915E-2</v>
      </c>
      <c r="L53" s="100">
        <f t="shared" si="24"/>
        <v>304118012.09797412</v>
      </c>
      <c r="M53" s="23"/>
      <c r="N53" s="107">
        <f t="shared" si="7"/>
        <v>204206.21512117769</v>
      </c>
      <c r="O53" s="59">
        <f t="shared" si="8"/>
        <v>15009.784878822305</v>
      </c>
      <c r="P53" s="59">
        <f t="shared" si="9"/>
        <v>15009.784878822305</v>
      </c>
      <c r="Q53" s="99">
        <f t="shared" si="3"/>
        <v>6.8470298148047157E-2</v>
      </c>
      <c r="R53" s="100">
        <f t="shared" si="10"/>
        <v>225293642.10852274</v>
      </c>
      <c r="S53" s="23"/>
      <c r="T53" s="107">
        <f t="shared" si="11"/>
        <v>212396.3126609982</v>
      </c>
      <c r="U53" s="103">
        <f t="shared" si="16"/>
        <v>1998.817373284842</v>
      </c>
      <c r="V53" s="108">
        <v>1</v>
      </c>
      <c r="W53" s="103">
        <f t="shared" si="12"/>
        <v>214395.13003428304</v>
      </c>
      <c r="X53" s="104">
        <f t="shared" si="17"/>
        <v>4820.8699657169636</v>
      </c>
      <c r="Y53" s="104">
        <f t="shared" si="13"/>
        <v>4820.8699657169636</v>
      </c>
      <c r="Z53" s="105">
        <f t="shared" si="18"/>
        <v>2.1991414703839883E-2</v>
      </c>
      <c r="AA53" s="106">
        <f t="shared" si="14"/>
        <v>23240787.22635188</v>
      </c>
      <c r="AB53" s="23"/>
    </row>
    <row r="54" spans="1:28" hidden="1" outlineLevel="2" x14ac:dyDescent="0.25">
      <c r="A54" s="265"/>
      <c r="B54" s="34">
        <v>44</v>
      </c>
      <c r="C54" s="35">
        <v>34912</v>
      </c>
      <c r="D54" s="36">
        <v>203866</v>
      </c>
      <c r="E54" s="36">
        <f t="shared" si="15"/>
        <v>-15350</v>
      </c>
      <c r="F54" s="36">
        <f>AVERAGE($E$12:E54)</f>
        <v>1015.3953488372093</v>
      </c>
      <c r="G54" s="107">
        <f t="shared" si="19"/>
        <v>200935.58333333334</v>
      </c>
      <c r="H54" s="103">
        <f t="shared" si="20"/>
        <v>201993.04761904763</v>
      </c>
      <c r="I54" s="59">
        <f t="shared" si="21"/>
        <v>1872.9523809523671</v>
      </c>
      <c r="J54" s="59">
        <f t="shared" si="22"/>
        <v>1872.9523809523671</v>
      </c>
      <c r="K54" s="99">
        <f t="shared" si="23"/>
        <v>9.1871738345401747E-3</v>
      </c>
      <c r="L54" s="100">
        <f t="shared" si="24"/>
        <v>3507950.6213151407</v>
      </c>
      <c r="M54" s="23"/>
      <c r="N54" s="107">
        <f t="shared" si="7"/>
        <v>207208.17209694217</v>
      </c>
      <c r="O54" s="59">
        <f t="shared" si="8"/>
        <v>-3342.1720969421731</v>
      </c>
      <c r="P54" s="59">
        <f t="shared" si="9"/>
        <v>3342.1720969421731</v>
      </c>
      <c r="Q54" s="99">
        <f t="shared" si="3"/>
        <v>1.6393965138582073E-2</v>
      </c>
      <c r="R54" s="100">
        <f t="shared" si="10"/>
        <v>11170114.325578842</v>
      </c>
      <c r="S54" s="23"/>
      <c r="T54" s="107">
        <f t="shared" si="11"/>
        <v>211236.39102399809</v>
      </c>
      <c r="U54" s="103">
        <f t="shared" si="16"/>
        <v>1513.3991129653843</v>
      </c>
      <c r="V54" s="108">
        <v>1</v>
      </c>
      <c r="W54" s="103">
        <f t="shared" si="12"/>
        <v>212749.79013696348</v>
      </c>
      <c r="X54" s="104">
        <f t="shared" si="17"/>
        <v>-8883.7901369634783</v>
      </c>
      <c r="Y54" s="104">
        <f t="shared" si="13"/>
        <v>8883.7901369634783</v>
      </c>
      <c r="Z54" s="105">
        <f t="shared" si="18"/>
        <v>4.3576614722236562E-2</v>
      </c>
      <c r="AA54" s="106">
        <f t="shared" si="14"/>
        <v>78921727.197609574</v>
      </c>
      <c r="AB54" s="23"/>
    </row>
    <row r="55" spans="1:28" hidden="1" outlineLevel="2" x14ac:dyDescent="0.25">
      <c r="A55" s="265"/>
      <c r="B55" s="34">
        <v>45</v>
      </c>
      <c r="C55" s="35">
        <v>34943</v>
      </c>
      <c r="D55" s="36">
        <v>206745</v>
      </c>
      <c r="E55" s="36">
        <f t="shared" si="15"/>
        <v>2879</v>
      </c>
      <c r="F55" s="36">
        <f>AVERAGE($E$12:E55)</f>
        <v>1057.75</v>
      </c>
      <c r="G55" s="107">
        <f t="shared" si="19"/>
        <v>201215.16666666666</v>
      </c>
      <c r="H55" s="103">
        <f t="shared" si="20"/>
        <v>201950.97868217056</v>
      </c>
      <c r="I55" s="59">
        <f t="shared" si="21"/>
        <v>4794.0213178294362</v>
      </c>
      <c r="J55" s="59">
        <f t="shared" si="22"/>
        <v>4794.0213178294362</v>
      </c>
      <c r="K55" s="99">
        <f t="shared" si="23"/>
        <v>2.3188088310863317E-2</v>
      </c>
      <c r="L55" s="100">
        <f t="shared" si="24"/>
        <v>22982640.395803083</v>
      </c>
      <c r="M55" s="23"/>
      <c r="N55" s="107">
        <f t="shared" si="7"/>
        <v>206539.73767755376</v>
      </c>
      <c r="O55" s="59">
        <f t="shared" si="8"/>
        <v>205.26232244624407</v>
      </c>
      <c r="P55" s="59">
        <f t="shared" si="9"/>
        <v>205.26232244624407</v>
      </c>
      <c r="Q55" s="99">
        <f t="shared" si="3"/>
        <v>9.9282847201259553E-4</v>
      </c>
      <c r="R55" s="100">
        <f t="shared" si="10"/>
        <v>42132.621016025871</v>
      </c>
      <c r="S55" s="23"/>
      <c r="T55" s="107">
        <f t="shared" si="11"/>
        <v>210948.35309587442</v>
      </c>
      <c r="U55" s="103">
        <f t="shared" si="16"/>
        <v>1236.5638215046965</v>
      </c>
      <c r="V55" s="108">
        <v>1</v>
      </c>
      <c r="W55" s="103">
        <f t="shared" si="12"/>
        <v>212184.91691737913</v>
      </c>
      <c r="X55" s="104">
        <f t="shared" si="17"/>
        <v>-5439.9169173791306</v>
      </c>
      <c r="Y55" s="104">
        <f t="shared" si="13"/>
        <v>5439.9169173791306</v>
      </c>
      <c r="Z55" s="105">
        <f t="shared" si="18"/>
        <v>2.6312205457830324E-2</v>
      </c>
      <c r="AA55" s="106">
        <f t="shared" si="14"/>
        <v>29592696.067987662</v>
      </c>
      <c r="AB55" s="23"/>
    </row>
    <row r="56" spans="1:28" hidden="1" outlineLevel="2" x14ac:dyDescent="0.25">
      <c r="A56" s="265"/>
      <c r="B56" s="34">
        <v>46</v>
      </c>
      <c r="C56" s="35">
        <v>34973</v>
      </c>
      <c r="D56" s="36">
        <v>194131</v>
      </c>
      <c r="E56" s="36">
        <f t="shared" si="15"/>
        <v>-12614</v>
      </c>
      <c r="F56" s="36">
        <f>AVERAGE($E$12:E56)</f>
        <v>753.93333333333328</v>
      </c>
      <c r="G56" s="107">
        <f t="shared" si="19"/>
        <v>201538.58333333334</v>
      </c>
      <c r="H56" s="103">
        <f t="shared" si="20"/>
        <v>202272.91666666666</v>
      </c>
      <c r="I56" s="59">
        <f t="shared" si="21"/>
        <v>-8141.916666666657</v>
      </c>
      <c r="J56" s="59">
        <f t="shared" si="22"/>
        <v>8141.916666666657</v>
      </c>
      <c r="K56" s="99">
        <f t="shared" si="23"/>
        <v>4.1940322084915119E-2</v>
      </c>
      <c r="L56" s="100">
        <f t="shared" si="24"/>
        <v>66290807.006944284</v>
      </c>
      <c r="M56" s="23"/>
      <c r="N56" s="107">
        <f t="shared" si="7"/>
        <v>206580.79014204303</v>
      </c>
      <c r="O56" s="59">
        <f t="shared" si="8"/>
        <v>-12449.790142043028</v>
      </c>
      <c r="P56" s="59">
        <f t="shared" si="9"/>
        <v>12449.790142043028</v>
      </c>
      <c r="Q56" s="99">
        <f t="shared" si="3"/>
        <v>6.4130871123329242E-2</v>
      </c>
      <c r="R56" s="100">
        <f t="shared" si="10"/>
        <v>154997274.58091176</v>
      </c>
      <c r="S56" s="23"/>
      <c r="T56" s="107">
        <f t="shared" si="11"/>
        <v>206768.74184216536</v>
      </c>
      <c r="U56" s="103">
        <f t="shared" si="16"/>
        <v>404.23475790197131</v>
      </c>
      <c r="V56" s="108">
        <v>1</v>
      </c>
      <c r="W56" s="103">
        <f t="shared" si="12"/>
        <v>207172.97660006734</v>
      </c>
      <c r="X56" s="104">
        <f t="shared" si="17"/>
        <v>-13041.976600067341</v>
      </c>
      <c r="Y56" s="104">
        <f t="shared" si="13"/>
        <v>13041.976600067341</v>
      </c>
      <c r="Z56" s="105">
        <f t="shared" si="18"/>
        <v>6.71813188005385E-2</v>
      </c>
      <c r="AA56" s="106">
        <f t="shared" si="14"/>
        <v>170093153.63670409</v>
      </c>
      <c r="AB56" s="23"/>
    </row>
    <row r="57" spans="1:28" hidden="1" outlineLevel="2" x14ac:dyDescent="0.25">
      <c r="A57" s="265"/>
      <c r="B57" s="34">
        <v>47</v>
      </c>
      <c r="C57" s="35">
        <v>35004</v>
      </c>
      <c r="D57" s="36">
        <v>193341</v>
      </c>
      <c r="E57" s="36">
        <f t="shared" si="15"/>
        <v>-790</v>
      </c>
      <c r="F57" s="36">
        <f>AVERAGE($E$12:E57)</f>
        <v>720.36956521739125</v>
      </c>
      <c r="G57" s="107">
        <f t="shared" si="19"/>
        <v>201876.66666666666</v>
      </c>
      <c r="H57" s="103">
        <f t="shared" si="20"/>
        <v>202292.51666666666</v>
      </c>
      <c r="I57" s="59">
        <f t="shared" si="21"/>
        <v>-8951.5166666666628</v>
      </c>
      <c r="J57" s="59">
        <f t="shared" si="22"/>
        <v>8951.5166666666628</v>
      </c>
      <c r="K57" s="99">
        <f t="shared" si="23"/>
        <v>4.6299112276582115E-2</v>
      </c>
      <c r="L57" s="100">
        <f t="shared" si="24"/>
        <v>80129650.633611038</v>
      </c>
      <c r="M57" s="23"/>
      <c r="N57" s="107">
        <f t="shared" si="7"/>
        <v>204090.83211363445</v>
      </c>
      <c r="O57" s="59">
        <f t="shared" si="8"/>
        <v>-10749.832113634446</v>
      </c>
      <c r="P57" s="59">
        <f t="shared" si="9"/>
        <v>10749.832113634446</v>
      </c>
      <c r="Q57" s="99">
        <f t="shared" si="3"/>
        <v>5.5600375055650096E-2</v>
      </c>
      <c r="R57" s="100">
        <f t="shared" si="10"/>
        <v>115558890.47132641</v>
      </c>
      <c r="S57" s="23"/>
      <c r="T57" s="107">
        <f t="shared" si="11"/>
        <v>203023.38362004713</v>
      </c>
      <c r="U57" s="103">
        <f t="shared" si="16"/>
        <v>-233.45268599151143</v>
      </c>
      <c r="V57" s="108">
        <v>1</v>
      </c>
      <c r="W57" s="103">
        <f t="shared" si="12"/>
        <v>202789.93093405562</v>
      </c>
      <c r="X57" s="104">
        <f t="shared" si="17"/>
        <v>-9448.930934055621</v>
      </c>
      <c r="Y57" s="104">
        <f t="shared" si="13"/>
        <v>9448.930934055621</v>
      </c>
      <c r="Z57" s="105">
        <f t="shared" si="18"/>
        <v>4.8871842672043801E-2</v>
      </c>
      <c r="AA57" s="106">
        <f t="shared" si="14"/>
        <v>89282295.796553224</v>
      </c>
      <c r="AB57" s="23"/>
    </row>
    <row r="58" spans="1:28" hidden="1" outlineLevel="2" x14ac:dyDescent="0.25">
      <c r="A58" s="265"/>
      <c r="B58" s="34">
        <v>48</v>
      </c>
      <c r="C58" s="35">
        <v>35034</v>
      </c>
      <c r="D58" s="36">
        <v>183465</v>
      </c>
      <c r="E58" s="36">
        <f t="shared" si="15"/>
        <v>-9876</v>
      </c>
      <c r="F58" s="36">
        <f>AVERAGE($E$12:E58)</f>
        <v>494.91489361702128</v>
      </c>
      <c r="G58" s="107">
        <f t="shared" si="19"/>
        <v>201897.83333333334</v>
      </c>
      <c r="H58" s="103">
        <f t="shared" si="20"/>
        <v>202597.03623188403</v>
      </c>
      <c r="I58" s="59">
        <f t="shared" si="21"/>
        <v>-19132.036231884034</v>
      </c>
      <c r="J58" s="59">
        <f t="shared" si="22"/>
        <v>19132.036231884034</v>
      </c>
      <c r="K58" s="99">
        <f t="shared" si="23"/>
        <v>0.10428166806684673</v>
      </c>
      <c r="L58" s="100">
        <f t="shared" si="24"/>
        <v>366034810.37812346</v>
      </c>
      <c r="M58" s="23"/>
      <c r="N58" s="107">
        <f t="shared" si="7"/>
        <v>201940.86569090758</v>
      </c>
      <c r="O58" s="59">
        <f t="shared" si="8"/>
        <v>-18475.86569090758</v>
      </c>
      <c r="P58" s="59">
        <f t="shared" si="9"/>
        <v>18475.86569090758</v>
      </c>
      <c r="Q58" s="99">
        <f t="shared" si="3"/>
        <v>0.10070512463362265</v>
      </c>
      <c r="R58" s="100">
        <f t="shared" si="10"/>
        <v>341357613.02845579</v>
      </c>
      <c r="S58" s="23"/>
      <c r="T58" s="107">
        <f t="shared" si="11"/>
        <v>196992.45165383891</v>
      </c>
      <c r="U58" s="103">
        <f t="shared" si="16"/>
        <v>-1124.378557764318</v>
      </c>
      <c r="V58" s="108">
        <v>1</v>
      </c>
      <c r="W58" s="103">
        <f t="shared" si="12"/>
        <v>195868.0730960746</v>
      </c>
      <c r="X58" s="104">
        <f t="shared" si="17"/>
        <v>-12403.0730960746</v>
      </c>
      <c r="Y58" s="104">
        <f t="shared" si="13"/>
        <v>12403.0730960746</v>
      </c>
      <c r="Z58" s="105">
        <f t="shared" si="18"/>
        <v>6.7604573603001122E-2</v>
      </c>
      <c r="AA58" s="106">
        <f t="shared" si="14"/>
        <v>153836222.22656956</v>
      </c>
      <c r="AB58" s="23"/>
    </row>
    <row r="59" spans="1:28" hidden="1" outlineLevel="2" x14ac:dyDescent="0.25">
      <c r="A59" s="265"/>
      <c r="B59" s="34">
        <v>49</v>
      </c>
      <c r="C59" s="35">
        <v>35065</v>
      </c>
      <c r="D59" s="36">
        <v>176562</v>
      </c>
      <c r="E59" s="36">
        <f t="shared" si="15"/>
        <v>-6903</v>
      </c>
      <c r="F59" s="36">
        <f>AVERAGE($E$12:E59)</f>
        <v>340.79166666666669</v>
      </c>
      <c r="G59" s="107">
        <f t="shared" si="19"/>
        <v>201033.41666666666</v>
      </c>
      <c r="H59" s="103">
        <f t="shared" si="20"/>
        <v>202392.74822695035</v>
      </c>
      <c r="I59" s="59">
        <f t="shared" si="21"/>
        <v>-25830.748226950353</v>
      </c>
      <c r="J59" s="59">
        <f t="shared" si="22"/>
        <v>25830.748226950353</v>
      </c>
      <c r="K59" s="99">
        <f t="shared" si="23"/>
        <v>0.14629845735181043</v>
      </c>
      <c r="L59" s="100">
        <f t="shared" si="24"/>
        <v>667227553.96409881</v>
      </c>
      <c r="M59" s="23"/>
      <c r="N59" s="107">
        <f t="shared" si="7"/>
        <v>198245.69255272608</v>
      </c>
      <c r="O59" s="59">
        <f t="shared" si="8"/>
        <v>-21683.692552726076</v>
      </c>
      <c r="P59" s="59">
        <f t="shared" si="9"/>
        <v>21683.692552726076</v>
      </c>
      <c r="Q59" s="99">
        <f t="shared" si="3"/>
        <v>0.122810641886284</v>
      </c>
      <c r="R59" s="100">
        <f t="shared" si="10"/>
        <v>470182522.72114825</v>
      </c>
      <c r="S59" s="23"/>
      <c r="T59" s="107">
        <f t="shared" si="11"/>
        <v>190076.25116725222</v>
      </c>
      <c r="U59" s="103">
        <f t="shared" si="16"/>
        <v>-2014.4350377757576</v>
      </c>
      <c r="V59" s="108">
        <v>1</v>
      </c>
      <c r="W59" s="103">
        <f t="shared" si="12"/>
        <v>188061.81612947647</v>
      </c>
      <c r="X59" s="104">
        <f t="shared" si="17"/>
        <v>-11499.816129476472</v>
      </c>
      <c r="Y59" s="104">
        <f t="shared" si="13"/>
        <v>11499.816129476472</v>
      </c>
      <c r="Z59" s="105">
        <f t="shared" si="18"/>
        <v>6.513188641653625E-2</v>
      </c>
      <c r="AA59" s="106">
        <f t="shared" si="14"/>
        <v>132245771.01176724</v>
      </c>
      <c r="AB59" s="23"/>
    </row>
    <row r="60" spans="1:28" hidden="1" outlineLevel="2" x14ac:dyDescent="0.25">
      <c r="A60" s="265"/>
      <c r="B60" s="34">
        <v>50</v>
      </c>
      <c r="C60" s="35">
        <v>35096</v>
      </c>
      <c r="D60" s="36">
        <v>204172</v>
      </c>
      <c r="E60" s="36">
        <f t="shared" si="15"/>
        <v>27610</v>
      </c>
      <c r="F60" s="36">
        <f>AVERAGE($E$12:E60)</f>
        <v>897.30612244897964</v>
      </c>
      <c r="G60" s="107">
        <f t="shared" si="19"/>
        <v>201492.5</v>
      </c>
      <c r="H60" s="103">
        <f t="shared" si="20"/>
        <v>201374.20833333331</v>
      </c>
      <c r="I60" s="59">
        <f t="shared" si="21"/>
        <v>2797.7916666666861</v>
      </c>
      <c r="J60" s="59">
        <f t="shared" si="22"/>
        <v>2797.7916666666861</v>
      </c>
      <c r="K60" s="99">
        <f t="shared" si="23"/>
        <v>1.3703111428926034E-2</v>
      </c>
      <c r="L60" s="100">
        <f t="shared" si="24"/>
        <v>7827638.210069553</v>
      </c>
      <c r="M60" s="23"/>
      <c r="N60" s="107">
        <f t="shared" si="7"/>
        <v>193908.95404218088</v>
      </c>
      <c r="O60" s="59">
        <f t="shared" si="8"/>
        <v>10263.045957819122</v>
      </c>
      <c r="P60" s="59">
        <f t="shared" si="9"/>
        <v>10263.045957819122</v>
      </c>
      <c r="Q60" s="99">
        <f t="shared" si="3"/>
        <v>5.0266667113116011E-2</v>
      </c>
      <c r="R60" s="100">
        <f t="shared" si="10"/>
        <v>105330112.33230743</v>
      </c>
      <c r="S60" s="23"/>
      <c r="T60" s="107">
        <f t="shared" si="11"/>
        <v>192894.87129063354</v>
      </c>
      <c r="U60" s="103">
        <f t="shared" si="16"/>
        <v>-1271.716750282545</v>
      </c>
      <c r="V60" s="108">
        <v>1</v>
      </c>
      <c r="W60" s="103">
        <f t="shared" si="12"/>
        <v>191623.15454035101</v>
      </c>
      <c r="X60" s="104">
        <f t="shared" si="17"/>
        <v>12548.84545964899</v>
      </c>
      <c r="Y60" s="104">
        <f t="shared" si="13"/>
        <v>12548.84545964899</v>
      </c>
      <c r="Z60" s="105">
        <f t="shared" si="18"/>
        <v>6.1462127322301739E-2</v>
      </c>
      <c r="AA60" s="106">
        <f t="shared" si="14"/>
        <v>157473522.37015307</v>
      </c>
      <c r="AB60" s="23"/>
    </row>
    <row r="61" spans="1:28" hidden="1" outlineLevel="2" x14ac:dyDescent="0.25">
      <c r="A61" s="265"/>
      <c r="B61" s="34">
        <v>51</v>
      </c>
      <c r="C61" s="35">
        <v>35125</v>
      </c>
      <c r="D61" s="36">
        <v>205253</v>
      </c>
      <c r="E61" s="36">
        <f t="shared" si="15"/>
        <v>1081</v>
      </c>
      <c r="F61" s="36">
        <f>AVERAGE($E$12:E61)</f>
        <v>900.98</v>
      </c>
      <c r="G61" s="107">
        <f t="shared" si="19"/>
        <v>201737.91666666666</v>
      </c>
      <c r="H61" s="103">
        <f t="shared" si="20"/>
        <v>202389.80612244899</v>
      </c>
      <c r="I61" s="59">
        <f t="shared" si="21"/>
        <v>2863.1938775510062</v>
      </c>
      <c r="J61" s="59">
        <f t="shared" si="22"/>
        <v>2863.1938775510062</v>
      </c>
      <c r="K61" s="99">
        <f t="shared" si="23"/>
        <v>1.3949583575153621E-2</v>
      </c>
      <c r="L61" s="100">
        <f t="shared" si="24"/>
        <v>8197879.1804455658</v>
      </c>
      <c r="M61" s="23"/>
      <c r="N61" s="107">
        <f t="shared" si="7"/>
        <v>195961.5632337447</v>
      </c>
      <c r="O61" s="59">
        <f t="shared" si="8"/>
        <v>9291.4367662552977</v>
      </c>
      <c r="P61" s="59">
        <f t="shared" si="9"/>
        <v>9291.4367662552977</v>
      </c>
      <c r="Q61" s="99">
        <f t="shared" si="3"/>
        <v>4.5268214185689361E-2</v>
      </c>
      <c r="R61" s="100">
        <f t="shared" si="10"/>
        <v>86330797.181320697</v>
      </c>
      <c r="S61" s="23"/>
      <c r="T61" s="107">
        <f t="shared" si="11"/>
        <v>195712.10817824569</v>
      </c>
      <c r="U61" s="103">
        <f t="shared" si="16"/>
        <v>-643.3480389167064</v>
      </c>
      <c r="V61" s="108">
        <v>1</v>
      </c>
      <c r="W61" s="103">
        <f t="shared" si="12"/>
        <v>195068.76013932898</v>
      </c>
      <c r="X61" s="104">
        <f t="shared" si="17"/>
        <v>10184.239860671019</v>
      </c>
      <c r="Y61" s="104">
        <f t="shared" si="13"/>
        <v>10184.239860671019</v>
      </c>
      <c r="Z61" s="105">
        <f t="shared" si="18"/>
        <v>4.9617982980375536E-2</v>
      </c>
      <c r="AA61" s="106">
        <f t="shared" si="14"/>
        <v>103718741.53968047</v>
      </c>
      <c r="AB61" s="23"/>
    </row>
    <row r="62" spans="1:28" hidden="1" outlineLevel="2" x14ac:dyDescent="0.25">
      <c r="A62" s="265"/>
      <c r="B62" s="34">
        <v>52</v>
      </c>
      <c r="C62" s="35">
        <v>35156</v>
      </c>
      <c r="D62" s="36">
        <v>218676</v>
      </c>
      <c r="E62" s="36">
        <f t="shared" si="15"/>
        <v>13423</v>
      </c>
      <c r="F62" s="36">
        <f>AVERAGE($E$12:E62)</f>
        <v>1146.5098039215686</v>
      </c>
      <c r="G62" s="107">
        <f t="shared" si="19"/>
        <v>202324.58333333334</v>
      </c>
      <c r="H62" s="103">
        <f t="shared" si="20"/>
        <v>202638.89666666667</v>
      </c>
      <c r="I62" s="59">
        <f t="shared" si="21"/>
        <v>16037.103333333333</v>
      </c>
      <c r="J62" s="59">
        <f t="shared" si="22"/>
        <v>16037.103333333333</v>
      </c>
      <c r="K62" s="99">
        <f t="shared" si="23"/>
        <v>7.3337281335552743E-2</v>
      </c>
      <c r="L62" s="100">
        <f t="shared" si="24"/>
        <v>257188683.32401109</v>
      </c>
      <c r="M62" s="23"/>
      <c r="N62" s="107">
        <f t="shared" si="7"/>
        <v>197819.85058699577</v>
      </c>
      <c r="O62" s="59">
        <f t="shared" si="8"/>
        <v>20856.149413004227</v>
      </c>
      <c r="P62" s="59">
        <f t="shared" si="9"/>
        <v>20856.149413004227</v>
      </c>
      <c r="Q62" s="99">
        <f t="shared" si="3"/>
        <v>9.5374661201980224E-2</v>
      </c>
      <c r="R62" s="100">
        <f t="shared" si="10"/>
        <v>434978968.33755654</v>
      </c>
      <c r="S62" s="23"/>
      <c r="T62" s="107">
        <f t="shared" si="11"/>
        <v>202150.93209753028</v>
      </c>
      <c r="U62" s="103">
        <f t="shared" si="16"/>
        <v>445.00259088831683</v>
      </c>
      <c r="V62" s="108">
        <v>1</v>
      </c>
      <c r="W62" s="103">
        <f t="shared" si="12"/>
        <v>202595.93468841861</v>
      </c>
      <c r="X62" s="104">
        <f t="shared" si="17"/>
        <v>16080.065311581391</v>
      </c>
      <c r="Y62" s="104">
        <f t="shared" si="13"/>
        <v>16080.065311581391</v>
      </c>
      <c r="Z62" s="105">
        <f t="shared" si="18"/>
        <v>7.3533745411391238E-2</v>
      </c>
      <c r="AA62" s="106">
        <f t="shared" si="14"/>
        <v>258568500.42472315</v>
      </c>
      <c r="AB62" s="23"/>
    </row>
    <row r="63" spans="1:28" hidden="1" outlineLevel="2" x14ac:dyDescent="0.25">
      <c r="A63" s="265"/>
      <c r="B63" s="34">
        <v>53</v>
      </c>
      <c r="C63" s="35">
        <v>35186</v>
      </c>
      <c r="D63" s="36">
        <v>215551</v>
      </c>
      <c r="E63" s="36">
        <f t="shared" si="15"/>
        <v>-3125</v>
      </c>
      <c r="F63" s="36">
        <f>AVERAGE($E$12:E63)</f>
        <v>1064.3653846153845</v>
      </c>
      <c r="G63" s="107">
        <f t="shared" si="19"/>
        <v>202832.08333333334</v>
      </c>
      <c r="H63" s="103">
        <f t="shared" si="20"/>
        <v>203471.09313725491</v>
      </c>
      <c r="I63" s="59">
        <f t="shared" si="21"/>
        <v>12079.906862745091</v>
      </c>
      <c r="J63" s="59">
        <f t="shared" si="22"/>
        <v>12079.906862745091</v>
      </c>
      <c r="K63" s="99">
        <f t="shared" si="23"/>
        <v>5.6041989425913548E-2</v>
      </c>
      <c r="L63" s="100">
        <f t="shared" si="24"/>
        <v>145924149.81259593</v>
      </c>
      <c r="M63" s="23"/>
      <c r="N63" s="107">
        <f t="shared" si="7"/>
        <v>201991.08046959664</v>
      </c>
      <c r="O63" s="59">
        <f t="shared" si="8"/>
        <v>13559.919530403364</v>
      </c>
      <c r="P63" s="59">
        <f t="shared" si="9"/>
        <v>13559.919530403364</v>
      </c>
      <c r="Q63" s="99">
        <f t="shared" si="3"/>
        <v>6.2908172684902244E-2</v>
      </c>
      <c r="R63" s="100">
        <f t="shared" si="10"/>
        <v>183871417.67101458</v>
      </c>
      <c r="S63" s="23"/>
      <c r="T63" s="107">
        <f t="shared" si="11"/>
        <v>206482.45428189301</v>
      </c>
      <c r="U63" s="103">
        <f t="shared" si="16"/>
        <v>1042.2623118146246</v>
      </c>
      <c r="V63" s="108">
        <v>1</v>
      </c>
      <c r="W63" s="103">
        <f t="shared" si="12"/>
        <v>207524.71659370762</v>
      </c>
      <c r="X63" s="104">
        <f t="shared" si="17"/>
        <v>8026.2834062923794</v>
      </c>
      <c r="Y63" s="104">
        <f t="shared" si="13"/>
        <v>8026.2834062923794</v>
      </c>
      <c r="Z63" s="105">
        <f t="shared" si="18"/>
        <v>3.7236122338993462E-2</v>
      </c>
      <c r="AA63" s="106">
        <f t="shared" si="14"/>
        <v>64421225.318124399</v>
      </c>
      <c r="AB63" s="23"/>
    </row>
    <row r="64" spans="1:28" hidden="1" outlineLevel="2" x14ac:dyDescent="0.25">
      <c r="A64" s="265"/>
      <c r="B64" s="34">
        <v>54</v>
      </c>
      <c r="C64" s="35">
        <v>35217</v>
      </c>
      <c r="D64" s="36">
        <v>225109</v>
      </c>
      <c r="E64" s="36">
        <f t="shared" si="15"/>
        <v>9558</v>
      </c>
      <c r="F64" s="36">
        <f>AVERAGE($E$12:E64)</f>
        <v>1224.6226415094341</v>
      </c>
      <c r="G64" s="107">
        <f t="shared" si="19"/>
        <v>203180.5</v>
      </c>
      <c r="H64" s="103">
        <f t="shared" si="20"/>
        <v>203896.44871794872</v>
      </c>
      <c r="I64" s="59">
        <f t="shared" si="21"/>
        <v>21212.551282051281</v>
      </c>
      <c r="J64" s="59">
        <f t="shared" si="22"/>
        <v>21212.551282051281</v>
      </c>
      <c r="K64" s="99">
        <f t="shared" si="23"/>
        <v>9.4232355356966099E-2</v>
      </c>
      <c r="L64" s="100">
        <f t="shared" si="24"/>
        <v>449972331.89365548</v>
      </c>
      <c r="M64" s="23"/>
      <c r="N64" s="107">
        <f t="shared" si="7"/>
        <v>204703.06437567732</v>
      </c>
      <c r="O64" s="59">
        <f t="shared" si="8"/>
        <v>20405.935624322679</v>
      </c>
      <c r="P64" s="59">
        <f t="shared" si="9"/>
        <v>20405.935624322679</v>
      </c>
      <c r="Q64" s="99">
        <f t="shared" si="3"/>
        <v>9.0649132750457245E-2</v>
      </c>
      <c r="R64" s="100">
        <f t="shared" si="10"/>
        <v>416402208.70400143</v>
      </c>
      <c r="S64" s="23"/>
      <c r="T64" s="107">
        <f t="shared" si="11"/>
        <v>212800.00161559531</v>
      </c>
      <c r="U64" s="103">
        <f t="shared" si="16"/>
        <v>1852.9401391616216</v>
      </c>
      <c r="V64" s="108">
        <v>1</v>
      </c>
      <c r="W64" s="103">
        <f t="shared" si="12"/>
        <v>214652.94175475693</v>
      </c>
      <c r="X64" s="104">
        <f t="shared" si="17"/>
        <v>10456.058245243068</v>
      </c>
      <c r="Y64" s="104">
        <f t="shared" si="13"/>
        <v>10456.058245243068</v>
      </c>
      <c r="Z64" s="105">
        <f t="shared" si="18"/>
        <v>4.6448868082764654E-2</v>
      </c>
      <c r="AA64" s="106">
        <f t="shared" si="14"/>
        <v>109329154.02791555</v>
      </c>
      <c r="AB64" s="23"/>
    </row>
    <row r="65" spans="1:28" hidden="1" outlineLevel="2" x14ac:dyDescent="0.25">
      <c r="A65" s="265"/>
      <c r="B65" s="34">
        <v>55</v>
      </c>
      <c r="C65" s="35">
        <v>35247</v>
      </c>
      <c r="D65" s="36">
        <v>229050</v>
      </c>
      <c r="E65" s="36">
        <f t="shared" si="15"/>
        <v>3941</v>
      </c>
      <c r="F65" s="36">
        <f>AVERAGE($E$12:E65)</f>
        <v>1274.9259259259259</v>
      </c>
      <c r="G65" s="107">
        <f t="shared" si="19"/>
        <v>203840.58333333334</v>
      </c>
      <c r="H65" s="103">
        <f t="shared" si="20"/>
        <v>204405.12264150943</v>
      </c>
      <c r="I65" s="59">
        <f t="shared" si="21"/>
        <v>24644.877358490572</v>
      </c>
      <c r="J65" s="59">
        <f t="shared" si="22"/>
        <v>24644.877358490572</v>
      </c>
      <c r="K65" s="99">
        <f t="shared" si="23"/>
        <v>0.10759605919445786</v>
      </c>
      <c r="L65" s="100">
        <f t="shared" si="24"/>
        <v>607369980.01504123</v>
      </c>
      <c r="M65" s="23"/>
      <c r="N65" s="107">
        <f t="shared" si="7"/>
        <v>208784.25150054187</v>
      </c>
      <c r="O65" s="59">
        <f t="shared" si="8"/>
        <v>20265.748499458132</v>
      </c>
      <c r="P65" s="59">
        <f t="shared" si="9"/>
        <v>20265.748499458132</v>
      </c>
      <c r="Q65" s="99">
        <f t="shared" si="3"/>
        <v>8.8477400128610051E-2</v>
      </c>
      <c r="R65" s="100">
        <f t="shared" si="10"/>
        <v>410700562.24328953</v>
      </c>
      <c r="S65" s="23"/>
      <c r="T65" s="107">
        <f t="shared" si="11"/>
        <v>218972.05922832983</v>
      </c>
      <c r="U65" s="103">
        <f t="shared" si="16"/>
        <v>2516.6792082365296</v>
      </c>
      <c r="V65" s="108">
        <v>1</v>
      </c>
      <c r="W65" s="103">
        <f t="shared" si="12"/>
        <v>221488.73843656637</v>
      </c>
      <c r="X65" s="104">
        <f t="shared" si="17"/>
        <v>7561.2615634336253</v>
      </c>
      <c r="Y65" s="104">
        <f t="shared" si="13"/>
        <v>7561.2615634336253</v>
      </c>
      <c r="Z65" s="105">
        <f t="shared" si="18"/>
        <v>3.3011401717675727E-2</v>
      </c>
      <c r="AA65" s="106">
        <f t="shared" si="14"/>
        <v>57172676.430658713</v>
      </c>
      <c r="AB65" s="23"/>
    </row>
    <row r="66" spans="1:28" hidden="1" outlineLevel="2" x14ac:dyDescent="0.25">
      <c r="A66" s="265"/>
      <c r="B66" s="34">
        <v>56</v>
      </c>
      <c r="C66" s="35">
        <v>35278</v>
      </c>
      <c r="D66" s="36">
        <v>207604</v>
      </c>
      <c r="E66" s="36">
        <f t="shared" si="15"/>
        <v>-21446</v>
      </c>
      <c r="F66" s="36">
        <f>AVERAGE($E$12:E66)</f>
        <v>861.81818181818187</v>
      </c>
      <c r="G66" s="107">
        <f t="shared" si="19"/>
        <v>204660.08333333334</v>
      </c>
      <c r="H66" s="103">
        <f t="shared" si="20"/>
        <v>205115.50925925927</v>
      </c>
      <c r="I66" s="59">
        <f t="shared" si="21"/>
        <v>2488.49074074073</v>
      </c>
      <c r="J66" s="59">
        <f t="shared" si="22"/>
        <v>2488.49074074073</v>
      </c>
      <c r="K66" s="99">
        <f t="shared" si="23"/>
        <v>1.1986718660241277E-2</v>
      </c>
      <c r="L66" s="100">
        <f t="shared" si="24"/>
        <v>6192586.1667523468</v>
      </c>
      <c r="M66" s="23"/>
      <c r="N66" s="107">
        <f t="shared" si="7"/>
        <v>212837.40120043349</v>
      </c>
      <c r="O66" s="59">
        <f t="shared" si="8"/>
        <v>-5233.4012004334945</v>
      </c>
      <c r="P66" s="59">
        <f t="shared" si="9"/>
        <v>5233.4012004334945</v>
      </c>
      <c r="Q66" s="99">
        <f t="shared" si="3"/>
        <v>2.5208575944748148E-2</v>
      </c>
      <c r="R66" s="100">
        <f t="shared" si="10"/>
        <v>27388488.124698743</v>
      </c>
      <c r="S66" s="23"/>
      <c r="T66" s="107">
        <f t="shared" si="11"/>
        <v>217323.31690559647</v>
      </c>
      <c r="U66" s="103">
        <f t="shared" si="16"/>
        <v>1876.5593165718442</v>
      </c>
      <c r="V66" s="108">
        <v>1</v>
      </c>
      <c r="W66" s="103">
        <f t="shared" si="12"/>
        <v>219199.8762221683</v>
      </c>
      <c r="X66" s="104">
        <f t="shared" si="17"/>
        <v>-11595.876222168299</v>
      </c>
      <c r="Y66" s="104">
        <f t="shared" si="13"/>
        <v>11595.876222168299</v>
      </c>
      <c r="Z66" s="105">
        <f t="shared" si="18"/>
        <v>5.5855745660817226E-2</v>
      </c>
      <c r="AA66" s="106">
        <f t="shared" si="14"/>
        <v>134464345.35984814</v>
      </c>
      <c r="AB66" s="23"/>
    </row>
    <row r="67" spans="1:28" hidden="1" outlineLevel="2" x14ac:dyDescent="0.25">
      <c r="A67" s="265"/>
      <c r="B67" s="34">
        <v>57</v>
      </c>
      <c r="C67" s="35">
        <v>35309</v>
      </c>
      <c r="D67" s="36">
        <v>215654</v>
      </c>
      <c r="E67" s="36">
        <f t="shared" si="15"/>
        <v>8050</v>
      </c>
      <c r="F67" s="36">
        <f>AVERAGE($E$12:E67)</f>
        <v>990.17857142857144</v>
      </c>
      <c r="G67" s="107">
        <f t="shared" si="19"/>
        <v>204971.58333333334</v>
      </c>
      <c r="H67" s="103">
        <f t="shared" si="20"/>
        <v>205521.90151515152</v>
      </c>
      <c r="I67" s="59">
        <f t="shared" si="21"/>
        <v>10132.09848484848</v>
      </c>
      <c r="J67" s="59">
        <f t="shared" si="22"/>
        <v>10132.09848484848</v>
      </c>
      <c r="K67" s="99">
        <f t="shared" si="23"/>
        <v>4.6983123358938304E-2</v>
      </c>
      <c r="L67" s="100">
        <f t="shared" si="24"/>
        <v>102659419.70666887</v>
      </c>
      <c r="M67" s="23"/>
      <c r="N67" s="107">
        <f t="shared" si="7"/>
        <v>211790.72096034681</v>
      </c>
      <c r="O67" s="59">
        <f t="shared" si="8"/>
        <v>3863.2790396531927</v>
      </c>
      <c r="P67" s="59">
        <f t="shared" si="9"/>
        <v>3863.2790396531927</v>
      </c>
      <c r="Q67" s="99">
        <f t="shared" si="3"/>
        <v>1.7914247079364135E-2</v>
      </c>
      <c r="R67" s="100">
        <f t="shared" si="10"/>
        <v>14924924.938223695</v>
      </c>
      <c r="S67" s="23"/>
      <c r="T67" s="107">
        <f t="shared" si="11"/>
        <v>218136.11335551779</v>
      </c>
      <c r="U67" s="103">
        <f t="shared" si="16"/>
        <v>1713.0858803554877</v>
      </c>
      <c r="V67" s="108">
        <v>1</v>
      </c>
      <c r="W67" s="103">
        <f t="shared" si="12"/>
        <v>219849.1992358733</v>
      </c>
      <c r="X67" s="104">
        <f t="shared" si="17"/>
        <v>-4195.1992358732969</v>
      </c>
      <c r="Y67" s="104">
        <f t="shared" si="13"/>
        <v>4195.1992358732969</v>
      </c>
      <c r="Z67" s="105">
        <f t="shared" si="18"/>
        <v>1.9453380117564697E-2</v>
      </c>
      <c r="AA67" s="106">
        <f t="shared" si="14"/>
        <v>17599696.628671892</v>
      </c>
      <c r="AB67" s="23"/>
    </row>
    <row r="68" spans="1:28" hidden="1" outlineLevel="2" x14ac:dyDescent="0.25">
      <c r="A68" s="265"/>
      <c r="B68" s="34">
        <v>58</v>
      </c>
      <c r="C68" s="35">
        <v>35339</v>
      </c>
      <c r="D68" s="36">
        <v>199643</v>
      </c>
      <c r="E68" s="36">
        <f t="shared" si="15"/>
        <v>-16011</v>
      </c>
      <c r="F68" s="36">
        <f>AVERAGE($E$12:E68)</f>
        <v>691.91228070175441</v>
      </c>
      <c r="G68" s="107">
        <f t="shared" si="19"/>
        <v>205714</v>
      </c>
      <c r="H68" s="103">
        <f t="shared" si="20"/>
        <v>205961.76190476192</v>
      </c>
      <c r="I68" s="59">
        <f t="shared" si="21"/>
        <v>-6318.7619047619228</v>
      </c>
      <c r="J68" s="59">
        <f t="shared" si="22"/>
        <v>6318.7619047619228</v>
      </c>
      <c r="K68" s="99">
        <f t="shared" si="23"/>
        <v>3.1650305318803681E-2</v>
      </c>
      <c r="L68" s="100">
        <f t="shared" si="24"/>
        <v>39926752.009070523</v>
      </c>
      <c r="M68" s="23"/>
      <c r="N68" s="107">
        <f t="shared" si="7"/>
        <v>212563.37676827743</v>
      </c>
      <c r="O68" s="59">
        <f t="shared" si="8"/>
        <v>-12920.376768277434</v>
      </c>
      <c r="P68" s="59">
        <f t="shared" si="9"/>
        <v>12920.376768277434</v>
      </c>
      <c r="Q68" s="99">
        <f t="shared" si="3"/>
        <v>6.4717404408255907E-2</v>
      </c>
      <c r="R68" s="100">
        <f t="shared" si="10"/>
        <v>166936135.83424324</v>
      </c>
      <c r="S68" s="23"/>
      <c r="T68" s="107">
        <f t="shared" si="11"/>
        <v>213787.33946511129</v>
      </c>
      <c r="U68" s="103">
        <f t="shared" si="16"/>
        <v>781.53141680443116</v>
      </c>
      <c r="V68" s="108">
        <v>1</v>
      </c>
      <c r="W68" s="103">
        <f t="shared" si="12"/>
        <v>214568.87088191573</v>
      </c>
      <c r="X68" s="104">
        <f t="shared" si="17"/>
        <v>-14925.870881915733</v>
      </c>
      <c r="Y68" s="104">
        <f t="shared" si="13"/>
        <v>14925.870881915733</v>
      </c>
      <c r="Z68" s="105">
        <f t="shared" si="18"/>
        <v>7.4762806018321373E-2</v>
      </c>
      <c r="AA68" s="106">
        <f t="shared" si="14"/>
        <v>222781621.58361992</v>
      </c>
      <c r="AB68" s="23"/>
    </row>
    <row r="69" spans="1:28" hidden="1" outlineLevel="2" x14ac:dyDescent="0.25">
      <c r="A69" s="265"/>
      <c r="B69" s="34">
        <v>59</v>
      </c>
      <c r="C69" s="35">
        <v>35370</v>
      </c>
      <c r="D69" s="36">
        <v>201462</v>
      </c>
      <c r="E69" s="36">
        <f t="shared" si="15"/>
        <v>1819</v>
      </c>
      <c r="F69" s="36">
        <f>AVERAGE($E$12:E69)</f>
        <v>711.34482758620686</v>
      </c>
      <c r="G69" s="107">
        <f t="shared" si="19"/>
        <v>206173.33333333334</v>
      </c>
      <c r="H69" s="103">
        <f t="shared" si="20"/>
        <v>206405.91228070174</v>
      </c>
      <c r="I69" s="59">
        <f t="shared" si="21"/>
        <v>-4943.9122807017411</v>
      </c>
      <c r="J69" s="59">
        <f t="shared" si="22"/>
        <v>4943.9122807017411</v>
      </c>
      <c r="K69" s="99">
        <f t="shared" si="23"/>
        <v>2.454017274077365E-2</v>
      </c>
      <c r="L69" s="100">
        <f t="shared" si="24"/>
        <v>24442268.639273491</v>
      </c>
      <c r="M69" s="23"/>
      <c r="N69" s="107">
        <f t="shared" si="7"/>
        <v>209979.30141462196</v>
      </c>
      <c r="O69" s="59">
        <f t="shared" si="8"/>
        <v>-8517.3014146219648</v>
      </c>
      <c r="P69" s="59">
        <f t="shared" si="9"/>
        <v>8517.3014146219648</v>
      </c>
      <c r="Q69" s="99">
        <f t="shared" si="3"/>
        <v>4.2277458848924185E-2</v>
      </c>
      <c r="R69" s="100">
        <f t="shared" si="10"/>
        <v>72544423.387521327</v>
      </c>
      <c r="S69" s="23"/>
      <c r="T69" s="107">
        <f t="shared" si="11"/>
        <v>210636.809617341</v>
      </c>
      <c r="U69" s="103">
        <f t="shared" si="16"/>
        <v>177.27309337073814</v>
      </c>
      <c r="V69" s="108">
        <v>1</v>
      </c>
      <c r="W69" s="103">
        <f t="shared" si="12"/>
        <v>210814.08271071175</v>
      </c>
      <c r="X69" s="104">
        <f t="shared" si="17"/>
        <v>-9352.0827107117511</v>
      </c>
      <c r="Y69" s="104">
        <f t="shared" si="13"/>
        <v>9352.0827107117511</v>
      </c>
      <c r="Z69" s="105">
        <f t="shared" si="18"/>
        <v>4.6421075491714321E-2</v>
      </c>
      <c r="AA69" s="106">
        <f t="shared" si="14"/>
        <v>87461451.027993649</v>
      </c>
      <c r="AB69" s="23"/>
    </row>
    <row r="70" spans="1:28" hidden="1" outlineLevel="2" x14ac:dyDescent="0.25">
      <c r="A70" s="265"/>
      <c r="B70" s="34">
        <v>60</v>
      </c>
      <c r="C70" s="35">
        <v>35400</v>
      </c>
      <c r="D70" s="36">
        <v>190126</v>
      </c>
      <c r="E70" s="36">
        <f t="shared" si="15"/>
        <v>-11336</v>
      </c>
      <c r="F70" s="36">
        <f>AVERAGE($E$12:E70)</f>
        <v>507.15254237288133</v>
      </c>
      <c r="G70" s="107">
        <f t="shared" si="19"/>
        <v>206850.08333333334</v>
      </c>
      <c r="H70" s="103">
        <f t="shared" si="20"/>
        <v>206884.67816091955</v>
      </c>
      <c r="I70" s="59">
        <f t="shared" si="21"/>
        <v>-16758.678160919546</v>
      </c>
      <c r="J70" s="59">
        <f t="shared" si="22"/>
        <v>16758.678160919546</v>
      </c>
      <c r="K70" s="99">
        <f t="shared" si="23"/>
        <v>8.8145115139010688E-2</v>
      </c>
      <c r="L70" s="100">
        <f t="shared" si="24"/>
        <v>280853293.70128173</v>
      </c>
      <c r="M70" s="23"/>
      <c r="N70" s="107">
        <f t="shared" si="7"/>
        <v>208275.84113169758</v>
      </c>
      <c r="O70" s="59">
        <f t="shared" si="8"/>
        <v>-18149.841131697583</v>
      </c>
      <c r="P70" s="59">
        <f t="shared" si="9"/>
        <v>18149.841131697583</v>
      </c>
      <c r="Q70" s="99">
        <f t="shared" si="3"/>
        <v>9.5462173146742602E-2</v>
      </c>
      <c r="R70" s="100">
        <f t="shared" si="10"/>
        <v>329416733.10586143</v>
      </c>
      <c r="S70" s="23"/>
      <c r="T70" s="107">
        <f t="shared" si="11"/>
        <v>204607.6578974982</v>
      </c>
      <c r="U70" s="103">
        <f t="shared" si="16"/>
        <v>-776.49735927639426</v>
      </c>
      <c r="V70" s="108">
        <v>1</v>
      </c>
      <c r="W70" s="103">
        <f t="shared" si="12"/>
        <v>203831.1605382218</v>
      </c>
      <c r="X70" s="104">
        <f t="shared" si="17"/>
        <v>-13705.160538221797</v>
      </c>
      <c r="Y70" s="104">
        <f t="shared" si="13"/>
        <v>13705.160538221797</v>
      </c>
      <c r="Z70" s="105">
        <f t="shared" si="18"/>
        <v>7.2084620400270333E-2</v>
      </c>
      <c r="AA70" s="106">
        <f t="shared" si="14"/>
        <v>187831425.37843198</v>
      </c>
      <c r="AB70" s="23"/>
    </row>
    <row r="71" spans="1:28" hidden="1" outlineLevel="2" x14ac:dyDescent="0.25">
      <c r="A71" s="265"/>
      <c r="B71" s="34">
        <v>61</v>
      </c>
      <c r="C71" s="35">
        <v>35431</v>
      </c>
      <c r="D71" s="36">
        <v>183950</v>
      </c>
      <c r="E71" s="36">
        <f t="shared" si="15"/>
        <v>-6176</v>
      </c>
      <c r="F71" s="36">
        <f>AVERAGE($E$12:E71)</f>
        <v>395.76666666666665</v>
      </c>
      <c r="G71" s="107">
        <f t="shared" si="19"/>
        <v>207405.16666666666</v>
      </c>
      <c r="H71" s="103">
        <f t="shared" si="20"/>
        <v>207357.23587570622</v>
      </c>
      <c r="I71" s="59">
        <f t="shared" si="21"/>
        <v>-23407.235875706217</v>
      </c>
      <c r="J71" s="59">
        <f t="shared" si="22"/>
        <v>23407.235875706217</v>
      </c>
      <c r="K71" s="99">
        <f t="shared" si="23"/>
        <v>0.12724781666597562</v>
      </c>
      <c r="L71" s="100">
        <f t="shared" si="24"/>
        <v>547898691.34094822</v>
      </c>
      <c r="M71" s="23"/>
      <c r="N71" s="107">
        <f t="shared" si="7"/>
        <v>204645.87290535809</v>
      </c>
      <c r="O71" s="59">
        <f t="shared" si="8"/>
        <v>-20695.87290535809</v>
      </c>
      <c r="P71" s="59">
        <f t="shared" si="9"/>
        <v>20695.87290535809</v>
      </c>
      <c r="Q71" s="99">
        <f t="shared" si="3"/>
        <v>0.11250814300276211</v>
      </c>
      <c r="R71" s="100">
        <f t="shared" si="10"/>
        <v>428319155.31473511</v>
      </c>
      <c r="S71" s="23"/>
      <c r="T71" s="107">
        <f t="shared" si="11"/>
        <v>197866.81237675526</v>
      </c>
      <c r="U71" s="103">
        <f t="shared" si="16"/>
        <v>-1693.0667558146247</v>
      </c>
      <c r="V71" s="108">
        <v>1</v>
      </c>
      <c r="W71" s="103">
        <f t="shared" si="12"/>
        <v>196173.74562094064</v>
      </c>
      <c r="X71" s="104">
        <f t="shared" si="17"/>
        <v>-12223.745620940637</v>
      </c>
      <c r="Y71" s="104">
        <f t="shared" si="13"/>
        <v>12223.745620940637</v>
      </c>
      <c r="Z71" s="105">
        <f t="shared" si="18"/>
        <v>6.6451457575105399E-2</v>
      </c>
      <c r="AA71" s="106">
        <f t="shared" si="14"/>
        <v>149419957.00546542</v>
      </c>
      <c r="AB71" s="23"/>
    </row>
    <row r="72" spans="1:28" hidden="1" outlineLevel="2" x14ac:dyDescent="0.25">
      <c r="A72" s="265"/>
      <c r="B72" s="34">
        <v>62</v>
      </c>
      <c r="C72" s="35">
        <v>35462</v>
      </c>
      <c r="D72" s="36">
        <v>211952</v>
      </c>
      <c r="E72" s="36">
        <f t="shared" si="15"/>
        <v>28002</v>
      </c>
      <c r="F72" s="36">
        <f>AVERAGE($E$12:E72)</f>
        <v>848.32786885245901</v>
      </c>
      <c r="G72" s="107">
        <f t="shared" si="19"/>
        <v>208020.83333333334</v>
      </c>
      <c r="H72" s="103">
        <f t="shared" si="20"/>
        <v>207800.93333333332</v>
      </c>
      <c r="I72" s="59">
        <f t="shared" si="21"/>
        <v>4151.0666666666802</v>
      </c>
      <c r="J72" s="59">
        <f t="shared" si="22"/>
        <v>4151.0666666666802</v>
      </c>
      <c r="K72" s="99">
        <f t="shared" si="23"/>
        <v>1.9584937470119086E-2</v>
      </c>
      <c r="L72" s="100">
        <f t="shared" si="24"/>
        <v>17231354.471111223</v>
      </c>
      <c r="M72" s="23"/>
      <c r="N72" s="107">
        <f t="shared" si="7"/>
        <v>200506.6983242865</v>
      </c>
      <c r="O72" s="59">
        <f t="shared" si="8"/>
        <v>11445.301675713505</v>
      </c>
      <c r="P72" s="59">
        <f t="shared" si="9"/>
        <v>11445.301675713505</v>
      </c>
      <c r="Q72" s="99">
        <f t="shared" si="3"/>
        <v>5.3999498356767123E-2</v>
      </c>
      <c r="R72" s="100">
        <f t="shared" si="10"/>
        <v>130994930.44809036</v>
      </c>
      <c r="S72" s="23"/>
      <c r="T72" s="107">
        <f t="shared" si="11"/>
        <v>200907.22193465845</v>
      </c>
      <c r="U72" s="103">
        <f t="shared" si="16"/>
        <v>-965.65121752962364</v>
      </c>
      <c r="V72" s="108">
        <v>1</v>
      </c>
      <c r="W72" s="103">
        <f t="shared" si="12"/>
        <v>199941.57071712881</v>
      </c>
      <c r="X72" s="104">
        <f t="shared" si="17"/>
        <v>12010.429282871191</v>
      </c>
      <c r="Y72" s="104">
        <f t="shared" si="13"/>
        <v>12010.429282871191</v>
      </c>
      <c r="Z72" s="105">
        <f t="shared" si="18"/>
        <v>5.6665798307499772E-2</v>
      </c>
      <c r="AA72" s="106">
        <f t="shared" si="14"/>
        <v>144250411.55884981</v>
      </c>
      <c r="AB72" s="23"/>
    </row>
    <row r="73" spans="1:28" hidden="1" outlineLevel="2" x14ac:dyDescent="0.25">
      <c r="A73" s="265"/>
      <c r="B73" s="34">
        <v>63</v>
      </c>
      <c r="C73" s="35">
        <v>35490</v>
      </c>
      <c r="D73" s="36">
        <v>211290</v>
      </c>
      <c r="E73" s="36">
        <f t="shared" si="15"/>
        <v>-662</v>
      </c>
      <c r="F73" s="36">
        <f>AVERAGE($E$12:E73)</f>
        <v>823.9677419354839</v>
      </c>
      <c r="G73" s="107">
        <f t="shared" si="19"/>
        <v>208669.16666666666</v>
      </c>
      <c r="H73" s="103">
        <f t="shared" si="20"/>
        <v>208869.16120218582</v>
      </c>
      <c r="I73" s="59">
        <f t="shared" si="21"/>
        <v>2420.8387978141836</v>
      </c>
      <c r="J73" s="59">
        <f t="shared" si="22"/>
        <v>2420.8387978141836</v>
      </c>
      <c r="K73" s="99">
        <f t="shared" si="23"/>
        <v>1.1457422489536578E-2</v>
      </c>
      <c r="L73" s="100">
        <f t="shared" si="24"/>
        <v>5860460.4850024218</v>
      </c>
      <c r="M73" s="23"/>
      <c r="N73" s="107">
        <f t="shared" si="7"/>
        <v>202795.75865942921</v>
      </c>
      <c r="O73" s="59">
        <f t="shared" si="8"/>
        <v>8494.2413405707921</v>
      </c>
      <c r="P73" s="59">
        <f t="shared" si="9"/>
        <v>8494.2413405707921</v>
      </c>
      <c r="Q73" s="99">
        <f t="shared" si="3"/>
        <v>4.0201814286387395E-2</v>
      </c>
      <c r="R73" s="100">
        <f t="shared" si="10"/>
        <v>72152135.951861888</v>
      </c>
      <c r="S73" s="23"/>
      <c r="T73" s="107">
        <f t="shared" si="11"/>
        <v>203346.09950199016</v>
      </c>
      <c r="U73" s="103">
        <f t="shared" si="16"/>
        <v>-442.46128807552026</v>
      </c>
      <c r="V73" s="108">
        <v>1</v>
      </c>
      <c r="W73" s="103">
        <f t="shared" si="12"/>
        <v>202903.63821391464</v>
      </c>
      <c r="X73" s="104">
        <f t="shared" si="17"/>
        <v>8386.3617860853556</v>
      </c>
      <c r="Y73" s="104">
        <f t="shared" si="13"/>
        <v>8386.3617860853556</v>
      </c>
      <c r="Z73" s="105">
        <f t="shared" si="18"/>
        <v>3.9691238516187964E-2</v>
      </c>
      <c r="AA73" s="106">
        <f t="shared" si="14"/>
        <v>70331064.007112756</v>
      </c>
      <c r="AB73" s="23"/>
    </row>
    <row r="74" spans="1:28" hidden="1" outlineLevel="2" x14ac:dyDescent="0.25">
      <c r="A74" s="265"/>
      <c r="B74" s="34">
        <v>64</v>
      </c>
      <c r="C74" s="35">
        <v>35521</v>
      </c>
      <c r="D74" s="36">
        <v>226082</v>
      </c>
      <c r="E74" s="36">
        <f t="shared" si="15"/>
        <v>14792</v>
      </c>
      <c r="F74" s="36">
        <f>AVERAGE($E$12:E74)</f>
        <v>1045.6825396825398</v>
      </c>
      <c r="G74" s="107">
        <f t="shared" si="19"/>
        <v>209172.25</v>
      </c>
      <c r="H74" s="103">
        <f t="shared" si="20"/>
        <v>209493.13440860214</v>
      </c>
      <c r="I74" s="59">
        <f t="shared" si="21"/>
        <v>16588.865591397858</v>
      </c>
      <c r="J74" s="59">
        <f t="shared" si="22"/>
        <v>16588.865591397858</v>
      </c>
      <c r="K74" s="99">
        <f t="shared" si="23"/>
        <v>7.3375437192690518E-2</v>
      </c>
      <c r="L74" s="100">
        <f t="shared" si="24"/>
        <v>275190461.60946381</v>
      </c>
      <c r="M74" s="23"/>
      <c r="N74" s="107">
        <f t="shared" si="7"/>
        <v>204494.60692754338</v>
      </c>
      <c r="O74" s="59">
        <f t="shared" si="8"/>
        <v>21587.393072456616</v>
      </c>
      <c r="P74" s="59">
        <f t="shared" si="9"/>
        <v>21587.393072456616</v>
      </c>
      <c r="Q74" s="99">
        <f t="shared" si="3"/>
        <v>9.5484793448645258E-2</v>
      </c>
      <c r="R74" s="100">
        <f t="shared" si="10"/>
        <v>466015539.66474789</v>
      </c>
      <c r="S74" s="23"/>
      <c r="T74" s="107">
        <f t="shared" si="11"/>
        <v>209857.14674974023</v>
      </c>
      <c r="U74" s="103">
        <f t="shared" si="16"/>
        <v>626.11702928045088</v>
      </c>
      <c r="V74" s="108">
        <v>1</v>
      </c>
      <c r="W74" s="103">
        <f t="shared" si="12"/>
        <v>210483.26377902069</v>
      </c>
      <c r="X74" s="104">
        <f t="shared" si="17"/>
        <v>15598.736220979306</v>
      </c>
      <c r="Y74" s="104">
        <f t="shared" si="13"/>
        <v>15598.736220979306</v>
      </c>
      <c r="Z74" s="105">
        <f t="shared" si="18"/>
        <v>6.8995922811100868E-2</v>
      </c>
      <c r="AA74" s="106">
        <f t="shared" si="14"/>
        <v>243320571.69169179</v>
      </c>
      <c r="AB74" s="23"/>
    </row>
    <row r="75" spans="1:28" hidden="1" outlineLevel="2" x14ac:dyDescent="0.25">
      <c r="A75" s="265"/>
      <c r="B75" s="34">
        <v>65</v>
      </c>
      <c r="C75" s="35">
        <v>35551</v>
      </c>
      <c r="D75" s="36">
        <v>222254</v>
      </c>
      <c r="E75" s="36">
        <f t="shared" si="15"/>
        <v>-3828</v>
      </c>
      <c r="F75" s="36">
        <f>AVERAGE($E$12:E75)</f>
        <v>969.53125</v>
      </c>
      <c r="G75" s="107">
        <f t="shared" si="19"/>
        <v>209789.41666666666</v>
      </c>
      <c r="H75" s="103">
        <f t="shared" si="20"/>
        <v>210217.93253968254</v>
      </c>
      <c r="I75" s="59">
        <f t="shared" si="21"/>
        <v>12036.067460317456</v>
      </c>
      <c r="J75" s="59">
        <f t="shared" si="22"/>
        <v>12036.067460317456</v>
      </c>
      <c r="K75" s="99">
        <f t="shared" si="23"/>
        <v>5.4154559469424421E-2</v>
      </c>
      <c r="L75" s="100">
        <f t="shared" si="24"/>
        <v>144866919.9093127</v>
      </c>
      <c r="M75" s="23"/>
      <c r="N75" s="107">
        <f t="shared" si="7"/>
        <v>208812.08554203471</v>
      </c>
      <c r="O75" s="59">
        <f t="shared" si="8"/>
        <v>13441.914457965293</v>
      </c>
      <c r="P75" s="59">
        <f t="shared" si="9"/>
        <v>13441.914457965293</v>
      </c>
      <c r="Q75" s="99">
        <f t="shared" ref="Q75:Q138" si="25">P75/D75</f>
        <v>6.0479966425644953E-2</v>
      </c>
      <c r="R75" s="100">
        <f t="shared" si="10"/>
        <v>180685064.29525638</v>
      </c>
      <c r="S75" s="23"/>
      <c r="T75" s="107">
        <f t="shared" si="11"/>
        <v>214014.48464531446</v>
      </c>
      <c r="U75" s="103">
        <f t="shared" si="16"/>
        <v>1168.7763259614576</v>
      </c>
      <c r="V75" s="108">
        <v>1</v>
      </c>
      <c r="W75" s="103">
        <f t="shared" si="12"/>
        <v>215183.26097127591</v>
      </c>
      <c r="X75" s="104">
        <f t="shared" si="17"/>
        <v>7070.7390287240851</v>
      </c>
      <c r="Y75" s="104">
        <f t="shared" si="13"/>
        <v>7070.7390287240851</v>
      </c>
      <c r="Z75" s="105">
        <f t="shared" si="18"/>
        <v>3.1813776259253308E-2</v>
      </c>
      <c r="AA75" s="106">
        <f t="shared" si="14"/>
        <v>49995350.412322015</v>
      </c>
      <c r="AB75" s="23"/>
    </row>
    <row r="76" spans="1:28" hidden="1" outlineLevel="2" x14ac:dyDescent="0.25">
      <c r="A76" s="265"/>
      <c r="B76" s="34">
        <v>66</v>
      </c>
      <c r="C76" s="35">
        <v>35582</v>
      </c>
      <c r="D76" s="36">
        <v>236713</v>
      </c>
      <c r="E76" s="36">
        <f t="shared" si="15"/>
        <v>14459</v>
      </c>
      <c r="F76" s="36">
        <f>AVERAGE($E$12:E76)</f>
        <v>1177.0615384615385</v>
      </c>
      <c r="G76" s="107">
        <f t="shared" si="19"/>
        <v>210348</v>
      </c>
      <c r="H76" s="103">
        <f t="shared" si="20"/>
        <v>210758.94791666666</v>
      </c>
      <c r="I76" s="59">
        <f t="shared" si="21"/>
        <v>25954.052083333343</v>
      </c>
      <c r="J76" s="59">
        <f t="shared" si="22"/>
        <v>25954.052083333343</v>
      </c>
      <c r="K76" s="99">
        <f t="shared" si="23"/>
        <v>0.10964354337671925</v>
      </c>
      <c r="L76" s="100">
        <f t="shared" si="24"/>
        <v>673612819.54437983</v>
      </c>
      <c r="M76" s="23"/>
      <c r="N76" s="107">
        <f t="shared" ref="N76:N139" si="26">$D75*$N$9+$N75*(1-$N$9)</f>
        <v>211500.4684336278</v>
      </c>
      <c r="O76" s="59">
        <f t="shared" ref="O76:O139" si="27">$D76-N76</f>
        <v>25212.531566372199</v>
      </c>
      <c r="P76" s="59">
        <f t="shared" ref="P76:P139" si="28">ABS(O76)</f>
        <v>25212.531566372199</v>
      </c>
      <c r="Q76" s="99">
        <f t="shared" si="25"/>
        <v>0.10651097137196605</v>
      </c>
      <c r="R76" s="100">
        <f t="shared" ref="R76:R139" si="29">P76^2</f>
        <v>635671747.98531461</v>
      </c>
      <c r="S76" s="23"/>
      <c r="T76" s="107">
        <f t="shared" ref="T76:T139" si="30">$V$9*D76+(1-$V$9)*(T75+U75)</f>
        <v>221642.18267989313</v>
      </c>
      <c r="U76" s="103">
        <f t="shared" ref="U76:U139" si="31">$W$9*(T76-T75)+(1-$W$9)*U75</f>
        <v>2161.3491625041361</v>
      </c>
      <c r="V76" s="108">
        <v>1</v>
      </c>
      <c r="W76" s="103">
        <f t="shared" ref="W76:W139" si="32">T76+(U76*$V76)</f>
        <v>223803.53184239726</v>
      </c>
      <c r="X76" s="104">
        <f t="shared" si="17"/>
        <v>12909.468157602736</v>
      </c>
      <c r="Y76" s="104">
        <f t="shared" ref="Y76:Y139" si="33">ABS(X76)</f>
        <v>12909.468157602736</v>
      </c>
      <c r="Z76" s="105">
        <f t="shared" si="18"/>
        <v>5.4536371714281578E-2</v>
      </c>
      <c r="AA76" s="106">
        <f t="shared" ref="AA76:AA139" si="34">Y76^2</f>
        <v>166654368.11215898</v>
      </c>
      <c r="AB76" s="23"/>
    </row>
    <row r="77" spans="1:28" hidden="1" outlineLevel="2" x14ac:dyDescent="0.25">
      <c r="A77" s="265"/>
      <c r="B77" s="34">
        <v>67</v>
      </c>
      <c r="C77" s="35">
        <v>35612</v>
      </c>
      <c r="D77" s="36">
        <v>233496</v>
      </c>
      <c r="E77" s="36">
        <f t="shared" ref="E77:E140" si="35">D77-D76</f>
        <v>-3217</v>
      </c>
      <c r="F77" s="36">
        <f>AVERAGE($E$12:E77)</f>
        <v>1110.4848484848485</v>
      </c>
      <c r="G77" s="107">
        <f t="shared" si="19"/>
        <v>211315</v>
      </c>
      <c r="H77" s="103">
        <f t="shared" si="20"/>
        <v>211525.06153846154</v>
      </c>
      <c r="I77" s="59">
        <f t="shared" si="21"/>
        <v>21970.938461538462</v>
      </c>
      <c r="J77" s="59">
        <f t="shared" si="22"/>
        <v>21970.938461538462</v>
      </c>
      <c r="K77" s="99">
        <f t="shared" si="23"/>
        <v>9.4095566782893339E-2</v>
      </c>
      <c r="L77" s="100">
        <f t="shared" si="24"/>
        <v>482722136.88071012</v>
      </c>
      <c r="M77" s="23"/>
      <c r="N77" s="107">
        <f t="shared" si="26"/>
        <v>216542.97474690227</v>
      </c>
      <c r="O77" s="59">
        <f t="shared" si="27"/>
        <v>16953.02525309773</v>
      </c>
      <c r="P77" s="59">
        <f t="shared" si="28"/>
        <v>16953.02525309773</v>
      </c>
      <c r="Q77" s="99">
        <f t="shared" si="25"/>
        <v>7.260520631230398E-2</v>
      </c>
      <c r="R77" s="100">
        <f t="shared" si="29"/>
        <v>287405065.23216939</v>
      </c>
      <c r="S77" s="23"/>
      <c r="T77" s="107">
        <f t="shared" si="30"/>
        <v>226711.27228967811</v>
      </c>
      <c r="U77" s="103">
        <f t="shared" si="31"/>
        <v>2608.1952947055611</v>
      </c>
      <c r="V77" s="108">
        <v>1</v>
      </c>
      <c r="W77" s="103">
        <f t="shared" si="32"/>
        <v>229319.46758438367</v>
      </c>
      <c r="X77" s="104">
        <f t="shared" ref="X77:X140" si="36">$D77-W77</f>
        <v>4176.532415616326</v>
      </c>
      <c r="Y77" s="104">
        <f t="shared" si="33"/>
        <v>4176.532415616326</v>
      </c>
      <c r="Z77" s="105">
        <f t="shared" ref="Z77:Z140" si="37">Y77/$D77</f>
        <v>1.7886954875528171E-2</v>
      </c>
      <c r="AA77" s="106">
        <f t="shared" si="34"/>
        <v>17443423.018693943</v>
      </c>
      <c r="AB77" s="23"/>
    </row>
    <row r="78" spans="1:28" hidden="1" outlineLevel="2" x14ac:dyDescent="0.25">
      <c r="A78" s="265"/>
      <c r="B78" s="34">
        <v>68</v>
      </c>
      <c r="C78" s="35">
        <v>35643</v>
      </c>
      <c r="D78" s="36">
        <v>213547</v>
      </c>
      <c r="E78" s="36">
        <f t="shared" si="35"/>
        <v>-19949</v>
      </c>
      <c r="F78" s="36">
        <f>AVERAGE($E$12:E78)</f>
        <v>796.16417910447763</v>
      </c>
      <c r="G78" s="107">
        <f t="shared" si="19"/>
        <v>211685.5</v>
      </c>
      <c r="H78" s="103">
        <f t="shared" si="20"/>
        <v>212425.48484848486</v>
      </c>
      <c r="I78" s="59">
        <f t="shared" si="21"/>
        <v>1121.5151515151374</v>
      </c>
      <c r="J78" s="59">
        <f t="shared" si="22"/>
        <v>1121.5151515151374</v>
      </c>
      <c r="K78" s="99">
        <f t="shared" si="23"/>
        <v>5.2518422244992313E-3</v>
      </c>
      <c r="L78" s="100">
        <f t="shared" si="24"/>
        <v>1257796.2350780217</v>
      </c>
      <c r="M78" s="23"/>
      <c r="N78" s="107">
        <f t="shared" si="26"/>
        <v>219933.57979752184</v>
      </c>
      <c r="O78" s="59">
        <f t="shared" si="27"/>
        <v>-6386.5797975218447</v>
      </c>
      <c r="P78" s="59">
        <f t="shared" si="28"/>
        <v>6386.5797975218447</v>
      </c>
      <c r="Q78" s="99">
        <f t="shared" si="25"/>
        <v>2.9907138932047019E-2</v>
      </c>
      <c r="R78" s="100">
        <f t="shared" si="29"/>
        <v>40788401.510114171</v>
      </c>
      <c r="S78" s="23"/>
      <c r="T78" s="107">
        <f t="shared" si="30"/>
        <v>224587.72730906858</v>
      </c>
      <c r="U78" s="103">
        <f t="shared" si="31"/>
        <v>1881.0465415960853</v>
      </c>
      <c r="V78" s="108">
        <v>1</v>
      </c>
      <c r="W78" s="103">
        <f t="shared" si="32"/>
        <v>226468.77385066467</v>
      </c>
      <c r="X78" s="104">
        <f t="shared" si="36"/>
        <v>-12921.773850664671</v>
      </c>
      <c r="Y78" s="104">
        <f t="shared" si="33"/>
        <v>12921.773850664671</v>
      </c>
      <c r="Z78" s="105">
        <f t="shared" si="37"/>
        <v>6.0510210167619642E-2</v>
      </c>
      <c r="AA78" s="106">
        <f t="shared" si="34"/>
        <v>166972239.44772127</v>
      </c>
      <c r="AB78" s="23"/>
    </row>
    <row r="79" spans="1:28" hidden="1" outlineLevel="2" x14ac:dyDescent="0.25">
      <c r="A79" s="265"/>
      <c r="B79" s="34">
        <v>69</v>
      </c>
      <c r="C79" s="35">
        <v>35674</v>
      </c>
      <c r="D79" s="36">
        <v>221219</v>
      </c>
      <c r="E79" s="36">
        <f t="shared" si="35"/>
        <v>7672</v>
      </c>
      <c r="F79" s="36">
        <f>AVERAGE($E$12:E79)</f>
        <v>897.27941176470586</v>
      </c>
      <c r="G79" s="107">
        <f t="shared" si="19"/>
        <v>212180.75</v>
      </c>
      <c r="H79" s="103">
        <f t="shared" si="20"/>
        <v>212481.66417910447</v>
      </c>
      <c r="I79" s="59">
        <f t="shared" si="21"/>
        <v>8737.3358208955324</v>
      </c>
      <c r="J79" s="59">
        <f t="shared" si="22"/>
        <v>8737.3358208955324</v>
      </c>
      <c r="K79" s="99">
        <f t="shared" si="23"/>
        <v>3.9496317318564553E-2</v>
      </c>
      <c r="L79" s="100">
        <f t="shared" si="24"/>
        <v>76341037.247104213</v>
      </c>
      <c r="M79" s="23"/>
      <c r="N79" s="107">
        <f t="shared" si="26"/>
        <v>218656.26383801748</v>
      </c>
      <c r="O79" s="59">
        <f t="shared" si="27"/>
        <v>2562.7361619825242</v>
      </c>
      <c r="P79" s="59">
        <f t="shared" si="28"/>
        <v>2562.7361619825242</v>
      </c>
      <c r="Q79" s="99">
        <f t="shared" si="25"/>
        <v>1.1584611457345545E-2</v>
      </c>
      <c r="R79" s="100">
        <f t="shared" si="29"/>
        <v>6567616.6359329186</v>
      </c>
      <c r="S79" s="23"/>
      <c r="T79" s="107">
        <f t="shared" si="30"/>
        <v>224893.84169546526</v>
      </c>
      <c r="U79" s="103">
        <f t="shared" si="31"/>
        <v>1639.0193198443583</v>
      </c>
      <c r="V79" s="108">
        <v>1</v>
      </c>
      <c r="W79" s="103">
        <f t="shared" si="32"/>
        <v>226532.86101530961</v>
      </c>
      <c r="X79" s="104">
        <f t="shared" si="36"/>
        <v>-5313.8610153096088</v>
      </c>
      <c r="Y79" s="104">
        <f t="shared" si="33"/>
        <v>5313.8610153096088</v>
      </c>
      <c r="Z79" s="105">
        <f t="shared" si="37"/>
        <v>2.4020816545186483E-2</v>
      </c>
      <c r="AA79" s="106">
        <f t="shared" si="34"/>
        <v>28237118.890027266</v>
      </c>
      <c r="AB79" s="23"/>
    </row>
    <row r="80" spans="1:28" hidden="1" outlineLevel="2" x14ac:dyDescent="0.25">
      <c r="A80" s="265"/>
      <c r="B80" s="34">
        <v>70</v>
      </c>
      <c r="C80" s="35">
        <v>35704</v>
      </c>
      <c r="D80" s="36">
        <v>202422</v>
      </c>
      <c r="E80" s="36">
        <f t="shared" si="35"/>
        <v>-18797</v>
      </c>
      <c r="F80" s="36">
        <f>AVERAGE($E$12:E80)</f>
        <v>611.85507246376812</v>
      </c>
      <c r="G80" s="107">
        <f t="shared" si="19"/>
        <v>212644.5</v>
      </c>
      <c r="H80" s="103">
        <f t="shared" si="20"/>
        <v>213078.0294117647</v>
      </c>
      <c r="I80" s="59">
        <f t="shared" si="21"/>
        <v>-10656.029411764699</v>
      </c>
      <c r="J80" s="59">
        <f t="shared" si="22"/>
        <v>10656.029411764699</v>
      </c>
      <c r="K80" s="99">
        <f t="shared" si="23"/>
        <v>5.2642644632326027E-2</v>
      </c>
      <c r="L80" s="100">
        <f t="shared" si="24"/>
        <v>113550962.82439432</v>
      </c>
      <c r="M80" s="23"/>
      <c r="N80" s="107">
        <f t="shared" si="26"/>
        <v>219168.81107041397</v>
      </c>
      <c r="O80" s="59">
        <f t="shared" si="27"/>
        <v>-16746.811070413969</v>
      </c>
      <c r="P80" s="59">
        <f t="shared" si="28"/>
        <v>16746.811070413969</v>
      </c>
      <c r="Q80" s="99">
        <f t="shared" si="25"/>
        <v>8.2732168788046595E-2</v>
      </c>
      <c r="R80" s="100">
        <f t="shared" si="29"/>
        <v>280455681.02813989</v>
      </c>
      <c r="S80" s="23"/>
      <c r="T80" s="107">
        <f t="shared" si="30"/>
        <v>219299.60271071672</v>
      </c>
      <c r="U80" s="103">
        <f t="shared" si="31"/>
        <v>527.45054153620208</v>
      </c>
      <c r="V80" s="108">
        <v>1</v>
      </c>
      <c r="W80" s="103">
        <f t="shared" si="32"/>
        <v>219827.05325225292</v>
      </c>
      <c r="X80" s="104">
        <f t="shared" si="36"/>
        <v>-17405.053252252925</v>
      </c>
      <c r="Y80" s="104">
        <f t="shared" si="33"/>
        <v>17405.053252252925</v>
      </c>
      <c r="Z80" s="105">
        <f t="shared" si="37"/>
        <v>8.5984000021010185E-2</v>
      </c>
      <c r="AA80" s="106">
        <f t="shared" si="34"/>
        <v>302935878.71376014</v>
      </c>
      <c r="AB80" s="23"/>
    </row>
    <row r="81" spans="1:28" hidden="1" outlineLevel="2" x14ac:dyDescent="0.25">
      <c r="A81" s="265"/>
      <c r="B81" s="34">
        <v>71</v>
      </c>
      <c r="C81" s="35">
        <v>35735</v>
      </c>
      <c r="D81" s="36">
        <v>207322</v>
      </c>
      <c r="E81" s="36">
        <f t="shared" si="35"/>
        <v>4900</v>
      </c>
      <c r="F81" s="36">
        <f>AVERAGE($E$12:E81)</f>
        <v>673.11428571428576</v>
      </c>
      <c r="G81" s="107">
        <f t="shared" si="19"/>
        <v>212876.08333333334</v>
      </c>
      <c r="H81" s="103">
        <f t="shared" si="20"/>
        <v>213256.35507246378</v>
      </c>
      <c r="I81" s="59">
        <f t="shared" si="21"/>
        <v>-5934.3550724637753</v>
      </c>
      <c r="J81" s="59">
        <f t="shared" si="22"/>
        <v>5934.3550724637753</v>
      </c>
      <c r="K81" s="99">
        <f t="shared" si="23"/>
        <v>2.8623855994365167E-2</v>
      </c>
      <c r="L81" s="100">
        <f t="shared" si="24"/>
        <v>35216570.126076542</v>
      </c>
      <c r="M81" s="23"/>
      <c r="N81" s="107">
        <f t="shared" si="26"/>
        <v>215819.44885633118</v>
      </c>
      <c r="O81" s="59">
        <f t="shared" si="27"/>
        <v>-8497.4488563311752</v>
      </c>
      <c r="P81" s="59">
        <f t="shared" si="28"/>
        <v>8497.4488563311752</v>
      </c>
      <c r="Q81" s="99">
        <f t="shared" si="25"/>
        <v>4.0986720446123302E-2</v>
      </c>
      <c r="R81" s="100">
        <f t="shared" si="29"/>
        <v>72206637.065963998</v>
      </c>
      <c r="S81" s="23"/>
      <c r="T81" s="107">
        <f t="shared" si="30"/>
        <v>216075.53727657703</v>
      </c>
      <c r="U81" s="103">
        <f t="shared" si="31"/>
        <v>-49.062539330509082</v>
      </c>
      <c r="V81" s="108">
        <v>1</v>
      </c>
      <c r="W81" s="103">
        <f t="shared" si="32"/>
        <v>216026.47473724652</v>
      </c>
      <c r="X81" s="104">
        <f t="shared" si="36"/>
        <v>-8704.4747372465208</v>
      </c>
      <c r="Y81" s="104">
        <f t="shared" si="33"/>
        <v>8704.4747372465208</v>
      </c>
      <c r="Z81" s="105">
        <f t="shared" si="37"/>
        <v>4.1985292140952341E-2</v>
      </c>
      <c r="AA81" s="106">
        <f t="shared" si="34"/>
        <v>75767880.451362893</v>
      </c>
      <c r="AB81" s="23"/>
    </row>
    <row r="82" spans="1:28" hidden="1" outlineLevel="2" x14ac:dyDescent="0.25">
      <c r="A82" s="265"/>
      <c r="B82" s="34">
        <v>72</v>
      </c>
      <c r="C82" s="35">
        <v>35765</v>
      </c>
      <c r="D82" s="36">
        <v>196870</v>
      </c>
      <c r="E82" s="36">
        <f t="shared" si="35"/>
        <v>-10452</v>
      </c>
      <c r="F82" s="36">
        <f>AVERAGE($E$12:E82)</f>
        <v>516.42253521126759</v>
      </c>
      <c r="G82" s="107">
        <f t="shared" si="19"/>
        <v>213364.41666666666</v>
      </c>
      <c r="H82" s="103">
        <f t="shared" si="20"/>
        <v>213549.19761904763</v>
      </c>
      <c r="I82" s="59">
        <f t="shared" si="21"/>
        <v>-16679.197619047627</v>
      </c>
      <c r="J82" s="59">
        <f t="shared" si="22"/>
        <v>16679.197619047627</v>
      </c>
      <c r="K82" s="99">
        <f t="shared" si="23"/>
        <v>8.4721885604955693E-2</v>
      </c>
      <c r="L82" s="100">
        <f t="shared" si="24"/>
        <v>278195633.21524405</v>
      </c>
      <c r="M82" s="23"/>
      <c r="N82" s="107">
        <f t="shared" si="26"/>
        <v>214119.95908506494</v>
      </c>
      <c r="O82" s="59">
        <f t="shared" si="27"/>
        <v>-17249.95908506494</v>
      </c>
      <c r="P82" s="59">
        <f t="shared" si="28"/>
        <v>17249.95908506494</v>
      </c>
      <c r="Q82" s="99">
        <f t="shared" si="25"/>
        <v>8.7621065094046532E-2</v>
      </c>
      <c r="R82" s="100">
        <f t="shared" si="29"/>
        <v>297561088.43641448</v>
      </c>
      <c r="S82" s="23"/>
      <c r="T82" s="107">
        <f t="shared" si="30"/>
        <v>210279.53231607255</v>
      </c>
      <c r="U82" s="103">
        <f t="shared" si="31"/>
        <v>-932.22217460240267</v>
      </c>
      <c r="V82" s="108">
        <v>1</v>
      </c>
      <c r="W82" s="103">
        <f t="shared" si="32"/>
        <v>209347.31014147014</v>
      </c>
      <c r="X82" s="104">
        <f t="shared" si="36"/>
        <v>-12477.310141470138</v>
      </c>
      <c r="Y82" s="104">
        <f t="shared" si="33"/>
        <v>12477.310141470138</v>
      </c>
      <c r="Z82" s="105">
        <f t="shared" si="37"/>
        <v>6.3378423027734734E-2</v>
      </c>
      <c r="AA82" s="106">
        <f t="shared" si="34"/>
        <v>155683268.36643356</v>
      </c>
      <c r="AB82" s="23"/>
    </row>
    <row r="83" spans="1:28" hidden="1" outlineLevel="2" x14ac:dyDescent="0.25">
      <c r="A83" s="265"/>
      <c r="B83" s="34">
        <v>73</v>
      </c>
      <c r="C83" s="35">
        <v>35796</v>
      </c>
      <c r="D83" s="36">
        <v>187167</v>
      </c>
      <c r="E83" s="36">
        <f t="shared" si="35"/>
        <v>-9703</v>
      </c>
      <c r="F83" s="36">
        <f>AVERAGE($E$12:E83)</f>
        <v>374.48611111111109</v>
      </c>
      <c r="G83" s="107">
        <f t="shared" si="19"/>
        <v>213926.41666666666</v>
      </c>
      <c r="H83" s="103">
        <f t="shared" si="20"/>
        <v>213880.83920187791</v>
      </c>
      <c r="I83" s="59">
        <f t="shared" si="21"/>
        <v>-26713.839201877912</v>
      </c>
      <c r="J83" s="59">
        <f t="shared" si="22"/>
        <v>26713.839201877912</v>
      </c>
      <c r="K83" s="99">
        <f t="shared" si="23"/>
        <v>0.14272729274860371</v>
      </c>
      <c r="L83" s="100">
        <f t="shared" si="24"/>
        <v>713629204.90378916</v>
      </c>
      <c r="M83" s="23"/>
      <c r="N83" s="107">
        <f t="shared" si="26"/>
        <v>210669.96726805196</v>
      </c>
      <c r="O83" s="59">
        <f t="shared" si="27"/>
        <v>-23502.967268051958</v>
      </c>
      <c r="P83" s="59">
        <f t="shared" si="28"/>
        <v>23502.967268051958</v>
      </c>
      <c r="Q83" s="99">
        <f t="shared" si="25"/>
        <v>0.12557217494564724</v>
      </c>
      <c r="R83" s="100">
        <f t="shared" si="29"/>
        <v>552389470.40312171</v>
      </c>
      <c r="S83" s="23"/>
      <c r="T83" s="107">
        <f t="shared" si="30"/>
        <v>202693.21709902911</v>
      </c>
      <c r="U83" s="103">
        <f t="shared" si="31"/>
        <v>-1954.7879067342758</v>
      </c>
      <c r="V83" s="108">
        <v>1</v>
      </c>
      <c r="W83" s="103">
        <f t="shared" si="32"/>
        <v>200738.42919229483</v>
      </c>
      <c r="X83" s="104">
        <f t="shared" si="36"/>
        <v>-13571.429192294832</v>
      </c>
      <c r="Y83" s="104">
        <f t="shared" si="33"/>
        <v>13571.429192294832</v>
      </c>
      <c r="Z83" s="105">
        <f t="shared" si="37"/>
        <v>7.2509732978008043E-2</v>
      </c>
      <c r="AA83" s="106">
        <f t="shared" si="34"/>
        <v>184183690.32147238</v>
      </c>
      <c r="AB83" s="23"/>
    </row>
    <row r="84" spans="1:28" hidden="1" outlineLevel="2" x14ac:dyDescent="0.25">
      <c r="A84" s="265"/>
      <c r="B84" s="34">
        <v>74</v>
      </c>
      <c r="C84" s="35">
        <v>35827</v>
      </c>
      <c r="D84" s="36">
        <v>214222</v>
      </c>
      <c r="E84" s="36">
        <f t="shared" si="35"/>
        <v>27055</v>
      </c>
      <c r="F84" s="36">
        <f>AVERAGE($E$12:E84)</f>
        <v>739.97260273972597</v>
      </c>
      <c r="G84" s="107">
        <f t="shared" si="19"/>
        <v>214194.5</v>
      </c>
      <c r="H84" s="103">
        <f t="shared" si="20"/>
        <v>214300.90277777778</v>
      </c>
      <c r="I84" s="59">
        <f t="shared" si="21"/>
        <v>-78.902777777781012</v>
      </c>
      <c r="J84" s="59">
        <f t="shared" si="22"/>
        <v>78.902777777781012</v>
      </c>
      <c r="K84" s="99">
        <f t="shared" si="23"/>
        <v>3.6832247751295857E-4</v>
      </c>
      <c r="L84" s="100">
        <f t="shared" si="24"/>
        <v>6225.6483410498931</v>
      </c>
      <c r="M84" s="23"/>
      <c r="N84" s="107">
        <f t="shared" si="26"/>
        <v>205969.37381444158</v>
      </c>
      <c r="O84" s="59">
        <f t="shared" si="27"/>
        <v>8252.6261855584162</v>
      </c>
      <c r="P84" s="59">
        <f t="shared" si="28"/>
        <v>8252.6261855584162</v>
      </c>
      <c r="Q84" s="99">
        <f t="shared" si="25"/>
        <v>3.8523709915687543E-2</v>
      </c>
      <c r="R84" s="100">
        <f t="shared" si="29"/>
        <v>68105838.95856446</v>
      </c>
      <c r="S84" s="23"/>
      <c r="T84" s="107">
        <f t="shared" si="30"/>
        <v>204783.50043460637</v>
      </c>
      <c r="U84" s="103">
        <f t="shared" si="31"/>
        <v>-1333.1628092134774</v>
      </c>
      <c r="V84" s="108">
        <v>1</v>
      </c>
      <c r="W84" s="103">
        <f t="shared" si="32"/>
        <v>203450.33762539289</v>
      </c>
      <c r="X84" s="104">
        <f t="shared" si="36"/>
        <v>10771.662374607113</v>
      </c>
      <c r="Y84" s="104">
        <f t="shared" si="33"/>
        <v>10771.662374607113</v>
      </c>
      <c r="Z84" s="105">
        <f t="shared" si="37"/>
        <v>5.0282708473485975E-2</v>
      </c>
      <c r="AA84" s="106">
        <f t="shared" si="34"/>
        <v>116028710.31252654</v>
      </c>
      <c r="AB84" s="23"/>
    </row>
    <row r="85" spans="1:28" hidden="1" outlineLevel="2" x14ac:dyDescent="0.25">
      <c r="A85" s="265"/>
      <c r="B85" s="34">
        <v>75</v>
      </c>
      <c r="C85" s="35">
        <v>35855</v>
      </c>
      <c r="D85" s="36">
        <v>217921</v>
      </c>
      <c r="E85" s="36">
        <f t="shared" si="35"/>
        <v>3699</v>
      </c>
      <c r="F85" s="36">
        <f>AVERAGE($E$12:E85)</f>
        <v>779.95945945945948</v>
      </c>
      <c r="G85" s="107">
        <f t="shared" si="19"/>
        <v>214383.66666666666</v>
      </c>
      <c r="H85" s="103">
        <f t="shared" si="20"/>
        <v>214934.47260273973</v>
      </c>
      <c r="I85" s="59">
        <f t="shared" si="21"/>
        <v>2986.5273972602736</v>
      </c>
      <c r="J85" s="59">
        <f t="shared" si="22"/>
        <v>2986.5273972602736</v>
      </c>
      <c r="K85" s="99">
        <f t="shared" si="23"/>
        <v>1.3704633317854972E-2</v>
      </c>
      <c r="L85" s="100">
        <f t="shared" si="24"/>
        <v>8919345.8945862241</v>
      </c>
      <c r="M85" s="23"/>
      <c r="N85" s="107">
        <f t="shared" si="26"/>
        <v>207619.89905155328</v>
      </c>
      <c r="O85" s="59">
        <f t="shared" si="27"/>
        <v>10301.100948446721</v>
      </c>
      <c r="P85" s="59">
        <f t="shared" si="28"/>
        <v>10301.100948446721</v>
      </c>
      <c r="Q85" s="99">
        <f t="shared" si="25"/>
        <v>4.7269886557269478E-2</v>
      </c>
      <c r="R85" s="100">
        <f t="shared" si="29"/>
        <v>106112680.75008994</v>
      </c>
      <c r="S85" s="23"/>
      <c r="T85" s="107">
        <f t="shared" si="30"/>
        <v>207791.536337775</v>
      </c>
      <c r="U85" s="103">
        <f t="shared" si="31"/>
        <v>-666.03041245509621</v>
      </c>
      <c r="V85" s="108">
        <v>1</v>
      </c>
      <c r="W85" s="103">
        <f t="shared" si="32"/>
        <v>207125.50592531991</v>
      </c>
      <c r="X85" s="104">
        <f t="shared" si="36"/>
        <v>10795.494074680086</v>
      </c>
      <c r="Y85" s="104">
        <f t="shared" si="33"/>
        <v>10795.494074680086</v>
      </c>
      <c r="Z85" s="105">
        <f t="shared" si="37"/>
        <v>4.9538567071003188E-2</v>
      </c>
      <c r="AA85" s="106">
        <f t="shared" si="34"/>
        <v>116542692.31645285</v>
      </c>
      <c r="AB85" s="23"/>
    </row>
    <row r="86" spans="1:28" hidden="1" outlineLevel="2" x14ac:dyDescent="0.25">
      <c r="A86" s="265"/>
      <c r="B86" s="34">
        <v>76</v>
      </c>
      <c r="C86" s="35">
        <v>35886</v>
      </c>
      <c r="D86" s="36">
        <v>227899</v>
      </c>
      <c r="E86" s="36">
        <f t="shared" si="35"/>
        <v>9978</v>
      </c>
      <c r="F86" s="36">
        <f>AVERAGE($E$12:E86)</f>
        <v>902.6</v>
      </c>
      <c r="G86" s="107">
        <f t="shared" si="19"/>
        <v>214936.25</v>
      </c>
      <c r="H86" s="103">
        <f t="shared" si="20"/>
        <v>215163.62612612612</v>
      </c>
      <c r="I86" s="59">
        <f t="shared" si="21"/>
        <v>12735.373873873876</v>
      </c>
      <c r="J86" s="59">
        <f t="shared" si="22"/>
        <v>12735.373873873876</v>
      </c>
      <c r="K86" s="99">
        <f t="shared" si="23"/>
        <v>5.5881657549501647E-2</v>
      </c>
      <c r="L86" s="100">
        <f t="shared" si="24"/>
        <v>162189747.7073493</v>
      </c>
      <c r="M86" s="23"/>
      <c r="N86" s="107">
        <f t="shared" si="26"/>
        <v>209680.11924124265</v>
      </c>
      <c r="O86" s="59">
        <f t="shared" si="27"/>
        <v>18218.880758757354</v>
      </c>
      <c r="P86" s="59">
        <f t="shared" si="28"/>
        <v>18218.880758757354</v>
      </c>
      <c r="Q86" s="99">
        <f t="shared" si="25"/>
        <v>7.994278500018584E-2</v>
      </c>
      <c r="R86" s="100">
        <f t="shared" si="29"/>
        <v>331927616.10181892</v>
      </c>
      <c r="S86" s="23"/>
      <c r="T86" s="107">
        <f t="shared" si="30"/>
        <v>213357.55414772395</v>
      </c>
      <c r="U86" s="103">
        <f t="shared" si="31"/>
        <v>291.67770983558864</v>
      </c>
      <c r="V86" s="108">
        <v>1</v>
      </c>
      <c r="W86" s="103">
        <f t="shared" si="32"/>
        <v>213649.23185755953</v>
      </c>
      <c r="X86" s="104">
        <f t="shared" si="36"/>
        <v>14249.768142440473</v>
      </c>
      <c r="Y86" s="104">
        <f t="shared" si="33"/>
        <v>14249.768142440473</v>
      </c>
      <c r="Z86" s="105">
        <f t="shared" si="37"/>
        <v>6.2526681303737494E-2</v>
      </c>
      <c r="AA86" s="106">
        <f t="shared" si="34"/>
        <v>203055892.11331141</v>
      </c>
      <c r="AB86" s="23"/>
    </row>
    <row r="87" spans="1:28" hidden="1" outlineLevel="2" x14ac:dyDescent="0.25">
      <c r="A87" s="265"/>
      <c r="B87" s="34">
        <v>77</v>
      </c>
      <c r="C87" s="35">
        <v>35916</v>
      </c>
      <c r="D87" s="36">
        <v>228733</v>
      </c>
      <c r="E87" s="36">
        <f t="shared" si="35"/>
        <v>834</v>
      </c>
      <c r="F87" s="36">
        <f>AVERAGE($E$12:E87)</f>
        <v>901.6973684210526</v>
      </c>
      <c r="G87" s="107">
        <f t="shared" ref="G87:G150" si="38">AVERAGE(D75:D86)</f>
        <v>215087.66666666666</v>
      </c>
      <c r="H87" s="103">
        <f t="shared" si="20"/>
        <v>215838.85</v>
      </c>
      <c r="I87" s="59">
        <f t="shared" si="21"/>
        <v>12894.149999999994</v>
      </c>
      <c r="J87" s="59">
        <f t="shared" si="22"/>
        <v>12894.149999999994</v>
      </c>
      <c r="K87" s="99">
        <f t="shared" si="23"/>
        <v>5.6372058251323569E-2</v>
      </c>
      <c r="L87" s="100">
        <f t="shared" si="24"/>
        <v>166259104.22249985</v>
      </c>
      <c r="M87" s="23"/>
      <c r="N87" s="107">
        <f t="shared" si="26"/>
        <v>213323.89539299411</v>
      </c>
      <c r="O87" s="59">
        <f t="shared" si="27"/>
        <v>15409.104607005895</v>
      </c>
      <c r="P87" s="59">
        <f t="shared" si="28"/>
        <v>15409.104607005895</v>
      </c>
      <c r="Q87" s="99">
        <f t="shared" si="25"/>
        <v>6.7367212457345005E-2</v>
      </c>
      <c r="R87" s="100">
        <f t="shared" si="29"/>
        <v>237440504.78965029</v>
      </c>
      <c r="S87" s="23"/>
      <c r="T87" s="107">
        <f t="shared" si="30"/>
        <v>218174.36230029166</v>
      </c>
      <c r="U87" s="103">
        <f t="shared" si="31"/>
        <v>987.07575952488219</v>
      </c>
      <c r="V87" s="108">
        <v>1</v>
      </c>
      <c r="W87" s="103">
        <f t="shared" si="32"/>
        <v>219161.43805981654</v>
      </c>
      <c r="X87" s="104">
        <f t="shared" si="36"/>
        <v>9571.5619401834556</v>
      </c>
      <c r="Y87" s="104">
        <f t="shared" si="33"/>
        <v>9571.5619401834556</v>
      </c>
      <c r="Z87" s="105">
        <f t="shared" si="37"/>
        <v>4.1846003594511745E-2</v>
      </c>
      <c r="AA87" s="106">
        <f t="shared" si="34"/>
        <v>91614797.974768475</v>
      </c>
      <c r="AB87" s="23"/>
    </row>
    <row r="88" spans="1:28" hidden="1" outlineLevel="2" x14ac:dyDescent="0.25">
      <c r="A88" s="265"/>
      <c r="B88" s="34">
        <v>78</v>
      </c>
      <c r="C88" s="35">
        <v>35947</v>
      </c>
      <c r="D88" s="36">
        <v>239944</v>
      </c>
      <c r="E88" s="36">
        <f t="shared" si="35"/>
        <v>11211</v>
      </c>
      <c r="F88" s="36">
        <f>AVERAGE($E$12:E88)</f>
        <v>1035.5844155844156</v>
      </c>
      <c r="G88" s="107">
        <f t="shared" si="38"/>
        <v>215627.58333333334</v>
      </c>
      <c r="H88" s="103">
        <f t="shared" si="20"/>
        <v>215989.3640350877</v>
      </c>
      <c r="I88" s="59">
        <f t="shared" si="21"/>
        <v>23954.635964912304</v>
      </c>
      <c r="J88" s="59">
        <f t="shared" ref="J88:J151" si="39">ABS(I88)</f>
        <v>23954.635964912304</v>
      </c>
      <c r="K88" s="99">
        <f t="shared" si="23"/>
        <v>9.9834277851966732E-2</v>
      </c>
      <c r="L88" s="100">
        <f t="shared" ref="L88:L151" si="40">J88^2</f>
        <v>573824584.21147001</v>
      </c>
      <c r="M88" s="23"/>
      <c r="N88" s="107">
        <f t="shared" si="26"/>
        <v>216405.71631439531</v>
      </c>
      <c r="O88" s="59">
        <f t="shared" si="27"/>
        <v>23538.283685604692</v>
      </c>
      <c r="P88" s="59">
        <f t="shared" si="28"/>
        <v>23538.283685604692</v>
      </c>
      <c r="Q88" s="99">
        <f t="shared" si="25"/>
        <v>9.8099071806774463E-2</v>
      </c>
      <c r="R88" s="100">
        <f t="shared" si="29"/>
        <v>554050798.86400402</v>
      </c>
      <c r="S88" s="23"/>
      <c r="T88" s="107">
        <f t="shared" si="30"/>
        <v>225396.20664187154</v>
      </c>
      <c r="U88" s="103">
        <f t="shared" si="31"/>
        <v>1945.2019322606698</v>
      </c>
      <c r="V88" s="108">
        <v>1</v>
      </c>
      <c r="W88" s="103">
        <f t="shared" si="32"/>
        <v>227341.40857413222</v>
      </c>
      <c r="X88" s="104">
        <f t="shared" si="36"/>
        <v>12602.59142586778</v>
      </c>
      <c r="Y88" s="104">
        <f t="shared" si="33"/>
        <v>12602.59142586778</v>
      </c>
      <c r="Z88" s="105">
        <f t="shared" si="37"/>
        <v>5.2523052986812674E-2</v>
      </c>
      <c r="AA88" s="106">
        <f t="shared" si="34"/>
        <v>158825310.64735609</v>
      </c>
      <c r="AB88" s="23"/>
    </row>
    <row r="89" spans="1:28" hidden="1" outlineLevel="2" x14ac:dyDescent="0.25">
      <c r="A89" s="265"/>
      <c r="B89" s="34">
        <v>79</v>
      </c>
      <c r="C89" s="35">
        <v>35977</v>
      </c>
      <c r="D89" s="36">
        <v>237143</v>
      </c>
      <c r="E89" s="36">
        <f t="shared" si="35"/>
        <v>-2801</v>
      </c>
      <c r="F89" s="36">
        <f>AVERAGE($E$12:E89)</f>
        <v>986.39743589743591</v>
      </c>
      <c r="G89" s="107">
        <f t="shared" si="38"/>
        <v>215896.83333333334</v>
      </c>
      <c r="H89" s="103">
        <f t="shared" ref="H89:H152" si="41">G88+$F88</f>
        <v>216663.16774891777</v>
      </c>
      <c r="I89" s="59">
        <f t="shared" ref="I89:I152" si="42">$D89-H89</f>
        <v>20479.832251082233</v>
      </c>
      <c r="J89" s="59">
        <f t="shared" si="39"/>
        <v>20479.832251082233</v>
      </c>
      <c r="K89" s="99">
        <f t="shared" ref="K89:K152" si="43">J89/$D89</f>
        <v>8.6360686383668214E-2</v>
      </c>
      <c r="L89" s="100">
        <f t="shared" si="40"/>
        <v>419423529.03246796</v>
      </c>
      <c r="M89" s="23"/>
      <c r="N89" s="107">
        <f t="shared" si="26"/>
        <v>221113.37305151625</v>
      </c>
      <c r="O89" s="59">
        <f t="shared" si="27"/>
        <v>16029.626948483754</v>
      </c>
      <c r="P89" s="59">
        <f t="shared" si="28"/>
        <v>16029.626948483754</v>
      </c>
      <c r="Q89" s="99">
        <f t="shared" si="25"/>
        <v>6.7594771713623228E-2</v>
      </c>
      <c r="R89" s="100">
        <f t="shared" si="29"/>
        <v>256948940.10755658</v>
      </c>
      <c r="S89" s="23"/>
      <c r="T89" s="107">
        <f t="shared" si="30"/>
        <v>230281.88600189253</v>
      </c>
      <c r="U89" s="103">
        <f t="shared" si="31"/>
        <v>2397.0789100180964</v>
      </c>
      <c r="V89" s="108">
        <v>1</v>
      </c>
      <c r="W89" s="103">
        <f t="shared" si="32"/>
        <v>232678.96491191062</v>
      </c>
      <c r="X89" s="104">
        <f t="shared" si="36"/>
        <v>4464.035088089382</v>
      </c>
      <c r="Y89" s="104">
        <f t="shared" si="33"/>
        <v>4464.035088089382</v>
      </c>
      <c r="Z89" s="105">
        <f t="shared" si="37"/>
        <v>1.8824233007465462E-2</v>
      </c>
      <c r="AA89" s="106">
        <f t="shared" si="34"/>
        <v>19927609.267693177</v>
      </c>
      <c r="AB89" s="23"/>
    </row>
    <row r="90" spans="1:28" hidden="1" outlineLevel="2" x14ac:dyDescent="0.25">
      <c r="A90" s="265"/>
      <c r="B90" s="34">
        <v>80</v>
      </c>
      <c r="C90" s="35">
        <v>36008</v>
      </c>
      <c r="D90" s="36">
        <v>219461</v>
      </c>
      <c r="E90" s="36">
        <f t="shared" si="35"/>
        <v>-17682</v>
      </c>
      <c r="F90" s="36">
        <f>AVERAGE($E$12:E90)</f>
        <v>750.08860759493666</v>
      </c>
      <c r="G90" s="107">
        <f t="shared" si="38"/>
        <v>216200.75</v>
      </c>
      <c r="H90" s="103">
        <f t="shared" si="41"/>
        <v>216883.23076923078</v>
      </c>
      <c r="I90" s="59">
        <f t="shared" si="42"/>
        <v>2577.7692307692196</v>
      </c>
      <c r="J90" s="59">
        <f t="shared" si="39"/>
        <v>2577.7692307692196</v>
      </c>
      <c r="K90" s="99">
        <f t="shared" si="43"/>
        <v>1.1745910347484153E-2</v>
      </c>
      <c r="L90" s="100">
        <f t="shared" si="40"/>
        <v>6644894.2071005339</v>
      </c>
      <c r="M90" s="23"/>
      <c r="N90" s="107">
        <f t="shared" si="26"/>
        <v>224319.298441213</v>
      </c>
      <c r="O90" s="59">
        <f t="shared" si="27"/>
        <v>-4858.2984412130027</v>
      </c>
      <c r="P90" s="59">
        <f t="shared" si="28"/>
        <v>4858.2984412130027</v>
      </c>
      <c r="Q90" s="99">
        <f t="shared" si="25"/>
        <v>2.2137411390693574E-2</v>
      </c>
      <c r="R90" s="100">
        <f t="shared" si="29"/>
        <v>23603063.743892692</v>
      </c>
      <c r="S90" s="23"/>
      <c r="T90" s="107">
        <f t="shared" si="30"/>
        <v>228713.5754383374</v>
      </c>
      <c r="U90" s="103">
        <f t="shared" si="31"/>
        <v>1787.6988841648797</v>
      </c>
      <c r="V90" s="108">
        <v>1</v>
      </c>
      <c r="W90" s="103">
        <f t="shared" si="32"/>
        <v>230501.27432250229</v>
      </c>
      <c r="X90" s="104">
        <f t="shared" si="36"/>
        <v>-11040.274322502286</v>
      </c>
      <c r="Y90" s="104">
        <f t="shared" si="33"/>
        <v>11040.274322502286</v>
      </c>
      <c r="Z90" s="105">
        <f t="shared" si="37"/>
        <v>5.0306315575442954E-2</v>
      </c>
      <c r="AA90" s="106">
        <f t="shared" si="34"/>
        <v>121887657.11610331</v>
      </c>
      <c r="AB90" s="23"/>
    </row>
    <row r="91" spans="1:28" hidden="1" outlineLevel="2" x14ac:dyDescent="0.25">
      <c r="A91" s="265"/>
      <c r="B91" s="34">
        <v>81</v>
      </c>
      <c r="C91" s="35">
        <v>36039</v>
      </c>
      <c r="D91" s="36">
        <v>228523</v>
      </c>
      <c r="E91" s="36">
        <f t="shared" si="35"/>
        <v>9062</v>
      </c>
      <c r="F91" s="36">
        <f>AVERAGE($E$12:E91)</f>
        <v>853.98749999999995</v>
      </c>
      <c r="G91" s="107">
        <f t="shared" si="38"/>
        <v>216693.58333333334</v>
      </c>
      <c r="H91" s="103">
        <f t="shared" si="41"/>
        <v>216950.83860759492</v>
      </c>
      <c r="I91" s="59">
        <f t="shared" si="42"/>
        <v>11572.161392405076</v>
      </c>
      <c r="J91" s="59">
        <f t="shared" si="39"/>
        <v>11572.161392405076</v>
      </c>
      <c r="K91" s="99">
        <f t="shared" si="43"/>
        <v>5.0638935216171133E-2</v>
      </c>
      <c r="L91" s="100">
        <f t="shared" si="40"/>
        <v>133914919.29187059</v>
      </c>
      <c r="M91" s="23"/>
      <c r="N91" s="107">
        <f t="shared" si="26"/>
        <v>223347.63875297044</v>
      </c>
      <c r="O91" s="59">
        <f t="shared" si="27"/>
        <v>5175.3612470295629</v>
      </c>
      <c r="P91" s="59">
        <f t="shared" si="28"/>
        <v>5175.3612470295629</v>
      </c>
      <c r="Q91" s="99">
        <f t="shared" si="25"/>
        <v>2.2647003789682277E-2</v>
      </c>
      <c r="R91" s="100">
        <f t="shared" si="29"/>
        <v>26784364.037255391</v>
      </c>
      <c r="S91" s="23"/>
      <c r="T91" s="107">
        <f t="shared" si="30"/>
        <v>229907.79202575158</v>
      </c>
      <c r="U91" s="103">
        <f t="shared" si="31"/>
        <v>1696.4956720346277</v>
      </c>
      <c r="V91" s="108">
        <v>1</v>
      </c>
      <c r="W91" s="103">
        <f t="shared" si="32"/>
        <v>231604.2876977862</v>
      </c>
      <c r="X91" s="104">
        <f t="shared" si="36"/>
        <v>-3081.2876977862034</v>
      </c>
      <c r="Y91" s="104">
        <f t="shared" si="33"/>
        <v>3081.2876977862034</v>
      </c>
      <c r="Z91" s="105">
        <f t="shared" si="37"/>
        <v>1.3483490492362709E-2</v>
      </c>
      <c r="AA91" s="106">
        <f t="shared" si="34"/>
        <v>9494333.8765286021</v>
      </c>
      <c r="AB91" s="23"/>
    </row>
    <row r="92" spans="1:28" hidden="1" outlineLevel="2" x14ac:dyDescent="0.25">
      <c r="A92" s="265"/>
      <c r="B92" s="34">
        <v>82</v>
      </c>
      <c r="C92" s="35">
        <v>36069</v>
      </c>
      <c r="D92" s="36">
        <v>211178</v>
      </c>
      <c r="E92" s="36">
        <f t="shared" si="35"/>
        <v>-17345</v>
      </c>
      <c r="F92" s="36">
        <f>AVERAGE($E$12:E92)</f>
        <v>629.30864197530866</v>
      </c>
      <c r="G92" s="107">
        <f t="shared" si="38"/>
        <v>217302.25</v>
      </c>
      <c r="H92" s="103">
        <f t="shared" si="41"/>
        <v>217547.57083333333</v>
      </c>
      <c r="I92" s="59">
        <f t="shared" si="42"/>
        <v>-6369.5708333333314</v>
      </c>
      <c r="J92" s="59">
        <f t="shared" si="39"/>
        <v>6369.5708333333314</v>
      </c>
      <c r="K92" s="99">
        <f t="shared" si="43"/>
        <v>3.0162094694207404E-2</v>
      </c>
      <c r="L92" s="100">
        <f t="shared" si="40"/>
        <v>40571432.600850672</v>
      </c>
      <c r="M92" s="23"/>
      <c r="N92" s="107">
        <f t="shared" si="26"/>
        <v>224382.71100237637</v>
      </c>
      <c r="O92" s="59">
        <f t="shared" si="27"/>
        <v>-13204.711002376367</v>
      </c>
      <c r="P92" s="59">
        <f t="shared" si="28"/>
        <v>13204.711002376367</v>
      </c>
      <c r="Q92" s="99">
        <f t="shared" si="25"/>
        <v>6.2528819301141056E-2</v>
      </c>
      <c r="R92" s="100">
        <f t="shared" si="29"/>
        <v>174364392.65627947</v>
      </c>
      <c r="S92" s="23"/>
      <c r="T92" s="107">
        <f t="shared" si="30"/>
        <v>225476.40138845032</v>
      </c>
      <c r="U92" s="103">
        <f t="shared" si="31"/>
        <v>754.79460017402187</v>
      </c>
      <c r="V92" s="108">
        <v>1</v>
      </c>
      <c r="W92" s="103">
        <f t="shared" si="32"/>
        <v>226231.19598862436</v>
      </c>
      <c r="X92" s="104">
        <f t="shared" si="36"/>
        <v>-15053.195988624357</v>
      </c>
      <c r="Y92" s="104">
        <f t="shared" si="33"/>
        <v>15053.195988624357</v>
      </c>
      <c r="Z92" s="105">
        <f t="shared" si="37"/>
        <v>7.1282027430055961E-2</v>
      </c>
      <c r="AA92" s="106">
        <f t="shared" si="34"/>
        <v>226598709.47193643</v>
      </c>
      <c r="AB92" s="23"/>
    </row>
    <row r="93" spans="1:28" hidden="1" outlineLevel="2" x14ac:dyDescent="0.25">
      <c r="A93" s="265"/>
      <c r="B93" s="34">
        <v>83</v>
      </c>
      <c r="C93" s="35">
        <v>36100</v>
      </c>
      <c r="D93" s="36">
        <v>216303</v>
      </c>
      <c r="E93" s="36">
        <f t="shared" si="35"/>
        <v>5125</v>
      </c>
      <c r="F93" s="36">
        <f>AVERAGE($E$12:E93)</f>
        <v>684.13414634146341</v>
      </c>
      <c r="G93" s="107">
        <f t="shared" si="38"/>
        <v>218031.91666666666</v>
      </c>
      <c r="H93" s="103">
        <f t="shared" si="41"/>
        <v>217931.55864197531</v>
      </c>
      <c r="I93" s="59">
        <f t="shared" si="42"/>
        <v>-1628.558641975309</v>
      </c>
      <c r="J93" s="59">
        <f t="shared" si="39"/>
        <v>1628.558641975309</v>
      </c>
      <c r="K93" s="99">
        <f t="shared" si="43"/>
        <v>7.5290617419791171E-3</v>
      </c>
      <c r="L93" s="100">
        <f t="shared" si="40"/>
        <v>2652203.2503524628</v>
      </c>
      <c r="M93" s="23"/>
      <c r="N93" s="107">
        <f t="shared" si="26"/>
        <v>221741.76880190111</v>
      </c>
      <c r="O93" s="59">
        <f t="shared" si="27"/>
        <v>-5438.7688019011111</v>
      </c>
      <c r="P93" s="59">
        <f t="shared" si="28"/>
        <v>5438.7688019011111</v>
      </c>
      <c r="Q93" s="99">
        <f t="shared" si="25"/>
        <v>2.5144213450119097E-2</v>
      </c>
      <c r="R93" s="100">
        <f t="shared" si="29"/>
        <v>29580206.080532849</v>
      </c>
      <c r="S93" s="23"/>
      <c r="T93" s="107">
        <f t="shared" si="30"/>
        <v>223252.73719203702</v>
      </c>
      <c r="U93" s="103">
        <f t="shared" si="31"/>
        <v>297.08084707031804</v>
      </c>
      <c r="V93" s="108">
        <v>1</v>
      </c>
      <c r="W93" s="103">
        <f t="shared" si="32"/>
        <v>223549.81803910734</v>
      </c>
      <c r="X93" s="104">
        <f t="shared" si="36"/>
        <v>-7246.8180391073402</v>
      </c>
      <c r="Y93" s="104">
        <f t="shared" si="33"/>
        <v>7246.8180391073402</v>
      </c>
      <c r="Z93" s="105">
        <f t="shared" si="37"/>
        <v>3.3503086129676146E-2</v>
      </c>
      <c r="AA93" s="106">
        <f t="shared" si="34"/>
        <v>52516371.691931553</v>
      </c>
      <c r="AB93" s="23"/>
    </row>
    <row r="94" spans="1:28" hidden="1" outlineLevel="2" x14ac:dyDescent="0.25">
      <c r="A94" s="265"/>
      <c r="B94" s="34">
        <v>84</v>
      </c>
      <c r="C94" s="35">
        <v>36130</v>
      </c>
      <c r="D94" s="36">
        <v>193581</v>
      </c>
      <c r="E94" s="36">
        <f t="shared" si="35"/>
        <v>-22722</v>
      </c>
      <c r="F94" s="36">
        <f>AVERAGE($E$12:E94)</f>
        <v>402.13253012048193</v>
      </c>
      <c r="G94" s="107">
        <f t="shared" si="38"/>
        <v>218780.33333333334</v>
      </c>
      <c r="H94" s="103">
        <f t="shared" si="41"/>
        <v>218716.05081300813</v>
      </c>
      <c r="I94" s="59">
        <f t="shared" si="42"/>
        <v>-25135.050813008129</v>
      </c>
      <c r="J94" s="59">
        <f t="shared" si="39"/>
        <v>25135.050813008129</v>
      </c>
      <c r="K94" s="99">
        <f t="shared" si="43"/>
        <v>0.12984255073074386</v>
      </c>
      <c r="L94" s="100">
        <f t="shared" si="40"/>
        <v>631770779.37250066</v>
      </c>
      <c r="M94" s="23"/>
      <c r="N94" s="107">
        <f t="shared" si="26"/>
        <v>220654.01504152091</v>
      </c>
      <c r="O94" s="59">
        <f t="shared" si="27"/>
        <v>-27073.015041520906</v>
      </c>
      <c r="P94" s="59">
        <f t="shared" si="28"/>
        <v>27073.015041520906</v>
      </c>
      <c r="Q94" s="99">
        <f t="shared" si="25"/>
        <v>0.13985367903627374</v>
      </c>
      <c r="R94" s="100">
        <f t="shared" si="29"/>
        <v>732948143.4384172</v>
      </c>
      <c r="S94" s="23"/>
      <c r="T94" s="107">
        <f t="shared" si="30"/>
        <v>214559.17262737511</v>
      </c>
      <c r="U94" s="103">
        <f t="shared" si="31"/>
        <v>-1084.5538624457661</v>
      </c>
      <c r="V94" s="108">
        <v>1</v>
      </c>
      <c r="W94" s="103">
        <f t="shared" si="32"/>
        <v>213474.61876492936</v>
      </c>
      <c r="X94" s="104">
        <f t="shared" si="36"/>
        <v>-19893.618764929357</v>
      </c>
      <c r="Y94" s="104">
        <f t="shared" si="33"/>
        <v>19893.618764929357</v>
      </c>
      <c r="Z94" s="105">
        <f t="shared" si="37"/>
        <v>0.10276638081696735</v>
      </c>
      <c r="AA94" s="106">
        <f t="shared" si="34"/>
        <v>395756067.56434941</v>
      </c>
      <c r="AB94" s="23"/>
    </row>
    <row r="95" spans="1:28" hidden="1" outlineLevel="2" x14ac:dyDescent="0.25">
      <c r="A95" s="265"/>
      <c r="B95" s="34">
        <v>85</v>
      </c>
      <c r="C95" s="35">
        <v>36161</v>
      </c>
      <c r="D95" s="36">
        <v>191485</v>
      </c>
      <c r="E95" s="36">
        <f t="shared" si="35"/>
        <v>-2096</v>
      </c>
      <c r="F95" s="36">
        <f>AVERAGE($E$12:E95)</f>
        <v>372.39285714285717</v>
      </c>
      <c r="G95" s="107">
        <f t="shared" si="38"/>
        <v>218506.25</v>
      </c>
      <c r="H95" s="103">
        <f t="shared" si="41"/>
        <v>219182.46586345384</v>
      </c>
      <c r="I95" s="59">
        <f t="shared" si="42"/>
        <v>-27697.465863453835</v>
      </c>
      <c r="J95" s="59">
        <f t="shared" si="39"/>
        <v>27697.465863453835</v>
      </c>
      <c r="K95" s="99">
        <f t="shared" si="43"/>
        <v>0.14464561643707777</v>
      </c>
      <c r="L95" s="100">
        <f t="shared" si="40"/>
        <v>767149615.25719047</v>
      </c>
      <c r="M95" s="23"/>
      <c r="N95" s="107">
        <f t="shared" si="26"/>
        <v>215239.41203321674</v>
      </c>
      <c r="O95" s="59">
        <f t="shared" si="27"/>
        <v>-23754.412033216737</v>
      </c>
      <c r="P95" s="59">
        <f t="shared" si="28"/>
        <v>23754.412033216737</v>
      </c>
      <c r="Q95" s="99">
        <f t="shared" si="25"/>
        <v>0.12405364406202438</v>
      </c>
      <c r="R95" s="100">
        <f t="shared" si="29"/>
        <v>564272091.04383206</v>
      </c>
      <c r="S95" s="23"/>
      <c r="T95" s="107">
        <f t="shared" si="30"/>
        <v>206877.73313545054</v>
      </c>
      <c r="U95" s="103">
        <f t="shared" si="31"/>
        <v>-2098.3282627242979</v>
      </c>
      <c r="V95" s="108">
        <v>1</v>
      </c>
      <c r="W95" s="103">
        <f t="shared" si="32"/>
        <v>204779.40487272624</v>
      </c>
      <c r="X95" s="104">
        <f t="shared" si="36"/>
        <v>-13294.404872726242</v>
      </c>
      <c r="Y95" s="104">
        <f t="shared" si="33"/>
        <v>13294.404872726242</v>
      </c>
      <c r="Z95" s="105">
        <f t="shared" si="37"/>
        <v>6.9427917971257497E-2</v>
      </c>
      <c r="AA95" s="106">
        <f t="shared" si="34"/>
        <v>176741200.91996723</v>
      </c>
      <c r="AB95" s="23"/>
    </row>
    <row r="96" spans="1:28" hidden="1" outlineLevel="2" x14ac:dyDescent="0.25">
      <c r="A96" s="265"/>
      <c r="B96" s="34">
        <v>86</v>
      </c>
      <c r="C96" s="35">
        <v>36192</v>
      </c>
      <c r="D96" s="36">
        <v>220763</v>
      </c>
      <c r="E96" s="36">
        <f t="shared" si="35"/>
        <v>29278</v>
      </c>
      <c r="F96" s="36">
        <f>AVERAGE($E$12:E96)</f>
        <v>712.4588235294118</v>
      </c>
      <c r="G96" s="107">
        <f t="shared" si="38"/>
        <v>218866.08333333334</v>
      </c>
      <c r="H96" s="103">
        <f t="shared" si="41"/>
        <v>218878.64285714287</v>
      </c>
      <c r="I96" s="59">
        <f t="shared" si="42"/>
        <v>1884.3571428571304</v>
      </c>
      <c r="J96" s="59">
        <f t="shared" si="39"/>
        <v>1884.3571428571304</v>
      </c>
      <c r="K96" s="99">
        <f t="shared" si="43"/>
        <v>8.5356565314709913E-3</v>
      </c>
      <c r="L96" s="100">
        <f t="shared" si="40"/>
        <v>3550801.8418366876</v>
      </c>
      <c r="M96" s="23"/>
      <c r="N96" s="107">
        <f t="shared" si="26"/>
        <v>210488.52962657341</v>
      </c>
      <c r="O96" s="59">
        <f t="shared" si="27"/>
        <v>10274.470373426593</v>
      </c>
      <c r="P96" s="59">
        <f t="shared" si="28"/>
        <v>10274.470373426593</v>
      </c>
      <c r="Q96" s="99">
        <f t="shared" si="25"/>
        <v>4.6540726360063026E-2</v>
      </c>
      <c r="R96" s="100">
        <f t="shared" si="29"/>
        <v>105564741.45442079</v>
      </c>
      <c r="S96" s="23"/>
      <c r="T96" s="107">
        <f t="shared" si="30"/>
        <v>209574.48341090835</v>
      </c>
      <c r="U96" s="103">
        <f t="shared" si="31"/>
        <v>-1361.4460212599902</v>
      </c>
      <c r="V96" s="108">
        <v>1</v>
      </c>
      <c r="W96" s="103">
        <f t="shared" si="32"/>
        <v>208213.03738964835</v>
      </c>
      <c r="X96" s="104">
        <f t="shared" si="36"/>
        <v>12549.962610351649</v>
      </c>
      <c r="Y96" s="104">
        <f t="shared" si="33"/>
        <v>12549.962610351649</v>
      </c>
      <c r="Z96" s="105">
        <f t="shared" si="37"/>
        <v>5.6848124959126528E-2</v>
      </c>
      <c r="AA96" s="106">
        <f t="shared" si="34"/>
        <v>157501561.52122438</v>
      </c>
      <c r="AB96" s="23"/>
    </row>
    <row r="97" spans="1:28" hidden="1" outlineLevel="2" x14ac:dyDescent="0.25">
      <c r="A97" s="265"/>
      <c r="B97" s="34">
        <v>87</v>
      </c>
      <c r="C97" s="35">
        <v>36220</v>
      </c>
      <c r="D97" s="36">
        <v>220996</v>
      </c>
      <c r="E97" s="36">
        <f t="shared" si="35"/>
        <v>233</v>
      </c>
      <c r="F97" s="36">
        <f>AVERAGE($E$12:E97)</f>
        <v>706.88372093023258</v>
      </c>
      <c r="G97" s="107">
        <f t="shared" si="38"/>
        <v>219411.16666666666</v>
      </c>
      <c r="H97" s="103">
        <f t="shared" si="41"/>
        <v>219578.54215686276</v>
      </c>
      <c r="I97" s="59">
        <f t="shared" si="42"/>
        <v>1417.4578431372356</v>
      </c>
      <c r="J97" s="59">
        <f t="shared" si="39"/>
        <v>1417.4578431372356</v>
      </c>
      <c r="K97" s="99">
        <f t="shared" si="43"/>
        <v>6.4139524839238521E-3</v>
      </c>
      <c r="L97" s="100">
        <f t="shared" si="40"/>
        <v>2009186.7370712641</v>
      </c>
      <c r="M97" s="23"/>
      <c r="N97" s="107">
        <f t="shared" si="26"/>
        <v>212543.42370125875</v>
      </c>
      <c r="O97" s="59">
        <f t="shared" si="27"/>
        <v>8452.5762987412454</v>
      </c>
      <c r="P97" s="59">
        <f t="shared" si="28"/>
        <v>8452.5762987412454</v>
      </c>
      <c r="Q97" s="99">
        <f t="shared" si="25"/>
        <v>3.8247643843061618E-2</v>
      </c>
      <c r="R97" s="100">
        <f t="shared" si="29"/>
        <v>71446046.086042255</v>
      </c>
      <c r="S97" s="23"/>
      <c r="T97" s="107">
        <f t="shared" si="30"/>
        <v>212047.92617275385</v>
      </c>
      <c r="U97" s="103">
        <f t="shared" si="31"/>
        <v>-772.12064947318208</v>
      </c>
      <c r="V97" s="108">
        <v>1</v>
      </c>
      <c r="W97" s="103">
        <f t="shared" si="32"/>
        <v>211275.80552328067</v>
      </c>
      <c r="X97" s="104">
        <f t="shared" si="36"/>
        <v>9720.1944767193345</v>
      </c>
      <c r="Y97" s="104">
        <f t="shared" si="33"/>
        <v>9720.1944767193345</v>
      </c>
      <c r="Z97" s="105">
        <f t="shared" si="37"/>
        <v>4.3983576520476998E-2</v>
      </c>
      <c r="AA97" s="106">
        <f t="shared" si="34"/>
        <v>94482180.665245056</v>
      </c>
      <c r="AB97" s="23"/>
    </row>
    <row r="98" spans="1:28" hidden="1" outlineLevel="2" x14ac:dyDescent="0.25">
      <c r="A98" s="265"/>
      <c r="B98" s="34">
        <v>88</v>
      </c>
      <c r="C98" s="35">
        <v>36251</v>
      </c>
      <c r="D98" s="36">
        <v>230786</v>
      </c>
      <c r="E98" s="36">
        <f t="shared" si="35"/>
        <v>9790</v>
      </c>
      <c r="F98" s="36">
        <f>AVERAGE($E$12:E98)</f>
        <v>811.28735632183907</v>
      </c>
      <c r="G98" s="107">
        <f t="shared" si="38"/>
        <v>219667.41666666666</v>
      </c>
      <c r="H98" s="103">
        <f t="shared" si="41"/>
        <v>220118.05038759689</v>
      </c>
      <c r="I98" s="59">
        <f t="shared" si="42"/>
        <v>10667.949612403114</v>
      </c>
      <c r="J98" s="59">
        <f t="shared" si="39"/>
        <v>10667.949612403114</v>
      </c>
      <c r="K98" s="99">
        <f t="shared" si="43"/>
        <v>4.6224422679032151E-2</v>
      </c>
      <c r="L98" s="100">
        <f t="shared" si="40"/>
        <v>113805148.93277174</v>
      </c>
      <c r="M98" s="23"/>
      <c r="N98" s="107">
        <f t="shared" si="26"/>
        <v>214233.93896100702</v>
      </c>
      <c r="O98" s="59">
        <f t="shared" si="27"/>
        <v>16552.061038992979</v>
      </c>
      <c r="P98" s="59">
        <f t="shared" si="28"/>
        <v>16552.061038992979</v>
      </c>
      <c r="Q98" s="99">
        <f t="shared" si="25"/>
        <v>7.1720386154242366E-2</v>
      </c>
      <c r="R98" s="100">
        <f t="shared" si="29"/>
        <v>273970724.63854933</v>
      </c>
      <c r="S98" s="23"/>
      <c r="T98" s="107">
        <f t="shared" si="30"/>
        <v>217128.86386629648</v>
      </c>
      <c r="U98" s="103">
        <f t="shared" si="31"/>
        <v>127.34631793502967</v>
      </c>
      <c r="V98" s="108">
        <v>1</v>
      </c>
      <c r="W98" s="103">
        <f t="shared" si="32"/>
        <v>217256.21018423152</v>
      </c>
      <c r="X98" s="104">
        <f t="shared" si="36"/>
        <v>13529.789815768483</v>
      </c>
      <c r="Y98" s="104">
        <f t="shared" si="33"/>
        <v>13529.789815768483</v>
      </c>
      <c r="Z98" s="105">
        <f t="shared" si="37"/>
        <v>5.862482913074659E-2</v>
      </c>
      <c r="AA98" s="106">
        <f t="shared" si="34"/>
        <v>183055212.45887256</v>
      </c>
      <c r="AB98" s="23"/>
    </row>
    <row r="99" spans="1:28" hidden="1" outlineLevel="2" x14ac:dyDescent="0.25">
      <c r="A99" s="265"/>
      <c r="B99" s="34">
        <v>89</v>
      </c>
      <c r="C99" s="35">
        <v>36281</v>
      </c>
      <c r="D99" s="36">
        <v>235970</v>
      </c>
      <c r="E99" s="36">
        <f t="shared" si="35"/>
        <v>5184</v>
      </c>
      <c r="F99" s="36">
        <f>AVERAGE($E$12:E99)</f>
        <v>860.97727272727275</v>
      </c>
      <c r="G99" s="107">
        <f t="shared" si="38"/>
        <v>219908</v>
      </c>
      <c r="H99" s="103">
        <f t="shared" si="41"/>
        <v>220478.7040229885</v>
      </c>
      <c r="I99" s="59">
        <f t="shared" si="42"/>
        <v>15491.295977011498</v>
      </c>
      <c r="J99" s="59">
        <f t="shared" si="39"/>
        <v>15491.295977011498</v>
      </c>
      <c r="K99" s="99">
        <f t="shared" si="43"/>
        <v>6.5649429914868399E-2</v>
      </c>
      <c r="L99" s="100">
        <f t="shared" si="40"/>
        <v>239980251.04737261</v>
      </c>
      <c r="M99" s="23"/>
      <c r="N99" s="107">
        <f t="shared" si="26"/>
        <v>217544.35116880565</v>
      </c>
      <c r="O99" s="59">
        <f t="shared" si="27"/>
        <v>18425.648831194354</v>
      </c>
      <c r="P99" s="59">
        <f t="shared" si="28"/>
        <v>18425.648831194354</v>
      </c>
      <c r="Q99" s="99">
        <f t="shared" si="25"/>
        <v>7.8084709205383546E-2</v>
      </c>
      <c r="R99" s="100">
        <f t="shared" si="29"/>
        <v>339504534.85049385</v>
      </c>
      <c r="S99" s="23"/>
      <c r="T99" s="107">
        <f t="shared" si="30"/>
        <v>222870.34712896205</v>
      </c>
      <c r="U99" s="103">
        <f t="shared" si="31"/>
        <v>990.09711185404103</v>
      </c>
      <c r="V99" s="108">
        <v>1</v>
      </c>
      <c r="W99" s="103">
        <f t="shared" si="32"/>
        <v>223860.44424081608</v>
      </c>
      <c r="X99" s="104">
        <f t="shared" si="36"/>
        <v>12109.555759183917</v>
      </c>
      <c r="Y99" s="104">
        <f t="shared" si="33"/>
        <v>12109.555759183917</v>
      </c>
      <c r="Z99" s="105">
        <f t="shared" si="37"/>
        <v>5.1318200445751229E-2</v>
      </c>
      <c r="AA99" s="106">
        <f t="shared" si="34"/>
        <v>146641340.68478438</v>
      </c>
      <c r="AB99" s="23"/>
    </row>
    <row r="100" spans="1:28" hidden="1" outlineLevel="2" x14ac:dyDescent="0.25">
      <c r="A100" s="265"/>
      <c r="B100" s="34">
        <v>90</v>
      </c>
      <c r="C100" s="35">
        <v>36312</v>
      </c>
      <c r="D100" s="36">
        <v>243116</v>
      </c>
      <c r="E100" s="36">
        <f t="shared" si="35"/>
        <v>7146</v>
      </c>
      <c r="F100" s="36">
        <f>AVERAGE($E$12:E100)</f>
        <v>931.59550561797755</v>
      </c>
      <c r="G100" s="107">
        <f t="shared" si="38"/>
        <v>220511.08333333334</v>
      </c>
      <c r="H100" s="103">
        <f t="shared" si="41"/>
        <v>220768.97727272726</v>
      </c>
      <c r="I100" s="59">
        <f t="shared" si="42"/>
        <v>22347.022727272735</v>
      </c>
      <c r="J100" s="59">
        <f t="shared" si="39"/>
        <v>22347.022727272735</v>
      </c>
      <c r="K100" s="99">
        <f t="shared" si="43"/>
        <v>9.191917737735375E-2</v>
      </c>
      <c r="L100" s="100">
        <f t="shared" si="40"/>
        <v>499389424.77324414</v>
      </c>
      <c r="M100" s="23"/>
      <c r="N100" s="107">
        <f t="shared" si="26"/>
        <v>221229.48093504453</v>
      </c>
      <c r="O100" s="59">
        <f t="shared" si="27"/>
        <v>21886.519064955472</v>
      </c>
      <c r="P100" s="59">
        <f t="shared" si="28"/>
        <v>21886.519064955472</v>
      </c>
      <c r="Q100" s="99">
        <f t="shared" si="25"/>
        <v>9.0025004791768004E-2</v>
      </c>
      <c r="R100" s="100">
        <f t="shared" si="29"/>
        <v>479019716.78065932</v>
      </c>
      <c r="S100" s="23"/>
      <c r="T100" s="107">
        <f t="shared" si="30"/>
        <v>229637.11096857127</v>
      </c>
      <c r="U100" s="103">
        <f t="shared" si="31"/>
        <v>1877.8246209334491</v>
      </c>
      <c r="V100" s="108">
        <v>1</v>
      </c>
      <c r="W100" s="103">
        <f t="shared" si="32"/>
        <v>231514.93558950472</v>
      </c>
      <c r="X100" s="104">
        <f t="shared" si="36"/>
        <v>11601.064410495281</v>
      </c>
      <c r="Y100" s="104">
        <f t="shared" si="33"/>
        <v>11601.064410495281</v>
      </c>
      <c r="Z100" s="105">
        <f t="shared" si="37"/>
        <v>4.7718226733309534E-2</v>
      </c>
      <c r="AA100" s="106">
        <f t="shared" si="34"/>
        <v>134584695.45646021</v>
      </c>
      <c r="AB100" s="23"/>
    </row>
    <row r="101" spans="1:28" hidden="1" outlineLevel="2" x14ac:dyDescent="0.25">
      <c r="A101" s="265"/>
      <c r="B101" s="34">
        <v>91</v>
      </c>
      <c r="C101" s="35">
        <v>36342</v>
      </c>
      <c r="D101" s="36">
        <v>241503</v>
      </c>
      <c r="E101" s="36">
        <f t="shared" si="35"/>
        <v>-1613</v>
      </c>
      <c r="F101" s="36">
        <f>AVERAGE($E$12:E101)</f>
        <v>903.32222222222219</v>
      </c>
      <c r="G101" s="107">
        <f t="shared" si="38"/>
        <v>220775.41666666666</v>
      </c>
      <c r="H101" s="103">
        <f t="shared" si="41"/>
        <v>221442.67883895131</v>
      </c>
      <c r="I101" s="59">
        <f t="shared" si="42"/>
        <v>20060.321161048691</v>
      </c>
      <c r="J101" s="59">
        <f t="shared" si="39"/>
        <v>20060.321161048691</v>
      </c>
      <c r="K101" s="99">
        <f t="shared" si="43"/>
        <v>8.3064480197134985E-2</v>
      </c>
      <c r="L101" s="100">
        <f t="shared" si="40"/>
        <v>402416485.08441788</v>
      </c>
      <c r="M101" s="23"/>
      <c r="N101" s="107">
        <f t="shared" si="26"/>
        <v>225606.78474803566</v>
      </c>
      <c r="O101" s="59">
        <f t="shared" si="27"/>
        <v>15896.215251964342</v>
      </c>
      <c r="P101" s="59">
        <f t="shared" si="28"/>
        <v>15896.215251964342</v>
      </c>
      <c r="Q101" s="99">
        <f t="shared" si="25"/>
        <v>6.5822019817411551E-2</v>
      </c>
      <c r="R101" s="100">
        <f t="shared" si="29"/>
        <v>252689659.33678377</v>
      </c>
      <c r="S101" s="23"/>
      <c r="T101" s="107">
        <f t="shared" si="30"/>
        <v>234511.35491265327</v>
      </c>
      <c r="U101" s="103">
        <f t="shared" si="31"/>
        <v>2338.2984525144775</v>
      </c>
      <c r="V101" s="108">
        <v>1</v>
      </c>
      <c r="W101" s="103">
        <f t="shared" si="32"/>
        <v>236849.65336516776</v>
      </c>
      <c r="X101" s="104">
        <f t="shared" si="36"/>
        <v>4653.3466348322399</v>
      </c>
      <c r="Y101" s="104">
        <f t="shared" si="33"/>
        <v>4653.3466348322399</v>
      </c>
      <c r="Z101" s="105">
        <f t="shared" si="37"/>
        <v>1.9268276728786973E-2</v>
      </c>
      <c r="AA101" s="106">
        <f t="shared" si="34"/>
        <v>21653634.903904531</v>
      </c>
      <c r="AB101" s="23"/>
    </row>
    <row r="102" spans="1:28" hidden="1" outlineLevel="2" x14ac:dyDescent="0.25">
      <c r="A102" s="265"/>
      <c r="B102" s="34">
        <v>92</v>
      </c>
      <c r="C102" s="35">
        <v>36373</v>
      </c>
      <c r="D102" s="36">
        <v>224306</v>
      </c>
      <c r="E102" s="36">
        <f t="shared" si="35"/>
        <v>-17197</v>
      </c>
      <c r="F102" s="36">
        <f>AVERAGE($E$12:E102)</f>
        <v>704.41758241758237</v>
      </c>
      <c r="G102" s="107">
        <f t="shared" si="38"/>
        <v>221138.75</v>
      </c>
      <c r="H102" s="103">
        <f t="shared" si="41"/>
        <v>221678.73888888888</v>
      </c>
      <c r="I102" s="59">
        <f t="shared" si="42"/>
        <v>2627.2611111111182</v>
      </c>
      <c r="J102" s="59">
        <f t="shared" si="39"/>
        <v>2627.2611111111182</v>
      </c>
      <c r="K102" s="99">
        <f t="shared" si="43"/>
        <v>1.1712843664953761E-2</v>
      </c>
      <c r="L102" s="100">
        <f t="shared" si="40"/>
        <v>6902500.9459568271</v>
      </c>
      <c r="M102" s="23"/>
      <c r="N102" s="107">
        <f t="shared" si="26"/>
        <v>228786.02779842855</v>
      </c>
      <c r="O102" s="59">
        <f t="shared" si="27"/>
        <v>-4480.0277984285494</v>
      </c>
      <c r="P102" s="59">
        <f t="shared" si="28"/>
        <v>4480.0277984285494</v>
      </c>
      <c r="Q102" s="99">
        <f t="shared" si="25"/>
        <v>1.9972839774364259E-2</v>
      </c>
      <c r="R102" s="100">
        <f t="shared" si="29"/>
        <v>20070649.074692555</v>
      </c>
      <c r="S102" s="23"/>
      <c r="T102" s="107">
        <f t="shared" si="30"/>
        <v>233086.55735561741</v>
      </c>
      <c r="U102" s="103">
        <f t="shared" si="31"/>
        <v>1760.005813450816</v>
      </c>
      <c r="V102" s="108">
        <v>1</v>
      </c>
      <c r="W102" s="103">
        <f t="shared" si="32"/>
        <v>234846.56316906822</v>
      </c>
      <c r="X102" s="104">
        <f t="shared" si="36"/>
        <v>-10540.56316906822</v>
      </c>
      <c r="Y102" s="104">
        <f t="shared" si="33"/>
        <v>10540.56316906822</v>
      </c>
      <c r="Z102" s="105">
        <f t="shared" si="37"/>
        <v>4.6991891296123245E-2</v>
      </c>
      <c r="AA102" s="106">
        <f t="shared" si="34"/>
        <v>111103471.92111748</v>
      </c>
      <c r="AB102" s="23"/>
    </row>
    <row r="103" spans="1:28" hidden="1" outlineLevel="2" x14ac:dyDescent="0.25">
      <c r="A103" s="265"/>
      <c r="B103" s="34">
        <v>93</v>
      </c>
      <c r="C103" s="35">
        <v>36404</v>
      </c>
      <c r="D103" s="36">
        <v>233631</v>
      </c>
      <c r="E103" s="36">
        <f t="shared" si="35"/>
        <v>9325</v>
      </c>
      <c r="F103" s="36">
        <f>AVERAGE($E$12:E103)</f>
        <v>798.11956521739125</v>
      </c>
      <c r="G103" s="107">
        <f t="shared" si="38"/>
        <v>221542.5</v>
      </c>
      <c r="H103" s="103">
        <f t="shared" si="41"/>
        <v>221843.16758241758</v>
      </c>
      <c r="I103" s="59">
        <f t="shared" si="42"/>
        <v>11787.832417582424</v>
      </c>
      <c r="J103" s="59">
        <f t="shared" si="39"/>
        <v>11787.832417582424</v>
      </c>
      <c r="K103" s="99">
        <f t="shared" si="43"/>
        <v>5.0454915732854044E-2</v>
      </c>
      <c r="L103" s="100">
        <f t="shared" si="40"/>
        <v>138952993.10500708</v>
      </c>
      <c r="M103" s="23"/>
      <c r="N103" s="107">
        <f t="shared" si="26"/>
        <v>227890.02223874285</v>
      </c>
      <c r="O103" s="59">
        <f t="shared" si="27"/>
        <v>5740.9777612571488</v>
      </c>
      <c r="P103" s="59">
        <f t="shared" si="28"/>
        <v>5740.9777612571488</v>
      </c>
      <c r="Q103" s="99">
        <f t="shared" si="25"/>
        <v>2.4572842479196461E-2</v>
      </c>
      <c r="R103" s="100">
        <f t="shared" si="29"/>
        <v>32958825.655249145</v>
      </c>
      <c r="S103" s="23"/>
      <c r="T103" s="107">
        <f t="shared" si="30"/>
        <v>234481.89421834773</v>
      </c>
      <c r="U103" s="103">
        <f t="shared" si="31"/>
        <v>1703.9654229421703</v>
      </c>
      <c r="V103" s="108">
        <v>1</v>
      </c>
      <c r="W103" s="103">
        <f t="shared" si="32"/>
        <v>236185.85964128989</v>
      </c>
      <c r="X103" s="104">
        <f t="shared" si="36"/>
        <v>-2554.8596412898914</v>
      </c>
      <c r="Y103" s="104">
        <f t="shared" si="33"/>
        <v>2554.8596412898914</v>
      </c>
      <c r="Z103" s="105">
        <f t="shared" si="37"/>
        <v>1.0935447955493456E-2</v>
      </c>
      <c r="AA103" s="106">
        <f t="shared" si="34"/>
        <v>6527307.7866919124</v>
      </c>
      <c r="AB103" s="23"/>
    </row>
    <row r="104" spans="1:28" hidden="1" outlineLevel="2" x14ac:dyDescent="0.25">
      <c r="A104" s="265"/>
      <c r="B104" s="34">
        <v>94</v>
      </c>
      <c r="C104" s="35">
        <v>36434</v>
      </c>
      <c r="D104" s="36">
        <v>221856</v>
      </c>
      <c r="E104" s="36">
        <f t="shared" si="35"/>
        <v>-11775</v>
      </c>
      <c r="F104" s="36">
        <f>AVERAGE($E$12:E104)</f>
        <v>662.92473118279565</v>
      </c>
      <c r="G104" s="107">
        <f t="shared" si="38"/>
        <v>221968.16666666666</v>
      </c>
      <c r="H104" s="103">
        <f t="shared" si="41"/>
        <v>222340.61956521738</v>
      </c>
      <c r="I104" s="59">
        <f t="shared" si="42"/>
        <v>-484.61956521737739</v>
      </c>
      <c r="J104" s="59">
        <f t="shared" si="39"/>
        <v>484.61956521737739</v>
      </c>
      <c r="K104" s="99">
        <f t="shared" si="43"/>
        <v>2.1843879147617254E-3</v>
      </c>
      <c r="L104" s="100">
        <f t="shared" si="40"/>
        <v>234856.1229914799</v>
      </c>
      <c r="M104" s="23"/>
      <c r="N104" s="107">
        <f t="shared" si="26"/>
        <v>229038.2177909943</v>
      </c>
      <c r="O104" s="59">
        <f t="shared" si="27"/>
        <v>-7182.2177909942984</v>
      </c>
      <c r="P104" s="59">
        <f t="shared" si="28"/>
        <v>7182.2177909942984</v>
      </c>
      <c r="Q104" s="99">
        <f t="shared" si="25"/>
        <v>3.2373331309472356E-2</v>
      </c>
      <c r="R104" s="100">
        <f t="shared" si="29"/>
        <v>51584252.397275023</v>
      </c>
      <c r="S104" s="23"/>
      <c r="T104" s="107">
        <f t="shared" si="30"/>
        <v>231886.90174890292</v>
      </c>
      <c r="U104" s="103">
        <f t="shared" si="31"/>
        <v>1043.3243713977311</v>
      </c>
      <c r="V104" s="108">
        <v>1</v>
      </c>
      <c r="W104" s="103">
        <f t="shared" si="32"/>
        <v>232930.22612030065</v>
      </c>
      <c r="X104" s="104">
        <f t="shared" si="36"/>
        <v>-11074.226120300649</v>
      </c>
      <c r="Y104" s="104">
        <f t="shared" si="33"/>
        <v>11074.226120300649</v>
      </c>
      <c r="Z104" s="105">
        <f t="shared" si="37"/>
        <v>4.9916279570084418E-2</v>
      </c>
      <c r="AA104" s="106">
        <f t="shared" si="34"/>
        <v>122638484.16354917</v>
      </c>
      <c r="AB104" s="23"/>
    </row>
    <row r="105" spans="1:28" hidden="1" outlineLevel="2" x14ac:dyDescent="0.25">
      <c r="A105" s="265"/>
      <c r="B105" s="34">
        <v>95</v>
      </c>
      <c r="C105" s="35">
        <v>36465</v>
      </c>
      <c r="D105" s="36">
        <v>221465</v>
      </c>
      <c r="E105" s="36">
        <f t="shared" si="35"/>
        <v>-391</v>
      </c>
      <c r="F105" s="36">
        <f>AVERAGE($E$12:E105)</f>
        <v>651.71276595744678</v>
      </c>
      <c r="G105" s="107">
        <f t="shared" si="38"/>
        <v>222858</v>
      </c>
      <c r="H105" s="103">
        <f t="shared" si="41"/>
        <v>222631.09139784946</v>
      </c>
      <c r="I105" s="59">
        <f t="shared" si="42"/>
        <v>-1166.0913978494646</v>
      </c>
      <c r="J105" s="59">
        <f t="shared" si="39"/>
        <v>1166.0913978494646</v>
      </c>
      <c r="K105" s="99">
        <f t="shared" si="43"/>
        <v>5.2653529806039982E-3</v>
      </c>
      <c r="L105" s="100">
        <f t="shared" si="40"/>
        <v>1359769.1481385182</v>
      </c>
      <c r="M105" s="23"/>
      <c r="N105" s="107">
        <f t="shared" si="26"/>
        <v>227601.77423279546</v>
      </c>
      <c r="O105" s="59">
        <f t="shared" si="27"/>
        <v>-6136.774232795462</v>
      </c>
      <c r="P105" s="59">
        <f t="shared" si="28"/>
        <v>6136.774232795462</v>
      </c>
      <c r="Q105" s="99">
        <f t="shared" si="25"/>
        <v>2.7709905550743739E-2</v>
      </c>
      <c r="R105" s="100">
        <f t="shared" si="29"/>
        <v>37659997.984302334</v>
      </c>
      <c r="S105" s="23"/>
      <c r="T105" s="107">
        <f t="shared" si="30"/>
        <v>229490.65828421045</v>
      </c>
      <c r="U105" s="103">
        <f t="shared" si="31"/>
        <v>514.74982636273376</v>
      </c>
      <c r="V105" s="108">
        <v>1</v>
      </c>
      <c r="W105" s="103">
        <f t="shared" si="32"/>
        <v>230005.40811057319</v>
      </c>
      <c r="X105" s="104">
        <f t="shared" si="36"/>
        <v>-8540.4081105731893</v>
      </c>
      <c r="Y105" s="104">
        <f t="shared" si="33"/>
        <v>8540.4081105731893</v>
      </c>
      <c r="Z105" s="105">
        <f t="shared" si="37"/>
        <v>3.8563240740402273E-2</v>
      </c>
      <c r="AA105" s="106">
        <f t="shared" si="34"/>
        <v>72938570.695144311</v>
      </c>
      <c r="AB105" s="23"/>
    </row>
    <row r="106" spans="1:28" hidden="1" outlineLevel="2" x14ac:dyDescent="0.25">
      <c r="A106" s="265"/>
      <c r="B106" s="34">
        <v>96</v>
      </c>
      <c r="C106" s="35">
        <v>36495</v>
      </c>
      <c r="D106" s="36">
        <v>203442</v>
      </c>
      <c r="E106" s="36">
        <f t="shared" si="35"/>
        <v>-18023</v>
      </c>
      <c r="F106" s="36">
        <f>AVERAGE($E$12:E106)</f>
        <v>455.13684210526316</v>
      </c>
      <c r="G106" s="107">
        <f t="shared" si="38"/>
        <v>223288.16666666666</v>
      </c>
      <c r="H106" s="103">
        <f t="shared" si="41"/>
        <v>223509.71276595743</v>
      </c>
      <c r="I106" s="59">
        <f t="shared" si="42"/>
        <v>-20067.712765957433</v>
      </c>
      <c r="J106" s="59">
        <f t="shared" si="39"/>
        <v>20067.712765957433</v>
      </c>
      <c r="K106" s="99">
        <f t="shared" si="43"/>
        <v>9.8640953028172315E-2</v>
      </c>
      <c r="L106" s="100">
        <f t="shared" si="40"/>
        <v>402713095.65697092</v>
      </c>
      <c r="M106" s="23"/>
      <c r="N106" s="107">
        <f t="shared" si="26"/>
        <v>226374.41938623638</v>
      </c>
      <c r="O106" s="59">
        <f t="shared" si="27"/>
        <v>-22932.419386236375</v>
      </c>
      <c r="P106" s="59">
        <f t="shared" si="28"/>
        <v>22932.419386236375</v>
      </c>
      <c r="Q106" s="99">
        <f t="shared" si="25"/>
        <v>0.11272214875117417</v>
      </c>
      <c r="R106" s="100">
        <f t="shared" si="29"/>
        <v>525895858.90622991</v>
      </c>
      <c r="S106" s="23"/>
      <c r="T106" s="107">
        <f t="shared" si="30"/>
        <v>222036.38567740124</v>
      </c>
      <c r="U106" s="103">
        <f t="shared" si="31"/>
        <v>-709.8872814710337</v>
      </c>
      <c r="V106" s="108">
        <v>1</v>
      </c>
      <c r="W106" s="103">
        <f t="shared" si="32"/>
        <v>221326.49839593022</v>
      </c>
      <c r="X106" s="104">
        <f t="shared" si="36"/>
        <v>-17884.498395930219</v>
      </c>
      <c r="Y106" s="104">
        <f t="shared" si="33"/>
        <v>17884.498395930219</v>
      </c>
      <c r="Z106" s="105">
        <f t="shared" si="37"/>
        <v>8.7909568309052305E-2</v>
      </c>
      <c r="AA106" s="106">
        <f t="shared" si="34"/>
        <v>319855282.87403059</v>
      </c>
      <c r="AB106" s="23"/>
    </row>
    <row r="107" spans="1:28" hidden="1" outlineLevel="2" x14ac:dyDescent="0.25">
      <c r="A107" s="265"/>
      <c r="B107" s="34">
        <v>97</v>
      </c>
      <c r="C107" s="35">
        <v>36526</v>
      </c>
      <c r="D107" s="36">
        <v>199261</v>
      </c>
      <c r="E107" s="36">
        <f t="shared" si="35"/>
        <v>-4181</v>
      </c>
      <c r="F107" s="36">
        <f>AVERAGE($E$12:E107)</f>
        <v>406.84375</v>
      </c>
      <c r="G107" s="107">
        <f t="shared" si="38"/>
        <v>224109.91666666666</v>
      </c>
      <c r="H107" s="103">
        <f t="shared" si="41"/>
        <v>223743.30350877193</v>
      </c>
      <c r="I107" s="59">
        <f t="shared" si="42"/>
        <v>-24482.303508771933</v>
      </c>
      <c r="J107" s="59">
        <f t="shared" si="39"/>
        <v>24482.303508771933</v>
      </c>
      <c r="K107" s="99">
        <f t="shared" si="43"/>
        <v>0.12286550558700364</v>
      </c>
      <c r="L107" s="100">
        <f t="shared" si="40"/>
        <v>599383185.09562647</v>
      </c>
      <c r="M107" s="23"/>
      <c r="N107" s="107">
        <f t="shared" si="26"/>
        <v>221787.93550898912</v>
      </c>
      <c r="O107" s="59">
        <f t="shared" si="27"/>
        <v>-22526.935508989118</v>
      </c>
      <c r="P107" s="59">
        <f t="shared" si="28"/>
        <v>22526.935508989118</v>
      </c>
      <c r="Q107" s="99">
        <f t="shared" si="25"/>
        <v>0.11305240618580213</v>
      </c>
      <c r="R107" s="100">
        <f t="shared" si="29"/>
        <v>507462823.42615479</v>
      </c>
      <c r="S107" s="23"/>
      <c r="T107" s="107">
        <f t="shared" si="30"/>
        <v>214706.84887715112</v>
      </c>
      <c r="U107" s="103">
        <f t="shared" si="31"/>
        <v>-1727.1599155404137</v>
      </c>
      <c r="V107" s="108">
        <v>1</v>
      </c>
      <c r="W107" s="103">
        <f t="shared" si="32"/>
        <v>212979.68896161069</v>
      </c>
      <c r="X107" s="104">
        <f t="shared" si="36"/>
        <v>-13718.688961610693</v>
      </c>
      <c r="Y107" s="104">
        <f t="shared" si="33"/>
        <v>13718.688961610693</v>
      </c>
      <c r="Z107" s="105">
        <f t="shared" si="37"/>
        <v>6.8847837567866735E-2</v>
      </c>
      <c r="AA107" s="106">
        <f t="shared" si="34"/>
        <v>188202426.82541907</v>
      </c>
      <c r="AB107" s="23"/>
    </row>
    <row r="108" spans="1:28" hidden="1" outlineLevel="2" x14ac:dyDescent="0.25">
      <c r="A108" s="265"/>
      <c r="B108" s="34">
        <v>98</v>
      </c>
      <c r="C108" s="35">
        <v>36557</v>
      </c>
      <c r="D108" s="36">
        <v>232490</v>
      </c>
      <c r="E108" s="36">
        <f t="shared" si="35"/>
        <v>33229</v>
      </c>
      <c r="F108" s="36">
        <f>AVERAGE($E$12:E108)</f>
        <v>745.21649484536078</v>
      </c>
      <c r="G108" s="107">
        <f t="shared" si="38"/>
        <v>224757.91666666666</v>
      </c>
      <c r="H108" s="103">
        <f t="shared" si="41"/>
        <v>224516.76041666666</v>
      </c>
      <c r="I108" s="59">
        <f t="shared" si="42"/>
        <v>7973.239583333343</v>
      </c>
      <c r="J108" s="59">
        <f t="shared" si="39"/>
        <v>7973.239583333343</v>
      </c>
      <c r="K108" s="99">
        <f t="shared" si="43"/>
        <v>3.4294978637074036E-2</v>
      </c>
      <c r="L108" s="100">
        <f t="shared" si="40"/>
        <v>63572549.453233659</v>
      </c>
      <c r="M108" s="23"/>
      <c r="N108" s="107">
        <f t="shared" si="26"/>
        <v>217282.54840719132</v>
      </c>
      <c r="O108" s="59">
        <f t="shared" si="27"/>
        <v>15207.451592808677</v>
      </c>
      <c r="P108" s="59">
        <f t="shared" si="28"/>
        <v>15207.451592808677</v>
      </c>
      <c r="Q108" s="99">
        <f t="shared" si="25"/>
        <v>6.5411207332825821E-2</v>
      </c>
      <c r="R108" s="100">
        <f t="shared" si="29"/>
        <v>231266583.94761917</v>
      </c>
      <c r="S108" s="23"/>
      <c r="T108" s="107">
        <f t="shared" si="30"/>
        <v>218832.78227312746</v>
      </c>
      <c r="U108" s="103">
        <f t="shared" si="31"/>
        <v>-827.6875743584136</v>
      </c>
      <c r="V108" s="108">
        <v>1</v>
      </c>
      <c r="W108" s="103">
        <f t="shared" si="32"/>
        <v>218005.09469876904</v>
      </c>
      <c r="X108" s="104">
        <f t="shared" si="36"/>
        <v>14484.90530123096</v>
      </c>
      <c r="Y108" s="104">
        <f t="shared" si="33"/>
        <v>14484.90530123096</v>
      </c>
      <c r="Z108" s="105">
        <f t="shared" si="37"/>
        <v>6.2303347676162239E-2</v>
      </c>
      <c r="AA108" s="106">
        <f t="shared" si="34"/>
        <v>209812481.58562875</v>
      </c>
      <c r="AB108" s="23"/>
    </row>
    <row r="109" spans="1:28" hidden="1" outlineLevel="2" x14ac:dyDescent="0.25">
      <c r="A109" s="265"/>
      <c r="B109" s="34">
        <v>99</v>
      </c>
      <c r="C109" s="35">
        <v>36586</v>
      </c>
      <c r="D109" s="36">
        <v>227698</v>
      </c>
      <c r="E109" s="36">
        <f t="shared" si="35"/>
        <v>-4792</v>
      </c>
      <c r="F109" s="36">
        <f>AVERAGE($E$12:E109)</f>
        <v>688.71428571428567</v>
      </c>
      <c r="G109" s="107">
        <f t="shared" si="38"/>
        <v>225735.16666666666</v>
      </c>
      <c r="H109" s="103">
        <f t="shared" si="41"/>
        <v>225503.13316151203</v>
      </c>
      <c r="I109" s="59">
        <f t="shared" si="42"/>
        <v>2194.8668384879711</v>
      </c>
      <c r="J109" s="59">
        <f t="shared" si="39"/>
        <v>2194.8668384879711</v>
      </c>
      <c r="K109" s="99">
        <f t="shared" si="43"/>
        <v>9.6393768873155282E-3</v>
      </c>
      <c r="L109" s="100">
        <f t="shared" si="40"/>
        <v>4817440.4386941819</v>
      </c>
      <c r="M109" s="23"/>
      <c r="N109" s="107">
        <f t="shared" si="26"/>
        <v>220324.03872575308</v>
      </c>
      <c r="O109" s="59">
        <f t="shared" si="27"/>
        <v>7373.961274246918</v>
      </c>
      <c r="P109" s="59">
        <f t="shared" si="28"/>
        <v>7373.961274246918</v>
      </c>
      <c r="Q109" s="99">
        <f t="shared" si="25"/>
        <v>3.2384831110712074E-2</v>
      </c>
      <c r="R109" s="100">
        <f t="shared" si="29"/>
        <v>54375304.874093235</v>
      </c>
      <c r="S109" s="23"/>
      <c r="T109" s="107">
        <f t="shared" si="30"/>
        <v>220912.96628913831</v>
      </c>
      <c r="U109" s="103">
        <f t="shared" si="31"/>
        <v>-380.82128878261261</v>
      </c>
      <c r="V109" s="108">
        <v>1</v>
      </c>
      <c r="W109" s="103">
        <f t="shared" si="32"/>
        <v>220532.1450003557</v>
      </c>
      <c r="X109" s="104">
        <f t="shared" si="36"/>
        <v>7165.8549996443035</v>
      </c>
      <c r="Y109" s="104">
        <f t="shared" si="33"/>
        <v>7165.8549996443035</v>
      </c>
      <c r="Z109" s="105">
        <f t="shared" si="37"/>
        <v>3.1470873699568302E-2</v>
      </c>
      <c r="AA109" s="106">
        <f t="shared" si="34"/>
        <v>51349477.875927262</v>
      </c>
      <c r="AB109" s="23"/>
    </row>
    <row r="110" spans="1:28" hidden="1" outlineLevel="2" x14ac:dyDescent="0.25">
      <c r="A110" s="265"/>
      <c r="B110" s="34">
        <v>100</v>
      </c>
      <c r="C110" s="35">
        <v>36617</v>
      </c>
      <c r="D110" s="36">
        <v>242501</v>
      </c>
      <c r="E110" s="36">
        <f t="shared" si="35"/>
        <v>14803</v>
      </c>
      <c r="F110" s="36">
        <f>AVERAGE($E$12:E110)</f>
        <v>831.28282828282829</v>
      </c>
      <c r="G110" s="107">
        <f t="shared" si="38"/>
        <v>226293.66666666666</v>
      </c>
      <c r="H110" s="103">
        <f t="shared" si="41"/>
        <v>226423.88095238095</v>
      </c>
      <c r="I110" s="59">
        <f t="shared" si="42"/>
        <v>16077.119047619053</v>
      </c>
      <c r="J110" s="59">
        <f t="shared" si="39"/>
        <v>16077.119047619053</v>
      </c>
      <c r="K110" s="99">
        <f t="shared" si="43"/>
        <v>6.6297124744306435E-2</v>
      </c>
      <c r="L110" s="100">
        <f t="shared" si="40"/>
        <v>258473756.87131536</v>
      </c>
      <c r="M110" s="23"/>
      <c r="N110" s="107">
        <f t="shared" si="26"/>
        <v>221798.83098060248</v>
      </c>
      <c r="O110" s="59">
        <f t="shared" si="27"/>
        <v>20702.169019397523</v>
      </c>
      <c r="P110" s="59">
        <f t="shared" si="28"/>
        <v>20702.169019397523</v>
      </c>
      <c r="Q110" s="99">
        <f t="shared" si="25"/>
        <v>8.5369417113321272E-2</v>
      </c>
      <c r="R110" s="100">
        <f t="shared" si="29"/>
        <v>428579802.10770261</v>
      </c>
      <c r="S110" s="23"/>
      <c r="T110" s="107">
        <f t="shared" si="30"/>
        <v>227122.80150024896</v>
      </c>
      <c r="U110" s="103">
        <f t="shared" si="31"/>
        <v>631.99585189426477</v>
      </c>
      <c r="V110" s="108">
        <v>1</v>
      </c>
      <c r="W110" s="103">
        <f t="shared" si="32"/>
        <v>227754.79735214321</v>
      </c>
      <c r="X110" s="104">
        <f t="shared" si="36"/>
        <v>14746.202647856786</v>
      </c>
      <c r="Y110" s="104">
        <f t="shared" si="33"/>
        <v>14746.202647856786</v>
      </c>
      <c r="Z110" s="105">
        <f t="shared" si="37"/>
        <v>6.0808832325874064E-2</v>
      </c>
      <c r="AA110" s="106">
        <f t="shared" si="34"/>
        <v>217450492.53165847</v>
      </c>
      <c r="AB110" s="23"/>
    </row>
    <row r="111" spans="1:28" hidden="1" outlineLevel="2" x14ac:dyDescent="0.25">
      <c r="A111" s="265"/>
      <c r="B111" s="34">
        <v>101</v>
      </c>
      <c r="C111" s="35">
        <v>36647</v>
      </c>
      <c r="D111" s="36">
        <v>242963</v>
      </c>
      <c r="E111" s="36">
        <f t="shared" si="35"/>
        <v>462</v>
      </c>
      <c r="F111" s="36">
        <f>AVERAGE($E$12:E111)</f>
        <v>827.59</v>
      </c>
      <c r="G111" s="107">
        <f t="shared" si="38"/>
        <v>227269.91666666666</v>
      </c>
      <c r="H111" s="103">
        <f t="shared" si="41"/>
        <v>227124.94949494948</v>
      </c>
      <c r="I111" s="59">
        <f t="shared" si="42"/>
        <v>15838.050505050516</v>
      </c>
      <c r="J111" s="59">
        <f t="shared" si="39"/>
        <v>15838.050505050516</v>
      </c>
      <c r="K111" s="99">
        <f t="shared" si="43"/>
        <v>6.5187088178243258E-2</v>
      </c>
      <c r="L111" s="100">
        <f t="shared" si="40"/>
        <v>250843843.80053091</v>
      </c>
      <c r="M111" s="23"/>
      <c r="N111" s="107">
        <f t="shared" si="26"/>
        <v>225939.26478448202</v>
      </c>
      <c r="O111" s="59">
        <f t="shared" si="27"/>
        <v>17023.735215517983</v>
      </c>
      <c r="P111" s="59">
        <f t="shared" si="28"/>
        <v>17023.735215517983</v>
      </c>
      <c r="Q111" s="99">
        <f t="shared" si="25"/>
        <v>7.0067192187773381E-2</v>
      </c>
      <c r="R111" s="100">
        <f t="shared" si="29"/>
        <v>289807560.68806714</v>
      </c>
      <c r="S111" s="23"/>
      <c r="T111" s="107">
        <f t="shared" si="30"/>
        <v>232317.25814650024</v>
      </c>
      <c r="U111" s="103">
        <f t="shared" si="31"/>
        <v>1333.1306320585581</v>
      </c>
      <c r="V111" s="108">
        <v>1</v>
      </c>
      <c r="W111" s="103">
        <f t="shared" si="32"/>
        <v>233650.38877855882</v>
      </c>
      <c r="X111" s="104">
        <f t="shared" si="36"/>
        <v>9312.6112214411842</v>
      </c>
      <c r="Y111" s="104">
        <f t="shared" si="33"/>
        <v>9312.6112214411842</v>
      </c>
      <c r="Z111" s="105">
        <f t="shared" si="37"/>
        <v>3.8329339123410494E-2</v>
      </c>
      <c r="AA111" s="106">
        <f t="shared" si="34"/>
        <v>86724727.761712268</v>
      </c>
      <c r="AB111" s="23"/>
    </row>
    <row r="112" spans="1:28" hidden="1" outlineLevel="2" x14ac:dyDescent="0.25">
      <c r="A112" s="265"/>
      <c r="B112" s="34">
        <v>102</v>
      </c>
      <c r="C112" s="35">
        <v>36678</v>
      </c>
      <c r="D112" s="36">
        <v>245140</v>
      </c>
      <c r="E112" s="36">
        <f t="shared" si="35"/>
        <v>2177</v>
      </c>
      <c r="F112" s="36">
        <f>AVERAGE($E$12:E112)</f>
        <v>840.95049504950498</v>
      </c>
      <c r="G112" s="107">
        <f t="shared" si="38"/>
        <v>227852.66666666666</v>
      </c>
      <c r="H112" s="103">
        <f t="shared" si="41"/>
        <v>228097.50666666665</v>
      </c>
      <c r="I112" s="59">
        <f t="shared" si="42"/>
        <v>17042.493333333347</v>
      </c>
      <c r="J112" s="59">
        <f t="shared" si="39"/>
        <v>17042.493333333347</v>
      </c>
      <c r="K112" s="99">
        <f t="shared" si="43"/>
        <v>6.9521470724212067E-2</v>
      </c>
      <c r="L112" s="100">
        <f t="shared" si="40"/>
        <v>290446579.01671153</v>
      </c>
      <c r="M112" s="23"/>
      <c r="N112" s="107">
        <f t="shared" si="26"/>
        <v>229344.01182758564</v>
      </c>
      <c r="O112" s="59">
        <f t="shared" si="27"/>
        <v>15795.988172414363</v>
      </c>
      <c r="P112" s="59">
        <f t="shared" si="28"/>
        <v>15795.988172414363</v>
      </c>
      <c r="Q112" s="99">
        <f t="shared" si="25"/>
        <v>6.4436600197496793E-2</v>
      </c>
      <c r="R112" s="100">
        <f t="shared" si="29"/>
        <v>249513242.34305447</v>
      </c>
      <c r="S112" s="23"/>
      <c r="T112" s="107">
        <f t="shared" si="30"/>
        <v>237097.27214499115</v>
      </c>
      <c r="U112" s="103">
        <f t="shared" si="31"/>
        <v>1862.8293890023065</v>
      </c>
      <c r="V112" s="108">
        <v>1</v>
      </c>
      <c r="W112" s="103">
        <f t="shared" si="32"/>
        <v>238960.10153399347</v>
      </c>
      <c r="X112" s="104">
        <f t="shared" si="36"/>
        <v>6179.8984660065325</v>
      </c>
      <c r="Y112" s="104">
        <f t="shared" si="33"/>
        <v>6179.8984660065325</v>
      </c>
      <c r="Z112" s="105">
        <f t="shared" si="37"/>
        <v>2.5209669845829046E-2</v>
      </c>
      <c r="AA112" s="106">
        <f t="shared" si="34"/>
        <v>38191145.050149895</v>
      </c>
      <c r="AB112" s="23"/>
    </row>
    <row r="113" spans="1:28" hidden="1" outlineLevel="2" x14ac:dyDescent="0.25">
      <c r="A113" s="265"/>
      <c r="B113" s="34">
        <v>103</v>
      </c>
      <c r="C113" s="35">
        <v>36708</v>
      </c>
      <c r="D113" s="36">
        <v>247832</v>
      </c>
      <c r="E113" s="36">
        <f t="shared" si="35"/>
        <v>2692</v>
      </c>
      <c r="F113" s="36">
        <f>AVERAGE($E$12:E113)</f>
        <v>859.0980392156863</v>
      </c>
      <c r="G113" s="107">
        <f t="shared" si="38"/>
        <v>228021.33333333334</v>
      </c>
      <c r="H113" s="103">
        <f t="shared" si="41"/>
        <v>228693.61716171616</v>
      </c>
      <c r="I113" s="59">
        <f t="shared" si="42"/>
        <v>19138.38283828384</v>
      </c>
      <c r="J113" s="59">
        <f t="shared" si="39"/>
        <v>19138.38283828384</v>
      </c>
      <c r="K113" s="99">
        <f t="shared" si="43"/>
        <v>7.7223211039267894E-2</v>
      </c>
      <c r="L113" s="100">
        <f t="shared" si="40"/>
        <v>366277697.66471744</v>
      </c>
      <c r="M113" s="23"/>
      <c r="N113" s="107">
        <f t="shared" si="26"/>
        <v>232503.20946206851</v>
      </c>
      <c r="O113" s="59">
        <f t="shared" si="27"/>
        <v>15328.790537931491</v>
      </c>
      <c r="P113" s="59">
        <f t="shared" si="28"/>
        <v>15328.790537931491</v>
      </c>
      <c r="Q113" s="99">
        <f t="shared" si="25"/>
        <v>6.185153869529153E-2</v>
      </c>
      <c r="R113" s="100">
        <f t="shared" si="29"/>
        <v>234971819.35577801</v>
      </c>
      <c r="S113" s="23"/>
      <c r="T113" s="107">
        <f t="shared" si="30"/>
        <v>241621.67107379541</v>
      </c>
      <c r="U113" s="103">
        <f t="shared" si="31"/>
        <v>2271.8452815857763</v>
      </c>
      <c r="V113" s="108">
        <v>1</v>
      </c>
      <c r="W113" s="103">
        <f t="shared" si="32"/>
        <v>243893.5163553812</v>
      </c>
      <c r="X113" s="104">
        <f t="shared" si="36"/>
        <v>3938.4836446187983</v>
      </c>
      <c r="Y113" s="104">
        <f t="shared" si="33"/>
        <v>3938.4836446187983</v>
      </c>
      <c r="Z113" s="105">
        <f t="shared" si="37"/>
        <v>1.5891747815531484E-2</v>
      </c>
      <c r="AA113" s="106">
        <f t="shared" si="34"/>
        <v>15511653.418929772</v>
      </c>
      <c r="AB113" s="23"/>
    </row>
    <row r="114" spans="1:28" hidden="1" outlineLevel="2" x14ac:dyDescent="0.25">
      <c r="A114" s="265"/>
      <c r="B114" s="34">
        <v>104</v>
      </c>
      <c r="C114" s="35">
        <v>36739</v>
      </c>
      <c r="D114" s="36">
        <v>227899</v>
      </c>
      <c r="E114" s="36">
        <f t="shared" si="35"/>
        <v>-19933</v>
      </c>
      <c r="F114" s="36">
        <f>AVERAGE($E$12:E114)</f>
        <v>657.23300970873788</v>
      </c>
      <c r="G114" s="107">
        <f t="shared" si="38"/>
        <v>228548.75</v>
      </c>
      <c r="H114" s="103">
        <f t="shared" si="41"/>
        <v>228880.43137254904</v>
      </c>
      <c r="I114" s="59">
        <f t="shared" si="42"/>
        <v>-981.43137254903559</v>
      </c>
      <c r="J114" s="59">
        <f t="shared" si="39"/>
        <v>981.43137254903559</v>
      </c>
      <c r="K114" s="99">
        <f t="shared" si="43"/>
        <v>4.3064312372982578E-3</v>
      </c>
      <c r="L114" s="100">
        <f t="shared" si="40"/>
        <v>963207.53902348387</v>
      </c>
      <c r="M114" s="23"/>
      <c r="N114" s="107">
        <f t="shared" si="26"/>
        <v>235568.96756965481</v>
      </c>
      <c r="O114" s="59">
        <f t="shared" si="27"/>
        <v>-7669.9675696548074</v>
      </c>
      <c r="P114" s="59">
        <f t="shared" si="28"/>
        <v>7669.9675696548074</v>
      </c>
      <c r="Q114" s="99">
        <f t="shared" si="25"/>
        <v>3.3655117265344765E-2</v>
      </c>
      <c r="R114" s="100">
        <f t="shared" si="29"/>
        <v>58828402.51955647</v>
      </c>
      <c r="S114" s="23"/>
      <c r="T114" s="107">
        <f t="shared" si="30"/>
        <v>239095.16144876683</v>
      </c>
      <c r="U114" s="103">
        <f t="shared" si="31"/>
        <v>1534.459545195368</v>
      </c>
      <c r="V114" s="108">
        <v>1</v>
      </c>
      <c r="W114" s="103">
        <f t="shared" si="32"/>
        <v>240629.62099396219</v>
      </c>
      <c r="X114" s="104">
        <f t="shared" si="36"/>
        <v>-12730.620993962191</v>
      </c>
      <c r="Y114" s="104">
        <f t="shared" si="33"/>
        <v>12730.620993962191</v>
      </c>
      <c r="Z114" s="105">
        <f t="shared" si="37"/>
        <v>5.5860802346487659E-2</v>
      </c>
      <c r="AA114" s="106">
        <f t="shared" si="34"/>
        <v>162068710.89191088</v>
      </c>
      <c r="AB114" s="23"/>
    </row>
    <row r="115" spans="1:28" hidden="1" outlineLevel="2" x14ac:dyDescent="0.25">
      <c r="A115" s="265"/>
      <c r="B115" s="34">
        <v>105</v>
      </c>
      <c r="C115" s="35">
        <v>36770</v>
      </c>
      <c r="D115" s="36">
        <v>236491</v>
      </c>
      <c r="E115" s="36">
        <f t="shared" si="35"/>
        <v>8592</v>
      </c>
      <c r="F115" s="36">
        <f>AVERAGE($E$12:E115)</f>
        <v>733.52884615384619</v>
      </c>
      <c r="G115" s="107">
        <f t="shared" si="38"/>
        <v>228848.16666666666</v>
      </c>
      <c r="H115" s="103">
        <f t="shared" si="41"/>
        <v>229205.98300970873</v>
      </c>
      <c r="I115" s="59">
        <f t="shared" si="42"/>
        <v>7285.0169902912749</v>
      </c>
      <c r="J115" s="59">
        <f t="shared" si="39"/>
        <v>7285.0169902912749</v>
      </c>
      <c r="K115" s="99">
        <f t="shared" si="43"/>
        <v>3.0804626773497826E-2</v>
      </c>
      <c r="L115" s="100">
        <f t="shared" si="40"/>
        <v>53071472.548832543</v>
      </c>
      <c r="M115" s="23"/>
      <c r="N115" s="107">
        <f t="shared" si="26"/>
        <v>234034.97405572387</v>
      </c>
      <c r="O115" s="59">
        <f t="shared" si="27"/>
        <v>2456.0259442761308</v>
      </c>
      <c r="P115" s="59">
        <f t="shared" si="28"/>
        <v>2456.0259442761308</v>
      </c>
      <c r="Q115" s="99">
        <f t="shared" si="25"/>
        <v>1.0385282925253522E-2</v>
      </c>
      <c r="R115" s="100">
        <f t="shared" si="29"/>
        <v>6032063.4389574593</v>
      </c>
      <c r="S115" s="23"/>
      <c r="T115" s="107">
        <f t="shared" si="30"/>
        <v>239388.0346957735</v>
      </c>
      <c r="U115" s="103">
        <f t="shared" si="31"/>
        <v>1343.6591470172159</v>
      </c>
      <c r="V115" s="108">
        <v>1</v>
      </c>
      <c r="W115" s="103">
        <f t="shared" si="32"/>
        <v>240731.69384279073</v>
      </c>
      <c r="X115" s="104">
        <f t="shared" si="36"/>
        <v>-4240.6938427907298</v>
      </c>
      <c r="Y115" s="104">
        <f t="shared" si="33"/>
        <v>4240.6938427907298</v>
      </c>
      <c r="Z115" s="105">
        <f t="shared" si="37"/>
        <v>1.7931734580980796E-2</v>
      </c>
      <c r="AA115" s="106">
        <f t="shared" si="34"/>
        <v>17983484.268283207</v>
      </c>
      <c r="AB115" s="23"/>
    </row>
    <row r="116" spans="1:28" hidden="1" outlineLevel="2" x14ac:dyDescent="0.25">
      <c r="A116" s="265"/>
      <c r="B116" s="34">
        <v>106</v>
      </c>
      <c r="C116" s="35">
        <v>36800</v>
      </c>
      <c r="D116" s="36">
        <v>222819</v>
      </c>
      <c r="E116" s="36">
        <f t="shared" si="35"/>
        <v>-13672</v>
      </c>
      <c r="F116" s="36">
        <f>AVERAGE($E$12:E116)</f>
        <v>596.33333333333337</v>
      </c>
      <c r="G116" s="107">
        <f t="shared" si="38"/>
        <v>229086.5</v>
      </c>
      <c r="H116" s="103">
        <f t="shared" si="41"/>
        <v>229581.6955128205</v>
      </c>
      <c r="I116" s="59">
        <f t="shared" si="42"/>
        <v>-6762.6955128205009</v>
      </c>
      <c r="J116" s="59">
        <f t="shared" si="39"/>
        <v>6762.6955128205009</v>
      </c>
      <c r="K116" s="99">
        <f t="shared" si="43"/>
        <v>3.0350623209064311E-2</v>
      </c>
      <c r="L116" s="100">
        <f t="shared" si="40"/>
        <v>45734050.599122539</v>
      </c>
      <c r="M116" s="23"/>
      <c r="N116" s="107">
        <f t="shared" si="26"/>
        <v>234526.17924457911</v>
      </c>
      <c r="O116" s="59">
        <f t="shared" si="27"/>
        <v>-11707.179244579107</v>
      </c>
      <c r="P116" s="59">
        <f t="shared" si="28"/>
        <v>11707.179244579107</v>
      </c>
      <c r="Q116" s="99">
        <f t="shared" si="25"/>
        <v>5.2541207188700728E-2</v>
      </c>
      <c r="R116" s="100">
        <f t="shared" si="29"/>
        <v>137058045.86470383</v>
      </c>
      <c r="S116" s="23"/>
      <c r="T116" s="107">
        <f t="shared" si="30"/>
        <v>235357.88568995352</v>
      </c>
      <c r="U116" s="103">
        <f t="shared" si="31"/>
        <v>517.84080737369015</v>
      </c>
      <c r="V116" s="108">
        <v>1</v>
      </c>
      <c r="W116" s="103">
        <f t="shared" si="32"/>
        <v>235875.72649732721</v>
      </c>
      <c r="X116" s="104">
        <f t="shared" si="36"/>
        <v>-13056.72649732721</v>
      </c>
      <c r="Y116" s="104">
        <f t="shared" si="33"/>
        <v>13056.72649732721</v>
      </c>
      <c r="Z116" s="105">
        <f t="shared" si="37"/>
        <v>5.8597904565262433E-2</v>
      </c>
      <c r="AA116" s="106">
        <f t="shared" si="34"/>
        <v>170478106.82600647</v>
      </c>
      <c r="AB116" s="23"/>
    </row>
    <row r="117" spans="1:28" hidden="1" outlineLevel="2" x14ac:dyDescent="0.25">
      <c r="A117" s="265"/>
      <c r="B117" s="34">
        <v>107</v>
      </c>
      <c r="C117" s="35">
        <v>36831</v>
      </c>
      <c r="D117" s="36">
        <v>218390</v>
      </c>
      <c r="E117" s="36">
        <f t="shared" si="35"/>
        <v>-4429</v>
      </c>
      <c r="F117" s="36">
        <f>AVERAGE($E$12:E117)</f>
        <v>548.92452830188677</v>
      </c>
      <c r="G117" s="107">
        <f t="shared" si="38"/>
        <v>229166.75</v>
      </c>
      <c r="H117" s="103">
        <f t="shared" si="41"/>
        <v>229682.83333333334</v>
      </c>
      <c r="I117" s="59">
        <f t="shared" si="42"/>
        <v>-11292.833333333343</v>
      </c>
      <c r="J117" s="59">
        <f t="shared" si="39"/>
        <v>11292.833333333343</v>
      </c>
      <c r="K117" s="99">
        <f t="shared" si="43"/>
        <v>5.1709479982294713E-2</v>
      </c>
      <c r="L117" s="100">
        <f t="shared" si="40"/>
        <v>127528084.69444466</v>
      </c>
      <c r="M117" s="23"/>
      <c r="N117" s="107">
        <f t="shared" si="26"/>
        <v>232184.74339566327</v>
      </c>
      <c r="O117" s="59">
        <f t="shared" si="27"/>
        <v>-13794.743395663274</v>
      </c>
      <c r="P117" s="59">
        <f t="shared" si="28"/>
        <v>13794.743395663274</v>
      </c>
      <c r="Q117" s="99">
        <f t="shared" si="25"/>
        <v>6.3165636685119625E-2</v>
      </c>
      <c r="R117" s="100">
        <f t="shared" si="29"/>
        <v>190294945.3521955</v>
      </c>
      <c r="S117" s="23"/>
      <c r="T117" s="107">
        <f t="shared" si="30"/>
        <v>230630.00854812903</v>
      </c>
      <c r="U117" s="103">
        <f t="shared" si="31"/>
        <v>-288.2933090364603</v>
      </c>
      <c r="V117" s="108">
        <v>1</v>
      </c>
      <c r="W117" s="103">
        <f t="shared" si="32"/>
        <v>230341.71523909256</v>
      </c>
      <c r="X117" s="104">
        <f t="shared" si="36"/>
        <v>-11951.715239092562</v>
      </c>
      <c r="Y117" s="104">
        <f t="shared" si="33"/>
        <v>11951.715239092562</v>
      </c>
      <c r="Z117" s="105">
        <f t="shared" si="37"/>
        <v>5.4726476666022081E-2</v>
      </c>
      <c r="AA117" s="106">
        <f t="shared" si="34"/>
        <v>142843497.15635738</v>
      </c>
      <c r="AB117" s="23"/>
    </row>
    <row r="118" spans="1:28" hidden="1" outlineLevel="2" x14ac:dyDescent="0.25">
      <c r="A118" s="265"/>
      <c r="B118" s="34">
        <v>108</v>
      </c>
      <c r="C118" s="35">
        <v>36861</v>
      </c>
      <c r="D118" s="36">
        <v>209685</v>
      </c>
      <c r="E118" s="36">
        <f t="shared" si="35"/>
        <v>-8705</v>
      </c>
      <c r="F118" s="36">
        <f>AVERAGE($E$12:E118)</f>
        <v>462.43925233644859</v>
      </c>
      <c r="G118" s="107">
        <f t="shared" si="38"/>
        <v>228910.5</v>
      </c>
      <c r="H118" s="103">
        <f t="shared" si="41"/>
        <v>229715.6745283019</v>
      </c>
      <c r="I118" s="59">
        <f t="shared" si="42"/>
        <v>-20030.674528301897</v>
      </c>
      <c r="J118" s="59">
        <f t="shared" si="39"/>
        <v>20030.674528301897</v>
      </c>
      <c r="K118" s="99">
        <f t="shared" si="43"/>
        <v>9.5527455603891059E-2</v>
      </c>
      <c r="L118" s="100">
        <f t="shared" si="40"/>
        <v>401227922.05876243</v>
      </c>
      <c r="M118" s="23"/>
      <c r="N118" s="107">
        <f t="shared" si="26"/>
        <v>229425.79471653063</v>
      </c>
      <c r="O118" s="59">
        <f t="shared" si="27"/>
        <v>-19740.794716530625</v>
      </c>
      <c r="P118" s="59">
        <f t="shared" si="28"/>
        <v>19740.794716530625</v>
      </c>
      <c r="Q118" s="99">
        <f t="shared" si="25"/>
        <v>9.4145001867232403E-2</v>
      </c>
      <c r="R118" s="100">
        <f t="shared" si="29"/>
        <v>389698976.04020345</v>
      </c>
      <c r="S118" s="23"/>
      <c r="T118" s="107">
        <f t="shared" si="30"/>
        <v>224144.70066736478</v>
      </c>
      <c r="U118" s="103">
        <f t="shared" si="31"/>
        <v>-1240.6176456745368</v>
      </c>
      <c r="V118" s="108">
        <v>1</v>
      </c>
      <c r="W118" s="103">
        <f t="shared" si="32"/>
        <v>222904.08302169025</v>
      </c>
      <c r="X118" s="104">
        <f t="shared" si="36"/>
        <v>-13219.083021690254</v>
      </c>
      <c r="Y118" s="104">
        <f t="shared" si="33"/>
        <v>13219.083021690254</v>
      </c>
      <c r="Z118" s="105">
        <f t="shared" si="37"/>
        <v>6.3042578256385789E-2</v>
      </c>
      <c r="AA118" s="106">
        <f t="shared" si="34"/>
        <v>174744155.93433955</v>
      </c>
      <c r="AB118" s="23"/>
    </row>
    <row r="119" spans="1:28" hidden="1" outlineLevel="2" x14ac:dyDescent="0.25">
      <c r="A119" s="265"/>
      <c r="B119" s="34">
        <v>109</v>
      </c>
      <c r="C119" s="35">
        <v>36892</v>
      </c>
      <c r="D119" s="36">
        <v>200876</v>
      </c>
      <c r="E119" s="36">
        <f t="shared" si="35"/>
        <v>-8809</v>
      </c>
      <c r="F119" s="36">
        <f>AVERAGE($E$12:E119)</f>
        <v>376.59259259259261</v>
      </c>
      <c r="G119" s="107">
        <f t="shared" si="38"/>
        <v>229430.75</v>
      </c>
      <c r="H119" s="103">
        <f t="shared" si="41"/>
        <v>229372.93925233645</v>
      </c>
      <c r="I119" s="59">
        <f t="shared" si="42"/>
        <v>-28496.939252336451</v>
      </c>
      <c r="J119" s="59">
        <f t="shared" si="39"/>
        <v>28496.939252336451</v>
      </c>
      <c r="K119" s="99">
        <f t="shared" si="43"/>
        <v>0.14186333485501729</v>
      </c>
      <c r="L119" s="100">
        <f t="shared" si="40"/>
        <v>812075546.75135398</v>
      </c>
      <c r="M119" s="23"/>
      <c r="N119" s="107">
        <f t="shared" si="26"/>
        <v>225477.63577322452</v>
      </c>
      <c r="O119" s="59">
        <f t="shared" si="27"/>
        <v>-24601.635773224523</v>
      </c>
      <c r="P119" s="59">
        <f t="shared" si="28"/>
        <v>24601.635773224523</v>
      </c>
      <c r="Q119" s="99">
        <f t="shared" si="25"/>
        <v>0.12247175258977938</v>
      </c>
      <c r="R119" s="100">
        <f t="shared" si="29"/>
        <v>605240482.7184006</v>
      </c>
      <c r="S119" s="23"/>
      <c r="T119" s="107">
        <f t="shared" si="30"/>
        <v>216295.65811518315</v>
      </c>
      <c r="U119" s="103">
        <f t="shared" si="31"/>
        <v>-2256.1653408540346</v>
      </c>
      <c r="V119" s="108">
        <v>1</v>
      </c>
      <c r="W119" s="103">
        <f t="shared" si="32"/>
        <v>214039.49277432912</v>
      </c>
      <c r="X119" s="104">
        <f t="shared" si="36"/>
        <v>-13163.492774329119</v>
      </c>
      <c r="Y119" s="104">
        <f t="shared" si="33"/>
        <v>13163.492774329119</v>
      </c>
      <c r="Z119" s="105">
        <f t="shared" si="37"/>
        <v>6.5530440542071328E-2</v>
      </c>
      <c r="AA119" s="106">
        <f t="shared" si="34"/>
        <v>173277542.01981494</v>
      </c>
      <c r="AB119" s="23"/>
    </row>
    <row r="120" spans="1:28" hidden="1" outlineLevel="2" x14ac:dyDescent="0.25">
      <c r="A120" s="265"/>
      <c r="B120" s="34">
        <v>110</v>
      </c>
      <c r="C120" s="35">
        <v>36923</v>
      </c>
      <c r="D120" s="36">
        <v>232587</v>
      </c>
      <c r="E120" s="36">
        <f t="shared" si="35"/>
        <v>31711</v>
      </c>
      <c r="F120" s="36">
        <f>AVERAGE($E$12:E120)</f>
        <v>664.06422018348621</v>
      </c>
      <c r="G120" s="107">
        <f t="shared" si="38"/>
        <v>229565.33333333334</v>
      </c>
      <c r="H120" s="103">
        <f t="shared" si="41"/>
        <v>229807.34259259258</v>
      </c>
      <c r="I120" s="59">
        <f t="shared" si="42"/>
        <v>2779.657407407416</v>
      </c>
      <c r="J120" s="59">
        <f t="shared" si="39"/>
        <v>2779.657407407416</v>
      </c>
      <c r="K120" s="99">
        <f t="shared" si="43"/>
        <v>1.1951043727325328E-2</v>
      </c>
      <c r="L120" s="100">
        <f t="shared" si="40"/>
        <v>7726495.3025549175</v>
      </c>
      <c r="M120" s="23"/>
      <c r="N120" s="107">
        <f t="shared" si="26"/>
        <v>220557.30861857964</v>
      </c>
      <c r="O120" s="59">
        <f t="shared" si="27"/>
        <v>12029.691381420358</v>
      </c>
      <c r="P120" s="59">
        <f t="shared" si="28"/>
        <v>12029.691381420358</v>
      </c>
      <c r="Q120" s="99">
        <f t="shared" si="25"/>
        <v>5.1721254332444885E-2</v>
      </c>
      <c r="R120" s="100">
        <f t="shared" si="29"/>
        <v>144713474.73221925</v>
      </c>
      <c r="S120" s="23"/>
      <c r="T120" s="107">
        <f t="shared" si="30"/>
        <v>219603.74494203035</v>
      </c>
      <c r="U120" s="103">
        <f t="shared" si="31"/>
        <v>-1401.0805749301016</v>
      </c>
      <c r="V120" s="108">
        <v>1</v>
      </c>
      <c r="W120" s="103">
        <f t="shared" si="32"/>
        <v>218202.66436710025</v>
      </c>
      <c r="X120" s="104">
        <f t="shared" si="36"/>
        <v>14384.335632899747</v>
      </c>
      <c r="Y120" s="104">
        <f t="shared" si="33"/>
        <v>14384.335632899747</v>
      </c>
      <c r="Z120" s="105">
        <f t="shared" si="37"/>
        <v>6.1844968260907733E-2</v>
      </c>
      <c r="AA120" s="106">
        <f t="shared" si="34"/>
        <v>206909111.59990937</v>
      </c>
      <c r="AB120" s="23"/>
    </row>
    <row r="121" spans="1:28" hidden="1" outlineLevel="2" x14ac:dyDescent="0.25">
      <c r="A121" s="265"/>
      <c r="B121" s="34">
        <v>111</v>
      </c>
      <c r="C121" s="35">
        <v>36951</v>
      </c>
      <c r="D121" s="36">
        <v>232513</v>
      </c>
      <c r="E121" s="36">
        <f t="shared" si="35"/>
        <v>-74</v>
      </c>
      <c r="F121" s="36">
        <f>AVERAGE($E$12:E121)</f>
        <v>657.35454545454547</v>
      </c>
      <c r="G121" s="107">
        <f t="shared" si="38"/>
        <v>229573.41666666666</v>
      </c>
      <c r="H121" s="103">
        <f t="shared" si="41"/>
        <v>230229.39755351684</v>
      </c>
      <c r="I121" s="59">
        <f t="shared" si="42"/>
        <v>2283.6024464831571</v>
      </c>
      <c r="J121" s="59">
        <f t="shared" si="39"/>
        <v>2283.6024464831571</v>
      </c>
      <c r="K121" s="99">
        <f t="shared" si="43"/>
        <v>9.8213968530067447E-3</v>
      </c>
      <c r="L121" s="100">
        <f t="shared" si="40"/>
        <v>5214840.1335838605</v>
      </c>
      <c r="M121" s="23"/>
      <c r="N121" s="107">
        <f t="shared" si="26"/>
        <v>222963.24689486373</v>
      </c>
      <c r="O121" s="59">
        <f t="shared" si="27"/>
        <v>9549.7531051362748</v>
      </c>
      <c r="P121" s="59">
        <f t="shared" si="28"/>
        <v>9549.7531051362748</v>
      </c>
      <c r="Q121" s="99">
        <f t="shared" si="25"/>
        <v>4.1071910409896543E-2</v>
      </c>
      <c r="R121" s="100">
        <f t="shared" si="29"/>
        <v>91197784.36905992</v>
      </c>
      <c r="S121" s="23"/>
      <c r="T121" s="107">
        <f t="shared" si="30"/>
        <v>222495.76505697015</v>
      </c>
      <c r="U121" s="103">
        <f t="shared" si="31"/>
        <v>-741.33962720776367</v>
      </c>
      <c r="V121" s="108">
        <v>1</v>
      </c>
      <c r="W121" s="103">
        <f t="shared" si="32"/>
        <v>221754.4254297624</v>
      </c>
      <c r="X121" s="104">
        <f t="shared" si="36"/>
        <v>10758.574570237601</v>
      </c>
      <c r="Y121" s="104">
        <f t="shared" si="33"/>
        <v>10758.574570237601</v>
      </c>
      <c r="Z121" s="105">
        <f t="shared" si="37"/>
        <v>4.627085182436079E-2</v>
      </c>
      <c r="AA121" s="106">
        <f t="shared" si="34"/>
        <v>115746926.78336318</v>
      </c>
      <c r="AB121" s="23"/>
    </row>
    <row r="122" spans="1:28" hidden="1" outlineLevel="2" x14ac:dyDescent="0.25">
      <c r="A122" s="265"/>
      <c r="B122" s="34">
        <v>112</v>
      </c>
      <c r="C122" s="35">
        <v>36982</v>
      </c>
      <c r="D122" s="36">
        <v>245357</v>
      </c>
      <c r="E122" s="36">
        <f t="shared" si="35"/>
        <v>12844</v>
      </c>
      <c r="F122" s="36">
        <f>AVERAGE($E$12:E122)</f>
        <v>767.14414414414409</v>
      </c>
      <c r="G122" s="107">
        <f t="shared" si="38"/>
        <v>229974.66666666666</v>
      </c>
      <c r="H122" s="103">
        <f t="shared" si="41"/>
        <v>230230.77121212121</v>
      </c>
      <c r="I122" s="59">
        <f t="shared" si="42"/>
        <v>15126.22878787879</v>
      </c>
      <c r="J122" s="59">
        <f t="shared" si="39"/>
        <v>15126.22878787879</v>
      </c>
      <c r="K122" s="99">
        <f t="shared" si="43"/>
        <v>6.1649876660860664E-2</v>
      </c>
      <c r="L122" s="100">
        <f t="shared" si="40"/>
        <v>228802797.34325305</v>
      </c>
      <c r="M122" s="23"/>
      <c r="N122" s="107">
        <f t="shared" si="26"/>
        <v>224873.19751589099</v>
      </c>
      <c r="O122" s="59">
        <f t="shared" si="27"/>
        <v>20483.802484109008</v>
      </c>
      <c r="P122" s="59">
        <f t="shared" si="28"/>
        <v>20483.802484109008</v>
      </c>
      <c r="Q122" s="99">
        <f t="shared" si="25"/>
        <v>8.3485706477129273E-2</v>
      </c>
      <c r="R122" s="100">
        <f t="shared" si="29"/>
        <v>419586164.20799035</v>
      </c>
      <c r="S122" s="23"/>
      <c r="T122" s="107">
        <f t="shared" si="30"/>
        <v>228835.19780083367</v>
      </c>
      <c r="U122" s="103">
        <f t="shared" si="31"/>
        <v>346.79592146912421</v>
      </c>
      <c r="V122" s="108">
        <v>1</v>
      </c>
      <c r="W122" s="103">
        <f t="shared" si="32"/>
        <v>229181.99372230281</v>
      </c>
      <c r="X122" s="104">
        <f t="shared" si="36"/>
        <v>16175.00627769719</v>
      </c>
      <c r="Y122" s="104">
        <f t="shared" si="33"/>
        <v>16175.00627769719</v>
      </c>
      <c r="Z122" s="105">
        <f t="shared" si="37"/>
        <v>6.5924372557934721E-2</v>
      </c>
      <c r="AA122" s="106">
        <f t="shared" si="34"/>
        <v>261630828.08354351</v>
      </c>
      <c r="AB122" s="23"/>
    </row>
    <row r="123" spans="1:28" hidden="1" outlineLevel="2" x14ac:dyDescent="0.25">
      <c r="A123" s="265"/>
      <c r="B123" s="34">
        <v>113</v>
      </c>
      <c r="C123" s="35">
        <v>37012</v>
      </c>
      <c r="D123" s="36">
        <v>243498</v>
      </c>
      <c r="E123" s="36">
        <f t="shared" si="35"/>
        <v>-1859</v>
      </c>
      <c r="F123" s="36">
        <f>AVERAGE($E$12:E123)</f>
        <v>743.69642857142856</v>
      </c>
      <c r="G123" s="107">
        <f t="shared" si="38"/>
        <v>230212.66666666666</v>
      </c>
      <c r="H123" s="103">
        <f t="shared" si="41"/>
        <v>230741.8108108108</v>
      </c>
      <c r="I123" s="59">
        <f t="shared" si="42"/>
        <v>12756.189189189201</v>
      </c>
      <c r="J123" s="59">
        <f t="shared" si="39"/>
        <v>12756.189189189201</v>
      </c>
      <c r="K123" s="99">
        <f t="shared" si="43"/>
        <v>5.2387244204014818E-2</v>
      </c>
      <c r="L123" s="100">
        <f t="shared" si="40"/>
        <v>162720362.63038746</v>
      </c>
      <c r="M123" s="23"/>
      <c r="N123" s="107">
        <f t="shared" si="26"/>
        <v>228969.9580127128</v>
      </c>
      <c r="O123" s="59">
        <f t="shared" si="27"/>
        <v>14528.041987287201</v>
      </c>
      <c r="P123" s="59">
        <f t="shared" si="28"/>
        <v>14528.041987287201</v>
      </c>
      <c r="Q123" s="99">
        <f t="shared" si="25"/>
        <v>5.9663906838196619E-2</v>
      </c>
      <c r="R123" s="100">
        <f t="shared" si="29"/>
        <v>211064003.98437983</v>
      </c>
      <c r="S123" s="23"/>
      <c r="T123" s="107">
        <f t="shared" si="30"/>
        <v>233476.79560561196</v>
      </c>
      <c r="U123" s="103">
        <f t="shared" si="31"/>
        <v>1006.7982995777843</v>
      </c>
      <c r="V123" s="108">
        <v>1</v>
      </c>
      <c r="W123" s="103">
        <f t="shared" si="32"/>
        <v>234483.59390518974</v>
      </c>
      <c r="X123" s="104">
        <f t="shared" si="36"/>
        <v>9014.406094810256</v>
      </c>
      <c r="Y123" s="104">
        <f t="shared" si="33"/>
        <v>9014.406094810256</v>
      </c>
      <c r="Z123" s="105">
        <f t="shared" si="37"/>
        <v>3.702045230273044E-2</v>
      </c>
      <c r="AA123" s="106">
        <f t="shared" si="34"/>
        <v>81259517.242152289</v>
      </c>
      <c r="AB123" s="23"/>
    </row>
    <row r="124" spans="1:28" hidden="1" outlineLevel="2" x14ac:dyDescent="0.25">
      <c r="A124" s="265"/>
      <c r="B124" s="34">
        <v>114</v>
      </c>
      <c r="C124" s="35">
        <v>37043</v>
      </c>
      <c r="D124" s="36">
        <v>250363</v>
      </c>
      <c r="E124" s="36">
        <f t="shared" si="35"/>
        <v>6865</v>
      </c>
      <c r="F124" s="36">
        <f>AVERAGE($E$12:E124)</f>
        <v>797.86725663716811</v>
      </c>
      <c r="G124" s="107">
        <f t="shared" si="38"/>
        <v>230257.25</v>
      </c>
      <c r="H124" s="103">
        <f t="shared" si="41"/>
        <v>230956.36309523808</v>
      </c>
      <c r="I124" s="59">
        <f t="shared" si="42"/>
        <v>19406.636904761923</v>
      </c>
      <c r="J124" s="59">
        <f t="shared" si="39"/>
        <v>19406.636904761923</v>
      </c>
      <c r="K124" s="99">
        <f t="shared" si="43"/>
        <v>7.7513997294975392E-2</v>
      </c>
      <c r="L124" s="100">
        <f t="shared" si="40"/>
        <v>376617555.9532674</v>
      </c>
      <c r="M124" s="23"/>
      <c r="N124" s="107">
        <f t="shared" si="26"/>
        <v>231875.56641017026</v>
      </c>
      <c r="O124" s="59">
        <f t="shared" si="27"/>
        <v>18487.433589829743</v>
      </c>
      <c r="P124" s="59">
        <f t="shared" si="28"/>
        <v>18487.433589829743</v>
      </c>
      <c r="Q124" s="99">
        <f t="shared" si="25"/>
        <v>7.3842515027499042E-2</v>
      </c>
      <c r="R124" s="100">
        <f t="shared" si="29"/>
        <v>341785200.73836505</v>
      </c>
      <c r="S124" s="23"/>
      <c r="T124" s="107">
        <f t="shared" si="30"/>
        <v>239247.41573363281</v>
      </c>
      <c r="U124" s="103">
        <f t="shared" si="31"/>
        <v>1738.8771756436113</v>
      </c>
      <c r="V124" s="108">
        <v>1</v>
      </c>
      <c r="W124" s="103">
        <f t="shared" si="32"/>
        <v>240986.29290927641</v>
      </c>
      <c r="X124" s="104">
        <f t="shared" si="36"/>
        <v>9376.7070907235902</v>
      </c>
      <c r="Y124" s="104">
        <f t="shared" si="33"/>
        <v>9376.7070907235902</v>
      </c>
      <c r="Z124" s="105">
        <f t="shared" si="37"/>
        <v>3.7452447409256122E-2</v>
      </c>
      <c r="AA124" s="106">
        <f t="shared" si="34"/>
        <v>87922635.86522606</v>
      </c>
      <c r="AB124" s="23"/>
    </row>
    <row r="125" spans="1:28" hidden="1" outlineLevel="2" x14ac:dyDescent="0.25">
      <c r="A125" s="265"/>
      <c r="B125" s="34">
        <v>115</v>
      </c>
      <c r="C125" s="35">
        <v>37073</v>
      </c>
      <c r="D125" s="36">
        <v>253274</v>
      </c>
      <c r="E125" s="36">
        <f t="shared" si="35"/>
        <v>2911</v>
      </c>
      <c r="F125" s="36">
        <f>AVERAGE($E$12:E125)</f>
        <v>816.40350877192986</v>
      </c>
      <c r="G125" s="107">
        <f t="shared" si="38"/>
        <v>230692.5</v>
      </c>
      <c r="H125" s="103">
        <f t="shared" si="41"/>
        <v>231055.11725663717</v>
      </c>
      <c r="I125" s="59">
        <f t="shared" si="42"/>
        <v>22218.882743362832</v>
      </c>
      <c r="J125" s="59">
        <f t="shared" si="39"/>
        <v>22218.882743362832</v>
      </c>
      <c r="K125" s="99">
        <f t="shared" si="43"/>
        <v>8.7726662600041194E-2</v>
      </c>
      <c r="L125" s="100">
        <f t="shared" si="40"/>
        <v>493678750.36330664</v>
      </c>
      <c r="M125" s="23"/>
      <c r="N125" s="107">
        <f t="shared" si="26"/>
        <v>235573.05312813623</v>
      </c>
      <c r="O125" s="59">
        <f t="shared" si="27"/>
        <v>17700.946871863765</v>
      </c>
      <c r="P125" s="59">
        <f t="shared" si="28"/>
        <v>17700.946871863765</v>
      </c>
      <c r="Q125" s="99">
        <f t="shared" si="25"/>
        <v>6.9888527333495598E-2</v>
      </c>
      <c r="R125" s="100">
        <f t="shared" si="29"/>
        <v>313323520.16054362</v>
      </c>
      <c r="S125" s="23"/>
      <c r="T125" s="107">
        <f t="shared" si="30"/>
        <v>244672.60503649345</v>
      </c>
      <c r="U125" s="103">
        <f t="shared" si="31"/>
        <v>2305.370074854929</v>
      </c>
      <c r="V125" s="108">
        <v>1</v>
      </c>
      <c r="W125" s="103">
        <f t="shared" si="32"/>
        <v>246977.97511134838</v>
      </c>
      <c r="X125" s="104">
        <f t="shared" si="36"/>
        <v>6296.0248886516201</v>
      </c>
      <c r="Y125" s="104">
        <f t="shared" si="33"/>
        <v>6296.0248886516201</v>
      </c>
      <c r="Z125" s="105">
        <f t="shared" si="37"/>
        <v>2.4858551958162386E-2</v>
      </c>
      <c r="AA125" s="106">
        <f t="shared" si="34"/>
        <v>39639929.398520648</v>
      </c>
      <c r="AB125" s="23"/>
    </row>
    <row r="126" spans="1:28" hidden="1" outlineLevel="2" x14ac:dyDescent="0.25">
      <c r="A126" s="265"/>
      <c r="B126" s="34">
        <v>116</v>
      </c>
      <c r="C126" s="35">
        <v>37104</v>
      </c>
      <c r="D126" s="36">
        <v>226312</v>
      </c>
      <c r="E126" s="36">
        <f t="shared" si="35"/>
        <v>-26962</v>
      </c>
      <c r="F126" s="36">
        <f>AVERAGE($E$12:E126)</f>
        <v>574.85217391304343</v>
      </c>
      <c r="G126" s="107">
        <f t="shared" si="38"/>
        <v>231146</v>
      </c>
      <c r="H126" s="103">
        <f t="shared" si="41"/>
        <v>231508.90350877194</v>
      </c>
      <c r="I126" s="59">
        <f t="shared" si="42"/>
        <v>-5196.9035087719385</v>
      </c>
      <c r="J126" s="59">
        <f t="shared" si="39"/>
        <v>5196.9035087719385</v>
      </c>
      <c r="K126" s="99">
        <f t="shared" si="43"/>
        <v>2.296344651972471E-2</v>
      </c>
      <c r="L126" s="100">
        <f t="shared" si="40"/>
        <v>27007806.079486087</v>
      </c>
      <c r="M126" s="23"/>
      <c r="N126" s="107">
        <f t="shared" si="26"/>
        <v>239113.24250250898</v>
      </c>
      <c r="O126" s="59">
        <f t="shared" si="27"/>
        <v>-12801.242502508976</v>
      </c>
      <c r="P126" s="59">
        <f t="shared" si="28"/>
        <v>12801.242502508976</v>
      </c>
      <c r="Q126" s="99">
        <f t="shared" si="25"/>
        <v>5.6564576790046381E-2</v>
      </c>
      <c r="R126" s="100">
        <f t="shared" si="29"/>
        <v>163871809.60804227</v>
      </c>
      <c r="S126" s="23"/>
      <c r="T126" s="107">
        <f t="shared" si="30"/>
        <v>240778.18257794384</v>
      </c>
      <c r="U126" s="103">
        <f t="shared" si="31"/>
        <v>1352.618835797889</v>
      </c>
      <c r="V126" s="108">
        <v>1</v>
      </c>
      <c r="W126" s="103">
        <f t="shared" si="32"/>
        <v>242130.80141374172</v>
      </c>
      <c r="X126" s="104">
        <f t="shared" si="36"/>
        <v>-15818.801413741719</v>
      </c>
      <c r="Y126" s="104">
        <f t="shared" si="33"/>
        <v>15818.801413741719</v>
      </c>
      <c r="Z126" s="105">
        <f t="shared" si="37"/>
        <v>6.9898199891042984E-2</v>
      </c>
      <c r="AA126" s="106">
        <f t="shared" si="34"/>
        <v>250234478.16739702</v>
      </c>
      <c r="AB126" s="23"/>
    </row>
    <row r="127" spans="1:28" hidden="1" outlineLevel="2" x14ac:dyDescent="0.25">
      <c r="A127" s="265"/>
      <c r="B127" s="34">
        <v>117</v>
      </c>
      <c r="C127" s="35">
        <v>37135</v>
      </c>
      <c r="D127" s="36">
        <v>241050</v>
      </c>
      <c r="E127" s="36">
        <f t="shared" si="35"/>
        <v>14738</v>
      </c>
      <c r="F127" s="36">
        <f>AVERAGE($E$12:E127)</f>
        <v>696.94827586206895</v>
      </c>
      <c r="G127" s="107">
        <f t="shared" si="38"/>
        <v>231013.75</v>
      </c>
      <c r="H127" s="103">
        <f t="shared" si="41"/>
        <v>231720.85217391304</v>
      </c>
      <c r="I127" s="59">
        <f t="shared" si="42"/>
        <v>9329.1478260869626</v>
      </c>
      <c r="J127" s="59">
        <f t="shared" si="39"/>
        <v>9329.1478260869626</v>
      </c>
      <c r="K127" s="99">
        <f t="shared" si="43"/>
        <v>3.8702127467691194E-2</v>
      </c>
      <c r="L127" s="100">
        <f t="shared" si="40"/>
        <v>87032999.160983101</v>
      </c>
      <c r="M127" s="23"/>
      <c r="N127" s="107">
        <f t="shared" si="26"/>
        <v>236552.99400200718</v>
      </c>
      <c r="O127" s="59">
        <f t="shared" si="27"/>
        <v>4497.0059979928192</v>
      </c>
      <c r="P127" s="59">
        <f t="shared" si="28"/>
        <v>4497.0059979928192</v>
      </c>
      <c r="Q127" s="99">
        <f t="shared" si="25"/>
        <v>1.8655905405487738E-2</v>
      </c>
      <c r="R127" s="100">
        <f t="shared" si="29"/>
        <v>20223062.945983391</v>
      </c>
      <c r="S127" s="23"/>
      <c r="T127" s="107">
        <f t="shared" si="30"/>
        <v>241806.5609896192</v>
      </c>
      <c r="U127" s="103">
        <f t="shared" si="31"/>
        <v>1302.7912868644937</v>
      </c>
      <c r="V127" s="108">
        <v>1</v>
      </c>
      <c r="W127" s="103">
        <f t="shared" si="32"/>
        <v>243109.3522764837</v>
      </c>
      <c r="X127" s="104">
        <f t="shared" si="36"/>
        <v>-2059.3522764836962</v>
      </c>
      <c r="Y127" s="104">
        <f t="shared" si="33"/>
        <v>2059.3522764836962</v>
      </c>
      <c r="Z127" s="105">
        <f t="shared" si="37"/>
        <v>8.5432577327678744E-3</v>
      </c>
      <c r="AA127" s="106">
        <f t="shared" si="34"/>
        <v>4240931.7986585815</v>
      </c>
      <c r="AB127" s="23"/>
    </row>
    <row r="128" spans="1:28" hidden="1" outlineLevel="2" x14ac:dyDescent="0.25">
      <c r="A128" s="265"/>
      <c r="B128" s="34">
        <v>118</v>
      </c>
      <c r="C128" s="35">
        <v>37165</v>
      </c>
      <c r="D128" s="36">
        <v>230511</v>
      </c>
      <c r="E128" s="36">
        <f t="shared" si="35"/>
        <v>-10539</v>
      </c>
      <c r="F128" s="36">
        <f>AVERAGE($E$12:E128)</f>
        <v>600.91452991452991</v>
      </c>
      <c r="G128" s="107">
        <f t="shared" si="38"/>
        <v>231393.66666666666</v>
      </c>
      <c r="H128" s="103">
        <f t="shared" si="41"/>
        <v>231710.69827586206</v>
      </c>
      <c r="I128" s="59">
        <f t="shared" si="42"/>
        <v>-1199.6982758620579</v>
      </c>
      <c r="J128" s="59">
        <f t="shared" si="39"/>
        <v>1199.6982758620579</v>
      </c>
      <c r="K128" s="99">
        <f t="shared" si="43"/>
        <v>5.2045163825676774E-3</v>
      </c>
      <c r="L128" s="100">
        <f t="shared" si="40"/>
        <v>1439275.9531063945</v>
      </c>
      <c r="M128" s="23"/>
      <c r="N128" s="107">
        <f t="shared" si="26"/>
        <v>237452.39520160574</v>
      </c>
      <c r="O128" s="59">
        <f t="shared" si="27"/>
        <v>-6941.3952016057447</v>
      </c>
      <c r="P128" s="59">
        <f t="shared" si="28"/>
        <v>6941.3952016057447</v>
      </c>
      <c r="Q128" s="99">
        <f t="shared" si="25"/>
        <v>3.0113075738709843E-2</v>
      </c>
      <c r="R128" s="100">
        <f t="shared" si="29"/>
        <v>48182967.344875254</v>
      </c>
      <c r="S128" s="23"/>
      <c r="T128" s="107">
        <f t="shared" si="30"/>
        <v>239329.84659353859</v>
      </c>
      <c r="U128" s="103">
        <f t="shared" si="31"/>
        <v>721.97689621396205</v>
      </c>
      <c r="V128" s="108">
        <v>1</v>
      </c>
      <c r="W128" s="103">
        <f t="shared" si="32"/>
        <v>240051.82348975254</v>
      </c>
      <c r="X128" s="104">
        <f t="shared" si="36"/>
        <v>-9540.8234897525399</v>
      </c>
      <c r="Y128" s="104">
        <f t="shared" si="33"/>
        <v>9540.8234897525399</v>
      </c>
      <c r="Z128" s="105">
        <f t="shared" si="37"/>
        <v>4.1389883735494355E-2</v>
      </c>
      <c r="AA128" s="106">
        <f t="shared" si="34"/>
        <v>91027312.862613827</v>
      </c>
      <c r="AB128" s="23"/>
    </row>
    <row r="129" spans="1:28" hidden="1" outlineLevel="2" x14ac:dyDescent="0.25">
      <c r="A129" s="265"/>
      <c r="B129" s="34">
        <v>119</v>
      </c>
      <c r="C129" s="35">
        <v>37196</v>
      </c>
      <c r="D129" s="36">
        <v>229584</v>
      </c>
      <c r="E129" s="36">
        <f t="shared" si="35"/>
        <v>-927</v>
      </c>
      <c r="F129" s="36">
        <f>AVERAGE($E$12:E129)</f>
        <v>587.96610169491521</v>
      </c>
      <c r="G129" s="107">
        <f t="shared" si="38"/>
        <v>232034.66666666666</v>
      </c>
      <c r="H129" s="103">
        <f t="shared" si="41"/>
        <v>231994.58119658119</v>
      </c>
      <c r="I129" s="59">
        <f t="shared" si="42"/>
        <v>-2410.5811965811881</v>
      </c>
      <c r="J129" s="59">
        <f t="shared" si="39"/>
        <v>2410.5811965811881</v>
      </c>
      <c r="K129" s="99">
        <f t="shared" si="43"/>
        <v>1.0499778715333769E-2</v>
      </c>
      <c r="L129" s="100">
        <f t="shared" si="40"/>
        <v>5810901.7053107927</v>
      </c>
      <c r="M129" s="23"/>
      <c r="N129" s="107">
        <f t="shared" si="26"/>
        <v>236064.11616128462</v>
      </c>
      <c r="O129" s="59">
        <f t="shared" si="27"/>
        <v>-6480.116161284619</v>
      </c>
      <c r="P129" s="59">
        <f t="shared" si="28"/>
        <v>6480.116161284619</v>
      </c>
      <c r="Q129" s="99">
        <f t="shared" si="25"/>
        <v>2.8225469376283275E-2</v>
      </c>
      <c r="R129" s="100">
        <f t="shared" si="29"/>
        <v>41991905.463742107</v>
      </c>
      <c r="S129" s="23"/>
      <c r="T129" s="107">
        <f t="shared" si="30"/>
        <v>236911.47644282674</v>
      </c>
      <c r="U129" s="103">
        <f t="shared" si="31"/>
        <v>239.38501529102365</v>
      </c>
      <c r="V129" s="108">
        <v>1</v>
      </c>
      <c r="W129" s="103">
        <f t="shared" si="32"/>
        <v>237150.86145811775</v>
      </c>
      <c r="X129" s="104">
        <f t="shared" si="36"/>
        <v>-7566.8614581177535</v>
      </c>
      <c r="Y129" s="104">
        <f t="shared" si="33"/>
        <v>7566.8614581177535</v>
      </c>
      <c r="Z129" s="105">
        <f t="shared" si="37"/>
        <v>3.2959010462914461E-2</v>
      </c>
      <c r="AA129" s="106">
        <f t="shared" si="34"/>
        <v>57257392.326347932</v>
      </c>
      <c r="AB129" s="23"/>
    </row>
    <row r="130" spans="1:28" hidden="1" outlineLevel="2" x14ac:dyDescent="0.25">
      <c r="A130" s="265"/>
      <c r="B130" s="34">
        <v>120</v>
      </c>
      <c r="C130" s="35">
        <v>37226</v>
      </c>
      <c r="D130" s="36">
        <v>215215</v>
      </c>
      <c r="E130" s="36">
        <f t="shared" si="35"/>
        <v>-14369</v>
      </c>
      <c r="F130" s="36">
        <f>AVERAGE($E$12:E130)</f>
        <v>462.27731092436977</v>
      </c>
      <c r="G130" s="107">
        <f t="shared" si="38"/>
        <v>232967.5</v>
      </c>
      <c r="H130" s="103">
        <f t="shared" si="41"/>
        <v>232622.63276836157</v>
      </c>
      <c r="I130" s="59">
        <f t="shared" si="42"/>
        <v>-17407.632768361567</v>
      </c>
      <c r="J130" s="59">
        <f t="shared" si="39"/>
        <v>17407.632768361567</v>
      </c>
      <c r="K130" s="99">
        <f t="shared" si="43"/>
        <v>8.0884848957375494E-2</v>
      </c>
      <c r="L130" s="100">
        <f t="shared" si="40"/>
        <v>303025678.59813541</v>
      </c>
      <c r="M130" s="23"/>
      <c r="N130" s="107">
        <f t="shared" si="26"/>
        <v>234768.09292902768</v>
      </c>
      <c r="O130" s="59">
        <f t="shared" si="27"/>
        <v>-19553.092929027684</v>
      </c>
      <c r="P130" s="59">
        <f t="shared" si="28"/>
        <v>19553.092929027684</v>
      </c>
      <c r="Q130" s="99">
        <f t="shared" si="25"/>
        <v>9.0853764510037321E-2</v>
      </c>
      <c r="R130" s="100">
        <f t="shared" si="29"/>
        <v>382323443.09119242</v>
      </c>
      <c r="S130" s="23"/>
      <c r="T130" s="107">
        <f t="shared" si="30"/>
        <v>230570.10302068241</v>
      </c>
      <c r="U130" s="103">
        <f t="shared" si="31"/>
        <v>-771.91104363671025</v>
      </c>
      <c r="V130" s="108">
        <v>1</v>
      </c>
      <c r="W130" s="103">
        <f t="shared" si="32"/>
        <v>229798.1919770457</v>
      </c>
      <c r="X130" s="104">
        <f t="shared" si="36"/>
        <v>-14583.191977045703</v>
      </c>
      <c r="Y130" s="104">
        <f t="shared" si="33"/>
        <v>14583.191977045703</v>
      </c>
      <c r="Z130" s="105">
        <f t="shared" si="37"/>
        <v>6.776103885438145E-2</v>
      </c>
      <c r="AA130" s="106">
        <f t="shared" si="34"/>
        <v>212669488.23937014</v>
      </c>
      <c r="AB130" s="23"/>
    </row>
    <row r="131" spans="1:28" hidden="1" outlineLevel="2" x14ac:dyDescent="0.25">
      <c r="A131" s="265"/>
      <c r="B131" s="34">
        <v>121</v>
      </c>
      <c r="C131" s="35">
        <v>37257</v>
      </c>
      <c r="D131" s="36">
        <v>208237</v>
      </c>
      <c r="E131" s="36">
        <f t="shared" si="35"/>
        <v>-6978</v>
      </c>
      <c r="F131" s="36">
        <f>AVERAGE($E$12:E131)</f>
        <v>400.27499999999998</v>
      </c>
      <c r="G131" s="107">
        <f t="shared" si="38"/>
        <v>233428.33333333334</v>
      </c>
      <c r="H131" s="103">
        <f t="shared" si="41"/>
        <v>233429.77731092437</v>
      </c>
      <c r="I131" s="59">
        <f t="shared" si="42"/>
        <v>-25192.777310924372</v>
      </c>
      <c r="J131" s="59">
        <f t="shared" si="39"/>
        <v>25192.777310924372</v>
      </c>
      <c r="K131" s="99">
        <f t="shared" si="43"/>
        <v>0.12098127283299497</v>
      </c>
      <c r="L131" s="100">
        <f t="shared" si="40"/>
        <v>634676028.63782585</v>
      </c>
      <c r="M131" s="23"/>
      <c r="N131" s="107">
        <f t="shared" si="26"/>
        <v>230857.47434322216</v>
      </c>
      <c r="O131" s="59">
        <f t="shared" si="27"/>
        <v>-22620.474343222158</v>
      </c>
      <c r="P131" s="59">
        <f t="shared" si="28"/>
        <v>22620.474343222158</v>
      </c>
      <c r="Q131" s="99">
        <f t="shared" si="25"/>
        <v>0.10862850666895009</v>
      </c>
      <c r="R131" s="100">
        <f t="shared" si="29"/>
        <v>511685859.51237196</v>
      </c>
      <c r="S131" s="23"/>
      <c r="T131" s="107">
        <f t="shared" si="30"/>
        <v>223329.834383932</v>
      </c>
      <c r="U131" s="103">
        <f t="shared" si="31"/>
        <v>-1765.9339368703481</v>
      </c>
      <c r="V131" s="108">
        <v>1</v>
      </c>
      <c r="W131" s="103">
        <f t="shared" si="32"/>
        <v>221563.90044706166</v>
      </c>
      <c r="X131" s="104">
        <f t="shared" si="36"/>
        <v>-13326.900447061664</v>
      </c>
      <c r="Y131" s="104">
        <f t="shared" si="33"/>
        <v>13326.900447061664</v>
      </c>
      <c r="Z131" s="105">
        <f t="shared" si="37"/>
        <v>6.3998715151782168E-2</v>
      </c>
      <c r="AA131" s="106">
        <f t="shared" si="34"/>
        <v>177606275.52589238</v>
      </c>
      <c r="AB131" s="23"/>
    </row>
    <row r="132" spans="1:28" hidden="1" outlineLevel="2" x14ac:dyDescent="0.25">
      <c r="A132" s="265"/>
      <c r="B132" s="34">
        <v>122</v>
      </c>
      <c r="C132" s="35">
        <v>37288</v>
      </c>
      <c r="D132" s="36">
        <v>236070</v>
      </c>
      <c r="E132" s="36">
        <f t="shared" si="35"/>
        <v>27833</v>
      </c>
      <c r="F132" s="36">
        <f>AVERAGE($E$12:E132)</f>
        <v>626.99173553719004</v>
      </c>
      <c r="G132" s="107">
        <f t="shared" si="38"/>
        <v>234041.75</v>
      </c>
      <c r="H132" s="103">
        <f t="shared" si="41"/>
        <v>233828.60833333334</v>
      </c>
      <c r="I132" s="59">
        <f t="shared" si="42"/>
        <v>2241.3916666666628</v>
      </c>
      <c r="J132" s="59">
        <f t="shared" si="39"/>
        <v>2241.3916666666628</v>
      </c>
      <c r="K132" s="99">
        <f t="shared" si="43"/>
        <v>9.4946061196537583E-3</v>
      </c>
      <c r="L132" s="100">
        <f t="shared" si="40"/>
        <v>5023836.6034027608</v>
      </c>
      <c r="M132" s="23"/>
      <c r="N132" s="107">
        <f t="shared" si="26"/>
        <v>226333.37947457773</v>
      </c>
      <c r="O132" s="59">
        <f t="shared" si="27"/>
        <v>9736.6205254222732</v>
      </c>
      <c r="P132" s="59">
        <f t="shared" si="28"/>
        <v>9736.6205254222732</v>
      </c>
      <c r="Q132" s="99">
        <f t="shared" si="25"/>
        <v>4.1244633055544003E-2</v>
      </c>
      <c r="R132" s="100">
        <f t="shared" si="29"/>
        <v>94801779.256074309</v>
      </c>
      <c r="S132" s="23"/>
      <c r="T132" s="107">
        <f t="shared" si="30"/>
        <v>225915.73031294317</v>
      </c>
      <c r="U132" s="103">
        <f t="shared" si="31"/>
        <v>-1097.1678008191466</v>
      </c>
      <c r="V132" s="108">
        <v>1</v>
      </c>
      <c r="W132" s="103">
        <f t="shared" si="32"/>
        <v>224818.56251212402</v>
      </c>
      <c r="X132" s="104">
        <f t="shared" si="36"/>
        <v>11251.437487875985</v>
      </c>
      <c r="Y132" s="104">
        <f t="shared" si="33"/>
        <v>11251.437487875985</v>
      </c>
      <c r="Z132" s="105">
        <f t="shared" si="37"/>
        <v>4.766144570625655E-2</v>
      </c>
      <c r="AA132" s="106">
        <f t="shared" si="34"/>
        <v>126594845.54358104</v>
      </c>
      <c r="AB132" s="23"/>
    </row>
    <row r="133" spans="1:28" hidden="1" outlineLevel="2" x14ac:dyDescent="0.25">
      <c r="A133" s="265"/>
      <c r="B133" s="34">
        <v>123</v>
      </c>
      <c r="C133" s="35">
        <v>37316</v>
      </c>
      <c r="D133" s="36">
        <v>237226</v>
      </c>
      <c r="E133" s="36">
        <f t="shared" si="35"/>
        <v>1156</v>
      </c>
      <c r="F133" s="36">
        <f>AVERAGE($E$12:E133)</f>
        <v>631.32786885245901</v>
      </c>
      <c r="G133" s="107">
        <f t="shared" si="38"/>
        <v>234332</v>
      </c>
      <c r="H133" s="103">
        <f t="shared" si="41"/>
        <v>234668.74173553719</v>
      </c>
      <c r="I133" s="59">
        <f t="shared" si="42"/>
        <v>2557.2582644628128</v>
      </c>
      <c r="J133" s="59">
        <f t="shared" si="39"/>
        <v>2557.2582644628128</v>
      </c>
      <c r="K133" s="99">
        <f t="shared" si="43"/>
        <v>1.0779839749702026E-2</v>
      </c>
      <c r="L133" s="100">
        <f t="shared" si="40"/>
        <v>6539569.831163357</v>
      </c>
      <c r="M133" s="23"/>
      <c r="N133" s="107">
        <f t="shared" si="26"/>
        <v>228280.70357966219</v>
      </c>
      <c r="O133" s="59">
        <f t="shared" si="27"/>
        <v>8945.2964203378069</v>
      </c>
      <c r="P133" s="59">
        <f t="shared" si="28"/>
        <v>8945.2964203378069</v>
      </c>
      <c r="Q133" s="99">
        <f t="shared" si="25"/>
        <v>3.770790899959451E-2</v>
      </c>
      <c r="R133" s="100">
        <f t="shared" si="29"/>
        <v>80018328.047708377</v>
      </c>
      <c r="S133" s="23"/>
      <c r="T133" s="107">
        <f t="shared" si="30"/>
        <v>228540.79375848681</v>
      </c>
      <c r="U133" s="103">
        <f t="shared" si="31"/>
        <v>-525.15504185646364</v>
      </c>
      <c r="V133" s="108">
        <v>1</v>
      </c>
      <c r="W133" s="103">
        <f t="shared" si="32"/>
        <v>228015.63871663035</v>
      </c>
      <c r="X133" s="104">
        <f t="shared" si="36"/>
        <v>9210.3612833696534</v>
      </c>
      <c r="Y133" s="104">
        <f t="shared" si="33"/>
        <v>9210.3612833696534</v>
      </c>
      <c r="Z133" s="105">
        <f t="shared" si="37"/>
        <v>3.8825260651739919E-2</v>
      </c>
      <c r="AA133" s="106">
        <f t="shared" si="34"/>
        <v>84830754.970194682</v>
      </c>
      <c r="AB133" s="23"/>
    </row>
    <row r="134" spans="1:28" hidden="1" outlineLevel="2" x14ac:dyDescent="0.25">
      <c r="A134" s="265"/>
      <c r="B134" s="34">
        <v>124</v>
      </c>
      <c r="C134" s="35">
        <v>37347</v>
      </c>
      <c r="D134" s="36">
        <v>251746</v>
      </c>
      <c r="E134" s="36">
        <f t="shared" si="35"/>
        <v>14520</v>
      </c>
      <c r="F134" s="36">
        <f>AVERAGE($E$12:E134)</f>
        <v>744.2439024390244</v>
      </c>
      <c r="G134" s="107">
        <f t="shared" si="38"/>
        <v>234724.75</v>
      </c>
      <c r="H134" s="103">
        <f t="shared" si="41"/>
        <v>234963.32786885247</v>
      </c>
      <c r="I134" s="59">
        <f t="shared" si="42"/>
        <v>16782.672131147527</v>
      </c>
      <c r="J134" s="59">
        <f t="shared" si="39"/>
        <v>16782.672131147527</v>
      </c>
      <c r="K134" s="99">
        <f t="shared" si="43"/>
        <v>6.666509946989238E-2</v>
      </c>
      <c r="L134" s="100">
        <f t="shared" si="40"/>
        <v>281658083.86159587</v>
      </c>
      <c r="M134" s="23"/>
      <c r="N134" s="107">
        <f t="shared" si="26"/>
        <v>230069.76286372979</v>
      </c>
      <c r="O134" s="59">
        <f t="shared" si="27"/>
        <v>21676.237136270211</v>
      </c>
      <c r="P134" s="59">
        <f t="shared" si="28"/>
        <v>21676.237136270211</v>
      </c>
      <c r="Q134" s="99">
        <f t="shared" si="25"/>
        <v>8.6103600995726684E-2</v>
      </c>
      <c r="R134" s="100">
        <f t="shared" si="29"/>
        <v>469859256.38781977</v>
      </c>
      <c r="S134" s="23"/>
      <c r="T134" s="107">
        <f t="shared" si="30"/>
        <v>235134.74710164126</v>
      </c>
      <c r="U134" s="103">
        <f t="shared" si="31"/>
        <v>568.87178214692869</v>
      </c>
      <c r="V134" s="108">
        <v>1</v>
      </c>
      <c r="W134" s="103">
        <f t="shared" si="32"/>
        <v>235703.61888378818</v>
      </c>
      <c r="X134" s="104">
        <f t="shared" si="36"/>
        <v>16042.381116211822</v>
      </c>
      <c r="Y134" s="104">
        <f t="shared" si="33"/>
        <v>16042.381116211822</v>
      </c>
      <c r="Z134" s="105">
        <f t="shared" si="37"/>
        <v>6.3724472747180974E-2</v>
      </c>
      <c r="AA134" s="106">
        <f t="shared" si="34"/>
        <v>257357991.87778965</v>
      </c>
      <c r="AB134" s="23"/>
    </row>
    <row r="135" spans="1:28" hidden="1" outlineLevel="2" x14ac:dyDescent="0.25">
      <c r="A135" s="265"/>
      <c r="B135" s="34">
        <v>125</v>
      </c>
      <c r="C135" s="35">
        <v>37377</v>
      </c>
      <c r="D135" s="36">
        <v>247868</v>
      </c>
      <c r="E135" s="36">
        <f t="shared" si="35"/>
        <v>-3878</v>
      </c>
      <c r="F135" s="36">
        <f>AVERAGE($E$12:E135)</f>
        <v>706.9677419354839</v>
      </c>
      <c r="G135" s="107">
        <f t="shared" si="38"/>
        <v>235257.16666666666</v>
      </c>
      <c r="H135" s="103">
        <f t="shared" si="41"/>
        <v>235468.99390243902</v>
      </c>
      <c r="I135" s="59">
        <f t="shared" si="42"/>
        <v>12399.006097560981</v>
      </c>
      <c r="J135" s="59">
        <f t="shared" si="39"/>
        <v>12399.006097560981</v>
      </c>
      <c r="K135" s="99">
        <f t="shared" si="43"/>
        <v>5.0022617270325261E-2</v>
      </c>
      <c r="L135" s="100">
        <f t="shared" si="40"/>
        <v>153735352.2073544</v>
      </c>
      <c r="M135" s="23"/>
      <c r="N135" s="107">
        <f t="shared" si="26"/>
        <v>234405.01029098386</v>
      </c>
      <c r="O135" s="59">
        <f t="shared" si="27"/>
        <v>13462.989709016139</v>
      </c>
      <c r="P135" s="59">
        <f t="shared" si="28"/>
        <v>13462.989709016139</v>
      </c>
      <c r="Q135" s="99">
        <f t="shared" si="25"/>
        <v>5.431515850781924E-2</v>
      </c>
      <c r="R135" s="100">
        <f t="shared" si="29"/>
        <v>181252091.90507448</v>
      </c>
      <c r="S135" s="23"/>
      <c r="T135" s="107">
        <f t="shared" si="30"/>
        <v>239352.93321865171</v>
      </c>
      <c r="U135" s="103">
        <f t="shared" si="31"/>
        <v>1129.6790568285137</v>
      </c>
      <c r="V135" s="108">
        <v>1</v>
      </c>
      <c r="W135" s="103">
        <f t="shared" si="32"/>
        <v>240482.61227548023</v>
      </c>
      <c r="X135" s="104">
        <f t="shared" si="36"/>
        <v>7385.3877245197655</v>
      </c>
      <c r="Y135" s="104">
        <f t="shared" si="33"/>
        <v>7385.3877245197655</v>
      </c>
      <c r="Z135" s="105">
        <f t="shared" si="37"/>
        <v>2.9795648185807631E-2</v>
      </c>
      <c r="AA135" s="106">
        <f t="shared" si="34"/>
        <v>54543951.841487236</v>
      </c>
      <c r="AB135" s="23"/>
    </row>
    <row r="136" spans="1:28" hidden="1" outlineLevel="2" x14ac:dyDescent="0.25">
      <c r="A136" s="265"/>
      <c r="B136" s="34">
        <v>126</v>
      </c>
      <c r="C136" s="35">
        <v>37408</v>
      </c>
      <c r="D136" s="36">
        <v>256392</v>
      </c>
      <c r="E136" s="36">
        <f t="shared" si="35"/>
        <v>8524</v>
      </c>
      <c r="F136" s="36">
        <f>AVERAGE($E$12:E136)</f>
        <v>769.50400000000002</v>
      </c>
      <c r="G136" s="107">
        <f t="shared" si="38"/>
        <v>235621.33333333334</v>
      </c>
      <c r="H136" s="103">
        <f t="shared" si="41"/>
        <v>235964.13440860214</v>
      </c>
      <c r="I136" s="59">
        <f t="shared" si="42"/>
        <v>20427.865591397858</v>
      </c>
      <c r="J136" s="59">
        <f t="shared" si="39"/>
        <v>20427.865591397858</v>
      </c>
      <c r="K136" s="99">
        <f t="shared" si="43"/>
        <v>7.9674348620073401E-2</v>
      </c>
      <c r="L136" s="100">
        <f t="shared" si="40"/>
        <v>417297692.62021655</v>
      </c>
      <c r="M136" s="23"/>
      <c r="N136" s="107">
        <f t="shared" si="26"/>
        <v>237097.60823278711</v>
      </c>
      <c r="O136" s="59">
        <f t="shared" si="27"/>
        <v>19294.391767212888</v>
      </c>
      <c r="P136" s="59">
        <f t="shared" si="28"/>
        <v>19294.391767212888</v>
      </c>
      <c r="Q136" s="99">
        <f t="shared" si="25"/>
        <v>7.5253485940329212E-2</v>
      </c>
      <c r="R136" s="100">
        <f t="shared" si="29"/>
        <v>372273553.6666925</v>
      </c>
      <c r="S136" s="23"/>
      <c r="T136" s="107">
        <f t="shared" si="30"/>
        <v>245255.42859283614</v>
      </c>
      <c r="U136" s="103">
        <f t="shared" si="31"/>
        <v>1863.1401582527255</v>
      </c>
      <c r="V136" s="108">
        <v>1</v>
      </c>
      <c r="W136" s="103">
        <f t="shared" si="32"/>
        <v>247118.56875108887</v>
      </c>
      <c r="X136" s="104">
        <f t="shared" si="36"/>
        <v>9273.4312489111326</v>
      </c>
      <c r="Y136" s="104">
        <f t="shared" si="33"/>
        <v>9273.4312489111326</v>
      </c>
      <c r="Z136" s="105">
        <f t="shared" si="37"/>
        <v>3.6168957100498972E-2</v>
      </c>
      <c r="AA136" s="106">
        <f t="shared" si="34"/>
        <v>85996527.128281489</v>
      </c>
      <c r="AB136" s="23"/>
    </row>
    <row r="137" spans="1:28" hidden="1" outlineLevel="2" x14ac:dyDescent="0.25">
      <c r="A137" s="265"/>
      <c r="B137" s="34">
        <v>127</v>
      </c>
      <c r="C137" s="35">
        <v>37438</v>
      </c>
      <c r="D137" s="36">
        <v>258666</v>
      </c>
      <c r="E137" s="36">
        <f t="shared" si="35"/>
        <v>2274</v>
      </c>
      <c r="F137" s="36">
        <f>AVERAGE($E$12:E137)</f>
        <v>781.44444444444446</v>
      </c>
      <c r="G137" s="107">
        <f t="shared" si="38"/>
        <v>236123.75</v>
      </c>
      <c r="H137" s="103">
        <f t="shared" si="41"/>
        <v>236390.83733333333</v>
      </c>
      <c r="I137" s="59">
        <f t="shared" si="42"/>
        <v>22275.162666666671</v>
      </c>
      <c r="J137" s="59">
        <f t="shared" si="39"/>
        <v>22275.162666666671</v>
      </c>
      <c r="K137" s="99">
        <f t="shared" si="43"/>
        <v>8.6115541534900877E-2</v>
      </c>
      <c r="L137" s="100">
        <f t="shared" si="40"/>
        <v>496182871.8264606</v>
      </c>
      <c r="M137" s="23"/>
      <c r="N137" s="107">
        <f t="shared" si="26"/>
        <v>240956.4865862297</v>
      </c>
      <c r="O137" s="59">
        <f t="shared" si="27"/>
        <v>17709.513413770299</v>
      </c>
      <c r="P137" s="59">
        <f t="shared" si="28"/>
        <v>17709.513413770299</v>
      </c>
      <c r="Q137" s="99">
        <f t="shared" si="25"/>
        <v>6.8464790168674267E-2</v>
      </c>
      <c r="R137" s="100">
        <f t="shared" si="29"/>
        <v>313626865.35251015</v>
      </c>
      <c r="S137" s="23"/>
      <c r="T137" s="107">
        <f t="shared" si="30"/>
        <v>250582.7981257622</v>
      </c>
      <c r="U137" s="103">
        <f t="shared" si="31"/>
        <v>2395.5045577571336</v>
      </c>
      <c r="V137" s="108">
        <v>1</v>
      </c>
      <c r="W137" s="103">
        <f t="shared" si="32"/>
        <v>252978.30268351935</v>
      </c>
      <c r="X137" s="104">
        <f t="shared" si="36"/>
        <v>5687.697316480655</v>
      </c>
      <c r="Y137" s="104">
        <f t="shared" si="33"/>
        <v>5687.697316480655</v>
      </c>
      <c r="Z137" s="105">
        <f t="shared" si="37"/>
        <v>2.1988577224995379E-2</v>
      </c>
      <c r="AA137" s="106">
        <f t="shared" si="34"/>
        <v>32349900.763901245</v>
      </c>
      <c r="AB137" s="23"/>
    </row>
    <row r="138" spans="1:28" hidden="1" outlineLevel="2" x14ac:dyDescent="0.25">
      <c r="A138" s="265"/>
      <c r="B138" s="34">
        <v>128</v>
      </c>
      <c r="C138" s="35">
        <v>37469</v>
      </c>
      <c r="D138" s="36">
        <v>233625</v>
      </c>
      <c r="E138" s="36">
        <f t="shared" si="35"/>
        <v>-25041</v>
      </c>
      <c r="F138" s="36">
        <f>AVERAGE($E$12:E138)</f>
        <v>578.11811023622045</v>
      </c>
      <c r="G138" s="107">
        <f t="shared" si="38"/>
        <v>236573.08333333334</v>
      </c>
      <c r="H138" s="103">
        <f t="shared" si="41"/>
        <v>236905.19444444444</v>
      </c>
      <c r="I138" s="59">
        <f t="shared" si="42"/>
        <v>-3280.194444444438</v>
      </c>
      <c r="J138" s="59">
        <f t="shared" si="39"/>
        <v>3280.194444444438</v>
      </c>
      <c r="K138" s="99">
        <f t="shared" si="43"/>
        <v>1.4040425658403159E-2</v>
      </c>
      <c r="L138" s="100">
        <f t="shared" si="40"/>
        <v>10759675.593364155</v>
      </c>
      <c r="M138" s="23"/>
      <c r="N138" s="107">
        <f t="shared" si="26"/>
        <v>244498.3892689838</v>
      </c>
      <c r="O138" s="59">
        <f t="shared" si="27"/>
        <v>-10873.389268983796</v>
      </c>
      <c r="P138" s="59">
        <f t="shared" si="28"/>
        <v>10873.389268983796</v>
      </c>
      <c r="Q138" s="99">
        <f t="shared" si="25"/>
        <v>4.65420621465331E-2</v>
      </c>
      <c r="R138" s="100">
        <f t="shared" si="29"/>
        <v>118230594.19485196</v>
      </c>
      <c r="S138" s="23"/>
      <c r="T138" s="107">
        <f t="shared" si="30"/>
        <v>247172.31187846354</v>
      </c>
      <c r="U138" s="103">
        <f t="shared" si="31"/>
        <v>1503.2706799836401</v>
      </c>
      <c r="V138" s="108">
        <v>1</v>
      </c>
      <c r="W138" s="103">
        <f t="shared" si="32"/>
        <v>248675.58255844717</v>
      </c>
      <c r="X138" s="104">
        <f t="shared" si="36"/>
        <v>-15050.582558447175</v>
      </c>
      <c r="Y138" s="104">
        <f t="shared" si="33"/>
        <v>15050.582558447175</v>
      </c>
      <c r="Z138" s="105">
        <f t="shared" si="37"/>
        <v>6.44219692175374E-2</v>
      </c>
      <c r="AA138" s="106">
        <f t="shared" si="34"/>
        <v>226520035.3486343</v>
      </c>
      <c r="AB138" s="23"/>
    </row>
    <row r="139" spans="1:28" hidden="1" outlineLevel="2" x14ac:dyDescent="0.25">
      <c r="A139" s="265"/>
      <c r="B139" s="34">
        <v>129</v>
      </c>
      <c r="C139" s="35">
        <v>37500</v>
      </c>
      <c r="D139" s="36">
        <v>245556</v>
      </c>
      <c r="E139" s="36">
        <f t="shared" si="35"/>
        <v>11931</v>
      </c>
      <c r="F139" s="36">
        <f>AVERAGE($E$12:E139)</f>
        <v>666.8125</v>
      </c>
      <c r="G139" s="107">
        <f t="shared" si="38"/>
        <v>237182.5</v>
      </c>
      <c r="H139" s="103">
        <f t="shared" si="41"/>
        <v>237151.20144356956</v>
      </c>
      <c r="I139" s="59">
        <f t="shared" si="42"/>
        <v>8404.7985564304399</v>
      </c>
      <c r="J139" s="59">
        <f t="shared" si="39"/>
        <v>8404.7985564304399</v>
      </c>
      <c r="K139" s="99">
        <f t="shared" si="43"/>
        <v>3.4227624478450701E-2</v>
      </c>
      <c r="L139" s="100">
        <f t="shared" si="40"/>
        <v>70640638.774175212</v>
      </c>
      <c r="M139" s="23"/>
      <c r="N139" s="107">
        <f t="shared" si="26"/>
        <v>242323.71141518705</v>
      </c>
      <c r="O139" s="59">
        <f t="shared" si="27"/>
        <v>3232.2885848129517</v>
      </c>
      <c r="P139" s="59">
        <f t="shared" si="28"/>
        <v>3232.2885848129517</v>
      </c>
      <c r="Q139" s="99">
        <f t="shared" ref="Q139:Q202" si="44">P139/D139</f>
        <v>1.3163142357804133E-2</v>
      </c>
      <c r="R139" s="100">
        <f t="shared" si="29"/>
        <v>10447689.495512115</v>
      </c>
      <c r="S139" s="23"/>
      <c r="T139" s="107">
        <f t="shared" si="30"/>
        <v>247739.707790913</v>
      </c>
      <c r="U139" s="103">
        <f t="shared" si="31"/>
        <v>1359.4504086493716</v>
      </c>
      <c r="V139" s="108">
        <v>1</v>
      </c>
      <c r="W139" s="103">
        <f t="shared" si="32"/>
        <v>249099.15819956237</v>
      </c>
      <c r="X139" s="104">
        <f t="shared" si="36"/>
        <v>-3543.158199562371</v>
      </c>
      <c r="Y139" s="104">
        <f t="shared" si="33"/>
        <v>3543.158199562371</v>
      </c>
      <c r="Z139" s="105">
        <f t="shared" si="37"/>
        <v>1.4429124922878574E-2</v>
      </c>
      <c r="AA139" s="106">
        <f t="shared" si="34"/>
        <v>12553970.027126063</v>
      </c>
      <c r="AB139" s="23"/>
    </row>
    <row r="140" spans="1:28" hidden="1" outlineLevel="2" x14ac:dyDescent="0.25">
      <c r="A140" s="265"/>
      <c r="B140" s="34">
        <v>130</v>
      </c>
      <c r="C140" s="35">
        <v>37530</v>
      </c>
      <c r="D140" s="36">
        <v>230648</v>
      </c>
      <c r="E140" s="36">
        <f t="shared" si="35"/>
        <v>-14908</v>
      </c>
      <c r="F140" s="36">
        <f>AVERAGE($E$12:E140)</f>
        <v>546.07751937984494</v>
      </c>
      <c r="G140" s="107">
        <f t="shared" si="38"/>
        <v>237558</v>
      </c>
      <c r="H140" s="103">
        <f t="shared" si="41"/>
        <v>237849.3125</v>
      </c>
      <c r="I140" s="59">
        <f t="shared" si="42"/>
        <v>-7201.3125</v>
      </c>
      <c r="J140" s="59">
        <f t="shared" si="39"/>
        <v>7201.3125</v>
      </c>
      <c r="K140" s="99">
        <f t="shared" si="43"/>
        <v>3.1222089504352953E-2</v>
      </c>
      <c r="L140" s="100">
        <f t="shared" si="40"/>
        <v>51858901.72265625</v>
      </c>
      <c r="M140" s="23"/>
      <c r="N140" s="107">
        <f t="shared" ref="N140:N203" si="45">$D139*$N$9+$N139*(1-$N$9)</f>
        <v>242970.16913214966</v>
      </c>
      <c r="O140" s="59">
        <f t="shared" ref="O140:O203" si="46">$D140-N140</f>
        <v>-12322.169132149662</v>
      </c>
      <c r="P140" s="59">
        <f t="shared" ref="P140:P203" si="47">ABS(O140)</f>
        <v>12322.169132149662</v>
      </c>
      <c r="Q140" s="99">
        <f t="shared" si="44"/>
        <v>5.3424131716510274E-2</v>
      </c>
      <c r="R140" s="100">
        <f t="shared" ref="R140:R203" si="48">P140^2</f>
        <v>151835852.12130195</v>
      </c>
      <c r="S140" s="23"/>
      <c r="T140" s="107">
        <f t="shared" ref="T140:T203" si="49">$V$9*D140+(1-$V$9)*(T139+U139)</f>
        <v>243563.81073969364</v>
      </c>
      <c r="U140" s="103">
        <f t="shared" ref="U140:U203" si="50">$W$9*(T140-T139)+(1-$W$9)*U139</f>
        <v>508.80756494357956</v>
      </c>
      <c r="V140" s="108">
        <v>1</v>
      </c>
      <c r="W140" s="103">
        <f t="shared" ref="W140:W203" si="51">T140+(U140*$V140)</f>
        <v>244072.61830463723</v>
      </c>
      <c r="X140" s="104">
        <f t="shared" si="36"/>
        <v>-13424.618304637232</v>
      </c>
      <c r="Y140" s="104">
        <f t="shared" ref="Y140:Y203" si="52">ABS(X140)</f>
        <v>13424.618304637232</v>
      </c>
      <c r="Z140" s="105">
        <f t="shared" si="37"/>
        <v>5.820392244735368E-2</v>
      </c>
      <c r="AA140" s="106">
        <f t="shared" ref="AA140:AA203" si="53">Y140^2</f>
        <v>180220376.62520102</v>
      </c>
      <c r="AB140" s="23"/>
    </row>
    <row r="141" spans="1:28" hidden="1" outlineLevel="2" x14ac:dyDescent="0.25">
      <c r="A141" s="265"/>
      <c r="B141" s="34">
        <v>131</v>
      </c>
      <c r="C141" s="35">
        <v>37561</v>
      </c>
      <c r="D141" s="36">
        <v>234260</v>
      </c>
      <c r="E141" s="36">
        <f t="shared" ref="E141:E204" si="54">D141-D140</f>
        <v>3612</v>
      </c>
      <c r="F141" s="36">
        <f>AVERAGE($E$12:E141)</f>
        <v>569.6615384615385</v>
      </c>
      <c r="G141" s="107">
        <f t="shared" si="38"/>
        <v>237569.41666666666</v>
      </c>
      <c r="H141" s="103">
        <f t="shared" si="41"/>
        <v>238104.07751937985</v>
      </c>
      <c r="I141" s="59">
        <f t="shared" si="42"/>
        <v>-3844.0775193798472</v>
      </c>
      <c r="J141" s="59">
        <f t="shared" si="39"/>
        <v>3844.0775193798472</v>
      </c>
      <c r="K141" s="99">
        <f t="shared" si="43"/>
        <v>1.640944898565631E-2</v>
      </c>
      <c r="L141" s="100">
        <f t="shared" si="40"/>
        <v>14776931.97500152</v>
      </c>
      <c r="M141" s="23"/>
      <c r="N141" s="107">
        <f t="shared" si="45"/>
        <v>240505.73530571975</v>
      </c>
      <c r="O141" s="59">
        <f t="shared" si="46"/>
        <v>-6245.735305719747</v>
      </c>
      <c r="P141" s="59">
        <f t="shared" si="47"/>
        <v>6245.735305719747</v>
      </c>
      <c r="Q141" s="99">
        <f t="shared" si="44"/>
        <v>2.6661552572866672E-2</v>
      </c>
      <c r="R141" s="100">
        <f t="shared" si="48"/>
        <v>39009209.509114139</v>
      </c>
      <c r="S141" s="23"/>
      <c r="T141" s="107">
        <f t="shared" si="49"/>
        <v>241128.83281324606</v>
      </c>
      <c r="U141" s="103">
        <f t="shared" si="50"/>
        <v>56.422221510014651</v>
      </c>
      <c r="V141" s="108">
        <v>1</v>
      </c>
      <c r="W141" s="103">
        <f t="shared" si="51"/>
        <v>241185.25503475606</v>
      </c>
      <c r="X141" s="104">
        <f t="shared" ref="X141:X204" si="55">$D141-W141</f>
        <v>-6925.2550347560609</v>
      </c>
      <c r="Y141" s="104">
        <f t="shared" si="52"/>
        <v>6925.2550347560609</v>
      </c>
      <c r="Z141" s="105">
        <f t="shared" ref="Z141:Z204" si="56">Y141/$D141</f>
        <v>2.9562260030547516E-2</v>
      </c>
      <c r="AA141" s="106">
        <f t="shared" si="53"/>
        <v>47959157.296414174</v>
      </c>
      <c r="AB141" s="23"/>
    </row>
    <row r="142" spans="1:28" hidden="1" outlineLevel="2" x14ac:dyDescent="0.25">
      <c r="A142" s="265"/>
      <c r="B142" s="34">
        <v>132</v>
      </c>
      <c r="C142" s="35">
        <v>37591</v>
      </c>
      <c r="D142" s="36">
        <v>218534</v>
      </c>
      <c r="E142" s="36">
        <f t="shared" si="54"/>
        <v>-15726</v>
      </c>
      <c r="F142" s="36">
        <f>AVERAGE($E$12:E142)</f>
        <v>445.26717557251908</v>
      </c>
      <c r="G142" s="107">
        <f t="shared" si="38"/>
        <v>237959.08333333334</v>
      </c>
      <c r="H142" s="103">
        <f t="shared" si="41"/>
        <v>238139.0782051282</v>
      </c>
      <c r="I142" s="59">
        <f t="shared" si="42"/>
        <v>-19605.0782051282</v>
      </c>
      <c r="J142" s="59">
        <f t="shared" si="39"/>
        <v>19605.0782051282</v>
      </c>
      <c r="K142" s="99">
        <f t="shared" si="43"/>
        <v>8.9711798645191132E-2</v>
      </c>
      <c r="L142" s="100">
        <f t="shared" si="40"/>
        <v>384359091.42919278</v>
      </c>
      <c r="M142" s="23"/>
      <c r="N142" s="107">
        <f t="shared" si="45"/>
        <v>239256.5882445758</v>
      </c>
      <c r="O142" s="59">
        <f t="shared" si="46"/>
        <v>-20722.588244575803</v>
      </c>
      <c r="P142" s="59">
        <f t="shared" si="47"/>
        <v>20722.588244575803</v>
      </c>
      <c r="Q142" s="99">
        <f t="shared" si="44"/>
        <v>9.482546534898828E-2</v>
      </c>
      <c r="R142" s="100">
        <f t="shared" si="48"/>
        <v>429425663.55423129</v>
      </c>
      <c r="S142" s="23"/>
      <c r="T142" s="107">
        <f t="shared" si="49"/>
        <v>234389.87852432922</v>
      </c>
      <c r="U142" s="103">
        <f t="shared" si="50"/>
        <v>-987.85520475621593</v>
      </c>
      <c r="V142" s="108">
        <v>1</v>
      </c>
      <c r="W142" s="103">
        <f t="shared" si="51"/>
        <v>233402.023319573</v>
      </c>
      <c r="X142" s="104">
        <f t="shared" si="55"/>
        <v>-14868.023319572996</v>
      </c>
      <c r="Y142" s="104">
        <f t="shared" si="52"/>
        <v>14868.023319572996</v>
      </c>
      <c r="Z142" s="105">
        <f t="shared" si="56"/>
        <v>6.803528658960617E-2</v>
      </c>
      <c r="AA142" s="106">
        <f t="shared" si="53"/>
        <v>221058117.43136641</v>
      </c>
      <c r="AB142" s="23"/>
    </row>
    <row r="143" spans="1:28" hidden="1" outlineLevel="2" x14ac:dyDescent="0.25">
      <c r="A143" s="265"/>
      <c r="B143" s="34">
        <v>133</v>
      </c>
      <c r="C143" s="35">
        <v>37622</v>
      </c>
      <c r="D143" s="36">
        <v>203677</v>
      </c>
      <c r="E143" s="36">
        <f t="shared" si="54"/>
        <v>-14857</v>
      </c>
      <c r="F143" s="36">
        <f>AVERAGE($E$12:E143)</f>
        <v>329.34090909090907</v>
      </c>
      <c r="G143" s="107">
        <f t="shared" si="38"/>
        <v>238235.66666666666</v>
      </c>
      <c r="H143" s="103">
        <f t="shared" si="41"/>
        <v>238404.35050890586</v>
      </c>
      <c r="I143" s="59">
        <f t="shared" si="42"/>
        <v>-34727.35050890586</v>
      </c>
      <c r="J143" s="59">
        <f t="shared" si="39"/>
        <v>34727.35050890586</v>
      </c>
      <c r="K143" s="99">
        <f t="shared" si="43"/>
        <v>0.17050207195169734</v>
      </c>
      <c r="L143" s="100">
        <f t="shared" si="40"/>
        <v>1205988873.3684042</v>
      </c>
      <c r="M143" s="23"/>
      <c r="N143" s="107">
        <f t="shared" si="45"/>
        <v>235112.07059566065</v>
      </c>
      <c r="O143" s="59">
        <f t="shared" si="46"/>
        <v>-31435.070595660654</v>
      </c>
      <c r="P143" s="59">
        <f t="shared" si="47"/>
        <v>31435.070595660654</v>
      </c>
      <c r="Q143" s="99">
        <f t="shared" si="44"/>
        <v>0.15433785157705904</v>
      </c>
      <c r="R143" s="100">
        <f t="shared" si="48"/>
        <v>988163663.35416913</v>
      </c>
      <c r="S143" s="23"/>
      <c r="T143" s="107">
        <f t="shared" si="49"/>
        <v>224484.5163237011</v>
      </c>
      <c r="U143" s="103">
        <f t="shared" si="50"/>
        <v>-2358.250390375631</v>
      </c>
      <c r="V143" s="108">
        <v>1</v>
      </c>
      <c r="W143" s="103">
        <f t="shared" si="51"/>
        <v>222126.26593332546</v>
      </c>
      <c r="X143" s="104">
        <f t="shared" si="55"/>
        <v>-18449.265933325456</v>
      </c>
      <c r="Y143" s="104">
        <f t="shared" si="52"/>
        <v>18449.265933325456</v>
      </c>
      <c r="Z143" s="105">
        <f t="shared" si="56"/>
        <v>9.0580998018065156E-2</v>
      </c>
      <c r="AA143" s="106">
        <f t="shared" si="53"/>
        <v>340375413.47856319</v>
      </c>
      <c r="AB143" s="23"/>
    </row>
    <row r="144" spans="1:28" hidden="1" outlineLevel="2" x14ac:dyDescent="0.25">
      <c r="A144" s="265"/>
      <c r="B144" s="34">
        <v>134</v>
      </c>
      <c r="C144" s="35">
        <v>37653</v>
      </c>
      <c r="D144" s="36">
        <v>236679</v>
      </c>
      <c r="E144" s="36">
        <f t="shared" si="54"/>
        <v>33002</v>
      </c>
      <c r="F144" s="36">
        <f>AVERAGE($E$12:E144)</f>
        <v>575</v>
      </c>
      <c r="G144" s="107">
        <f t="shared" si="38"/>
        <v>237855.66666666666</v>
      </c>
      <c r="H144" s="103">
        <f t="shared" si="41"/>
        <v>238565.00757575757</v>
      </c>
      <c r="I144" s="59">
        <f t="shared" si="42"/>
        <v>-1886.0075757575687</v>
      </c>
      <c r="J144" s="59">
        <f t="shared" si="39"/>
        <v>1886.0075757575687</v>
      </c>
      <c r="K144" s="99">
        <f t="shared" si="43"/>
        <v>7.9686308280733347E-3</v>
      </c>
      <c r="L144" s="100">
        <f t="shared" si="40"/>
        <v>3557024.5758149414</v>
      </c>
      <c r="M144" s="23"/>
      <c r="N144" s="107">
        <f t="shared" si="45"/>
        <v>228825.05647652852</v>
      </c>
      <c r="O144" s="59">
        <f t="shared" si="46"/>
        <v>7853.9435234714765</v>
      </c>
      <c r="P144" s="59">
        <f t="shared" si="47"/>
        <v>7853.9435234714765</v>
      </c>
      <c r="Q144" s="99">
        <f t="shared" si="44"/>
        <v>3.3183947555429409E-2</v>
      </c>
      <c r="R144" s="100">
        <f t="shared" si="48"/>
        <v>61684428.869879551</v>
      </c>
      <c r="S144" s="23"/>
      <c r="T144" s="107">
        <f t="shared" si="49"/>
        <v>226492.08615332778</v>
      </c>
      <c r="U144" s="103">
        <f t="shared" si="50"/>
        <v>-1687.3342908939412</v>
      </c>
      <c r="V144" s="108">
        <v>1</v>
      </c>
      <c r="W144" s="103">
        <f t="shared" si="51"/>
        <v>224804.75186243383</v>
      </c>
      <c r="X144" s="104">
        <f t="shared" si="55"/>
        <v>11874.248137566174</v>
      </c>
      <c r="Y144" s="104">
        <f t="shared" si="52"/>
        <v>11874.248137566174</v>
      </c>
      <c r="Z144" s="105">
        <f t="shared" si="56"/>
        <v>5.017026494774008E-2</v>
      </c>
      <c r="AA144" s="106">
        <f t="shared" si="53"/>
        <v>140997768.83249375</v>
      </c>
      <c r="AB144" s="23"/>
    </row>
    <row r="145" spans="1:28" hidden="1" outlineLevel="2" x14ac:dyDescent="0.25">
      <c r="A145" s="265"/>
      <c r="B145" s="34">
        <v>135</v>
      </c>
      <c r="C145" s="35">
        <v>37681</v>
      </c>
      <c r="D145" s="36">
        <v>239415</v>
      </c>
      <c r="E145" s="36">
        <f t="shared" si="54"/>
        <v>2736</v>
      </c>
      <c r="F145" s="36">
        <f>AVERAGE($E$12:E145)</f>
        <v>591.12686567164178</v>
      </c>
      <c r="G145" s="107">
        <f t="shared" si="38"/>
        <v>237906.41666666666</v>
      </c>
      <c r="H145" s="103">
        <f t="shared" si="41"/>
        <v>238430.66666666666</v>
      </c>
      <c r="I145" s="59">
        <f t="shared" si="42"/>
        <v>984.33333333334303</v>
      </c>
      <c r="J145" s="59">
        <f t="shared" si="39"/>
        <v>984.33333333334303</v>
      </c>
      <c r="K145" s="99">
        <f t="shared" si="43"/>
        <v>4.1114104518653509E-3</v>
      </c>
      <c r="L145" s="100">
        <f t="shared" si="40"/>
        <v>968912.11111113022</v>
      </c>
      <c r="M145" s="23"/>
      <c r="N145" s="107">
        <f t="shared" si="45"/>
        <v>230395.84518122283</v>
      </c>
      <c r="O145" s="59">
        <f t="shared" si="46"/>
        <v>9019.1548187771696</v>
      </c>
      <c r="P145" s="59">
        <f t="shared" si="47"/>
        <v>9019.1548187771696</v>
      </c>
      <c r="Q145" s="99">
        <f t="shared" si="44"/>
        <v>3.7671636358528784E-2</v>
      </c>
      <c r="R145" s="100">
        <f t="shared" si="48"/>
        <v>81345153.645071432</v>
      </c>
      <c r="S145" s="23"/>
      <c r="T145" s="107">
        <f t="shared" si="49"/>
        <v>229187.82630370368</v>
      </c>
      <c r="U145" s="103">
        <f t="shared" si="50"/>
        <v>-1013.7666541869273</v>
      </c>
      <c r="V145" s="108">
        <v>1</v>
      </c>
      <c r="W145" s="103">
        <f t="shared" si="51"/>
        <v>228174.05964951674</v>
      </c>
      <c r="X145" s="104">
        <f t="shared" si="55"/>
        <v>11240.940350483259</v>
      </c>
      <c r="Y145" s="104">
        <f t="shared" si="52"/>
        <v>11240.940350483259</v>
      </c>
      <c r="Z145" s="105">
        <f t="shared" si="56"/>
        <v>4.6951696219882877E-2</v>
      </c>
      <c r="AA145" s="106">
        <f t="shared" si="53"/>
        <v>126358739.9631227</v>
      </c>
      <c r="AB145" s="23"/>
    </row>
    <row r="146" spans="1:28" hidden="1" outlineLevel="2" x14ac:dyDescent="0.25">
      <c r="A146" s="265"/>
      <c r="B146" s="34">
        <v>136</v>
      </c>
      <c r="C146" s="35">
        <v>37712</v>
      </c>
      <c r="D146" s="36">
        <v>253244</v>
      </c>
      <c r="E146" s="36">
        <f t="shared" si="54"/>
        <v>13829</v>
      </c>
      <c r="F146" s="36">
        <f>AVERAGE($E$12:E146)</f>
        <v>689.18518518518522</v>
      </c>
      <c r="G146" s="107">
        <f t="shared" si="38"/>
        <v>238088.83333333334</v>
      </c>
      <c r="H146" s="103">
        <f t="shared" si="41"/>
        <v>238497.54353233828</v>
      </c>
      <c r="I146" s="59">
        <f t="shared" si="42"/>
        <v>14746.456467661716</v>
      </c>
      <c r="J146" s="59">
        <f t="shared" si="39"/>
        <v>14746.456467661716</v>
      </c>
      <c r="K146" s="99">
        <f t="shared" si="43"/>
        <v>5.8230230400963957E-2</v>
      </c>
      <c r="L146" s="100">
        <f t="shared" si="40"/>
        <v>217457978.35264203</v>
      </c>
      <c r="M146" s="23"/>
      <c r="N146" s="107">
        <f t="shared" si="45"/>
        <v>232199.67614497826</v>
      </c>
      <c r="O146" s="59">
        <f t="shared" si="46"/>
        <v>21044.323855021736</v>
      </c>
      <c r="P146" s="59">
        <f t="shared" si="47"/>
        <v>21044.323855021736</v>
      </c>
      <c r="Q146" s="99">
        <f t="shared" si="44"/>
        <v>8.3099002760269686E-2</v>
      </c>
      <c r="R146" s="100">
        <f t="shared" si="48"/>
        <v>442863566.51503688</v>
      </c>
      <c r="S146" s="23"/>
      <c r="T146" s="107">
        <f t="shared" si="49"/>
        <v>235695.04175466171</v>
      </c>
      <c r="U146" s="103">
        <f t="shared" si="50"/>
        <v>142.0179919918321</v>
      </c>
      <c r="V146" s="108">
        <v>1</v>
      </c>
      <c r="W146" s="103">
        <f t="shared" si="51"/>
        <v>235837.05974665354</v>
      </c>
      <c r="X146" s="104">
        <f t="shared" si="55"/>
        <v>17406.94025334646</v>
      </c>
      <c r="Y146" s="104">
        <f t="shared" si="52"/>
        <v>17406.94025334646</v>
      </c>
      <c r="Z146" s="105">
        <f t="shared" si="56"/>
        <v>6.8735844692653966E-2</v>
      </c>
      <c r="AA146" s="106">
        <f t="shared" si="53"/>
        <v>303001568.98357332</v>
      </c>
      <c r="AB146" s="23"/>
    </row>
    <row r="147" spans="1:28" hidden="1" outlineLevel="2" x14ac:dyDescent="0.25">
      <c r="A147" s="265"/>
      <c r="B147" s="34">
        <v>137</v>
      </c>
      <c r="C147" s="35">
        <v>37742</v>
      </c>
      <c r="D147" s="36">
        <v>252145</v>
      </c>
      <c r="E147" s="36">
        <f t="shared" si="54"/>
        <v>-1099</v>
      </c>
      <c r="F147" s="36">
        <f>AVERAGE($E$12:E147)</f>
        <v>676.03676470588232</v>
      </c>
      <c r="G147" s="107">
        <f t="shared" si="38"/>
        <v>238213.66666666666</v>
      </c>
      <c r="H147" s="103">
        <f t="shared" si="41"/>
        <v>238778.01851851854</v>
      </c>
      <c r="I147" s="59">
        <f t="shared" si="42"/>
        <v>13366.98148148146</v>
      </c>
      <c r="J147" s="59">
        <f t="shared" si="39"/>
        <v>13366.98148148146</v>
      </c>
      <c r="K147" s="99">
        <f t="shared" si="43"/>
        <v>5.3013073753124036E-2</v>
      </c>
      <c r="L147" s="100">
        <f t="shared" si="40"/>
        <v>178676193.92626828</v>
      </c>
      <c r="M147" s="23"/>
      <c r="N147" s="107">
        <f t="shared" si="45"/>
        <v>236408.54091598262</v>
      </c>
      <c r="O147" s="59">
        <f t="shared" si="46"/>
        <v>15736.459084017377</v>
      </c>
      <c r="P147" s="59">
        <f t="shared" si="47"/>
        <v>15736.459084017377</v>
      </c>
      <c r="Q147" s="99">
        <f t="shared" si="44"/>
        <v>6.241035548599963E-2</v>
      </c>
      <c r="R147" s="100">
        <f t="shared" si="48"/>
        <v>247636144.50295302</v>
      </c>
      <c r="S147" s="23"/>
      <c r="T147" s="107">
        <f t="shared" si="49"/>
        <v>240729.44182265748</v>
      </c>
      <c r="U147" s="103">
        <f t="shared" si="50"/>
        <v>893.85332514830293</v>
      </c>
      <c r="V147" s="108">
        <v>1</v>
      </c>
      <c r="W147" s="103">
        <f t="shared" si="51"/>
        <v>241623.29514780579</v>
      </c>
      <c r="X147" s="104">
        <f t="shared" si="55"/>
        <v>10521.704852194205</v>
      </c>
      <c r="Y147" s="104">
        <f t="shared" si="52"/>
        <v>10521.704852194205</v>
      </c>
      <c r="Z147" s="105">
        <f t="shared" si="56"/>
        <v>4.1728786421282221E-2</v>
      </c>
      <c r="AA147" s="106">
        <f t="shared" si="53"/>
        <v>110706272.99668708</v>
      </c>
      <c r="AB147" s="23"/>
    </row>
    <row r="148" spans="1:28" hidden="1" outlineLevel="2" x14ac:dyDescent="0.25">
      <c r="A148" s="265"/>
      <c r="B148" s="34">
        <v>138</v>
      </c>
      <c r="C148" s="35">
        <v>37773</v>
      </c>
      <c r="D148" s="36">
        <v>262105</v>
      </c>
      <c r="E148" s="36">
        <f t="shared" si="54"/>
        <v>9960</v>
      </c>
      <c r="F148" s="36">
        <f>AVERAGE($E$12:E148)</f>
        <v>743.80291970802921</v>
      </c>
      <c r="G148" s="107">
        <f t="shared" si="38"/>
        <v>238570.08333333334</v>
      </c>
      <c r="H148" s="103">
        <f t="shared" si="41"/>
        <v>238889.70343137253</v>
      </c>
      <c r="I148" s="59">
        <f t="shared" si="42"/>
        <v>23215.296568627469</v>
      </c>
      <c r="J148" s="59">
        <f t="shared" si="39"/>
        <v>23215.296568627469</v>
      </c>
      <c r="K148" s="99">
        <f t="shared" si="43"/>
        <v>8.8572505555511993E-2</v>
      </c>
      <c r="L148" s="100">
        <f t="shared" si="40"/>
        <v>538949994.76932633</v>
      </c>
      <c r="M148" s="23"/>
      <c r="N148" s="107">
        <f t="shared" si="45"/>
        <v>239555.8327327861</v>
      </c>
      <c r="O148" s="59">
        <f t="shared" si="46"/>
        <v>22549.167267213896</v>
      </c>
      <c r="P148" s="59">
        <f t="shared" si="47"/>
        <v>22549.167267213896</v>
      </c>
      <c r="Q148" s="99">
        <f t="shared" si="44"/>
        <v>8.6031045829777747E-2</v>
      </c>
      <c r="R148" s="100">
        <f t="shared" si="48"/>
        <v>508464944.4447906</v>
      </c>
      <c r="S148" s="23"/>
      <c r="T148" s="107">
        <f t="shared" si="49"/>
        <v>247767.80660346404</v>
      </c>
      <c r="U148" s="103">
        <f t="shared" si="50"/>
        <v>1838.1092613326418</v>
      </c>
      <c r="V148" s="108">
        <v>1</v>
      </c>
      <c r="W148" s="103">
        <f t="shared" si="51"/>
        <v>249605.91586479667</v>
      </c>
      <c r="X148" s="104">
        <f t="shared" si="55"/>
        <v>12499.084135203331</v>
      </c>
      <c r="Y148" s="104">
        <f t="shared" si="52"/>
        <v>12499.084135203331</v>
      </c>
      <c r="Z148" s="105">
        <f t="shared" si="56"/>
        <v>4.7687316667760368E-2</v>
      </c>
      <c r="AA148" s="106">
        <f t="shared" si="53"/>
        <v>156227104.21889162</v>
      </c>
      <c r="AB148" s="23"/>
    </row>
    <row r="149" spans="1:28" hidden="1" outlineLevel="2" x14ac:dyDescent="0.25">
      <c r="A149" s="265"/>
      <c r="B149" s="34">
        <v>139</v>
      </c>
      <c r="C149" s="35">
        <v>37803</v>
      </c>
      <c r="D149" s="36">
        <v>260687</v>
      </c>
      <c r="E149" s="36">
        <f t="shared" si="54"/>
        <v>-1418</v>
      </c>
      <c r="F149" s="36">
        <f>AVERAGE($E$12:E149)</f>
        <v>728.13768115942025</v>
      </c>
      <c r="G149" s="107">
        <f t="shared" si="38"/>
        <v>239046.16666666666</v>
      </c>
      <c r="H149" s="103">
        <f t="shared" si="41"/>
        <v>239313.88625304136</v>
      </c>
      <c r="I149" s="59">
        <f t="shared" si="42"/>
        <v>21373.113746958639</v>
      </c>
      <c r="J149" s="59">
        <f t="shared" si="39"/>
        <v>21373.113746958639</v>
      </c>
      <c r="K149" s="99">
        <f t="shared" si="43"/>
        <v>8.1987647051669776E-2</v>
      </c>
      <c r="L149" s="100">
        <f t="shared" si="40"/>
        <v>456809991.24043238</v>
      </c>
      <c r="M149" s="23"/>
      <c r="N149" s="107">
        <f t="shared" si="45"/>
        <v>244065.66618622889</v>
      </c>
      <c r="O149" s="59">
        <f t="shared" si="46"/>
        <v>16621.333813771111</v>
      </c>
      <c r="P149" s="59">
        <f t="shared" si="47"/>
        <v>16621.333813771111</v>
      </c>
      <c r="Q149" s="99">
        <f t="shared" si="44"/>
        <v>6.3759734140064944E-2</v>
      </c>
      <c r="R149" s="100">
        <f t="shared" si="48"/>
        <v>276268737.74881089</v>
      </c>
      <c r="S149" s="23"/>
      <c r="T149" s="107">
        <f t="shared" si="49"/>
        <v>252930.24110535765</v>
      </c>
      <c r="U149" s="103">
        <f t="shared" si="50"/>
        <v>2348.97393541776</v>
      </c>
      <c r="V149" s="108">
        <v>1</v>
      </c>
      <c r="W149" s="103">
        <f t="shared" si="51"/>
        <v>255279.21504077542</v>
      </c>
      <c r="X149" s="104">
        <f t="shared" si="55"/>
        <v>5407.7849592245766</v>
      </c>
      <c r="Y149" s="104">
        <f t="shared" si="52"/>
        <v>5407.7849592245766</v>
      </c>
      <c r="Z149" s="105">
        <f t="shared" si="56"/>
        <v>2.0744359938257666E-2</v>
      </c>
      <c r="AA149" s="106">
        <f t="shared" si="53"/>
        <v>29244138.165215556</v>
      </c>
      <c r="AB149" s="23"/>
    </row>
    <row r="150" spans="1:28" hidden="1" outlineLevel="2" x14ac:dyDescent="0.25">
      <c r="A150" s="265"/>
      <c r="B150" s="34">
        <v>140</v>
      </c>
      <c r="C150" s="35">
        <v>37834</v>
      </c>
      <c r="D150" s="36">
        <v>237451</v>
      </c>
      <c r="E150" s="36">
        <f t="shared" si="54"/>
        <v>-23236</v>
      </c>
      <c r="F150" s="36">
        <f>AVERAGE($E$12:E150)</f>
        <v>555.73381294964031</v>
      </c>
      <c r="G150" s="107">
        <f t="shared" si="38"/>
        <v>239214.58333333334</v>
      </c>
      <c r="H150" s="103">
        <f t="shared" si="41"/>
        <v>239774.30434782608</v>
      </c>
      <c r="I150" s="59">
        <f t="shared" si="42"/>
        <v>-2323.3043478260806</v>
      </c>
      <c r="J150" s="59">
        <f t="shared" si="39"/>
        <v>2323.3043478260806</v>
      </c>
      <c r="K150" s="99">
        <f t="shared" si="43"/>
        <v>9.7843527625745136E-3</v>
      </c>
      <c r="L150" s="100">
        <f t="shared" si="40"/>
        <v>5397743.09262757</v>
      </c>
      <c r="M150" s="23"/>
      <c r="N150" s="107">
        <f t="shared" si="45"/>
        <v>247389.93294898313</v>
      </c>
      <c r="O150" s="59">
        <f t="shared" si="46"/>
        <v>-9938.9329489831289</v>
      </c>
      <c r="P150" s="59">
        <f t="shared" si="47"/>
        <v>9938.9329489831289</v>
      </c>
      <c r="Q150" s="99">
        <f t="shared" si="44"/>
        <v>4.1856774446025195E-2</v>
      </c>
      <c r="R150" s="100">
        <f t="shared" si="48"/>
        <v>98782388.164382473</v>
      </c>
      <c r="S150" s="23"/>
      <c r="T150" s="107">
        <f t="shared" si="49"/>
        <v>249930.75052854279</v>
      </c>
      <c r="U150" s="103">
        <f t="shared" si="50"/>
        <v>1527.050272065115</v>
      </c>
      <c r="V150" s="108">
        <v>1</v>
      </c>
      <c r="W150" s="103">
        <f t="shared" si="51"/>
        <v>251457.80080060792</v>
      </c>
      <c r="X150" s="104">
        <f t="shared" si="55"/>
        <v>-14006.800800607918</v>
      </c>
      <c r="Y150" s="104">
        <f t="shared" si="52"/>
        <v>14006.800800607918</v>
      </c>
      <c r="Z150" s="105">
        <f t="shared" si="56"/>
        <v>5.8988173562578884E-2</v>
      </c>
      <c r="AA150" s="106">
        <f t="shared" si="53"/>
        <v>196190468.66791061</v>
      </c>
      <c r="AB150" s="23"/>
    </row>
    <row r="151" spans="1:28" hidden="1" outlineLevel="2" x14ac:dyDescent="0.25">
      <c r="A151" s="265"/>
      <c r="B151" s="34">
        <v>141</v>
      </c>
      <c r="C151" s="35">
        <v>37865</v>
      </c>
      <c r="D151" s="36">
        <v>254048</v>
      </c>
      <c r="E151" s="36">
        <f t="shared" si="54"/>
        <v>16597</v>
      </c>
      <c r="F151" s="36">
        <f>AVERAGE($E$12:E151)</f>
        <v>670.31428571428569</v>
      </c>
      <c r="G151" s="107">
        <f t="shared" ref="G151:G214" si="57">AVERAGE(D139:D150)</f>
        <v>239533.41666666666</v>
      </c>
      <c r="H151" s="103">
        <f t="shared" si="41"/>
        <v>239770.31714628299</v>
      </c>
      <c r="I151" s="59">
        <f t="shared" si="42"/>
        <v>14277.682853717008</v>
      </c>
      <c r="J151" s="59">
        <f t="shared" si="39"/>
        <v>14277.682853717008</v>
      </c>
      <c r="K151" s="99">
        <f t="shared" si="43"/>
        <v>5.6200729207539553E-2</v>
      </c>
      <c r="L151" s="100">
        <f t="shared" si="40"/>
        <v>203852227.67132464</v>
      </c>
      <c r="M151" s="23"/>
      <c r="N151" s="107">
        <f t="shared" si="45"/>
        <v>245402.14635918653</v>
      </c>
      <c r="O151" s="59">
        <f t="shared" si="46"/>
        <v>8645.8536408134678</v>
      </c>
      <c r="P151" s="59">
        <f t="shared" si="47"/>
        <v>8645.8536408134678</v>
      </c>
      <c r="Q151" s="99">
        <f t="shared" si="44"/>
        <v>3.4032362548862688E-2</v>
      </c>
      <c r="R151" s="100">
        <f t="shared" si="48"/>
        <v>74750785.178367496</v>
      </c>
      <c r="S151" s="23"/>
      <c r="T151" s="107">
        <f t="shared" si="49"/>
        <v>252234.86056042553</v>
      </c>
      <c r="U151" s="103">
        <f t="shared" si="50"/>
        <v>1646.4646952088931</v>
      </c>
      <c r="V151" s="108">
        <v>1</v>
      </c>
      <c r="W151" s="103">
        <f t="shared" si="51"/>
        <v>253881.32525563441</v>
      </c>
      <c r="X151" s="104">
        <f t="shared" si="55"/>
        <v>166.67474436559132</v>
      </c>
      <c r="Y151" s="104">
        <f t="shared" si="52"/>
        <v>166.67474436559132</v>
      </c>
      <c r="Z151" s="105">
        <f t="shared" si="56"/>
        <v>6.5607579813890024E-4</v>
      </c>
      <c r="AA151" s="106">
        <f t="shared" si="53"/>
        <v>27780.470409335216</v>
      </c>
      <c r="AB151" s="23"/>
    </row>
    <row r="152" spans="1:28" hidden="1" outlineLevel="2" x14ac:dyDescent="0.25">
      <c r="A152" s="265"/>
      <c r="B152" s="34">
        <v>142</v>
      </c>
      <c r="C152" s="35">
        <v>37895</v>
      </c>
      <c r="D152" s="36">
        <v>233698</v>
      </c>
      <c r="E152" s="36">
        <f t="shared" si="54"/>
        <v>-20350</v>
      </c>
      <c r="F152" s="36">
        <f>AVERAGE($E$12:E152)</f>
        <v>521.23404255319144</v>
      </c>
      <c r="G152" s="107">
        <f t="shared" si="57"/>
        <v>240241.08333333334</v>
      </c>
      <c r="H152" s="103">
        <f t="shared" si="41"/>
        <v>240203.73095238095</v>
      </c>
      <c r="I152" s="59">
        <f t="shared" si="42"/>
        <v>-6505.7309523809527</v>
      </c>
      <c r="J152" s="59">
        <f t="shared" ref="J152:J215" si="58">ABS(I152)</f>
        <v>6505.7309523809527</v>
      </c>
      <c r="K152" s="99">
        <f t="shared" si="43"/>
        <v>2.7838196956674652E-2</v>
      </c>
      <c r="L152" s="100">
        <f t="shared" ref="L152:L215" si="59">J152^2</f>
        <v>42324535.224767581</v>
      </c>
      <c r="M152" s="23"/>
      <c r="N152" s="107">
        <f t="shared" si="45"/>
        <v>247131.31708734925</v>
      </c>
      <c r="O152" s="59">
        <f t="shared" si="46"/>
        <v>-13433.317087349249</v>
      </c>
      <c r="P152" s="59">
        <f t="shared" si="47"/>
        <v>13433.317087349249</v>
      </c>
      <c r="Q152" s="99">
        <f t="shared" si="44"/>
        <v>5.7481523536141728E-2</v>
      </c>
      <c r="R152" s="100">
        <f t="shared" si="48"/>
        <v>180454007.96926931</v>
      </c>
      <c r="S152" s="23"/>
      <c r="T152" s="107">
        <f t="shared" si="49"/>
        <v>247826.32767894407</v>
      </c>
      <c r="U152" s="103">
        <f t="shared" si="50"/>
        <v>715.96477725257716</v>
      </c>
      <c r="V152" s="108">
        <v>1</v>
      </c>
      <c r="W152" s="103">
        <f t="shared" si="51"/>
        <v>248542.29245619665</v>
      </c>
      <c r="X152" s="104">
        <f t="shared" si="55"/>
        <v>-14844.29245619665</v>
      </c>
      <c r="Y152" s="104">
        <f t="shared" si="52"/>
        <v>14844.29245619665</v>
      </c>
      <c r="Z152" s="105">
        <f t="shared" si="56"/>
        <v>6.3519124922749234E-2</v>
      </c>
      <c r="AA152" s="106">
        <f t="shared" si="53"/>
        <v>220353018.52509677</v>
      </c>
      <c r="AB152" s="23"/>
    </row>
    <row r="153" spans="1:28" hidden="1" outlineLevel="2" x14ac:dyDescent="0.25">
      <c r="A153" s="265"/>
      <c r="B153" s="34">
        <v>143</v>
      </c>
      <c r="C153" s="35">
        <v>37926</v>
      </c>
      <c r="D153" s="36">
        <v>238538</v>
      </c>
      <c r="E153" s="36">
        <f t="shared" si="54"/>
        <v>4840</v>
      </c>
      <c r="F153" s="36">
        <f>AVERAGE($E$12:E153)</f>
        <v>551.64788732394368</v>
      </c>
      <c r="G153" s="107">
        <f t="shared" si="57"/>
        <v>240495.25</v>
      </c>
      <c r="H153" s="103">
        <f t="shared" ref="H153:H216" si="60">G152+$F152</f>
        <v>240762.31737588655</v>
      </c>
      <c r="I153" s="59">
        <f t="shared" ref="I153:I216" si="61">$D153-H153</f>
        <v>-2224.3173758865451</v>
      </c>
      <c r="J153" s="59">
        <f t="shared" si="58"/>
        <v>2224.3173758865451</v>
      </c>
      <c r="K153" s="99">
        <f t="shared" ref="K153:K216" si="62">J153/$D153</f>
        <v>9.324792594414915E-3</v>
      </c>
      <c r="L153" s="100">
        <f t="shared" si="59"/>
        <v>4947587.7886708053</v>
      </c>
      <c r="M153" s="23"/>
      <c r="N153" s="107">
        <f t="shared" si="45"/>
        <v>244444.65366987942</v>
      </c>
      <c r="O153" s="59">
        <f t="shared" si="46"/>
        <v>-5906.6536698794225</v>
      </c>
      <c r="P153" s="59">
        <f t="shared" si="47"/>
        <v>5906.6536698794225</v>
      </c>
      <c r="Q153" s="99">
        <f t="shared" si="44"/>
        <v>2.4761898187623869E-2</v>
      </c>
      <c r="R153" s="100">
        <f t="shared" si="48"/>
        <v>34888557.575900048</v>
      </c>
      <c r="S153" s="23"/>
      <c r="T153" s="107">
        <f t="shared" si="49"/>
        <v>245541.00471933765</v>
      </c>
      <c r="U153" s="103">
        <f t="shared" si="50"/>
        <v>254.74279366970734</v>
      </c>
      <c r="V153" s="108">
        <v>1</v>
      </c>
      <c r="W153" s="103">
        <f t="shared" si="51"/>
        <v>245795.74751300737</v>
      </c>
      <c r="X153" s="104">
        <f t="shared" si="55"/>
        <v>-7257.7475130073726</v>
      </c>
      <c r="Y153" s="104">
        <f t="shared" si="52"/>
        <v>7257.7475130073726</v>
      </c>
      <c r="Z153" s="105">
        <f t="shared" si="56"/>
        <v>3.0425959440455494E-2</v>
      </c>
      <c r="AA153" s="106">
        <f t="shared" si="53"/>
        <v>52674898.962564699</v>
      </c>
      <c r="AB153" s="23"/>
    </row>
    <row r="154" spans="1:28" hidden="1" outlineLevel="2" x14ac:dyDescent="0.25">
      <c r="A154" s="265"/>
      <c r="B154" s="34">
        <v>144</v>
      </c>
      <c r="C154" s="35">
        <v>37956</v>
      </c>
      <c r="D154" s="36">
        <v>222450</v>
      </c>
      <c r="E154" s="36">
        <f t="shared" si="54"/>
        <v>-16088</v>
      </c>
      <c r="F154" s="36">
        <f>AVERAGE($E$12:E154)</f>
        <v>435.28671328671328</v>
      </c>
      <c r="G154" s="107">
        <f t="shared" si="57"/>
        <v>240851.75</v>
      </c>
      <c r="H154" s="103">
        <f t="shared" si="60"/>
        <v>241046.89788732395</v>
      </c>
      <c r="I154" s="59">
        <f t="shared" si="61"/>
        <v>-18596.897887323954</v>
      </c>
      <c r="J154" s="59">
        <f t="shared" si="58"/>
        <v>18596.897887323954</v>
      </c>
      <c r="K154" s="99">
        <f t="shared" si="62"/>
        <v>8.360035013407037E-2</v>
      </c>
      <c r="L154" s="100">
        <f t="shared" si="59"/>
        <v>345844611.03155416</v>
      </c>
      <c r="M154" s="23"/>
      <c r="N154" s="107">
        <f t="shared" si="45"/>
        <v>243263.32293590356</v>
      </c>
      <c r="O154" s="59">
        <f t="shared" si="46"/>
        <v>-20813.322935903561</v>
      </c>
      <c r="P154" s="59">
        <f t="shared" si="47"/>
        <v>20813.322935903561</v>
      </c>
      <c r="Q154" s="99">
        <f t="shared" si="44"/>
        <v>9.356405006025427E-2</v>
      </c>
      <c r="R154" s="100">
        <f t="shared" si="48"/>
        <v>433194411.63420922</v>
      </c>
      <c r="S154" s="23"/>
      <c r="T154" s="107">
        <f t="shared" si="49"/>
        <v>238792.02325910516</v>
      </c>
      <c r="U154" s="103">
        <f t="shared" si="50"/>
        <v>-821.55240894651172</v>
      </c>
      <c r="V154" s="108">
        <v>1</v>
      </c>
      <c r="W154" s="103">
        <f t="shared" si="51"/>
        <v>237970.47085015866</v>
      </c>
      <c r="X154" s="104">
        <f t="shared" si="55"/>
        <v>-15520.470850158657</v>
      </c>
      <c r="Y154" s="104">
        <f t="shared" si="52"/>
        <v>15520.470850158657</v>
      </c>
      <c r="Z154" s="105">
        <f t="shared" si="56"/>
        <v>6.9770603956658378E-2</v>
      </c>
      <c r="AA154" s="106">
        <f t="shared" si="53"/>
        <v>240885015.41062459</v>
      </c>
      <c r="AB154" s="23"/>
    </row>
    <row r="155" spans="1:28" hidden="1" outlineLevel="2" x14ac:dyDescent="0.25">
      <c r="A155" s="265"/>
      <c r="B155" s="34">
        <v>145</v>
      </c>
      <c r="C155" s="35">
        <v>37987</v>
      </c>
      <c r="D155" s="36">
        <v>213709</v>
      </c>
      <c r="E155" s="36">
        <f t="shared" si="54"/>
        <v>-8741</v>
      </c>
      <c r="F155" s="36">
        <f>AVERAGE($E$12:E155)</f>
        <v>371.5625</v>
      </c>
      <c r="G155" s="107">
        <f t="shared" si="57"/>
        <v>241178.08333333334</v>
      </c>
      <c r="H155" s="103">
        <f t="shared" si="60"/>
        <v>241287.03671328671</v>
      </c>
      <c r="I155" s="59">
        <f t="shared" si="61"/>
        <v>-27578.03671328671</v>
      </c>
      <c r="J155" s="59">
        <f t="shared" si="58"/>
        <v>27578.03671328671</v>
      </c>
      <c r="K155" s="99">
        <f t="shared" si="62"/>
        <v>0.12904480725325893</v>
      </c>
      <c r="L155" s="100">
        <f t="shared" si="59"/>
        <v>760548108.95938969</v>
      </c>
      <c r="M155" s="23"/>
      <c r="N155" s="107">
        <f t="shared" si="45"/>
        <v>239100.65834872285</v>
      </c>
      <c r="O155" s="59">
        <f t="shared" si="46"/>
        <v>-25391.658348722849</v>
      </c>
      <c r="P155" s="59">
        <f t="shared" si="47"/>
        <v>25391.658348722849</v>
      </c>
      <c r="Q155" s="99">
        <f t="shared" si="44"/>
        <v>0.11881417417480242</v>
      </c>
      <c r="R155" s="100">
        <f t="shared" si="48"/>
        <v>644736313.69826674</v>
      </c>
      <c r="S155" s="23"/>
      <c r="T155" s="107">
        <f t="shared" si="49"/>
        <v>230692.02959511103</v>
      </c>
      <c r="U155" s="103">
        <f t="shared" si="50"/>
        <v>-1940.0646634755312</v>
      </c>
      <c r="V155" s="108">
        <v>1</v>
      </c>
      <c r="W155" s="103">
        <f t="shared" si="51"/>
        <v>228751.96493163551</v>
      </c>
      <c r="X155" s="104">
        <f t="shared" si="55"/>
        <v>-15042.964931635506</v>
      </c>
      <c r="Y155" s="104">
        <f t="shared" si="52"/>
        <v>15042.964931635506</v>
      </c>
      <c r="Z155" s="105">
        <f t="shared" si="56"/>
        <v>7.0389945821820829E-2</v>
      </c>
      <c r="AA155" s="106">
        <f t="shared" si="53"/>
        <v>226290793.93441564</v>
      </c>
      <c r="AB155" s="23"/>
    </row>
    <row r="156" spans="1:28" hidden="1" outlineLevel="2" x14ac:dyDescent="0.25">
      <c r="A156" s="265"/>
      <c r="B156" s="34">
        <v>146</v>
      </c>
      <c r="C156" s="35">
        <v>38018</v>
      </c>
      <c r="D156" s="36">
        <v>251403</v>
      </c>
      <c r="E156" s="36">
        <f t="shared" si="54"/>
        <v>37694</v>
      </c>
      <c r="F156" s="36">
        <f>AVERAGE($E$12:E156)</f>
        <v>628.95862068965516</v>
      </c>
      <c r="G156" s="107">
        <f t="shared" si="57"/>
        <v>242014.08333333334</v>
      </c>
      <c r="H156" s="103">
        <f t="shared" si="60"/>
        <v>241549.64583333334</v>
      </c>
      <c r="I156" s="59">
        <f t="shared" si="61"/>
        <v>9853.354166666657</v>
      </c>
      <c r="J156" s="59">
        <f t="shared" si="58"/>
        <v>9853.354166666657</v>
      </c>
      <c r="K156" s="99">
        <f t="shared" si="62"/>
        <v>3.9193462952576766E-2</v>
      </c>
      <c r="L156" s="100">
        <f t="shared" si="59"/>
        <v>97088588.333767176</v>
      </c>
      <c r="M156" s="23"/>
      <c r="N156" s="107">
        <f t="shared" si="45"/>
        <v>234022.32667897828</v>
      </c>
      <c r="O156" s="59">
        <f t="shared" si="46"/>
        <v>17380.673321021721</v>
      </c>
      <c r="P156" s="59">
        <f t="shared" si="47"/>
        <v>17380.673321021721</v>
      </c>
      <c r="Q156" s="99">
        <f t="shared" si="44"/>
        <v>6.9134709295520416E-2</v>
      </c>
      <c r="R156" s="100">
        <f t="shared" si="48"/>
        <v>302087805.09207618</v>
      </c>
      <c r="S156" s="23"/>
      <c r="T156" s="107">
        <f t="shared" si="49"/>
        <v>235547.27545214485</v>
      </c>
      <c r="U156" s="103">
        <f t="shared" si="50"/>
        <v>-895.79737818987769</v>
      </c>
      <c r="V156" s="108">
        <v>1</v>
      </c>
      <c r="W156" s="103">
        <f t="shared" si="51"/>
        <v>234651.47807395496</v>
      </c>
      <c r="X156" s="104">
        <f t="shared" si="55"/>
        <v>16751.521926045039</v>
      </c>
      <c r="Y156" s="104">
        <f t="shared" si="52"/>
        <v>16751.521926045039</v>
      </c>
      <c r="Z156" s="105">
        <f t="shared" si="56"/>
        <v>6.6632148089104101E-2</v>
      </c>
      <c r="AA156" s="106">
        <f t="shared" si="53"/>
        <v>280613486.83876771</v>
      </c>
      <c r="AB156" s="23"/>
    </row>
    <row r="157" spans="1:28" hidden="1" outlineLevel="2" x14ac:dyDescent="0.25">
      <c r="A157" s="265"/>
      <c r="B157" s="34">
        <v>147</v>
      </c>
      <c r="C157" s="35">
        <v>38047</v>
      </c>
      <c r="D157" s="36">
        <v>250968</v>
      </c>
      <c r="E157" s="36">
        <f t="shared" si="54"/>
        <v>-435</v>
      </c>
      <c r="F157" s="36">
        <f>AVERAGE($E$12:E157)</f>
        <v>621.67123287671234</v>
      </c>
      <c r="G157" s="107">
        <f t="shared" si="57"/>
        <v>243241.08333333334</v>
      </c>
      <c r="H157" s="103">
        <f t="shared" si="60"/>
        <v>242643.04195402301</v>
      </c>
      <c r="I157" s="59">
        <f t="shared" si="61"/>
        <v>8324.9580459769932</v>
      </c>
      <c r="J157" s="59">
        <f t="shared" si="58"/>
        <v>8324.9580459769932</v>
      </c>
      <c r="K157" s="99">
        <f t="shared" si="62"/>
        <v>3.3171392551946836E-2</v>
      </c>
      <c r="L157" s="100">
        <f t="shared" si="59"/>
        <v>69304926.46727708</v>
      </c>
      <c r="M157" s="23"/>
      <c r="N157" s="107">
        <f t="shared" si="45"/>
        <v>237498.46134318263</v>
      </c>
      <c r="O157" s="59">
        <f t="shared" si="46"/>
        <v>13469.538656817371</v>
      </c>
      <c r="P157" s="59">
        <f t="shared" si="47"/>
        <v>13469.538656817371</v>
      </c>
      <c r="Q157" s="99">
        <f t="shared" si="44"/>
        <v>5.3670343058945247E-2</v>
      </c>
      <c r="R157" s="100">
        <f t="shared" si="48"/>
        <v>181428471.62749749</v>
      </c>
      <c r="S157" s="23"/>
      <c r="T157" s="107">
        <f t="shared" si="49"/>
        <v>239546.43465176845</v>
      </c>
      <c r="U157" s="103">
        <f t="shared" si="50"/>
        <v>-143.56640924789076</v>
      </c>
      <c r="V157" s="108">
        <v>1</v>
      </c>
      <c r="W157" s="103">
        <f t="shared" si="51"/>
        <v>239402.86824252055</v>
      </c>
      <c r="X157" s="104">
        <f t="shared" si="55"/>
        <v>11565.131757479452</v>
      </c>
      <c r="Y157" s="104">
        <f t="shared" si="52"/>
        <v>11565.131757479452</v>
      </c>
      <c r="Z157" s="105">
        <f t="shared" si="56"/>
        <v>4.6082097149753962E-2</v>
      </c>
      <c r="AA157" s="106">
        <f t="shared" si="53"/>
        <v>133752272.56785975</v>
      </c>
      <c r="AB157" s="23"/>
    </row>
    <row r="158" spans="1:28" hidden="1" outlineLevel="2" x14ac:dyDescent="0.25">
      <c r="A158" s="265"/>
      <c r="B158" s="34">
        <v>148</v>
      </c>
      <c r="C158" s="35">
        <v>38078</v>
      </c>
      <c r="D158" s="36">
        <v>257235</v>
      </c>
      <c r="E158" s="36">
        <f t="shared" si="54"/>
        <v>6267</v>
      </c>
      <c r="F158" s="36">
        <f>AVERAGE($E$12:E158)</f>
        <v>660.07482993197277</v>
      </c>
      <c r="G158" s="107">
        <f t="shared" si="57"/>
        <v>244203.83333333334</v>
      </c>
      <c r="H158" s="103">
        <f t="shared" si="60"/>
        <v>243862.75456621006</v>
      </c>
      <c r="I158" s="59">
        <f t="shared" si="61"/>
        <v>13372.24543378994</v>
      </c>
      <c r="J158" s="59">
        <f t="shared" si="58"/>
        <v>13372.24543378994</v>
      </c>
      <c r="K158" s="99">
        <f t="shared" si="62"/>
        <v>5.1984548890275192E-2</v>
      </c>
      <c r="L158" s="100">
        <f t="shared" si="59"/>
        <v>178816947.94151589</v>
      </c>
      <c r="M158" s="23"/>
      <c r="N158" s="107">
        <f t="shared" si="45"/>
        <v>240192.36907454612</v>
      </c>
      <c r="O158" s="59">
        <f t="shared" si="46"/>
        <v>17042.630925453879</v>
      </c>
      <c r="P158" s="59">
        <f t="shared" si="47"/>
        <v>17042.630925453879</v>
      </c>
      <c r="Q158" s="99">
        <f t="shared" si="44"/>
        <v>6.6253157328722292E-2</v>
      </c>
      <c r="R158" s="100">
        <f t="shared" si="48"/>
        <v>290451268.86123693</v>
      </c>
      <c r="S158" s="23"/>
      <c r="T158" s="107">
        <f t="shared" si="49"/>
        <v>244752.50776976437</v>
      </c>
      <c r="U158" s="103">
        <f t="shared" si="50"/>
        <v>678.53782418057472</v>
      </c>
      <c r="V158" s="108">
        <v>1</v>
      </c>
      <c r="W158" s="103">
        <f t="shared" si="51"/>
        <v>245431.04559394496</v>
      </c>
      <c r="X158" s="104">
        <f t="shared" si="55"/>
        <v>11803.95440605504</v>
      </c>
      <c r="Y158" s="104">
        <f t="shared" si="52"/>
        <v>11803.95440605504</v>
      </c>
      <c r="Z158" s="105">
        <f t="shared" si="56"/>
        <v>4.5887823997725972E-2</v>
      </c>
      <c r="AA158" s="106">
        <f t="shared" si="53"/>
        <v>139333339.62022617</v>
      </c>
      <c r="AB158" s="23"/>
    </row>
    <row r="159" spans="1:28" hidden="1" outlineLevel="2" x14ac:dyDescent="0.25">
      <c r="A159" s="265"/>
      <c r="B159" s="34">
        <v>149</v>
      </c>
      <c r="C159" s="35">
        <v>38108</v>
      </c>
      <c r="D159" s="36">
        <v>257383</v>
      </c>
      <c r="E159" s="36">
        <f t="shared" si="54"/>
        <v>148</v>
      </c>
      <c r="F159" s="36">
        <f>AVERAGE($E$12:E159)</f>
        <v>656.6148648648649</v>
      </c>
      <c r="G159" s="107">
        <f t="shared" si="57"/>
        <v>244536.41666666666</v>
      </c>
      <c r="H159" s="103">
        <f t="shared" si="60"/>
        <v>244863.90816326533</v>
      </c>
      <c r="I159" s="59">
        <f t="shared" si="61"/>
        <v>12519.091836734675</v>
      </c>
      <c r="J159" s="59">
        <f t="shared" si="58"/>
        <v>12519.091836734675</v>
      </c>
      <c r="K159" s="99">
        <f t="shared" si="62"/>
        <v>4.8639932850012141E-2</v>
      </c>
      <c r="L159" s="100">
        <f t="shared" si="59"/>
        <v>156727660.41659677</v>
      </c>
      <c r="M159" s="23"/>
      <c r="N159" s="107">
        <f t="shared" si="45"/>
        <v>243600.89525963692</v>
      </c>
      <c r="O159" s="59">
        <f t="shared" si="46"/>
        <v>13782.10474036308</v>
      </c>
      <c r="P159" s="59">
        <f t="shared" si="47"/>
        <v>13782.10474036308</v>
      </c>
      <c r="Q159" s="99">
        <f t="shared" si="44"/>
        <v>5.3547066979416198E-2</v>
      </c>
      <c r="R159" s="100">
        <f t="shared" si="48"/>
        <v>189946411.0743385</v>
      </c>
      <c r="S159" s="23"/>
      <c r="T159" s="107">
        <f t="shared" si="49"/>
        <v>249016.63191576145</v>
      </c>
      <c r="U159" s="103">
        <f t="shared" si="50"/>
        <v>1229.5517157665076</v>
      </c>
      <c r="V159" s="108">
        <v>1</v>
      </c>
      <c r="W159" s="103">
        <f t="shared" si="51"/>
        <v>250246.18363152797</v>
      </c>
      <c r="X159" s="104">
        <f t="shared" si="55"/>
        <v>7136.8163684720348</v>
      </c>
      <c r="Y159" s="104">
        <f t="shared" si="52"/>
        <v>7136.8163684720348</v>
      </c>
      <c r="Z159" s="105">
        <f t="shared" si="56"/>
        <v>2.7728390641464411E-2</v>
      </c>
      <c r="AA159" s="106">
        <f t="shared" si="53"/>
        <v>50934147.877290361</v>
      </c>
      <c r="AB159" s="23"/>
    </row>
    <row r="160" spans="1:28" hidden="1" outlineLevel="2" x14ac:dyDescent="0.25">
      <c r="A160" s="265"/>
      <c r="B160" s="34">
        <v>150</v>
      </c>
      <c r="C160" s="35">
        <v>38139</v>
      </c>
      <c r="D160" s="36">
        <v>265969</v>
      </c>
      <c r="E160" s="36">
        <f t="shared" si="54"/>
        <v>8586</v>
      </c>
      <c r="F160" s="36">
        <f>AVERAGE($E$12:E160)</f>
        <v>709.83221476510062</v>
      </c>
      <c r="G160" s="107">
        <f t="shared" si="57"/>
        <v>244972.91666666666</v>
      </c>
      <c r="H160" s="103">
        <f t="shared" si="60"/>
        <v>245193.03153153151</v>
      </c>
      <c r="I160" s="59">
        <f t="shared" si="61"/>
        <v>20775.968468468491</v>
      </c>
      <c r="J160" s="59">
        <f t="shared" si="58"/>
        <v>20775.968468468491</v>
      </c>
      <c r="K160" s="99">
        <f t="shared" si="62"/>
        <v>7.8114248158501515E-2</v>
      </c>
      <c r="L160" s="100">
        <f t="shared" si="59"/>
        <v>431640865.80279696</v>
      </c>
      <c r="M160" s="23"/>
      <c r="N160" s="107">
        <f t="shared" si="45"/>
        <v>246357.31620770955</v>
      </c>
      <c r="O160" s="59">
        <f t="shared" si="46"/>
        <v>19611.683792290452</v>
      </c>
      <c r="P160" s="59">
        <f t="shared" si="47"/>
        <v>19611.683792290452</v>
      </c>
      <c r="Q160" s="99">
        <f t="shared" si="44"/>
        <v>7.3736727935550583E-2</v>
      </c>
      <c r="R160" s="100">
        <f t="shared" si="48"/>
        <v>384618141.16878802</v>
      </c>
      <c r="S160" s="23"/>
      <c r="T160" s="107">
        <f t="shared" si="49"/>
        <v>254963.02854206954</v>
      </c>
      <c r="U160" s="103">
        <f t="shared" si="50"/>
        <v>1954.4114282076553</v>
      </c>
      <c r="V160" s="108">
        <v>1</v>
      </c>
      <c r="W160" s="103">
        <f t="shared" si="51"/>
        <v>256917.43997027719</v>
      </c>
      <c r="X160" s="104">
        <f t="shared" si="55"/>
        <v>9051.5600297228084</v>
      </c>
      <c r="Y160" s="104">
        <f t="shared" si="52"/>
        <v>9051.5600297228084</v>
      </c>
      <c r="Z160" s="105">
        <f t="shared" si="56"/>
        <v>3.4032387344851499E-2</v>
      </c>
      <c r="AA160" s="106">
        <f t="shared" si="53"/>
        <v>81930738.971675575</v>
      </c>
      <c r="AB160" s="23"/>
    </row>
    <row r="161" spans="1:28" hidden="1" outlineLevel="2" x14ac:dyDescent="0.25">
      <c r="A161" s="265"/>
      <c r="B161" s="34">
        <v>151</v>
      </c>
      <c r="C161" s="35">
        <v>38169</v>
      </c>
      <c r="D161" s="36">
        <v>262836</v>
      </c>
      <c r="E161" s="36">
        <f t="shared" si="54"/>
        <v>-3133</v>
      </c>
      <c r="F161" s="36">
        <f>AVERAGE($E$12:E161)</f>
        <v>684.21333333333337</v>
      </c>
      <c r="G161" s="107">
        <f t="shared" si="57"/>
        <v>245294.91666666666</v>
      </c>
      <c r="H161" s="103">
        <f t="shared" si="60"/>
        <v>245682.74888143176</v>
      </c>
      <c r="I161" s="59">
        <f t="shared" si="61"/>
        <v>17153.251118568238</v>
      </c>
      <c r="J161" s="59">
        <f t="shared" si="58"/>
        <v>17153.251118568238</v>
      </c>
      <c r="K161" s="99">
        <f t="shared" si="62"/>
        <v>6.5262182952747105E-2</v>
      </c>
      <c r="L161" s="100">
        <f t="shared" si="59"/>
        <v>294234023.9366625</v>
      </c>
      <c r="M161" s="23"/>
      <c r="N161" s="107">
        <f t="shared" si="45"/>
        <v>250279.65296616766</v>
      </c>
      <c r="O161" s="59">
        <f t="shared" si="46"/>
        <v>12556.347033832339</v>
      </c>
      <c r="P161" s="59">
        <f t="shared" si="47"/>
        <v>12556.347033832339</v>
      </c>
      <c r="Q161" s="99">
        <f t="shared" si="44"/>
        <v>4.7772554116758507E-2</v>
      </c>
      <c r="R161" s="100">
        <f t="shared" si="48"/>
        <v>157661850.83403018</v>
      </c>
      <c r="S161" s="23"/>
      <c r="T161" s="107">
        <f t="shared" si="49"/>
        <v>258693.00797919405</v>
      </c>
      <c r="U161" s="103">
        <f t="shared" si="50"/>
        <v>2227.2713039874998</v>
      </c>
      <c r="V161" s="108">
        <v>1</v>
      </c>
      <c r="W161" s="103">
        <f t="shared" si="51"/>
        <v>260920.27928318156</v>
      </c>
      <c r="X161" s="104">
        <f t="shared" si="55"/>
        <v>1915.7207168184395</v>
      </c>
      <c r="Y161" s="104">
        <f t="shared" si="52"/>
        <v>1915.7207168184395</v>
      </c>
      <c r="Z161" s="105">
        <f t="shared" si="56"/>
        <v>7.2886542057345243E-3</v>
      </c>
      <c r="AA161" s="106">
        <f t="shared" si="53"/>
        <v>3669985.864847356</v>
      </c>
      <c r="AB161" s="23"/>
    </row>
    <row r="162" spans="1:28" hidden="1" outlineLevel="2" x14ac:dyDescent="0.25">
      <c r="A162" s="265"/>
      <c r="B162" s="34">
        <v>152</v>
      </c>
      <c r="C162" s="35">
        <v>38200</v>
      </c>
      <c r="D162" s="36">
        <v>243515</v>
      </c>
      <c r="E162" s="36">
        <f t="shared" si="54"/>
        <v>-19321</v>
      </c>
      <c r="F162" s="36">
        <f>AVERAGE($E$12:E162)</f>
        <v>551.72847682119209</v>
      </c>
      <c r="G162" s="107">
        <f t="shared" si="57"/>
        <v>245474</v>
      </c>
      <c r="H162" s="103">
        <f t="shared" si="60"/>
        <v>245979.13</v>
      </c>
      <c r="I162" s="59">
        <f t="shared" si="61"/>
        <v>-2464.1300000000047</v>
      </c>
      <c r="J162" s="59">
        <f t="shared" si="58"/>
        <v>2464.1300000000047</v>
      </c>
      <c r="K162" s="99">
        <f t="shared" si="62"/>
        <v>1.0119007042687329E-2</v>
      </c>
      <c r="L162" s="100">
        <f t="shared" si="59"/>
        <v>6071936.6569000231</v>
      </c>
      <c r="M162" s="23"/>
      <c r="N162" s="107">
        <f t="shared" si="45"/>
        <v>252790.92237293415</v>
      </c>
      <c r="O162" s="59">
        <f t="shared" si="46"/>
        <v>-9275.9223729341466</v>
      </c>
      <c r="P162" s="59">
        <f t="shared" si="47"/>
        <v>9275.9223729341466</v>
      </c>
      <c r="Q162" s="99">
        <f t="shared" si="44"/>
        <v>3.8091790538300092E-2</v>
      </c>
      <c r="R162" s="100">
        <f t="shared" si="48"/>
        <v>86042735.868700251</v>
      </c>
      <c r="S162" s="23"/>
      <c r="T162" s="107">
        <f t="shared" si="49"/>
        <v>255698.69549822708</v>
      </c>
      <c r="U162" s="103">
        <f t="shared" si="50"/>
        <v>1424.8459979549398</v>
      </c>
      <c r="V162" s="108">
        <v>1</v>
      </c>
      <c r="W162" s="103">
        <f t="shared" si="51"/>
        <v>257123.54149618204</v>
      </c>
      <c r="X162" s="104">
        <f t="shared" si="55"/>
        <v>-13608.541496182035</v>
      </c>
      <c r="Y162" s="104">
        <f t="shared" si="52"/>
        <v>13608.541496182035</v>
      </c>
      <c r="Z162" s="105">
        <f t="shared" si="56"/>
        <v>5.5883791537203194E-2</v>
      </c>
      <c r="AA162" s="106">
        <f t="shared" si="53"/>
        <v>185192401.65330839</v>
      </c>
      <c r="AB162" s="23"/>
    </row>
    <row r="163" spans="1:28" hidden="1" outlineLevel="2" x14ac:dyDescent="0.25">
      <c r="A163" s="265"/>
      <c r="B163" s="34">
        <v>153</v>
      </c>
      <c r="C163" s="35">
        <v>38231</v>
      </c>
      <c r="D163" s="36">
        <v>254496</v>
      </c>
      <c r="E163" s="36">
        <f t="shared" si="54"/>
        <v>10981</v>
      </c>
      <c r="F163" s="36">
        <f>AVERAGE($E$12:E163)</f>
        <v>620.34210526315792</v>
      </c>
      <c r="G163" s="107">
        <f t="shared" si="57"/>
        <v>245979.33333333334</v>
      </c>
      <c r="H163" s="103">
        <f t="shared" si="60"/>
        <v>246025.72847682118</v>
      </c>
      <c r="I163" s="59">
        <f t="shared" si="61"/>
        <v>8470.271523178817</v>
      </c>
      <c r="J163" s="59">
        <f t="shared" si="58"/>
        <v>8470.271523178817</v>
      </c>
      <c r="K163" s="99">
        <f t="shared" si="62"/>
        <v>3.3282533018903313E-2</v>
      </c>
      <c r="L163" s="100">
        <f t="shared" si="59"/>
        <v>71745499.676374003</v>
      </c>
      <c r="M163" s="23"/>
      <c r="N163" s="107">
        <f t="shared" si="45"/>
        <v>250935.73789834732</v>
      </c>
      <c r="O163" s="59">
        <f t="shared" si="46"/>
        <v>3560.2621016526828</v>
      </c>
      <c r="P163" s="59">
        <f t="shared" si="47"/>
        <v>3560.2621016526828</v>
      </c>
      <c r="Q163" s="99">
        <f t="shared" si="44"/>
        <v>1.3989461923380653E-2</v>
      </c>
      <c r="R163" s="100">
        <f t="shared" si="48"/>
        <v>12675466.232464377</v>
      </c>
      <c r="S163" s="23"/>
      <c r="T163" s="107">
        <f t="shared" si="49"/>
        <v>256335.27904732741</v>
      </c>
      <c r="U163" s="103">
        <f t="shared" si="50"/>
        <v>1303.7100049677745</v>
      </c>
      <c r="V163" s="108">
        <v>1</v>
      </c>
      <c r="W163" s="103">
        <f t="shared" si="51"/>
        <v>257638.98905229519</v>
      </c>
      <c r="X163" s="104">
        <f t="shared" si="55"/>
        <v>-3142.98905229519</v>
      </c>
      <c r="Y163" s="104">
        <f t="shared" si="52"/>
        <v>3142.98905229519</v>
      </c>
      <c r="Z163" s="105">
        <f t="shared" si="56"/>
        <v>1.2349856391830089E-2</v>
      </c>
      <c r="AA163" s="106">
        <f t="shared" si="53"/>
        <v>9878380.182847416</v>
      </c>
      <c r="AB163" s="23"/>
    </row>
    <row r="164" spans="1:28" hidden="1" outlineLevel="2" x14ac:dyDescent="0.25">
      <c r="A164" s="265"/>
      <c r="B164" s="34">
        <v>154</v>
      </c>
      <c r="C164" s="35">
        <v>38261</v>
      </c>
      <c r="D164" s="36">
        <v>239796</v>
      </c>
      <c r="E164" s="36">
        <f t="shared" si="54"/>
        <v>-14700</v>
      </c>
      <c r="F164" s="36">
        <f>AVERAGE($E$12:E164)</f>
        <v>520.20915032679738</v>
      </c>
      <c r="G164" s="107">
        <f t="shared" si="57"/>
        <v>246016.66666666666</v>
      </c>
      <c r="H164" s="103">
        <f t="shared" si="60"/>
        <v>246599.67543859649</v>
      </c>
      <c r="I164" s="59">
        <f t="shared" si="61"/>
        <v>-6803.6754385964887</v>
      </c>
      <c r="J164" s="59">
        <f t="shared" si="58"/>
        <v>6803.6754385964887</v>
      </c>
      <c r="K164" s="99">
        <f t="shared" si="62"/>
        <v>2.8372764510652758E-2</v>
      </c>
      <c r="L164" s="100">
        <f t="shared" si="59"/>
        <v>46289999.473761119</v>
      </c>
      <c r="M164" s="23"/>
      <c r="N164" s="107">
        <f t="shared" si="45"/>
        <v>251647.79031867787</v>
      </c>
      <c r="O164" s="59">
        <f t="shared" si="46"/>
        <v>-11851.790318677871</v>
      </c>
      <c r="P164" s="59">
        <f t="shared" si="47"/>
        <v>11851.790318677871</v>
      </c>
      <c r="Q164" s="99">
        <f t="shared" si="44"/>
        <v>4.942447046104969E-2</v>
      </c>
      <c r="R164" s="100">
        <f t="shared" si="48"/>
        <v>140464933.75790653</v>
      </c>
      <c r="S164" s="23"/>
      <c r="T164" s="107">
        <f t="shared" si="49"/>
        <v>252286.09233660664</v>
      </c>
      <c r="U164" s="103">
        <f t="shared" si="50"/>
        <v>481.105224091982</v>
      </c>
      <c r="V164" s="108">
        <v>1</v>
      </c>
      <c r="W164" s="103">
        <f t="shared" si="51"/>
        <v>252767.19756069864</v>
      </c>
      <c r="X164" s="104">
        <f t="shared" si="55"/>
        <v>-12971.197560698638</v>
      </c>
      <c r="Y164" s="104">
        <f t="shared" si="52"/>
        <v>12971.197560698638</v>
      </c>
      <c r="Z164" s="105">
        <f t="shared" si="56"/>
        <v>5.4092635242867428E-2</v>
      </c>
      <c r="AA164" s="106">
        <f t="shared" si="53"/>
        <v>168251966.1586743</v>
      </c>
      <c r="AB164" s="23"/>
    </row>
    <row r="165" spans="1:28" hidden="1" outlineLevel="2" x14ac:dyDescent="0.25">
      <c r="A165" s="265"/>
      <c r="B165" s="34">
        <v>155</v>
      </c>
      <c r="C165" s="35">
        <v>38292</v>
      </c>
      <c r="D165" s="36">
        <v>245029</v>
      </c>
      <c r="E165" s="36">
        <f t="shared" si="54"/>
        <v>5233</v>
      </c>
      <c r="F165" s="36">
        <f>AVERAGE($E$12:E165)</f>
        <v>550.81168831168827</v>
      </c>
      <c r="G165" s="107">
        <f t="shared" si="57"/>
        <v>246524.83333333334</v>
      </c>
      <c r="H165" s="103">
        <f t="shared" si="60"/>
        <v>246536.87581699344</v>
      </c>
      <c r="I165" s="59">
        <f t="shared" si="61"/>
        <v>-1507.8758169934445</v>
      </c>
      <c r="J165" s="59">
        <f t="shared" si="58"/>
        <v>1507.8758169934445</v>
      </c>
      <c r="K165" s="99">
        <f t="shared" si="62"/>
        <v>6.1538667545206665E-3</v>
      </c>
      <c r="L165" s="100">
        <f t="shared" si="59"/>
        <v>2273689.4794736477</v>
      </c>
      <c r="M165" s="23"/>
      <c r="N165" s="107">
        <f t="shared" si="45"/>
        <v>249277.43225494231</v>
      </c>
      <c r="O165" s="59">
        <f t="shared" si="46"/>
        <v>-4248.4322549423086</v>
      </c>
      <c r="P165" s="59">
        <f t="shared" si="47"/>
        <v>4248.4322549423086</v>
      </c>
      <c r="Q165" s="99">
        <f t="shared" si="44"/>
        <v>1.7338487505325118E-2</v>
      </c>
      <c r="R165" s="100">
        <f t="shared" si="48"/>
        <v>18049176.624834191</v>
      </c>
      <c r="S165" s="23"/>
      <c r="T165" s="107">
        <f t="shared" si="49"/>
        <v>250445.73829248903</v>
      </c>
      <c r="U165" s="103">
        <f t="shared" si="50"/>
        <v>124.35567444333026</v>
      </c>
      <c r="V165" s="108">
        <v>1</v>
      </c>
      <c r="W165" s="103">
        <f t="shared" si="51"/>
        <v>250570.09396693236</v>
      </c>
      <c r="X165" s="104">
        <f t="shared" si="55"/>
        <v>-5541.0939669323561</v>
      </c>
      <c r="Y165" s="104">
        <f t="shared" si="52"/>
        <v>5541.0939669323561</v>
      </c>
      <c r="Z165" s="105">
        <f t="shared" si="56"/>
        <v>2.2614033305985642E-2</v>
      </c>
      <c r="AA165" s="106">
        <f t="shared" si="53"/>
        <v>30703722.350374155</v>
      </c>
      <c r="AB165" s="23"/>
    </row>
    <row r="166" spans="1:28" hidden="1" outlineLevel="2" x14ac:dyDescent="0.25">
      <c r="A166" s="265"/>
      <c r="B166" s="34">
        <v>156</v>
      </c>
      <c r="C166" s="35">
        <v>38322</v>
      </c>
      <c r="D166" s="36">
        <v>224072</v>
      </c>
      <c r="E166" s="36">
        <f t="shared" si="54"/>
        <v>-20957</v>
      </c>
      <c r="F166" s="36">
        <f>AVERAGE($E$12:E166)</f>
        <v>412.05161290322582</v>
      </c>
      <c r="G166" s="107">
        <f t="shared" si="57"/>
        <v>247065.75</v>
      </c>
      <c r="H166" s="103">
        <f t="shared" si="60"/>
        <v>247075.64502164503</v>
      </c>
      <c r="I166" s="59">
        <f t="shared" si="61"/>
        <v>-23003.645021645032</v>
      </c>
      <c r="J166" s="59">
        <f t="shared" si="58"/>
        <v>23003.645021645032</v>
      </c>
      <c r="K166" s="99">
        <f t="shared" si="62"/>
        <v>0.10266184539632364</v>
      </c>
      <c r="L166" s="100">
        <f t="shared" si="59"/>
        <v>529167684.28185427</v>
      </c>
      <c r="M166" s="23"/>
      <c r="N166" s="107">
        <f t="shared" si="45"/>
        <v>248427.74580395385</v>
      </c>
      <c r="O166" s="59">
        <f t="shared" si="46"/>
        <v>-24355.745803953847</v>
      </c>
      <c r="P166" s="59">
        <f t="shared" si="47"/>
        <v>24355.745803953847</v>
      </c>
      <c r="Q166" s="99">
        <f t="shared" si="44"/>
        <v>0.10869607003085548</v>
      </c>
      <c r="R166" s="100">
        <f t="shared" si="48"/>
        <v>593202353.6668154</v>
      </c>
      <c r="S166" s="23"/>
      <c r="T166" s="107">
        <f t="shared" si="49"/>
        <v>242620.66577685263</v>
      </c>
      <c r="U166" s="103">
        <f t="shared" si="50"/>
        <v>-1097.2702940202212</v>
      </c>
      <c r="V166" s="108">
        <v>1</v>
      </c>
      <c r="W166" s="103">
        <f t="shared" si="51"/>
        <v>241523.39548283242</v>
      </c>
      <c r="X166" s="104">
        <f t="shared" si="55"/>
        <v>-17451.39548283242</v>
      </c>
      <c r="Y166" s="104">
        <f t="shared" si="52"/>
        <v>17451.39548283242</v>
      </c>
      <c r="Z166" s="105">
        <f t="shared" si="56"/>
        <v>7.7882981732802045E-2</v>
      </c>
      <c r="AA166" s="106">
        <f t="shared" si="53"/>
        <v>304551204.29822379</v>
      </c>
      <c r="AB166" s="23"/>
    </row>
    <row r="167" spans="1:28" hidden="1" outlineLevel="2" x14ac:dyDescent="0.25">
      <c r="A167" s="265"/>
      <c r="B167" s="34">
        <v>157</v>
      </c>
      <c r="C167" s="35">
        <v>38353</v>
      </c>
      <c r="D167" s="36">
        <v>219970</v>
      </c>
      <c r="E167" s="36">
        <f t="shared" si="54"/>
        <v>-4102</v>
      </c>
      <c r="F167" s="36">
        <f>AVERAGE($E$12:E167)</f>
        <v>383.11538461538464</v>
      </c>
      <c r="G167" s="107">
        <f t="shared" si="57"/>
        <v>247200.91666666666</v>
      </c>
      <c r="H167" s="103">
        <f t="shared" si="60"/>
        <v>247477.80161290322</v>
      </c>
      <c r="I167" s="59">
        <f t="shared" si="61"/>
        <v>-27507.801612903218</v>
      </c>
      <c r="J167" s="59">
        <f t="shared" si="58"/>
        <v>27507.801612903218</v>
      </c>
      <c r="K167" s="99">
        <f t="shared" si="62"/>
        <v>0.12505251449244542</v>
      </c>
      <c r="L167" s="100">
        <f t="shared" si="59"/>
        <v>756679149.5748409</v>
      </c>
      <c r="M167" s="23"/>
      <c r="N167" s="107">
        <f t="shared" si="45"/>
        <v>243556.59664316309</v>
      </c>
      <c r="O167" s="59">
        <f t="shared" si="46"/>
        <v>-23586.596643163095</v>
      </c>
      <c r="P167" s="59">
        <f t="shared" si="47"/>
        <v>23586.596643163095</v>
      </c>
      <c r="Q167" s="99">
        <f t="shared" si="44"/>
        <v>0.10722642470865616</v>
      </c>
      <c r="R167" s="100">
        <f t="shared" si="48"/>
        <v>556327541.20727253</v>
      </c>
      <c r="S167" s="23"/>
      <c r="T167" s="107">
        <f t="shared" si="49"/>
        <v>235057.37683798268</v>
      </c>
      <c r="U167" s="103">
        <f t="shared" si="50"/>
        <v>-2090.933750088087</v>
      </c>
      <c r="V167" s="108">
        <v>1</v>
      </c>
      <c r="W167" s="103">
        <f t="shared" si="51"/>
        <v>232966.44308789459</v>
      </c>
      <c r="X167" s="104">
        <f t="shared" si="55"/>
        <v>-12996.443087894586</v>
      </c>
      <c r="Y167" s="104">
        <f t="shared" si="52"/>
        <v>12996.443087894586</v>
      </c>
      <c r="Z167" s="105">
        <f t="shared" si="56"/>
        <v>5.9082798053800907E-2</v>
      </c>
      <c r="AA167" s="106">
        <f t="shared" si="53"/>
        <v>168907532.93688297</v>
      </c>
      <c r="AB167" s="23"/>
    </row>
    <row r="168" spans="1:28" hidden="1" outlineLevel="2" x14ac:dyDescent="0.25">
      <c r="A168" s="265"/>
      <c r="B168" s="34">
        <v>158</v>
      </c>
      <c r="C168" s="35">
        <v>38384</v>
      </c>
      <c r="D168" s="36">
        <v>253182</v>
      </c>
      <c r="E168" s="36">
        <f t="shared" si="54"/>
        <v>33212</v>
      </c>
      <c r="F168" s="36">
        <f>AVERAGE($E$12:E168)</f>
        <v>592.21656050955414</v>
      </c>
      <c r="G168" s="107">
        <f t="shared" si="57"/>
        <v>247722.66666666666</v>
      </c>
      <c r="H168" s="103">
        <f t="shared" si="60"/>
        <v>247584.03205128203</v>
      </c>
      <c r="I168" s="59">
        <f t="shared" si="61"/>
        <v>5597.9679487179674</v>
      </c>
      <c r="J168" s="59">
        <f t="shared" si="58"/>
        <v>5597.9679487179674</v>
      </c>
      <c r="K168" s="99">
        <f t="shared" si="62"/>
        <v>2.2110449987431838E-2</v>
      </c>
      <c r="L168" s="100">
        <f t="shared" si="59"/>
        <v>31337245.154873647</v>
      </c>
      <c r="M168" s="23"/>
      <c r="N168" s="107">
        <f t="shared" si="45"/>
        <v>238839.27731453048</v>
      </c>
      <c r="O168" s="59">
        <f t="shared" si="46"/>
        <v>14342.722685469518</v>
      </c>
      <c r="P168" s="59">
        <f t="shared" si="47"/>
        <v>14342.722685469518</v>
      </c>
      <c r="Q168" s="99">
        <f t="shared" si="44"/>
        <v>5.6649851432840875E-2</v>
      </c>
      <c r="R168" s="100">
        <f t="shared" si="48"/>
        <v>205713694.03228194</v>
      </c>
      <c r="S168" s="23"/>
      <c r="T168" s="107">
        <f t="shared" si="49"/>
        <v>239031.11016152619</v>
      </c>
      <c r="U168" s="103">
        <f t="shared" si="50"/>
        <v>-1158.9478751191466</v>
      </c>
      <c r="V168" s="108">
        <v>1</v>
      </c>
      <c r="W168" s="103">
        <f t="shared" si="51"/>
        <v>237872.16228640705</v>
      </c>
      <c r="X168" s="104">
        <f t="shared" si="55"/>
        <v>15309.837713592948</v>
      </c>
      <c r="Y168" s="104">
        <f t="shared" si="52"/>
        <v>15309.837713592948</v>
      </c>
      <c r="Z168" s="105">
        <f t="shared" si="56"/>
        <v>6.0469692606871531E-2</v>
      </c>
      <c r="AA168" s="106">
        <f t="shared" si="53"/>
        <v>234391130.81655294</v>
      </c>
      <c r="AB168" s="23"/>
    </row>
    <row r="169" spans="1:28" hidden="1" outlineLevel="2" x14ac:dyDescent="0.25">
      <c r="A169" s="265"/>
      <c r="B169" s="34">
        <v>159</v>
      </c>
      <c r="C169" s="35">
        <v>38412</v>
      </c>
      <c r="D169" s="36">
        <v>250860</v>
      </c>
      <c r="E169" s="36">
        <f t="shared" si="54"/>
        <v>-2322</v>
      </c>
      <c r="F169" s="36">
        <f>AVERAGE($E$12:E169)</f>
        <v>573.77215189873414</v>
      </c>
      <c r="G169" s="107">
        <f t="shared" si="57"/>
        <v>247870.91666666666</v>
      </c>
      <c r="H169" s="103">
        <f t="shared" si="60"/>
        <v>248314.88322717621</v>
      </c>
      <c r="I169" s="59">
        <f t="shared" si="61"/>
        <v>2545.1167728237924</v>
      </c>
      <c r="J169" s="59">
        <f t="shared" si="58"/>
        <v>2545.1167728237924</v>
      </c>
      <c r="K169" s="99">
        <f t="shared" si="62"/>
        <v>1.0145566343074992E-2</v>
      </c>
      <c r="L169" s="100">
        <f t="shared" si="59"/>
        <v>6477619.3873089962</v>
      </c>
      <c r="M169" s="23"/>
      <c r="N169" s="107">
        <f t="shared" si="45"/>
        <v>241707.82185162438</v>
      </c>
      <c r="O169" s="59">
        <f t="shared" si="46"/>
        <v>9152.1781483756204</v>
      </c>
      <c r="P169" s="59">
        <f t="shared" si="47"/>
        <v>9152.1781483756204</v>
      </c>
      <c r="Q169" s="99">
        <f t="shared" si="44"/>
        <v>3.6483210349898827E-2</v>
      </c>
      <c r="R169" s="100">
        <f t="shared" si="48"/>
        <v>83762364.859604195</v>
      </c>
      <c r="S169" s="23"/>
      <c r="T169" s="107">
        <f t="shared" si="49"/>
        <v>241768.51360048493</v>
      </c>
      <c r="U169" s="103">
        <f t="shared" si="50"/>
        <v>-560.17726750807219</v>
      </c>
      <c r="V169" s="108">
        <v>1</v>
      </c>
      <c r="W169" s="103">
        <f t="shared" si="51"/>
        <v>241208.33633297685</v>
      </c>
      <c r="X169" s="104">
        <f t="shared" si="55"/>
        <v>9651.6636670231528</v>
      </c>
      <c r="Y169" s="104">
        <f t="shared" si="52"/>
        <v>9651.6636670231528</v>
      </c>
      <c r="Z169" s="105">
        <f t="shared" si="56"/>
        <v>3.8474303065547132E-2</v>
      </c>
      <c r="AA169" s="106">
        <f t="shared" si="53"/>
        <v>93154611.541334808</v>
      </c>
      <c r="AB169" s="23"/>
    </row>
    <row r="170" spans="1:28" hidden="1" outlineLevel="2" x14ac:dyDescent="0.25">
      <c r="A170" s="265"/>
      <c r="B170" s="34">
        <v>160</v>
      </c>
      <c r="C170" s="35">
        <v>38443</v>
      </c>
      <c r="D170" s="36">
        <v>262678</v>
      </c>
      <c r="E170" s="36">
        <f t="shared" si="54"/>
        <v>11818</v>
      </c>
      <c r="F170" s="36">
        <f>AVERAGE($E$12:E170)</f>
        <v>644.4905660377359</v>
      </c>
      <c r="G170" s="107">
        <f t="shared" si="57"/>
        <v>247861.91666666666</v>
      </c>
      <c r="H170" s="103">
        <f t="shared" si="60"/>
        <v>248444.6888185654</v>
      </c>
      <c r="I170" s="59">
        <f t="shared" si="61"/>
        <v>14233.311181434605</v>
      </c>
      <c r="J170" s="59">
        <f t="shared" si="58"/>
        <v>14233.311181434605</v>
      </c>
      <c r="K170" s="99">
        <f t="shared" si="62"/>
        <v>5.4185394975729238E-2</v>
      </c>
      <c r="L170" s="100">
        <f t="shared" si="59"/>
        <v>202587147.18755135</v>
      </c>
      <c r="M170" s="23"/>
      <c r="N170" s="107">
        <f t="shared" si="45"/>
        <v>243538.25748129952</v>
      </c>
      <c r="O170" s="59">
        <f t="shared" si="46"/>
        <v>19139.742518700485</v>
      </c>
      <c r="P170" s="59">
        <f t="shared" si="47"/>
        <v>19139.742518700485</v>
      </c>
      <c r="Q170" s="99">
        <f t="shared" si="44"/>
        <v>7.2863896172121329E-2</v>
      </c>
      <c r="R170" s="100">
        <f t="shared" si="48"/>
        <v>366329743.6821512</v>
      </c>
      <c r="S170" s="23"/>
      <c r="T170" s="107">
        <f t="shared" si="49"/>
        <v>247649.23543308378</v>
      </c>
      <c r="U170" s="103">
        <f t="shared" si="50"/>
        <v>429.62595013257015</v>
      </c>
      <c r="V170" s="108">
        <v>1</v>
      </c>
      <c r="W170" s="103">
        <f t="shared" si="51"/>
        <v>248078.86138321637</v>
      </c>
      <c r="X170" s="104">
        <f t="shared" si="55"/>
        <v>14599.138616783632</v>
      </c>
      <c r="Y170" s="104">
        <f t="shared" si="52"/>
        <v>14599.138616783632</v>
      </c>
      <c r="Z170" s="105">
        <f t="shared" si="56"/>
        <v>5.5578078928511833E-2</v>
      </c>
      <c r="AA170" s="106">
        <f t="shared" si="53"/>
        <v>213134848.35206309</v>
      </c>
      <c r="AB170" s="23"/>
    </row>
    <row r="171" spans="1:28" hidden="1" outlineLevel="2" x14ac:dyDescent="0.25">
      <c r="A171" s="265"/>
      <c r="B171" s="34">
        <v>161</v>
      </c>
      <c r="C171" s="35">
        <v>38473</v>
      </c>
      <c r="D171" s="36">
        <v>263816</v>
      </c>
      <c r="E171" s="36">
        <f t="shared" si="54"/>
        <v>1138</v>
      </c>
      <c r="F171" s="36">
        <f>AVERAGE($E$12:E171)</f>
        <v>647.57500000000005</v>
      </c>
      <c r="G171" s="107">
        <f t="shared" si="57"/>
        <v>248315.5</v>
      </c>
      <c r="H171" s="103">
        <f t="shared" si="60"/>
        <v>248506.4072327044</v>
      </c>
      <c r="I171" s="59">
        <f t="shared" si="61"/>
        <v>15309.592767295602</v>
      </c>
      <c r="J171" s="59">
        <f t="shared" si="58"/>
        <v>15309.592767295602</v>
      </c>
      <c r="K171" s="99">
        <f t="shared" si="62"/>
        <v>5.8031327771232988E-2</v>
      </c>
      <c r="L171" s="100">
        <f t="shared" si="59"/>
        <v>234383630.70042983</v>
      </c>
      <c r="M171" s="23"/>
      <c r="N171" s="107">
        <f t="shared" si="45"/>
        <v>247366.20598503962</v>
      </c>
      <c r="O171" s="59">
        <f t="shared" si="46"/>
        <v>16449.794014960382</v>
      </c>
      <c r="P171" s="59">
        <f t="shared" si="47"/>
        <v>16449.794014960382</v>
      </c>
      <c r="Q171" s="99">
        <f t="shared" si="44"/>
        <v>6.235328416381259E-2</v>
      </c>
      <c r="R171" s="100">
        <f t="shared" si="48"/>
        <v>270595723.13462639</v>
      </c>
      <c r="S171" s="23"/>
      <c r="T171" s="107">
        <f t="shared" si="49"/>
        <v>252800.00296825147</v>
      </c>
      <c r="U171" s="103">
        <f t="shared" si="50"/>
        <v>1155.145952724635</v>
      </c>
      <c r="V171" s="108">
        <v>1</v>
      </c>
      <c r="W171" s="103">
        <f t="shared" si="51"/>
        <v>253955.14892097612</v>
      </c>
      <c r="X171" s="104">
        <f t="shared" si="55"/>
        <v>9860.8510790238797</v>
      </c>
      <c r="Y171" s="104">
        <f t="shared" si="52"/>
        <v>9860.8510790238797</v>
      </c>
      <c r="Z171" s="105">
        <f t="shared" si="56"/>
        <v>3.7377759798586437E-2</v>
      </c>
      <c r="AA171" s="106">
        <f t="shared" si="53"/>
        <v>97236384.002686411</v>
      </c>
      <c r="AB171" s="23"/>
    </row>
    <row r="172" spans="1:28" hidden="1" outlineLevel="2" x14ac:dyDescent="0.25">
      <c r="A172" s="265"/>
      <c r="B172" s="34">
        <v>162</v>
      </c>
      <c r="C172" s="35">
        <v>38504</v>
      </c>
      <c r="D172" s="36">
        <v>267025</v>
      </c>
      <c r="E172" s="36">
        <f t="shared" si="54"/>
        <v>3209</v>
      </c>
      <c r="F172" s="36">
        <f>AVERAGE($E$12:E172)</f>
        <v>663.48447204968943</v>
      </c>
      <c r="G172" s="107">
        <f t="shared" si="57"/>
        <v>248851.58333333334</v>
      </c>
      <c r="H172" s="103">
        <f t="shared" si="60"/>
        <v>248963.07500000001</v>
      </c>
      <c r="I172" s="59">
        <f t="shared" si="61"/>
        <v>18061.924999999988</v>
      </c>
      <c r="J172" s="59">
        <f t="shared" si="58"/>
        <v>18061.924999999988</v>
      </c>
      <c r="K172" s="99">
        <f t="shared" si="62"/>
        <v>6.764132571856564E-2</v>
      </c>
      <c r="L172" s="100">
        <f t="shared" si="59"/>
        <v>326233134.70562458</v>
      </c>
      <c r="M172" s="23"/>
      <c r="N172" s="107">
        <f t="shared" si="45"/>
        <v>250656.16478803172</v>
      </c>
      <c r="O172" s="59">
        <f t="shared" si="46"/>
        <v>16368.835211968282</v>
      </c>
      <c r="P172" s="59">
        <f t="shared" si="47"/>
        <v>16368.835211968282</v>
      </c>
      <c r="Q172" s="99">
        <f t="shared" si="44"/>
        <v>6.1300759149773551E-2</v>
      </c>
      <c r="R172" s="100">
        <f t="shared" si="48"/>
        <v>267938766.19657272</v>
      </c>
      <c r="S172" s="23"/>
      <c r="T172" s="107">
        <f t="shared" si="49"/>
        <v>257876.10424468329</v>
      </c>
      <c r="U172" s="103">
        <f t="shared" si="50"/>
        <v>1757.6975740605671</v>
      </c>
      <c r="V172" s="108">
        <v>1</v>
      </c>
      <c r="W172" s="103">
        <f t="shared" si="51"/>
        <v>259633.80181874384</v>
      </c>
      <c r="X172" s="104">
        <f t="shared" si="55"/>
        <v>7391.1981812561571</v>
      </c>
      <c r="Y172" s="104">
        <f t="shared" si="52"/>
        <v>7391.1981812561571</v>
      </c>
      <c r="Z172" s="105">
        <f t="shared" si="56"/>
        <v>2.7679798450542671E-2</v>
      </c>
      <c r="AA172" s="106">
        <f t="shared" si="53"/>
        <v>54629810.554604322</v>
      </c>
      <c r="AB172" s="23"/>
    </row>
    <row r="173" spans="1:28" hidden="1" outlineLevel="2" x14ac:dyDescent="0.25">
      <c r="A173" s="265"/>
      <c r="B173" s="34">
        <v>163</v>
      </c>
      <c r="C173" s="35">
        <v>38534</v>
      </c>
      <c r="D173" s="36">
        <v>265323</v>
      </c>
      <c r="E173" s="36">
        <f t="shared" si="54"/>
        <v>-1702</v>
      </c>
      <c r="F173" s="36">
        <f>AVERAGE($E$12:E173)</f>
        <v>648.88271604938268</v>
      </c>
      <c r="G173" s="107">
        <f t="shared" si="57"/>
        <v>248939.58333333334</v>
      </c>
      <c r="H173" s="103">
        <f t="shared" si="60"/>
        <v>249515.06780538303</v>
      </c>
      <c r="I173" s="59">
        <f t="shared" si="61"/>
        <v>15807.932194616966</v>
      </c>
      <c r="J173" s="59">
        <f t="shared" si="58"/>
        <v>15807.932194616966</v>
      </c>
      <c r="K173" s="99">
        <f t="shared" si="62"/>
        <v>5.9579954224160611E-2</v>
      </c>
      <c r="L173" s="100">
        <f t="shared" si="59"/>
        <v>249890720.26960754</v>
      </c>
      <c r="M173" s="23"/>
      <c r="N173" s="107">
        <f t="shared" si="45"/>
        <v>253929.9318304254</v>
      </c>
      <c r="O173" s="59">
        <f t="shared" si="46"/>
        <v>11393.068169574603</v>
      </c>
      <c r="P173" s="59">
        <f t="shared" si="47"/>
        <v>11393.068169574603</v>
      </c>
      <c r="Q173" s="99">
        <f t="shared" si="44"/>
        <v>4.2940371432460066E-2</v>
      </c>
      <c r="R173" s="100">
        <f t="shared" si="48"/>
        <v>129802002.31657398</v>
      </c>
      <c r="S173" s="23"/>
      <c r="T173" s="107">
        <f t="shared" si="49"/>
        <v>261340.56127312066</v>
      </c>
      <c r="U173" s="103">
        <f t="shared" si="50"/>
        <v>2019.9833160702049</v>
      </c>
      <c r="V173" s="108">
        <v>1</v>
      </c>
      <c r="W173" s="103">
        <f t="shared" si="51"/>
        <v>263360.54458919086</v>
      </c>
      <c r="X173" s="104">
        <f t="shared" si="55"/>
        <v>1962.4554108091397</v>
      </c>
      <c r="Y173" s="104">
        <f t="shared" si="52"/>
        <v>1962.4554108091397</v>
      </c>
      <c r="Z173" s="105">
        <f t="shared" si="56"/>
        <v>7.3964767879495545E-3</v>
      </c>
      <c r="AA173" s="106">
        <f t="shared" si="53"/>
        <v>3851231.2394140693</v>
      </c>
      <c r="AB173" s="23"/>
    </row>
    <row r="174" spans="1:28" hidden="1" outlineLevel="2" x14ac:dyDescent="0.25">
      <c r="A174" s="265"/>
      <c r="B174" s="34">
        <v>164</v>
      </c>
      <c r="C174" s="35">
        <v>38565</v>
      </c>
      <c r="D174" s="36">
        <v>242240</v>
      </c>
      <c r="E174" s="36">
        <f t="shared" si="54"/>
        <v>-23083</v>
      </c>
      <c r="F174" s="36">
        <f>AVERAGE($E$12:E174)</f>
        <v>503.28834355828224</v>
      </c>
      <c r="G174" s="107">
        <f t="shared" si="57"/>
        <v>249146.83333333334</v>
      </c>
      <c r="H174" s="103">
        <f t="shared" si="60"/>
        <v>249588.46604938273</v>
      </c>
      <c r="I174" s="59">
        <f t="shared" si="61"/>
        <v>-7348.466049382725</v>
      </c>
      <c r="J174" s="59">
        <f t="shared" si="58"/>
        <v>7348.466049382725</v>
      </c>
      <c r="K174" s="99">
        <f t="shared" si="62"/>
        <v>3.0335477416540312E-2</v>
      </c>
      <c r="L174" s="100">
        <f t="shared" si="59"/>
        <v>53999953.278930552</v>
      </c>
      <c r="M174" s="23"/>
      <c r="N174" s="107">
        <f t="shared" si="45"/>
        <v>256208.54546434034</v>
      </c>
      <c r="O174" s="59">
        <f t="shared" si="46"/>
        <v>-13968.545464340335</v>
      </c>
      <c r="P174" s="59">
        <f t="shared" si="47"/>
        <v>13968.545464340335</v>
      </c>
      <c r="Q174" s="99">
        <f t="shared" si="44"/>
        <v>5.7664074737204161E-2</v>
      </c>
      <c r="R174" s="100">
        <f t="shared" si="48"/>
        <v>195120262.38934296</v>
      </c>
      <c r="S174" s="23"/>
      <c r="T174" s="107">
        <f t="shared" si="49"/>
        <v>257024.3812124336</v>
      </c>
      <c r="U174" s="103">
        <f t="shared" si="50"/>
        <v>1046.2753289807883</v>
      </c>
      <c r="V174" s="108">
        <v>1</v>
      </c>
      <c r="W174" s="103">
        <f t="shared" si="51"/>
        <v>258070.65654141438</v>
      </c>
      <c r="X174" s="104">
        <f t="shared" si="55"/>
        <v>-15830.656541414384</v>
      </c>
      <c r="Y174" s="104">
        <f t="shared" si="52"/>
        <v>15830.656541414384</v>
      </c>
      <c r="Z174" s="105">
        <f t="shared" si="56"/>
        <v>6.5351125088401518E-2</v>
      </c>
      <c r="AA174" s="106">
        <f t="shared" si="53"/>
        <v>250609686.53222603</v>
      </c>
      <c r="AB174" s="23"/>
    </row>
    <row r="175" spans="1:28" hidden="1" outlineLevel="2" x14ac:dyDescent="0.25">
      <c r="A175" s="265"/>
      <c r="B175" s="34">
        <v>165</v>
      </c>
      <c r="C175" s="35">
        <v>38596</v>
      </c>
      <c r="D175" s="36">
        <v>251419</v>
      </c>
      <c r="E175" s="36">
        <f t="shared" si="54"/>
        <v>9179</v>
      </c>
      <c r="F175" s="36">
        <f>AVERAGE($E$12:E175)</f>
        <v>556.18902439024396</v>
      </c>
      <c r="G175" s="107">
        <f t="shared" si="57"/>
        <v>249040.58333333334</v>
      </c>
      <c r="H175" s="103">
        <f t="shared" si="60"/>
        <v>249650.12167689163</v>
      </c>
      <c r="I175" s="59">
        <f t="shared" si="61"/>
        <v>1768.8783231083653</v>
      </c>
      <c r="J175" s="59">
        <f t="shared" si="58"/>
        <v>1768.8783231083653</v>
      </c>
      <c r="K175" s="99">
        <f t="shared" si="62"/>
        <v>7.0355793440764827E-3</v>
      </c>
      <c r="L175" s="100">
        <f t="shared" si="59"/>
        <v>3128930.5219626622</v>
      </c>
      <c r="M175" s="23"/>
      <c r="N175" s="107">
        <f t="shared" si="45"/>
        <v>253414.83637147228</v>
      </c>
      <c r="O175" s="59">
        <f t="shared" si="46"/>
        <v>-1995.83637147228</v>
      </c>
      <c r="P175" s="59">
        <f t="shared" si="47"/>
        <v>1995.83637147228</v>
      </c>
      <c r="Q175" s="99">
        <f t="shared" si="44"/>
        <v>7.9382877645376038E-3</v>
      </c>
      <c r="R175" s="100">
        <f t="shared" si="48"/>
        <v>3983362.8216916369</v>
      </c>
      <c r="S175" s="23"/>
      <c r="T175" s="107">
        <f t="shared" si="49"/>
        <v>256075.15957899007</v>
      </c>
      <c r="U175" s="103">
        <f t="shared" si="50"/>
        <v>739.61793790833372</v>
      </c>
      <c r="V175" s="108">
        <v>1</v>
      </c>
      <c r="W175" s="103">
        <f t="shared" si="51"/>
        <v>256814.77751689841</v>
      </c>
      <c r="X175" s="104">
        <f t="shared" si="55"/>
        <v>-5395.7775168984081</v>
      </c>
      <c r="Y175" s="104">
        <f t="shared" si="52"/>
        <v>5395.7775168984081</v>
      </c>
      <c r="Z175" s="105">
        <f t="shared" si="56"/>
        <v>2.1461295752900171E-2</v>
      </c>
      <c r="AA175" s="106">
        <f t="shared" si="53"/>
        <v>29114415.01186635</v>
      </c>
      <c r="AB175" s="23"/>
    </row>
    <row r="176" spans="1:28" hidden="1" outlineLevel="2" x14ac:dyDescent="0.25">
      <c r="A176" s="265"/>
      <c r="B176" s="34">
        <v>166</v>
      </c>
      <c r="C176" s="35">
        <v>38626</v>
      </c>
      <c r="D176" s="36">
        <v>243056</v>
      </c>
      <c r="E176" s="36">
        <f t="shared" si="54"/>
        <v>-8363</v>
      </c>
      <c r="F176" s="36">
        <f>AVERAGE($E$12:E176)</f>
        <v>502.13333333333333</v>
      </c>
      <c r="G176" s="107">
        <f t="shared" si="57"/>
        <v>248784.16666666666</v>
      </c>
      <c r="H176" s="103">
        <f t="shared" si="60"/>
        <v>249596.77235772359</v>
      </c>
      <c r="I176" s="59">
        <f t="shared" si="61"/>
        <v>-6540.7723577235884</v>
      </c>
      <c r="J176" s="59">
        <f t="shared" si="58"/>
        <v>6540.7723577235884</v>
      </c>
      <c r="K176" s="99">
        <f t="shared" si="62"/>
        <v>2.6910557063901275E-2</v>
      </c>
      <c r="L176" s="100">
        <f t="shared" si="59"/>
        <v>42781703.035560988</v>
      </c>
      <c r="M176" s="23"/>
      <c r="N176" s="107">
        <f t="shared" si="45"/>
        <v>253015.66909717786</v>
      </c>
      <c r="O176" s="59">
        <f t="shared" si="46"/>
        <v>-9959.6690971778589</v>
      </c>
      <c r="P176" s="59">
        <f t="shared" si="47"/>
        <v>9959.6690971778589</v>
      </c>
      <c r="Q176" s="99">
        <f t="shared" si="44"/>
        <v>4.0976849356435793E-2</v>
      </c>
      <c r="R176" s="100">
        <f t="shared" si="48"/>
        <v>99195008.525279626</v>
      </c>
      <c r="S176" s="23"/>
      <c r="T176" s="107">
        <f t="shared" si="49"/>
        <v>252687.14426182886</v>
      </c>
      <c r="U176" s="103">
        <f t="shared" si="50"/>
        <v>105.30514809292765</v>
      </c>
      <c r="V176" s="108">
        <v>1</v>
      </c>
      <c r="W176" s="103">
        <f t="shared" si="51"/>
        <v>252792.44940992177</v>
      </c>
      <c r="X176" s="104">
        <f t="shared" si="55"/>
        <v>-9736.44940992177</v>
      </c>
      <c r="Y176" s="104">
        <f t="shared" si="52"/>
        <v>9736.44940992177</v>
      </c>
      <c r="Z176" s="105">
        <f t="shared" si="56"/>
        <v>4.0058461465348603E-2</v>
      </c>
      <c r="AA176" s="106">
        <f t="shared" si="53"/>
        <v>94798447.111965984</v>
      </c>
      <c r="AB176" s="23"/>
    </row>
    <row r="177" spans="1:28" hidden="1" outlineLevel="2" x14ac:dyDescent="0.25">
      <c r="A177" s="265"/>
      <c r="B177" s="34">
        <v>167</v>
      </c>
      <c r="C177" s="35">
        <v>38657</v>
      </c>
      <c r="D177" s="36">
        <v>245787</v>
      </c>
      <c r="E177" s="36">
        <f t="shared" si="54"/>
        <v>2731</v>
      </c>
      <c r="F177" s="36">
        <f>AVERAGE($E$12:E177)</f>
        <v>515.56024096385545</v>
      </c>
      <c r="G177" s="107">
        <f t="shared" si="57"/>
        <v>249055.83333333334</v>
      </c>
      <c r="H177" s="103">
        <f t="shared" si="60"/>
        <v>249286.3</v>
      </c>
      <c r="I177" s="59">
        <f t="shared" si="61"/>
        <v>-3499.2999999999884</v>
      </c>
      <c r="J177" s="59">
        <f t="shared" si="58"/>
        <v>3499.2999999999884</v>
      </c>
      <c r="K177" s="99">
        <f t="shared" si="62"/>
        <v>1.4237124013881891E-2</v>
      </c>
      <c r="L177" s="100">
        <f t="shared" si="59"/>
        <v>12245100.489999918</v>
      </c>
      <c r="M177" s="23"/>
      <c r="N177" s="107">
        <f t="shared" si="45"/>
        <v>251023.73527774232</v>
      </c>
      <c r="O177" s="59">
        <f t="shared" si="46"/>
        <v>-5236.7352777423221</v>
      </c>
      <c r="P177" s="59">
        <f t="shared" si="47"/>
        <v>5236.7352777423221</v>
      </c>
      <c r="Q177" s="99">
        <f t="shared" si="44"/>
        <v>2.1305989648526254E-2</v>
      </c>
      <c r="R177" s="100">
        <f t="shared" si="48"/>
        <v>27423396.369150955</v>
      </c>
      <c r="S177" s="23"/>
      <c r="T177" s="107">
        <f t="shared" si="49"/>
        <v>250690.81458694523</v>
      </c>
      <c r="U177" s="103">
        <f t="shared" si="50"/>
        <v>-217.66294654051956</v>
      </c>
      <c r="V177" s="108">
        <v>1</v>
      </c>
      <c r="W177" s="103">
        <f t="shared" si="51"/>
        <v>250473.15164040471</v>
      </c>
      <c r="X177" s="104">
        <f t="shared" si="55"/>
        <v>-4686.1516404047143</v>
      </c>
      <c r="Y177" s="104">
        <f t="shared" si="52"/>
        <v>4686.1516404047143</v>
      </c>
      <c r="Z177" s="105">
        <f t="shared" si="56"/>
        <v>1.9065905195981538E-2</v>
      </c>
      <c r="AA177" s="106">
        <f t="shared" si="53"/>
        <v>21960017.196867794</v>
      </c>
      <c r="AB177" s="23"/>
    </row>
    <row r="178" spans="1:28" hidden="1" outlineLevel="2" x14ac:dyDescent="0.25">
      <c r="A178" s="265"/>
      <c r="B178" s="34">
        <v>168</v>
      </c>
      <c r="C178" s="35">
        <v>38687</v>
      </c>
      <c r="D178" s="36">
        <v>233282</v>
      </c>
      <c r="E178" s="36">
        <f t="shared" si="54"/>
        <v>-12505</v>
      </c>
      <c r="F178" s="36">
        <f>AVERAGE($E$12:E178)</f>
        <v>437.59281437125748</v>
      </c>
      <c r="G178" s="107">
        <f t="shared" si="57"/>
        <v>249119</v>
      </c>
      <c r="H178" s="103">
        <f t="shared" si="60"/>
        <v>249571.3935742972</v>
      </c>
      <c r="I178" s="59">
        <f t="shared" si="61"/>
        <v>-16289.393574297195</v>
      </c>
      <c r="J178" s="59">
        <f t="shared" si="58"/>
        <v>16289.393574297195</v>
      </c>
      <c r="K178" s="99">
        <f t="shared" si="62"/>
        <v>6.9827048697701469E-2</v>
      </c>
      <c r="L178" s="100">
        <f t="shared" si="59"/>
        <v>265344343.01835474</v>
      </c>
      <c r="M178" s="23"/>
      <c r="N178" s="107">
        <f t="shared" si="45"/>
        <v>249976.38822219387</v>
      </c>
      <c r="O178" s="59">
        <f t="shared" si="46"/>
        <v>-16694.388222193869</v>
      </c>
      <c r="P178" s="59">
        <f t="shared" si="47"/>
        <v>16694.388222193869</v>
      </c>
      <c r="Q178" s="99">
        <f t="shared" si="44"/>
        <v>7.156312198195261E-2</v>
      </c>
      <c r="R178" s="100">
        <f t="shared" si="48"/>
        <v>278702598.11332536</v>
      </c>
      <c r="S178" s="23"/>
      <c r="T178" s="107">
        <f t="shared" si="49"/>
        <v>245315.8061482833</v>
      </c>
      <c r="U178" s="103">
        <f t="shared" si="50"/>
        <v>-1010.2164523859208</v>
      </c>
      <c r="V178" s="108">
        <v>1</v>
      </c>
      <c r="W178" s="103">
        <f t="shared" si="51"/>
        <v>244305.58969589739</v>
      </c>
      <c r="X178" s="104">
        <f t="shared" si="55"/>
        <v>-11023.58969589739</v>
      </c>
      <c r="Y178" s="104">
        <f t="shared" si="52"/>
        <v>11023.58969589739</v>
      </c>
      <c r="Z178" s="105">
        <f t="shared" si="56"/>
        <v>4.7254351796955571E-2</v>
      </c>
      <c r="AA178" s="106">
        <f t="shared" si="53"/>
        <v>121519529.78349511</v>
      </c>
      <c r="AB178" s="23"/>
    </row>
    <row r="179" spans="1:28" hidden="1" outlineLevel="2" x14ac:dyDescent="0.25">
      <c r="A179" s="265"/>
      <c r="B179" s="34">
        <v>169</v>
      </c>
      <c r="C179" s="35">
        <v>38718</v>
      </c>
      <c r="D179" s="36">
        <v>220711</v>
      </c>
      <c r="E179" s="36">
        <f t="shared" si="54"/>
        <v>-12571</v>
      </c>
      <c r="F179" s="36">
        <f>AVERAGE($E$12:E179)</f>
        <v>360.16071428571428</v>
      </c>
      <c r="G179" s="107">
        <f t="shared" si="57"/>
        <v>249886.5</v>
      </c>
      <c r="H179" s="103">
        <f t="shared" si="60"/>
        <v>249556.59281437125</v>
      </c>
      <c r="I179" s="59">
        <f t="shared" si="61"/>
        <v>-28845.592814371252</v>
      </c>
      <c r="J179" s="59">
        <f t="shared" si="58"/>
        <v>28845.592814371252</v>
      </c>
      <c r="K179" s="99">
        <f t="shared" si="62"/>
        <v>0.1306939518844609</v>
      </c>
      <c r="L179" s="100">
        <f t="shared" si="59"/>
        <v>832068224.81250644</v>
      </c>
      <c r="M179" s="23"/>
      <c r="N179" s="107">
        <f t="shared" si="45"/>
        <v>246637.51057775511</v>
      </c>
      <c r="O179" s="59">
        <f t="shared" si="46"/>
        <v>-25926.510577755107</v>
      </c>
      <c r="P179" s="59">
        <f t="shared" si="47"/>
        <v>25926.510577755107</v>
      </c>
      <c r="Q179" s="99">
        <f t="shared" si="44"/>
        <v>0.11746813968381778</v>
      </c>
      <c r="R179" s="100">
        <f t="shared" si="48"/>
        <v>672183950.73844743</v>
      </c>
      <c r="S179" s="23"/>
      <c r="T179" s="107">
        <f t="shared" si="49"/>
        <v>237227.21278712817</v>
      </c>
      <c r="U179" s="103">
        <f t="shared" si="50"/>
        <v>-2097.9838791193533</v>
      </c>
      <c r="V179" s="108">
        <v>1</v>
      </c>
      <c r="W179" s="103">
        <f t="shared" si="51"/>
        <v>235129.22890800881</v>
      </c>
      <c r="X179" s="104">
        <f t="shared" si="55"/>
        <v>-14418.228908008809</v>
      </c>
      <c r="Y179" s="104">
        <f t="shared" si="52"/>
        <v>14418.228908008809</v>
      </c>
      <c r="Z179" s="105">
        <f t="shared" si="56"/>
        <v>6.5326281463129646E-2</v>
      </c>
      <c r="AA179" s="106">
        <f t="shared" si="53"/>
        <v>207885324.84374088</v>
      </c>
      <c r="AB179" s="23"/>
    </row>
    <row r="180" spans="1:28" hidden="1" outlineLevel="2" x14ac:dyDescent="0.25">
      <c r="A180" s="265"/>
      <c r="B180" s="34">
        <v>170</v>
      </c>
      <c r="C180" s="35">
        <v>38749</v>
      </c>
      <c r="D180" s="36">
        <v>256623</v>
      </c>
      <c r="E180" s="36">
        <f t="shared" si="54"/>
        <v>35912</v>
      </c>
      <c r="F180" s="36">
        <f>AVERAGE($E$12:E180)</f>
        <v>570.52662721893489</v>
      </c>
      <c r="G180" s="107">
        <f t="shared" si="57"/>
        <v>249948.25</v>
      </c>
      <c r="H180" s="103">
        <f t="shared" si="60"/>
        <v>250246.66071428571</v>
      </c>
      <c r="I180" s="59">
        <f t="shared" si="61"/>
        <v>6376.3392857142899</v>
      </c>
      <c r="J180" s="59">
        <f t="shared" si="58"/>
        <v>6376.3392857142899</v>
      </c>
      <c r="K180" s="99">
        <f t="shared" si="62"/>
        <v>2.4847107569135617E-2</v>
      </c>
      <c r="L180" s="100">
        <f t="shared" si="59"/>
        <v>40657702.68654342</v>
      </c>
      <c r="M180" s="23"/>
      <c r="N180" s="107">
        <f t="shared" si="45"/>
        <v>241452.20846220411</v>
      </c>
      <c r="O180" s="59">
        <f t="shared" si="46"/>
        <v>15170.791537795885</v>
      </c>
      <c r="P180" s="59">
        <f t="shared" si="47"/>
        <v>15170.791537795885</v>
      </c>
      <c r="Q180" s="99">
        <f t="shared" si="44"/>
        <v>5.9117037591314439E-2</v>
      </c>
      <c r="R180" s="100">
        <f t="shared" si="48"/>
        <v>230152915.88325924</v>
      </c>
      <c r="S180" s="23"/>
      <c r="T180" s="107">
        <f t="shared" si="49"/>
        <v>241577.36023560615</v>
      </c>
      <c r="U180" s="103">
        <f t="shared" si="50"/>
        <v>-1107.0692511104605</v>
      </c>
      <c r="V180" s="108">
        <v>1</v>
      </c>
      <c r="W180" s="103">
        <f t="shared" si="51"/>
        <v>240470.29098449569</v>
      </c>
      <c r="X180" s="104">
        <f t="shared" si="55"/>
        <v>16152.709015504312</v>
      </c>
      <c r="Y180" s="104">
        <f t="shared" si="52"/>
        <v>16152.709015504312</v>
      </c>
      <c r="Z180" s="105">
        <f t="shared" si="56"/>
        <v>6.2943341070380715E-2</v>
      </c>
      <c r="AA180" s="106">
        <f t="shared" si="53"/>
        <v>260910008.53955427</v>
      </c>
      <c r="AB180" s="23"/>
    </row>
    <row r="181" spans="1:28" hidden="1" outlineLevel="2" x14ac:dyDescent="0.25">
      <c r="A181" s="265"/>
      <c r="B181" s="34">
        <v>171</v>
      </c>
      <c r="C181" s="35">
        <v>38777</v>
      </c>
      <c r="D181" s="36">
        <v>250644</v>
      </c>
      <c r="E181" s="36">
        <f t="shared" si="54"/>
        <v>-5979</v>
      </c>
      <c r="F181" s="36">
        <f>AVERAGE($E$12:E181)</f>
        <v>532</v>
      </c>
      <c r="G181" s="107">
        <f t="shared" si="57"/>
        <v>250235</v>
      </c>
      <c r="H181" s="103">
        <f t="shared" si="60"/>
        <v>250518.77662721893</v>
      </c>
      <c r="I181" s="59">
        <f t="shared" si="61"/>
        <v>125.22337278106716</v>
      </c>
      <c r="J181" s="59">
        <f t="shared" si="58"/>
        <v>125.22337278106716</v>
      </c>
      <c r="K181" s="99">
        <f t="shared" si="62"/>
        <v>4.9960650476798629E-4</v>
      </c>
      <c r="L181" s="100">
        <f t="shared" si="59"/>
        <v>15680.89309066611</v>
      </c>
      <c r="M181" s="23"/>
      <c r="N181" s="107">
        <f t="shared" si="45"/>
        <v>244486.36676976332</v>
      </c>
      <c r="O181" s="59">
        <f t="shared" si="46"/>
        <v>6157.6332302366791</v>
      </c>
      <c r="P181" s="59">
        <f t="shared" si="47"/>
        <v>6157.6332302366791</v>
      </c>
      <c r="Q181" s="99">
        <f t="shared" si="44"/>
        <v>2.456724769089497E-2</v>
      </c>
      <c r="R181" s="100">
        <f t="shared" si="48"/>
        <v>37916446.998114996</v>
      </c>
      <c r="S181" s="23"/>
      <c r="T181" s="107">
        <f t="shared" si="49"/>
        <v>243522.40368914697</v>
      </c>
      <c r="U181" s="103">
        <f t="shared" si="50"/>
        <v>-638.0367560018849</v>
      </c>
      <c r="V181" s="108">
        <v>1</v>
      </c>
      <c r="W181" s="103">
        <f t="shared" si="51"/>
        <v>242884.36693314509</v>
      </c>
      <c r="X181" s="104">
        <f t="shared" si="55"/>
        <v>7759.6330668549053</v>
      </c>
      <c r="Y181" s="104">
        <f t="shared" si="52"/>
        <v>7759.6330668549053</v>
      </c>
      <c r="Z181" s="105">
        <f t="shared" si="56"/>
        <v>3.0958782443844278E-2</v>
      </c>
      <c r="AA181" s="106">
        <f t="shared" si="53"/>
        <v>60211905.332228065</v>
      </c>
      <c r="AB181" s="23"/>
    </row>
    <row r="182" spans="1:28" hidden="1" outlineLevel="2" x14ac:dyDescent="0.25">
      <c r="A182" s="265"/>
      <c r="B182" s="34">
        <v>172</v>
      </c>
      <c r="C182" s="35">
        <v>38808</v>
      </c>
      <c r="D182" s="36">
        <v>263370</v>
      </c>
      <c r="E182" s="36">
        <f t="shared" si="54"/>
        <v>12726</v>
      </c>
      <c r="F182" s="36">
        <f>AVERAGE($E$12:E182)</f>
        <v>603.30994152046787</v>
      </c>
      <c r="G182" s="107">
        <f t="shared" si="57"/>
        <v>250217</v>
      </c>
      <c r="H182" s="103">
        <f t="shared" si="60"/>
        <v>250767</v>
      </c>
      <c r="I182" s="59">
        <f t="shared" si="61"/>
        <v>12603</v>
      </c>
      <c r="J182" s="59">
        <f t="shared" si="58"/>
        <v>12603</v>
      </c>
      <c r="K182" s="99">
        <f t="shared" si="62"/>
        <v>4.7852830618521469E-2</v>
      </c>
      <c r="L182" s="100">
        <f t="shared" si="59"/>
        <v>158835609</v>
      </c>
      <c r="M182" s="23"/>
      <c r="N182" s="107">
        <f t="shared" si="45"/>
        <v>245717.89341581066</v>
      </c>
      <c r="O182" s="59">
        <f t="shared" si="46"/>
        <v>17652.106584189343</v>
      </c>
      <c r="P182" s="59">
        <f t="shared" si="47"/>
        <v>17652.106584189343</v>
      </c>
      <c r="Q182" s="99">
        <f t="shared" si="44"/>
        <v>6.7023983689066119E-2</v>
      </c>
      <c r="R182" s="100">
        <f t="shared" si="48"/>
        <v>311596866.85958076</v>
      </c>
      <c r="S182" s="23"/>
      <c r="T182" s="107">
        <f t="shared" si="49"/>
        <v>249030.05685320156</v>
      </c>
      <c r="U182" s="103">
        <f t="shared" si="50"/>
        <v>306.40028034177976</v>
      </c>
      <c r="V182" s="108">
        <v>1</v>
      </c>
      <c r="W182" s="103">
        <f t="shared" si="51"/>
        <v>249336.45713354333</v>
      </c>
      <c r="X182" s="104">
        <f t="shared" si="55"/>
        <v>14033.542866456672</v>
      </c>
      <c r="Y182" s="104">
        <f t="shared" si="52"/>
        <v>14033.542866456672</v>
      </c>
      <c r="Z182" s="105">
        <f t="shared" si="56"/>
        <v>5.3284515572983526E-2</v>
      </c>
      <c r="AA182" s="106">
        <f t="shared" si="53"/>
        <v>196940325.38467693</v>
      </c>
      <c r="AB182" s="23"/>
    </row>
    <row r="183" spans="1:28" hidden="1" outlineLevel="2" x14ac:dyDescent="0.25">
      <c r="A183" s="265"/>
      <c r="B183" s="34">
        <v>173</v>
      </c>
      <c r="C183" s="35">
        <v>38838</v>
      </c>
      <c r="D183" s="36">
        <v>263782</v>
      </c>
      <c r="E183" s="36">
        <f t="shared" si="54"/>
        <v>412</v>
      </c>
      <c r="F183" s="36">
        <f>AVERAGE($E$12:E183)</f>
        <v>602.19767441860461</v>
      </c>
      <c r="G183" s="107">
        <f t="shared" si="57"/>
        <v>250274.66666666666</v>
      </c>
      <c r="H183" s="103">
        <f t="shared" si="60"/>
        <v>250820.30994152048</v>
      </c>
      <c r="I183" s="59">
        <f t="shared" si="61"/>
        <v>12961.690058479522</v>
      </c>
      <c r="J183" s="59">
        <f t="shared" si="58"/>
        <v>12961.690058479522</v>
      </c>
      <c r="K183" s="99">
        <f t="shared" si="62"/>
        <v>4.9137886809863911E-2</v>
      </c>
      <c r="L183" s="100">
        <f t="shared" si="59"/>
        <v>168005409.17208686</v>
      </c>
      <c r="M183" s="23"/>
      <c r="N183" s="107">
        <f t="shared" si="45"/>
        <v>249248.31473264855</v>
      </c>
      <c r="O183" s="59">
        <f t="shared" si="46"/>
        <v>14533.685267351451</v>
      </c>
      <c r="P183" s="59">
        <f t="shared" si="47"/>
        <v>14533.685267351451</v>
      </c>
      <c r="Q183" s="99">
        <f t="shared" si="44"/>
        <v>5.5097335175832512E-2</v>
      </c>
      <c r="R183" s="100">
        <f t="shared" si="48"/>
        <v>211228007.45042863</v>
      </c>
      <c r="S183" s="23"/>
      <c r="T183" s="107">
        <f t="shared" si="49"/>
        <v>253670.11999348033</v>
      </c>
      <c r="U183" s="103">
        <f t="shared" si="50"/>
        <v>972.37460725899109</v>
      </c>
      <c r="V183" s="108">
        <v>1</v>
      </c>
      <c r="W183" s="103">
        <f t="shared" si="51"/>
        <v>254642.49460073933</v>
      </c>
      <c r="X183" s="104">
        <f t="shared" si="55"/>
        <v>9139.5053992606699</v>
      </c>
      <c r="Y183" s="104">
        <f t="shared" si="52"/>
        <v>9139.5053992606699</v>
      </c>
      <c r="Z183" s="105">
        <f t="shared" si="56"/>
        <v>3.4647949440297934E-2</v>
      </c>
      <c r="AA183" s="106">
        <f t="shared" si="53"/>
        <v>83530558.943114936</v>
      </c>
      <c r="AB183" s="23"/>
    </row>
    <row r="184" spans="1:28" hidden="1" outlineLevel="2" x14ac:dyDescent="0.25">
      <c r="A184" s="265"/>
      <c r="B184" s="34">
        <v>174</v>
      </c>
      <c r="C184" s="35">
        <v>38869</v>
      </c>
      <c r="D184" s="36">
        <v>263421</v>
      </c>
      <c r="E184" s="36">
        <f t="shared" si="54"/>
        <v>-361</v>
      </c>
      <c r="F184" s="36">
        <f>AVERAGE($E$12:E184)</f>
        <v>596.63005780346816</v>
      </c>
      <c r="G184" s="107">
        <f t="shared" si="57"/>
        <v>250271.83333333334</v>
      </c>
      <c r="H184" s="103">
        <f t="shared" si="60"/>
        <v>250876.86434108525</v>
      </c>
      <c r="I184" s="59">
        <f t="shared" si="61"/>
        <v>12544.135658914747</v>
      </c>
      <c r="J184" s="59">
        <f t="shared" si="58"/>
        <v>12544.135658914747</v>
      </c>
      <c r="K184" s="99">
        <f t="shared" si="62"/>
        <v>4.7620104922974048E-2</v>
      </c>
      <c r="L184" s="100">
        <f t="shared" si="59"/>
        <v>157355339.42925653</v>
      </c>
      <c r="M184" s="23"/>
      <c r="N184" s="107">
        <f t="shared" si="45"/>
        <v>252155.05178611886</v>
      </c>
      <c r="O184" s="59">
        <f t="shared" si="46"/>
        <v>11265.948213881144</v>
      </c>
      <c r="P184" s="59">
        <f t="shared" si="47"/>
        <v>11265.948213881144</v>
      </c>
      <c r="Q184" s="99">
        <f t="shared" si="44"/>
        <v>4.2767843922394737E-2</v>
      </c>
      <c r="R184" s="100">
        <f t="shared" si="48"/>
        <v>126921589.15785173</v>
      </c>
      <c r="S184" s="23"/>
      <c r="T184" s="107">
        <f t="shared" si="49"/>
        <v>257276.04622051754</v>
      </c>
      <c r="U184" s="103">
        <f t="shared" si="50"/>
        <v>1377.0848544721382</v>
      </c>
      <c r="V184" s="108">
        <v>1</v>
      </c>
      <c r="W184" s="103">
        <f t="shared" si="51"/>
        <v>258653.13107498968</v>
      </c>
      <c r="X184" s="104">
        <f t="shared" si="55"/>
        <v>4767.8689250103198</v>
      </c>
      <c r="Y184" s="104">
        <f t="shared" si="52"/>
        <v>4767.8689250103198</v>
      </c>
      <c r="Z184" s="105">
        <f t="shared" si="56"/>
        <v>1.8099805729271091E-2</v>
      </c>
      <c r="AA184" s="106">
        <f t="shared" si="53"/>
        <v>22732574.086079061</v>
      </c>
      <c r="AB184" s="23"/>
    </row>
    <row r="185" spans="1:28" hidden="1" outlineLevel="2" x14ac:dyDescent="0.25">
      <c r="A185" s="265"/>
      <c r="B185" s="34">
        <v>175</v>
      </c>
      <c r="C185" s="35">
        <v>38899</v>
      </c>
      <c r="D185" s="36">
        <v>265206</v>
      </c>
      <c r="E185" s="36">
        <f t="shared" si="54"/>
        <v>1785</v>
      </c>
      <c r="F185" s="36">
        <f>AVERAGE($E$12:E185)</f>
        <v>603.45977011494256</v>
      </c>
      <c r="G185" s="107">
        <f t="shared" si="57"/>
        <v>249971.5</v>
      </c>
      <c r="H185" s="103">
        <f t="shared" si="60"/>
        <v>250868.46339113681</v>
      </c>
      <c r="I185" s="59">
        <f t="shared" si="61"/>
        <v>14337.536608863185</v>
      </c>
      <c r="J185" s="59">
        <f t="shared" si="58"/>
        <v>14337.536608863185</v>
      </c>
      <c r="K185" s="99">
        <f t="shared" si="62"/>
        <v>5.4061886265254877E-2</v>
      </c>
      <c r="L185" s="100">
        <f t="shared" si="59"/>
        <v>205564956.01049206</v>
      </c>
      <c r="M185" s="23"/>
      <c r="N185" s="107">
        <f t="shared" si="45"/>
        <v>254408.2414288951</v>
      </c>
      <c r="O185" s="59">
        <f t="shared" si="46"/>
        <v>10797.758571104903</v>
      </c>
      <c r="P185" s="59">
        <f t="shared" si="47"/>
        <v>10797.758571104903</v>
      </c>
      <c r="Q185" s="99">
        <f t="shared" si="44"/>
        <v>4.071460891195864E-2</v>
      </c>
      <c r="R185" s="100">
        <f t="shared" si="48"/>
        <v>116591590.1598694</v>
      </c>
      <c r="S185" s="23"/>
      <c r="T185" s="107">
        <f t="shared" si="49"/>
        <v>260618.99175249279</v>
      </c>
      <c r="U185" s="103">
        <f t="shared" si="50"/>
        <v>1679.1878984390103</v>
      </c>
      <c r="V185" s="108">
        <v>1</v>
      </c>
      <c r="W185" s="103">
        <f t="shared" si="51"/>
        <v>262298.17965093179</v>
      </c>
      <c r="X185" s="104">
        <f t="shared" si="55"/>
        <v>2907.8203490682063</v>
      </c>
      <c r="Y185" s="104">
        <f t="shared" si="52"/>
        <v>2907.8203490682063</v>
      </c>
      <c r="Z185" s="105">
        <f t="shared" si="56"/>
        <v>1.0964383720836657E-2</v>
      </c>
      <c r="AA185" s="106">
        <f t="shared" si="53"/>
        <v>8455419.1824551448</v>
      </c>
      <c r="AB185" s="23"/>
    </row>
    <row r="186" spans="1:28" hidden="1" outlineLevel="2" x14ac:dyDescent="0.25">
      <c r="A186" s="265"/>
      <c r="B186" s="34">
        <v>176</v>
      </c>
      <c r="C186" s="35">
        <v>38930</v>
      </c>
      <c r="D186" s="36">
        <v>245605</v>
      </c>
      <c r="E186" s="36">
        <f t="shared" si="54"/>
        <v>-19601</v>
      </c>
      <c r="F186" s="36">
        <f>AVERAGE($E$12:E186)</f>
        <v>488.0057142857143</v>
      </c>
      <c r="G186" s="107">
        <f t="shared" si="57"/>
        <v>249961.75</v>
      </c>
      <c r="H186" s="103">
        <f t="shared" si="60"/>
        <v>250574.95977011495</v>
      </c>
      <c r="I186" s="59">
        <f t="shared" si="61"/>
        <v>-4969.9597701149469</v>
      </c>
      <c r="J186" s="59">
        <f t="shared" si="58"/>
        <v>4969.9597701149469</v>
      </c>
      <c r="K186" s="99">
        <f t="shared" si="62"/>
        <v>2.0235580587182455E-2</v>
      </c>
      <c r="L186" s="100">
        <f t="shared" si="59"/>
        <v>24700500.116561014</v>
      </c>
      <c r="M186" s="23"/>
      <c r="N186" s="107">
        <f t="shared" si="45"/>
        <v>256567.79314311611</v>
      </c>
      <c r="O186" s="59">
        <f t="shared" si="46"/>
        <v>-10962.793143116112</v>
      </c>
      <c r="P186" s="59">
        <f t="shared" si="47"/>
        <v>10962.793143116112</v>
      </c>
      <c r="Q186" s="99">
        <f t="shared" si="44"/>
        <v>4.4635871187948588E-2</v>
      </c>
      <c r="R186" s="100">
        <f t="shared" si="48"/>
        <v>120182833.49875365</v>
      </c>
      <c r="S186" s="23"/>
      <c r="T186" s="107">
        <f t="shared" si="49"/>
        <v>257290.22575565224</v>
      </c>
      <c r="U186" s="103">
        <f t="shared" si="50"/>
        <v>909.59210097318589</v>
      </c>
      <c r="V186" s="108">
        <v>1</v>
      </c>
      <c r="W186" s="103">
        <f t="shared" si="51"/>
        <v>258199.81785662542</v>
      </c>
      <c r="X186" s="104">
        <f t="shared" si="55"/>
        <v>-12594.817856625421</v>
      </c>
      <c r="Y186" s="104">
        <f t="shared" si="52"/>
        <v>12594.817856625421</v>
      </c>
      <c r="Z186" s="105">
        <f t="shared" si="56"/>
        <v>5.1280787673807213E-2</v>
      </c>
      <c r="AA186" s="106">
        <f t="shared" si="53"/>
        <v>158629436.84157056</v>
      </c>
      <c r="AB186" s="23"/>
    </row>
    <row r="187" spans="1:28" hidden="1" outlineLevel="2" x14ac:dyDescent="0.25">
      <c r="A187" s="265"/>
      <c r="B187" s="34">
        <v>177</v>
      </c>
      <c r="C187" s="35">
        <v>38961</v>
      </c>
      <c r="D187" s="36">
        <v>257939</v>
      </c>
      <c r="E187" s="36">
        <f t="shared" si="54"/>
        <v>12334</v>
      </c>
      <c r="F187" s="36">
        <f>AVERAGE($E$12:E187)</f>
        <v>555.3125</v>
      </c>
      <c r="G187" s="107">
        <f t="shared" si="57"/>
        <v>250242.16666666666</v>
      </c>
      <c r="H187" s="103">
        <f t="shared" si="60"/>
        <v>250449.75571428571</v>
      </c>
      <c r="I187" s="59">
        <f t="shared" si="61"/>
        <v>7489.2442857142887</v>
      </c>
      <c r="J187" s="59">
        <f t="shared" si="58"/>
        <v>7489.2442857142887</v>
      </c>
      <c r="K187" s="99">
        <f t="shared" si="62"/>
        <v>2.9034943477776874E-2</v>
      </c>
      <c r="L187" s="100">
        <f t="shared" si="59"/>
        <v>56088779.97110413</v>
      </c>
      <c r="M187" s="23"/>
      <c r="N187" s="107">
        <f t="shared" si="45"/>
        <v>254375.23451449291</v>
      </c>
      <c r="O187" s="59">
        <f t="shared" si="46"/>
        <v>3563.7654855070869</v>
      </c>
      <c r="P187" s="59">
        <f t="shared" si="47"/>
        <v>3563.7654855070869</v>
      </c>
      <c r="Q187" s="99">
        <f t="shared" si="44"/>
        <v>1.3816311164682684E-2</v>
      </c>
      <c r="R187" s="100">
        <f t="shared" si="48"/>
        <v>12700424.435691562</v>
      </c>
      <c r="S187" s="23"/>
      <c r="T187" s="107">
        <f t="shared" si="49"/>
        <v>258121.57249963778</v>
      </c>
      <c r="U187" s="103">
        <f t="shared" si="50"/>
        <v>897.56776944616001</v>
      </c>
      <c r="V187" s="108">
        <v>1</v>
      </c>
      <c r="W187" s="103">
        <f t="shared" si="51"/>
        <v>259019.14026908393</v>
      </c>
      <c r="X187" s="104">
        <f t="shared" si="55"/>
        <v>-1080.1402690839313</v>
      </c>
      <c r="Y187" s="104">
        <f t="shared" si="52"/>
        <v>1080.1402690839313</v>
      </c>
      <c r="Z187" s="105">
        <f t="shared" si="56"/>
        <v>4.1875802770574878E-3</v>
      </c>
      <c r="AA187" s="106">
        <f t="shared" si="53"/>
        <v>1166703.0008967076</v>
      </c>
      <c r="AB187" s="23"/>
    </row>
    <row r="188" spans="1:28" hidden="1" outlineLevel="2" x14ac:dyDescent="0.25">
      <c r="A188" s="265"/>
      <c r="B188" s="34">
        <v>178</v>
      </c>
      <c r="C188" s="35">
        <v>38991</v>
      </c>
      <c r="D188" s="36">
        <v>245346</v>
      </c>
      <c r="E188" s="36">
        <f t="shared" si="54"/>
        <v>-12593</v>
      </c>
      <c r="F188" s="36">
        <f>AVERAGE($E$12:E188)</f>
        <v>481.0282485875706</v>
      </c>
      <c r="G188" s="107">
        <f t="shared" si="57"/>
        <v>250785.5</v>
      </c>
      <c r="H188" s="103">
        <f t="shared" si="60"/>
        <v>250797.47916666666</v>
      </c>
      <c r="I188" s="59">
        <f t="shared" si="61"/>
        <v>-5451.479166666657</v>
      </c>
      <c r="J188" s="59">
        <f t="shared" si="58"/>
        <v>5451.479166666657</v>
      </c>
      <c r="K188" s="99">
        <f t="shared" si="62"/>
        <v>2.221955591966715E-2</v>
      </c>
      <c r="L188" s="100">
        <f t="shared" si="59"/>
        <v>29718625.10460059</v>
      </c>
      <c r="M188" s="23"/>
      <c r="N188" s="107">
        <f t="shared" si="45"/>
        <v>255087.98761159432</v>
      </c>
      <c r="O188" s="59">
        <f t="shared" si="46"/>
        <v>-9741.9876115943189</v>
      </c>
      <c r="P188" s="59">
        <f t="shared" si="47"/>
        <v>9741.9876115943189</v>
      </c>
      <c r="Q188" s="99">
        <f t="shared" si="44"/>
        <v>3.9707138537389317E-2</v>
      </c>
      <c r="R188" s="100">
        <f t="shared" si="48"/>
        <v>94906322.624457181</v>
      </c>
      <c r="S188" s="23"/>
      <c r="T188" s="107">
        <f t="shared" si="49"/>
        <v>254917.19818835874</v>
      </c>
      <c r="U188" s="103">
        <f t="shared" si="50"/>
        <v>267.20306306379268</v>
      </c>
      <c r="V188" s="108">
        <v>1</v>
      </c>
      <c r="W188" s="103">
        <f t="shared" si="51"/>
        <v>255184.40125142253</v>
      </c>
      <c r="X188" s="104">
        <f t="shared" si="55"/>
        <v>-9838.4012514225324</v>
      </c>
      <c r="Y188" s="104">
        <f t="shared" si="52"/>
        <v>9838.4012514225324</v>
      </c>
      <c r="Z188" s="105">
        <f t="shared" si="56"/>
        <v>4.0100108627907249E-2</v>
      </c>
      <c r="AA188" s="106">
        <f t="shared" si="53"/>
        <v>96794139.183992445</v>
      </c>
      <c r="AB188" s="23"/>
    </row>
    <row r="189" spans="1:28" hidden="1" outlineLevel="2" x14ac:dyDescent="0.25">
      <c r="A189" s="265"/>
      <c r="B189" s="34">
        <v>179</v>
      </c>
      <c r="C189" s="35">
        <v>39022</v>
      </c>
      <c r="D189" s="36">
        <v>248187</v>
      </c>
      <c r="E189" s="36">
        <f t="shared" si="54"/>
        <v>2841</v>
      </c>
      <c r="F189" s="36">
        <f>AVERAGE($E$12:E189)</f>
        <v>494.2865168539326</v>
      </c>
      <c r="G189" s="107">
        <f t="shared" si="57"/>
        <v>250976.33333333334</v>
      </c>
      <c r="H189" s="103">
        <f t="shared" si="60"/>
        <v>251266.52824858757</v>
      </c>
      <c r="I189" s="59">
        <f t="shared" si="61"/>
        <v>-3079.528248587565</v>
      </c>
      <c r="J189" s="59">
        <f t="shared" si="58"/>
        <v>3079.528248587565</v>
      </c>
      <c r="K189" s="99">
        <f t="shared" si="62"/>
        <v>1.240809651024254E-2</v>
      </c>
      <c r="L189" s="100">
        <f t="shared" si="59"/>
        <v>9483494.2338487953</v>
      </c>
      <c r="M189" s="23"/>
      <c r="N189" s="107">
        <f t="shared" si="45"/>
        <v>253139.59008927547</v>
      </c>
      <c r="O189" s="59">
        <f t="shared" si="46"/>
        <v>-4952.5900892754726</v>
      </c>
      <c r="P189" s="59">
        <f t="shared" si="47"/>
        <v>4952.5900892754726</v>
      </c>
      <c r="Q189" s="99">
        <f t="shared" si="44"/>
        <v>1.9955074557795018E-2</v>
      </c>
      <c r="R189" s="100">
        <f t="shared" si="48"/>
        <v>24528148.592389632</v>
      </c>
      <c r="S189" s="23"/>
      <c r="T189" s="107">
        <f t="shared" si="49"/>
        <v>253085.18087599578</v>
      </c>
      <c r="U189" s="103">
        <f t="shared" si="50"/>
        <v>-55.393992074007713</v>
      </c>
      <c r="V189" s="108">
        <v>1</v>
      </c>
      <c r="W189" s="103">
        <f t="shared" si="51"/>
        <v>253029.78688392177</v>
      </c>
      <c r="X189" s="104">
        <f t="shared" si="55"/>
        <v>-4842.7868839217699</v>
      </c>
      <c r="Y189" s="104">
        <f t="shared" si="52"/>
        <v>4842.7868839217699</v>
      </c>
      <c r="Z189" s="105">
        <f t="shared" si="56"/>
        <v>1.9512653297399825E-2</v>
      </c>
      <c r="AA189" s="106">
        <f t="shared" si="53"/>
        <v>23452584.803084727</v>
      </c>
      <c r="AB189" s="23"/>
    </row>
    <row r="190" spans="1:28" hidden="1" outlineLevel="2" x14ac:dyDescent="0.25">
      <c r="A190" s="265"/>
      <c r="B190" s="34">
        <v>180</v>
      </c>
      <c r="C190" s="35">
        <v>39052</v>
      </c>
      <c r="D190" s="36">
        <v>233621</v>
      </c>
      <c r="E190" s="36">
        <f t="shared" si="54"/>
        <v>-14566</v>
      </c>
      <c r="F190" s="36">
        <f>AVERAGE($E$12:E190)</f>
        <v>410.15083798882682</v>
      </c>
      <c r="G190" s="107">
        <f t="shared" si="57"/>
        <v>251176.33333333334</v>
      </c>
      <c r="H190" s="103">
        <f t="shared" si="60"/>
        <v>251470.61985018727</v>
      </c>
      <c r="I190" s="59">
        <f t="shared" si="61"/>
        <v>-17849.619850187271</v>
      </c>
      <c r="J190" s="59">
        <f t="shared" si="58"/>
        <v>17849.619850187271</v>
      </c>
      <c r="K190" s="99">
        <f t="shared" si="62"/>
        <v>7.6404175353188594E-2</v>
      </c>
      <c r="L190" s="100">
        <f t="shared" si="59"/>
        <v>318608928.79619944</v>
      </c>
      <c r="M190" s="23"/>
      <c r="N190" s="107">
        <f t="shared" si="45"/>
        <v>252149.07207142038</v>
      </c>
      <c r="O190" s="59">
        <f t="shared" si="46"/>
        <v>-18528.072071420378</v>
      </c>
      <c r="P190" s="59">
        <f t="shared" si="47"/>
        <v>18528.072071420378</v>
      </c>
      <c r="Q190" s="99">
        <f t="shared" si="44"/>
        <v>7.9308247423906145E-2</v>
      </c>
      <c r="R190" s="100">
        <f t="shared" si="48"/>
        <v>343289454.68374783</v>
      </c>
      <c r="S190" s="23"/>
      <c r="T190" s="107">
        <f t="shared" si="49"/>
        <v>247207.15081874526</v>
      </c>
      <c r="U190" s="103">
        <f t="shared" si="50"/>
        <v>-950.18582515310209</v>
      </c>
      <c r="V190" s="108">
        <v>1</v>
      </c>
      <c r="W190" s="103">
        <f t="shared" si="51"/>
        <v>246256.96499359215</v>
      </c>
      <c r="X190" s="104">
        <f t="shared" si="55"/>
        <v>-12635.964993592148</v>
      </c>
      <c r="Y190" s="104">
        <f t="shared" si="52"/>
        <v>12635.964993592148</v>
      </c>
      <c r="Z190" s="105">
        <f t="shared" si="56"/>
        <v>5.4087453583334326E-2</v>
      </c>
      <c r="AA190" s="106">
        <f t="shared" si="53"/>
        <v>159667611.3192862</v>
      </c>
      <c r="AB190" s="23"/>
    </row>
    <row r="191" spans="1:28" hidden="1" outlineLevel="2" x14ac:dyDescent="0.25">
      <c r="A191" s="265"/>
      <c r="B191" s="34">
        <v>181</v>
      </c>
      <c r="C191" s="35">
        <v>39083</v>
      </c>
      <c r="D191" s="36">
        <v>219232</v>
      </c>
      <c r="E191" s="36">
        <f t="shared" si="54"/>
        <v>-14389</v>
      </c>
      <c r="F191" s="36">
        <f>AVERAGE($E$12:E191)</f>
        <v>327.93333333333334</v>
      </c>
      <c r="G191" s="107">
        <f t="shared" si="57"/>
        <v>251204.58333333334</v>
      </c>
      <c r="H191" s="103">
        <f t="shared" si="60"/>
        <v>251586.48417132217</v>
      </c>
      <c r="I191" s="59">
        <f t="shared" si="61"/>
        <v>-32354.484171322169</v>
      </c>
      <c r="J191" s="59">
        <f t="shared" si="58"/>
        <v>32354.484171322169</v>
      </c>
      <c r="K191" s="99">
        <f t="shared" si="62"/>
        <v>0.14758102909849916</v>
      </c>
      <c r="L191" s="100">
        <f t="shared" si="59"/>
        <v>1046812645.9923368</v>
      </c>
      <c r="M191" s="23"/>
      <c r="N191" s="107">
        <f t="shared" si="45"/>
        <v>248443.45765713631</v>
      </c>
      <c r="O191" s="59">
        <f t="shared" si="46"/>
        <v>-29211.457657136314</v>
      </c>
      <c r="P191" s="59">
        <f t="shared" si="47"/>
        <v>29211.457657136314</v>
      </c>
      <c r="Q191" s="99">
        <f t="shared" si="44"/>
        <v>0.13324449741432051</v>
      </c>
      <c r="R191" s="100">
        <f t="shared" si="48"/>
        <v>853309258.45466781</v>
      </c>
      <c r="S191" s="23"/>
      <c r="T191" s="107">
        <f t="shared" si="49"/>
        <v>238149.47549551446</v>
      </c>
      <c r="U191" s="103">
        <f t="shared" si="50"/>
        <v>-2196.1018172312579</v>
      </c>
      <c r="V191" s="108">
        <v>1</v>
      </c>
      <c r="W191" s="103">
        <f t="shared" si="51"/>
        <v>235953.37367828321</v>
      </c>
      <c r="X191" s="104">
        <f t="shared" si="55"/>
        <v>-16721.373678283213</v>
      </c>
      <c r="Y191" s="104">
        <f t="shared" si="52"/>
        <v>16721.373678283213</v>
      </c>
      <c r="Z191" s="105">
        <f t="shared" si="56"/>
        <v>7.627250437109187E-2</v>
      </c>
      <c r="AA191" s="106">
        <f t="shared" si="53"/>
        <v>279604337.68878269</v>
      </c>
      <c r="AB191" s="23"/>
    </row>
    <row r="192" spans="1:28" hidden="1" outlineLevel="2" x14ac:dyDescent="0.25">
      <c r="A192" s="265"/>
      <c r="B192" s="34">
        <v>182</v>
      </c>
      <c r="C192" s="35">
        <v>39114</v>
      </c>
      <c r="D192" s="36">
        <v>259638</v>
      </c>
      <c r="E192" s="36">
        <f t="shared" si="54"/>
        <v>40406</v>
      </c>
      <c r="F192" s="36">
        <f>AVERAGE($E$12:E192)</f>
        <v>549.35911602209944</v>
      </c>
      <c r="G192" s="107">
        <f t="shared" si="57"/>
        <v>251081.33333333334</v>
      </c>
      <c r="H192" s="103">
        <f t="shared" si="60"/>
        <v>251532.51666666666</v>
      </c>
      <c r="I192" s="59">
        <f t="shared" si="61"/>
        <v>8105.4833333333372</v>
      </c>
      <c r="J192" s="59">
        <f t="shared" si="58"/>
        <v>8105.4833333333372</v>
      </c>
      <c r="K192" s="99">
        <f t="shared" si="62"/>
        <v>3.1218401518010988E-2</v>
      </c>
      <c r="L192" s="100">
        <f t="shared" si="59"/>
        <v>65698860.06694451</v>
      </c>
      <c r="M192" s="23"/>
      <c r="N192" s="107">
        <f t="shared" si="45"/>
        <v>242601.16612570905</v>
      </c>
      <c r="O192" s="59">
        <f t="shared" si="46"/>
        <v>17036.833874290955</v>
      </c>
      <c r="P192" s="59">
        <f t="shared" si="47"/>
        <v>17036.833874290955</v>
      </c>
      <c r="Q192" s="99">
        <f t="shared" si="44"/>
        <v>6.5617644082495458E-2</v>
      </c>
      <c r="R192" s="100">
        <f t="shared" si="48"/>
        <v>290253708.46018773</v>
      </c>
      <c r="S192" s="23"/>
      <c r="T192" s="107">
        <f t="shared" si="49"/>
        <v>243058.76157479823</v>
      </c>
      <c r="U192" s="103">
        <f t="shared" si="50"/>
        <v>-1104.1834851402141</v>
      </c>
      <c r="V192" s="108">
        <v>1</v>
      </c>
      <c r="W192" s="103">
        <f t="shared" si="51"/>
        <v>241954.57808965803</v>
      </c>
      <c r="X192" s="104">
        <f t="shared" si="55"/>
        <v>17683.421910341975</v>
      </c>
      <c r="Y192" s="104">
        <f t="shared" si="52"/>
        <v>17683.421910341975</v>
      </c>
      <c r="Z192" s="105">
        <f t="shared" si="56"/>
        <v>6.8107988469877187E-2</v>
      </c>
      <c r="AA192" s="106">
        <f t="shared" si="53"/>
        <v>312703410.45916259</v>
      </c>
      <c r="AB192" s="23"/>
    </row>
    <row r="193" spans="1:28" hidden="1" outlineLevel="2" x14ac:dyDescent="0.25">
      <c r="A193" s="265"/>
      <c r="B193" s="34">
        <v>183</v>
      </c>
      <c r="C193" s="35">
        <v>39142</v>
      </c>
      <c r="D193" s="36">
        <v>252595</v>
      </c>
      <c r="E193" s="36">
        <f t="shared" si="54"/>
        <v>-7043</v>
      </c>
      <c r="F193" s="36">
        <f>AVERAGE($E$12:E193)</f>
        <v>507.64285714285717</v>
      </c>
      <c r="G193" s="107">
        <f t="shared" si="57"/>
        <v>251332.58333333334</v>
      </c>
      <c r="H193" s="103">
        <f t="shared" si="60"/>
        <v>251630.69244935544</v>
      </c>
      <c r="I193" s="59">
        <f t="shared" si="61"/>
        <v>964.30755064456025</v>
      </c>
      <c r="J193" s="59">
        <f t="shared" si="58"/>
        <v>964.30755064456025</v>
      </c>
      <c r="K193" s="99">
        <f t="shared" si="62"/>
        <v>3.8176034784717047E-3</v>
      </c>
      <c r="L193" s="100">
        <f t="shared" si="59"/>
        <v>929889.05223011109</v>
      </c>
      <c r="M193" s="23"/>
      <c r="N193" s="107">
        <f t="shared" si="45"/>
        <v>246008.53290056725</v>
      </c>
      <c r="O193" s="59">
        <f t="shared" si="46"/>
        <v>6586.4670994327462</v>
      </c>
      <c r="P193" s="59">
        <f t="shared" si="47"/>
        <v>6586.4670994327462</v>
      </c>
      <c r="Q193" s="99">
        <f t="shared" si="44"/>
        <v>2.6075207741375506E-2</v>
      </c>
      <c r="R193" s="100">
        <f t="shared" si="48"/>
        <v>43381548.85191001</v>
      </c>
      <c r="S193" s="23"/>
      <c r="T193" s="107">
        <f t="shared" si="49"/>
        <v>245146.7046627606</v>
      </c>
      <c r="U193" s="103">
        <f t="shared" si="50"/>
        <v>-613.63440122106329</v>
      </c>
      <c r="V193" s="108">
        <v>1</v>
      </c>
      <c r="W193" s="103">
        <f t="shared" si="51"/>
        <v>244533.07026153954</v>
      </c>
      <c r="X193" s="104">
        <f t="shared" si="55"/>
        <v>8061.9297384604579</v>
      </c>
      <c r="Y193" s="104">
        <f t="shared" si="52"/>
        <v>8061.9297384604579</v>
      </c>
      <c r="Z193" s="105">
        <f t="shared" si="56"/>
        <v>3.1916426447318666E-2</v>
      </c>
      <c r="AA193" s="106">
        <f t="shared" si="53"/>
        <v>64994711.107873105</v>
      </c>
      <c r="AB193" s="23"/>
    </row>
    <row r="194" spans="1:28" hidden="1" outlineLevel="2" x14ac:dyDescent="0.25">
      <c r="A194" s="265"/>
      <c r="B194" s="34">
        <v>184</v>
      </c>
      <c r="C194" s="35">
        <v>39173</v>
      </c>
      <c r="D194" s="36">
        <v>267574</v>
      </c>
      <c r="E194" s="36">
        <f t="shared" si="54"/>
        <v>14979</v>
      </c>
      <c r="F194" s="36">
        <f>AVERAGE($E$12:E194)</f>
        <v>586.72131147540983</v>
      </c>
      <c r="G194" s="107">
        <f t="shared" si="57"/>
        <v>251495.16666666666</v>
      </c>
      <c r="H194" s="103">
        <f t="shared" si="60"/>
        <v>251840.22619047621</v>
      </c>
      <c r="I194" s="59">
        <f t="shared" si="61"/>
        <v>15733.773809523787</v>
      </c>
      <c r="J194" s="59">
        <f t="shared" si="58"/>
        <v>15733.773809523787</v>
      </c>
      <c r="K194" s="99">
        <f t="shared" si="62"/>
        <v>5.880157941176567E-2</v>
      </c>
      <c r="L194" s="100">
        <f t="shared" si="59"/>
        <v>247551638.28925666</v>
      </c>
      <c r="M194" s="23"/>
      <c r="N194" s="107">
        <f t="shared" si="45"/>
        <v>247325.82632045381</v>
      </c>
      <c r="O194" s="59">
        <f t="shared" si="46"/>
        <v>20248.173679546191</v>
      </c>
      <c r="P194" s="59">
        <f t="shared" si="47"/>
        <v>20248.173679546191</v>
      </c>
      <c r="Q194" s="99">
        <f t="shared" si="44"/>
        <v>7.5673173326056303E-2</v>
      </c>
      <c r="R194" s="100">
        <f t="shared" si="48"/>
        <v>409988537.35706717</v>
      </c>
      <c r="S194" s="23"/>
      <c r="T194" s="107">
        <f t="shared" si="49"/>
        <v>251445.34918307769</v>
      </c>
      <c r="U194" s="103">
        <f t="shared" si="50"/>
        <v>448.6079676517038</v>
      </c>
      <c r="V194" s="108">
        <v>1</v>
      </c>
      <c r="W194" s="103">
        <f t="shared" si="51"/>
        <v>251893.9571507294</v>
      </c>
      <c r="X194" s="104">
        <f t="shared" si="55"/>
        <v>15680.042849270598</v>
      </c>
      <c r="Y194" s="104">
        <f t="shared" si="52"/>
        <v>15680.042849270598</v>
      </c>
      <c r="Z194" s="105">
        <f t="shared" si="56"/>
        <v>5.8600771559533429E-2</v>
      </c>
      <c r="AA194" s="106">
        <f t="shared" si="53"/>
        <v>245863743.754962</v>
      </c>
      <c r="AB194" s="23"/>
    </row>
    <row r="195" spans="1:28" hidden="1" outlineLevel="2" x14ac:dyDescent="0.25">
      <c r="A195" s="265"/>
      <c r="B195" s="34">
        <v>185</v>
      </c>
      <c r="C195" s="35">
        <v>39203</v>
      </c>
      <c r="D195" s="36">
        <v>265374</v>
      </c>
      <c r="E195" s="36">
        <f t="shared" si="54"/>
        <v>-2200</v>
      </c>
      <c r="F195" s="36">
        <f>AVERAGE($E$12:E195)</f>
        <v>571.57608695652175</v>
      </c>
      <c r="G195" s="107">
        <f t="shared" si="57"/>
        <v>251845.5</v>
      </c>
      <c r="H195" s="103">
        <f t="shared" si="60"/>
        <v>252081.88797814207</v>
      </c>
      <c r="I195" s="59">
        <f t="shared" si="61"/>
        <v>13292.112021857931</v>
      </c>
      <c r="J195" s="59">
        <f t="shared" si="58"/>
        <v>13292.112021857931</v>
      </c>
      <c r="K195" s="99">
        <f t="shared" si="62"/>
        <v>5.0088222741707669E-2</v>
      </c>
      <c r="L195" s="100">
        <f t="shared" si="59"/>
        <v>176680242.00162014</v>
      </c>
      <c r="M195" s="23"/>
      <c r="N195" s="107">
        <f t="shared" si="45"/>
        <v>251375.46105636307</v>
      </c>
      <c r="O195" s="59">
        <f t="shared" si="46"/>
        <v>13998.53894363693</v>
      </c>
      <c r="P195" s="59">
        <f t="shared" si="47"/>
        <v>13998.53894363693</v>
      </c>
      <c r="Q195" s="99">
        <f t="shared" si="44"/>
        <v>5.2750227767742616E-2</v>
      </c>
      <c r="R195" s="100">
        <f t="shared" si="48"/>
        <v>195959092.55651972</v>
      </c>
      <c r="S195" s="23"/>
      <c r="T195" s="107">
        <f t="shared" si="49"/>
        <v>255937.97000551055</v>
      </c>
      <c r="U195" s="103">
        <f t="shared" si="50"/>
        <v>1070.0704177894584</v>
      </c>
      <c r="V195" s="108">
        <v>1</v>
      </c>
      <c r="W195" s="103">
        <f t="shared" si="51"/>
        <v>257008.0404233</v>
      </c>
      <c r="X195" s="104">
        <f t="shared" si="55"/>
        <v>8365.9595766999992</v>
      </c>
      <c r="Y195" s="104">
        <f t="shared" si="52"/>
        <v>8365.9595766999992</v>
      </c>
      <c r="Z195" s="105">
        <f t="shared" si="56"/>
        <v>3.1525166657999648E-2</v>
      </c>
      <c r="AA195" s="106">
        <f t="shared" si="53"/>
        <v>69989279.638978437</v>
      </c>
      <c r="AB195" s="23"/>
    </row>
    <row r="196" spans="1:28" hidden="1" outlineLevel="2" x14ac:dyDescent="0.25">
      <c r="A196" s="265"/>
      <c r="B196" s="34">
        <v>186</v>
      </c>
      <c r="C196" s="35">
        <v>39234</v>
      </c>
      <c r="D196" s="36">
        <v>267106</v>
      </c>
      <c r="E196" s="36">
        <f t="shared" si="54"/>
        <v>1732</v>
      </c>
      <c r="F196" s="36">
        <f>AVERAGE($E$12:E196)</f>
        <v>577.84864864864869</v>
      </c>
      <c r="G196" s="107">
        <f t="shared" si="57"/>
        <v>251978.16666666666</v>
      </c>
      <c r="H196" s="103">
        <f t="shared" si="60"/>
        <v>252417.07608695651</v>
      </c>
      <c r="I196" s="59">
        <f t="shared" si="61"/>
        <v>14688.923913043487</v>
      </c>
      <c r="J196" s="59">
        <f t="shared" si="58"/>
        <v>14688.923913043487</v>
      </c>
      <c r="K196" s="99">
        <f t="shared" si="62"/>
        <v>5.4992863930587436E-2</v>
      </c>
      <c r="L196" s="100">
        <f t="shared" si="59"/>
        <v>215764485.7231808</v>
      </c>
      <c r="M196" s="23"/>
      <c r="N196" s="107">
        <f t="shared" si="45"/>
        <v>254175.16884509049</v>
      </c>
      <c r="O196" s="59">
        <f t="shared" si="46"/>
        <v>12930.831154909509</v>
      </c>
      <c r="P196" s="59">
        <f t="shared" si="47"/>
        <v>12930.831154909509</v>
      </c>
      <c r="Q196" s="99">
        <f t="shared" si="44"/>
        <v>4.8410859939160888E-2</v>
      </c>
      <c r="R196" s="100">
        <f t="shared" si="48"/>
        <v>167206394.35677838</v>
      </c>
      <c r="S196" s="23"/>
      <c r="T196" s="107">
        <f t="shared" si="49"/>
        <v>260037.42829631001</v>
      </c>
      <c r="U196" s="103">
        <f t="shared" si="50"/>
        <v>1535.6106812810986</v>
      </c>
      <c r="V196" s="108">
        <v>1</v>
      </c>
      <c r="W196" s="103">
        <f t="shared" si="51"/>
        <v>261573.03897759112</v>
      </c>
      <c r="X196" s="104">
        <f t="shared" si="55"/>
        <v>5532.9610224088829</v>
      </c>
      <c r="Y196" s="104">
        <f t="shared" si="52"/>
        <v>5532.9610224088829</v>
      </c>
      <c r="Z196" s="105">
        <f t="shared" si="56"/>
        <v>2.0714476733614682E-2</v>
      </c>
      <c r="AA196" s="106">
        <f t="shared" si="53"/>
        <v>30613657.675495949</v>
      </c>
      <c r="AB196" s="23"/>
    </row>
    <row r="197" spans="1:28" hidden="1" outlineLevel="2" x14ac:dyDescent="0.25">
      <c r="A197" s="265"/>
      <c r="B197" s="34">
        <v>187</v>
      </c>
      <c r="C197" s="35">
        <v>39264</v>
      </c>
      <c r="D197" s="36">
        <v>271225</v>
      </c>
      <c r="E197" s="36">
        <f t="shared" si="54"/>
        <v>4119</v>
      </c>
      <c r="F197" s="36">
        <f>AVERAGE($E$12:E197)</f>
        <v>596.88709677419354</v>
      </c>
      <c r="G197" s="107">
        <f t="shared" si="57"/>
        <v>252285.25</v>
      </c>
      <c r="H197" s="103">
        <f t="shared" si="60"/>
        <v>252556.01531531531</v>
      </c>
      <c r="I197" s="59">
        <f t="shared" si="61"/>
        <v>18668.984684684692</v>
      </c>
      <c r="J197" s="59">
        <f t="shared" si="58"/>
        <v>18668.984684684692</v>
      </c>
      <c r="K197" s="99">
        <f t="shared" si="62"/>
        <v>6.8832093961414667E-2</v>
      </c>
      <c r="L197" s="100">
        <f t="shared" si="59"/>
        <v>348530989.1569916</v>
      </c>
      <c r="M197" s="23"/>
      <c r="N197" s="107">
        <f t="shared" si="45"/>
        <v>256761.33507607243</v>
      </c>
      <c r="O197" s="59">
        <f t="shared" si="46"/>
        <v>14463.664923927572</v>
      </c>
      <c r="P197" s="59">
        <f t="shared" si="47"/>
        <v>14463.664923927572</v>
      </c>
      <c r="Q197" s="99">
        <f t="shared" si="44"/>
        <v>5.3327181948299648E-2</v>
      </c>
      <c r="R197" s="100">
        <f t="shared" si="48"/>
        <v>209197603.03165278</v>
      </c>
      <c r="S197" s="23"/>
      <c r="T197" s="107">
        <f t="shared" si="49"/>
        <v>264468.62728431378</v>
      </c>
      <c r="U197" s="103">
        <f t="shared" si="50"/>
        <v>1980.5893369643004</v>
      </c>
      <c r="V197" s="108">
        <v>1</v>
      </c>
      <c r="W197" s="103">
        <f t="shared" si="51"/>
        <v>266449.21662127809</v>
      </c>
      <c r="X197" s="104">
        <f t="shared" si="55"/>
        <v>4775.7833787219133</v>
      </c>
      <c r="Y197" s="104">
        <f t="shared" si="52"/>
        <v>4775.7833787219133</v>
      </c>
      <c r="Z197" s="105">
        <f t="shared" si="56"/>
        <v>1.7608197543448847E-2</v>
      </c>
      <c r="AA197" s="106">
        <f t="shared" si="53"/>
        <v>22808106.880476493</v>
      </c>
      <c r="AB197" s="23"/>
    </row>
    <row r="198" spans="1:28" hidden="1" outlineLevel="2" x14ac:dyDescent="0.25">
      <c r="A198" s="265"/>
      <c r="B198" s="34">
        <v>188</v>
      </c>
      <c r="C198" s="35">
        <v>39295</v>
      </c>
      <c r="D198" s="36">
        <v>245965</v>
      </c>
      <c r="E198" s="36">
        <f t="shared" si="54"/>
        <v>-25260</v>
      </c>
      <c r="F198" s="36">
        <f>AVERAGE($E$12:E198)</f>
        <v>458.61497326203209</v>
      </c>
      <c r="G198" s="107">
        <f t="shared" si="57"/>
        <v>252786.83333333334</v>
      </c>
      <c r="H198" s="103">
        <f t="shared" si="60"/>
        <v>252882.13709677418</v>
      </c>
      <c r="I198" s="59">
        <f t="shared" si="61"/>
        <v>-6917.1370967741823</v>
      </c>
      <c r="J198" s="59">
        <f t="shared" si="58"/>
        <v>6917.1370967741823</v>
      </c>
      <c r="K198" s="99">
        <f t="shared" si="62"/>
        <v>2.8122444643645161E-2</v>
      </c>
      <c r="L198" s="100">
        <f t="shared" si="59"/>
        <v>47846785.615569562</v>
      </c>
      <c r="M198" s="23"/>
      <c r="N198" s="107">
        <f t="shared" si="45"/>
        <v>259654.06806085794</v>
      </c>
      <c r="O198" s="59">
        <f t="shared" si="46"/>
        <v>-13689.068060857942</v>
      </c>
      <c r="P198" s="59">
        <f t="shared" si="47"/>
        <v>13689.068060857942</v>
      </c>
      <c r="Q198" s="99">
        <f t="shared" si="44"/>
        <v>5.5654536461927279E-2</v>
      </c>
      <c r="R198" s="100">
        <f t="shared" si="48"/>
        <v>187390584.37480104</v>
      </c>
      <c r="S198" s="23"/>
      <c r="T198" s="107">
        <f t="shared" si="49"/>
        <v>260303.95163489465</v>
      </c>
      <c r="U198" s="103">
        <f t="shared" si="50"/>
        <v>1036.2176021740861</v>
      </c>
      <c r="V198" s="108">
        <v>1</v>
      </c>
      <c r="W198" s="103">
        <f t="shared" si="51"/>
        <v>261340.16923706874</v>
      </c>
      <c r="X198" s="104">
        <f t="shared" si="55"/>
        <v>-15375.169237068738</v>
      </c>
      <c r="Y198" s="104">
        <f t="shared" si="52"/>
        <v>15375.169237068738</v>
      </c>
      <c r="Z198" s="105">
        <f t="shared" si="56"/>
        <v>6.2509581595221839E-2</v>
      </c>
      <c r="AA198" s="106">
        <f t="shared" si="53"/>
        <v>236395829.06850487</v>
      </c>
      <c r="AB198" s="23"/>
    </row>
    <row r="199" spans="1:28" hidden="1" outlineLevel="2" x14ac:dyDescent="0.25">
      <c r="A199" s="265"/>
      <c r="B199" s="34">
        <v>189</v>
      </c>
      <c r="C199" s="35">
        <v>39326</v>
      </c>
      <c r="D199" s="36">
        <v>261423</v>
      </c>
      <c r="E199" s="36">
        <f t="shared" si="54"/>
        <v>15458</v>
      </c>
      <c r="F199" s="36">
        <f>AVERAGE($E$12:E199)</f>
        <v>538.39893617021278</v>
      </c>
      <c r="G199" s="107">
        <f t="shared" si="57"/>
        <v>252816.83333333334</v>
      </c>
      <c r="H199" s="103">
        <f t="shared" si="60"/>
        <v>253245.44830659538</v>
      </c>
      <c r="I199" s="59">
        <f t="shared" si="61"/>
        <v>8177.5516934046173</v>
      </c>
      <c r="J199" s="59">
        <f t="shared" si="58"/>
        <v>8177.5516934046173</v>
      </c>
      <c r="K199" s="99">
        <f t="shared" si="62"/>
        <v>3.128091902167987E-2</v>
      </c>
      <c r="L199" s="100">
        <f t="shared" si="59"/>
        <v>66872351.69830472</v>
      </c>
      <c r="M199" s="23"/>
      <c r="N199" s="107">
        <f t="shared" si="45"/>
        <v>256916.25444868638</v>
      </c>
      <c r="O199" s="59">
        <f t="shared" si="46"/>
        <v>4506.7455513136229</v>
      </c>
      <c r="P199" s="59">
        <f t="shared" si="47"/>
        <v>4506.7455513136229</v>
      </c>
      <c r="Q199" s="99">
        <f t="shared" si="44"/>
        <v>1.7239284803990555E-2</v>
      </c>
      <c r="R199" s="100">
        <f t="shared" si="48"/>
        <v>20310755.464285132</v>
      </c>
      <c r="S199" s="23"/>
      <c r="T199" s="107">
        <f t="shared" si="49"/>
        <v>261365.01846594809</v>
      </c>
      <c r="U199" s="103">
        <f t="shared" si="50"/>
        <v>1040.0362998928972</v>
      </c>
      <c r="V199" s="108">
        <v>1</v>
      </c>
      <c r="W199" s="103">
        <f t="shared" si="51"/>
        <v>262405.05476584099</v>
      </c>
      <c r="X199" s="104">
        <f t="shared" si="55"/>
        <v>-982.05476584099233</v>
      </c>
      <c r="Y199" s="104">
        <f t="shared" si="52"/>
        <v>982.05476584099233</v>
      </c>
      <c r="Z199" s="105">
        <f t="shared" si="56"/>
        <v>3.7565736979569215E-3</v>
      </c>
      <c r="AA199" s="106">
        <f t="shared" si="53"/>
        <v>964431.56311100628</v>
      </c>
      <c r="AB199" s="23"/>
    </row>
    <row r="200" spans="1:28" hidden="1" outlineLevel="2" x14ac:dyDescent="0.25">
      <c r="A200" s="265"/>
      <c r="B200" s="34">
        <v>190</v>
      </c>
      <c r="C200" s="35">
        <v>39356</v>
      </c>
      <c r="D200" s="36">
        <v>245787</v>
      </c>
      <c r="E200" s="36">
        <f t="shared" si="54"/>
        <v>-15636</v>
      </c>
      <c r="F200" s="36">
        <f>AVERAGE($E$12:E200)</f>
        <v>452.82010582010582</v>
      </c>
      <c r="G200" s="107">
        <f t="shared" si="57"/>
        <v>253107.16666666666</v>
      </c>
      <c r="H200" s="103">
        <f t="shared" si="60"/>
        <v>253355.23226950355</v>
      </c>
      <c r="I200" s="59">
        <f t="shared" si="61"/>
        <v>-7568.2322695035546</v>
      </c>
      <c r="J200" s="59">
        <f t="shared" si="58"/>
        <v>7568.2322695035546</v>
      </c>
      <c r="K200" s="99">
        <f t="shared" si="62"/>
        <v>3.0791833048548354E-2</v>
      </c>
      <c r="L200" s="100">
        <f t="shared" si="59"/>
        <v>57278139.685154922</v>
      </c>
      <c r="M200" s="23"/>
      <c r="N200" s="107">
        <f t="shared" si="45"/>
        <v>257817.60355894911</v>
      </c>
      <c r="O200" s="59">
        <f t="shared" si="46"/>
        <v>-12030.603558949108</v>
      </c>
      <c r="P200" s="59">
        <f t="shared" si="47"/>
        <v>12030.603558949108</v>
      </c>
      <c r="Q200" s="99">
        <f t="shared" si="44"/>
        <v>4.8947273692054941E-2</v>
      </c>
      <c r="R200" s="100">
        <f t="shared" si="48"/>
        <v>144735421.99259892</v>
      </c>
      <c r="S200" s="23"/>
      <c r="T200" s="107">
        <f t="shared" si="49"/>
        <v>257419.63833608868</v>
      </c>
      <c r="U200" s="103">
        <f t="shared" si="50"/>
        <v>273.90394061320671</v>
      </c>
      <c r="V200" s="108">
        <v>1</v>
      </c>
      <c r="W200" s="103">
        <f t="shared" si="51"/>
        <v>257693.54227670189</v>
      </c>
      <c r="X200" s="104">
        <f t="shared" si="55"/>
        <v>-11906.54227670189</v>
      </c>
      <c r="Y200" s="104">
        <f t="shared" si="52"/>
        <v>11906.54227670189</v>
      </c>
      <c r="Z200" s="105">
        <f t="shared" si="56"/>
        <v>4.8442522495908615E-2</v>
      </c>
      <c r="AA200" s="106">
        <f t="shared" si="53"/>
        <v>141765748.98688942</v>
      </c>
      <c r="AB200" s="23"/>
    </row>
    <row r="201" spans="1:28" hidden="1" outlineLevel="2" x14ac:dyDescent="0.25">
      <c r="A201" s="265"/>
      <c r="B201" s="34">
        <v>191</v>
      </c>
      <c r="C201" s="35">
        <v>39387</v>
      </c>
      <c r="D201" s="36">
        <v>240281</v>
      </c>
      <c r="E201" s="36">
        <f t="shared" si="54"/>
        <v>-5506</v>
      </c>
      <c r="F201" s="36">
        <f>AVERAGE($E$12:E201)</f>
        <v>421.45789473684209</v>
      </c>
      <c r="G201" s="107">
        <f t="shared" si="57"/>
        <v>253143.91666666666</v>
      </c>
      <c r="H201" s="103">
        <f t="shared" si="60"/>
        <v>253559.98677248677</v>
      </c>
      <c r="I201" s="59">
        <f t="shared" si="61"/>
        <v>-13278.986772486765</v>
      </c>
      <c r="J201" s="59">
        <f t="shared" si="58"/>
        <v>13278.986772486765</v>
      </c>
      <c r="K201" s="99">
        <f t="shared" si="62"/>
        <v>5.5264406143168895E-2</v>
      </c>
      <c r="L201" s="100">
        <f t="shared" si="59"/>
        <v>176331489.70387849</v>
      </c>
      <c r="M201" s="23"/>
      <c r="N201" s="107">
        <f t="shared" si="45"/>
        <v>255411.48284715929</v>
      </c>
      <c r="O201" s="59">
        <f t="shared" si="46"/>
        <v>-15130.482847159292</v>
      </c>
      <c r="P201" s="59">
        <f t="shared" si="47"/>
        <v>15130.482847159292</v>
      </c>
      <c r="Q201" s="99">
        <f t="shared" si="44"/>
        <v>6.2969951211953049E-2</v>
      </c>
      <c r="R201" s="100">
        <f t="shared" si="48"/>
        <v>228931511.18818155</v>
      </c>
      <c r="S201" s="23"/>
      <c r="T201" s="107">
        <f t="shared" si="49"/>
        <v>252469.77959369129</v>
      </c>
      <c r="U201" s="103">
        <f t="shared" si="50"/>
        <v>-528.85620691793156</v>
      </c>
      <c r="V201" s="108">
        <v>1</v>
      </c>
      <c r="W201" s="103">
        <f t="shared" si="51"/>
        <v>251940.92338677336</v>
      </c>
      <c r="X201" s="104">
        <f t="shared" si="55"/>
        <v>-11659.923386773356</v>
      </c>
      <c r="Y201" s="104">
        <f t="shared" si="52"/>
        <v>11659.923386773356</v>
      </c>
      <c r="Z201" s="105">
        <f t="shared" si="56"/>
        <v>4.8526198021372292E-2</v>
      </c>
      <c r="AA201" s="106">
        <f t="shared" si="53"/>
        <v>135953813.38542426</v>
      </c>
      <c r="AB201" s="23"/>
    </row>
    <row r="202" spans="1:28" hidden="1" outlineLevel="2" x14ac:dyDescent="0.25">
      <c r="A202" s="265"/>
      <c r="B202" s="34">
        <v>192</v>
      </c>
      <c r="C202" s="35">
        <v>39417</v>
      </c>
      <c r="D202" s="36">
        <v>232920</v>
      </c>
      <c r="E202" s="36">
        <f t="shared" si="54"/>
        <v>-7361</v>
      </c>
      <c r="F202" s="36">
        <f>AVERAGE($E$12:E202)</f>
        <v>380.71204188481676</v>
      </c>
      <c r="G202" s="107">
        <f t="shared" si="57"/>
        <v>252485.08333333334</v>
      </c>
      <c r="H202" s="103">
        <f t="shared" si="60"/>
        <v>253565.3745614035</v>
      </c>
      <c r="I202" s="59">
        <f t="shared" si="61"/>
        <v>-20645.3745614035</v>
      </c>
      <c r="J202" s="59">
        <f t="shared" si="58"/>
        <v>20645.3745614035</v>
      </c>
      <c r="K202" s="99">
        <f t="shared" si="62"/>
        <v>8.8637191144614033E-2</v>
      </c>
      <c r="L202" s="100">
        <f t="shared" si="59"/>
        <v>426231490.78064674</v>
      </c>
      <c r="M202" s="23"/>
      <c r="N202" s="107">
        <f t="shared" si="45"/>
        <v>252385.38627772746</v>
      </c>
      <c r="O202" s="59">
        <f t="shared" si="46"/>
        <v>-19465.386277727463</v>
      </c>
      <c r="P202" s="59">
        <f t="shared" si="47"/>
        <v>19465.386277727463</v>
      </c>
      <c r="Q202" s="99">
        <f t="shared" si="44"/>
        <v>8.3571124324778728E-2</v>
      </c>
      <c r="R202" s="100">
        <f t="shared" si="48"/>
        <v>378901262.94114059</v>
      </c>
      <c r="S202" s="23"/>
      <c r="T202" s="107">
        <f t="shared" si="49"/>
        <v>246234.64637074133</v>
      </c>
      <c r="U202" s="103">
        <f t="shared" si="50"/>
        <v>-1405.7665983761017</v>
      </c>
      <c r="V202" s="108">
        <v>1</v>
      </c>
      <c r="W202" s="103">
        <f t="shared" si="51"/>
        <v>244828.87977236524</v>
      </c>
      <c r="X202" s="104">
        <f t="shared" si="55"/>
        <v>-11908.879772365239</v>
      </c>
      <c r="Y202" s="104">
        <f t="shared" si="52"/>
        <v>11908.879772365239</v>
      </c>
      <c r="Z202" s="105">
        <f t="shared" si="56"/>
        <v>5.1128626877748752E-2</v>
      </c>
      <c r="AA202" s="106">
        <f t="shared" si="53"/>
        <v>141821417.43264994</v>
      </c>
      <c r="AB202" s="23"/>
    </row>
    <row r="203" spans="1:28" hidden="1" outlineLevel="2" x14ac:dyDescent="0.25">
      <c r="A203" s="265"/>
      <c r="B203" s="34">
        <v>193</v>
      </c>
      <c r="C203" s="35">
        <v>39448</v>
      </c>
      <c r="D203" s="36">
        <v>221336</v>
      </c>
      <c r="E203" s="36">
        <f t="shared" si="54"/>
        <v>-11584</v>
      </c>
      <c r="F203" s="36">
        <f>AVERAGE($E$12:E203)</f>
        <v>318.39583333333331</v>
      </c>
      <c r="G203" s="107">
        <f t="shared" si="57"/>
        <v>252426.66666666666</v>
      </c>
      <c r="H203" s="103">
        <f t="shared" si="60"/>
        <v>252865.79537521815</v>
      </c>
      <c r="I203" s="59">
        <f t="shared" si="61"/>
        <v>-31529.795375218149</v>
      </c>
      <c r="J203" s="59">
        <f t="shared" si="58"/>
        <v>31529.795375218149</v>
      </c>
      <c r="K203" s="99">
        <f t="shared" si="62"/>
        <v>0.14245217847624495</v>
      </c>
      <c r="L203" s="100">
        <f t="shared" si="59"/>
        <v>994127996.40312779</v>
      </c>
      <c r="M203" s="23"/>
      <c r="N203" s="107">
        <f t="shared" si="45"/>
        <v>248492.30902218199</v>
      </c>
      <c r="O203" s="59">
        <f t="shared" si="46"/>
        <v>-27156.309022181988</v>
      </c>
      <c r="P203" s="59">
        <f t="shared" si="47"/>
        <v>27156.309022181988</v>
      </c>
      <c r="Q203" s="99">
        <f t="shared" ref="Q203:Q266" si="63">P203/D203</f>
        <v>0.12269268904372532</v>
      </c>
      <c r="R203" s="100">
        <f t="shared" si="48"/>
        <v>737465119.70824277</v>
      </c>
      <c r="S203" s="23"/>
      <c r="T203" s="107">
        <f t="shared" si="49"/>
        <v>237781.01584065566</v>
      </c>
      <c r="U203" s="103">
        <f t="shared" si="50"/>
        <v>-2488.8449526052123</v>
      </c>
      <c r="V203" s="108">
        <v>1</v>
      </c>
      <c r="W203" s="103">
        <f t="shared" si="51"/>
        <v>235292.17088805046</v>
      </c>
      <c r="X203" s="104">
        <f t="shared" si="55"/>
        <v>-13956.170888050459</v>
      </c>
      <c r="Y203" s="104">
        <f t="shared" si="52"/>
        <v>13956.170888050459</v>
      </c>
      <c r="Z203" s="105">
        <f t="shared" si="56"/>
        <v>6.3054229262526018E-2</v>
      </c>
      <c r="AA203" s="106">
        <f t="shared" si="53"/>
        <v>194774705.85646716</v>
      </c>
      <c r="AB203" s="23"/>
    </row>
    <row r="204" spans="1:28" hidden="1" outlineLevel="2" x14ac:dyDescent="0.25">
      <c r="A204" s="265"/>
      <c r="B204" s="34">
        <v>194</v>
      </c>
      <c r="C204" s="35">
        <v>39479</v>
      </c>
      <c r="D204" s="36">
        <v>252343</v>
      </c>
      <c r="E204" s="36">
        <f t="shared" si="54"/>
        <v>31007</v>
      </c>
      <c r="F204" s="36">
        <f>AVERAGE($E$12:E204)</f>
        <v>477.40414507772022</v>
      </c>
      <c r="G204" s="107">
        <f t="shared" si="57"/>
        <v>252602</v>
      </c>
      <c r="H204" s="103">
        <f t="shared" si="60"/>
        <v>252745.0625</v>
      </c>
      <c r="I204" s="59">
        <f t="shared" si="61"/>
        <v>-402.0625</v>
      </c>
      <c r="J204" s="59">
        <f t="shared" si="58"/>
        <v>402.0625</v>
      </c>
      <c r="K204" s="99">
        <f t="shared" si="62"/>
        <v>1.5933174290548974E-3</v>
      </c>
      <c r="L204" s="100">
        <f t="shared" si="59"/>
        <v>161654.25390625</v>
      </c>
      <c r="M204" s="23"/>
      <c r="N204" s="107">
        <f t="shared" ref="N204:N267" si="64">$D203*$N$9+$N203*(1-$N$9)</f>
        <v>243061.04721774562</v>
      </c>
      <c r="O204" s="59">
        <f t="shared" ref="O204:O267" si="65">$D204-N204</f>
        <v>9281.9527822543751</v>
      </c>
      <c r="P204" s="59">
        <f t="shared" ref="P204:P267" si="66">ABS(O204)</f>
        <v>9281.9527822543751</v>
      </c>
      <c r="Q204" s="99">
        <f t="shared" si="63"/>
        <v>3.6783080102298756E-2</v>
      </c>
      <c r="R204" s="100">
        <f t="shared" ref="R204:R267" si="67">P204^2</f>
        <v>86154647.451999739</v>
      </c>
      <c r="S204" s="23"/>
      <c r="T204" s="107">
        <f t="shared" ref="T204:T267" si="68">$V$9*D204+(1-$V$9)*(T203+U203)</f>
        <v>240407.41962163532</v>
      </c>
      <c r="U204" s="103">
        <f t="shared" ref="U204:U267" si="69">$W$9*(T204-T203)+(1-$W$9)*U203</f>
        <v>-1702.760653372753</v>
      </c>
      <c r="V204" s="108">
        <v>1</v>
      </c>
      <c r="W204" s="103">
        <f t="shared" ref="W204:W267" si="70">T204+(U204*$V204)</f>
        <v>238704.65896826255</v>
      </c>
      <c r="X204" s="104">
        <f t="shared" si="55"/>
        <v>13638.341031737451</v>
      </c>
      <c r="Y204" s="104">
        <f t="shared" ref="Y204:Y267" si="71">ABS(X204)</f>
        <v>13638.341031737451</v>
      </c>
      <c r="Z204" s="105">
        <f t="shared" si="56"/>
        <v>5.4046837169001917E-2</v>
      </c>
      <c r="AA204" s="106">
        <f t="shared" ref="AA204:AA267" si="72">Y204^2</f>
        <v>186004346.09797335</v>
      </c>
      <c r="AB204" s="23"/>
    </row>
    <row r="205" spans="1:28" hidden="1" outlineLevel="2" x14ac:dyDescent="0.25">
      <c r="A205" s="265"/>
      <c r="B205" s="34">
        <v>195</v>
      </c>
      <c r="C205" s="35">
        <v>39508</v>
      </c>
      <c r="D205" s="36">
        <v>252088</v>
      </c>
      <c r="E205" s="36">
        <f t="shared" ref="E205:E268" si="73">D205-D204</f>
        <v>-255</v>
      </c>
      <c r="F205" s="36">
        <f>AVERAGE($E$12:E205)</f>
        <v>473.62886597938143</v>
      </c>
      <c r="G205" s="107">
        <f t="shared" si="57"/>
        <v>251994.08333333334</v>
      </c>
      <c r="H205" s="103">
        <f t="shared" si="60"/>
        <v>253079.40414507771</v>
      </c>
      <c r="I205" s="59">
        <f t="shared" si="61"/>
        <v>-991.40414507771493</v>
      </c>
      <c r="J205" s="59">
        <f t="shared" si="58"/>
        <v>991.40414507771493</v>
      </c>
      <c r="K205" s="99">
        <f t="shared" si="62"/>
        <v>3.9327700845645762E-3</v>
      </c>
      <c r="L205" s="100">
        <f t="shared" si="59"/>
        <v>982882.17887727486</v>
      </c>
      <c r="M205" s="23"/>
      <c r="N205" s="107">
        <f t="shared" si="64"/>
        <v>244917.43777419653</v>
      </c>
      <c r="O205" s="59">
        <f t="shared" si="65"/>
        <v>7170.5622258034709</v>
      </c>
      <c r="P205" s="59">
        <f t="shared" si="66"/>
        <v>7170.5622258034709</v>
      </c>
      <c r="Q205" s="99">
        <f t="shared" si="63"/>
        <v>2.8444678944668015E-2</v>
      </c>
      <c r="R205" s="100">
        <f t="shared" si="67"/>
        <v>51416962.63411963</v>
      </c>
      <c r="S205" s="23"/>
      <c r="T205" s="107">
        <f t="shared" si="68"/>
        <v>242719.66127778377</v>
      </c>
      <c r="U205" s="103">
        <f t="shared" si="69"/>
        <v>-1085.7563899877339</v>
      </c>
      <c r="V205" s="108">
        <v>1</v>
      </c>
      <c r="W205" s="103">
        <f t="shared" si="70"/>
        <v>241633.90488779603</v>
      </c>
      <c r="X205" s="104">
        <f t="shared" ref="X205:X268" si="74">$D205-W205</f>
        <v>10454.09511220397</v>
      </c>
      <c r="Y205" s="104">
        <f t="shared" si="71"/>
        <v>10454.09511220397</v>
      </c>
      <c r="Z205" s="105">
        <f t="shared" ref="Z205:Z268" si="75">Y205/$D205</f>
        <v>4.1470022818237952E-2</v>
      </c>
      <c r="AA205" s="106">
        <f t="shared" si="72"/>
        <v>109288104.61500692</v>
      </c>
      <c r="AB205" s="23"/>
    </row>
    <row r="206" spans="1:28" hidden="1" outlineLevel="2" x14ac:dyDescent="0.25">
      <c r="A206" s="265"/>
      <c r="B206" s="34">
        <v>196</v>
      </c>
      <c r="C206" s="35">
        <v>39539</v>
      </c>
      <c r="D206" s="36">
        <v>261466</v>
      </c>
      <c r="E206" s="36">
        <f t="shared" si="73"/>
        <v>9378</v>
      </c>
      <c r="F206" s="36">
        <f>AVERAGE($E$12:E206)</f>
        <v>519.29230769230765</v>
      </c>
      <c r="G206" s="107">
        <f t="shared" si="57"/>
        <v>251951.83333333334</v>
      </c>
      <c r="H206" s="103">
        <f t="shared" si="60"/>
        <v>252467.71219931272</v>
      </c>
      <c r="I206" s="59">
        <f t="shared" si="61"/>
        <v>8998.2878006872779</v>
      </c>
      <c r="J206" s="59">
        <f t="shared" si="58"/>
        <v>8998.2878006872779</v>
      </c>
      <c r="K206" s="99">
        <f t="shared" si="62"/>
        <v>3.4414752972421948E-2</v>
      </c>
      <c r="L206" s="100">
        <f t="shared" si="59"/>
        <v>80969183.343997493</v>
      </c>
      <c r="M206" s="23"/>
      <c r="N206" s="107">
        <f t="shared" si="64"/>
        <v>246351.55021935725</v>
      </c>
      <c r="O206" s="59">
        <f t="shared" si="65"/>
        <v>15114.449780642753</v>
      </c>
      <c r="P206" s="59">
        <f t="shared" si="66"/>
        <v>15114.449780642753</v>
      </c>
      <c r="Q206" s="99">
        <f t="shared" si="63"/>
        <v>5.7806559096183645E-2</v>
      </c>
      <c r="R206" s="100">
        <f t="shared" si="67"/>
        <v>228446592.17157179</v>
      </c>
      <c r="S206" s="23"/>
      <c r="T206" s="107">
        <f t="shared" si="68"/>
        <v>247583.53342145722</v>
      </c>
      <c r="U206" s="103">
        <f t="shared" si="69"/>
        <v>-171.44902779250003</v>
      </c>
      <c r="V206" s="108">
        <v>1</v>
      </c>
      <c r="W206" s="103">
        <f t="shared" si="70"/>
        <v>247412.08439366473</v>
      </c>
      <c r="X206" s="104">
        <f t="shared" si="74"/>
        <v>14053.915606335271</v>
      </c>
      <c r="Y206" s="104">
        <f t="shared" si="71"/>
        <v>14053.915606335271</v>
      </c>
      <c r="Z206" s="105">
        <f t="shared" si="75"/>
        <v>5.3750451708196367E-2</v>
      </c>
      <c r="AA206" s="106">
        <f t="shared" si="72"/>
        <v>197512543.8699941</v>
      </c>
      <c r="AB206" s="23"/>
    </row>
    <row r="207" spans="1:28" hidden="1" outlineLevel="2" x14ac:dyDescent="0.25">
      <c r="A207" s="265"/>
      <c r="B207" s="34">
        <v>197</v>
      </c>
      <c r="C207" s="35">
        <v>39569</v>
      </c>
      <c r="D207" s="36">
        <v>257484</v>
      </c>
      <c r="E207" s="36">
        <f t="shared" si="73"/>
        <v>-3982</v>
      </c>
      <c r="F207" s="36">
        <f>AVERAGE($E$12:E207)</f>
        <v>496.32653061224488</v>
      </c>
      <c r="G207" s="107">
        <f t="shared" si="57"/>
        <v>251442.83333333334</v>
      </c>
      <c r="H207" s="103">
        <f t="shared" si="60"/>
        <v>252471.12564102566</v>
      </c>
      <c r="I207" s="59">
        <f t="shared" si="61"/>
        <v>5012.874358974339</v>
      </c>
      <c r="J207" s="59">
        <f t="shared" si="58"/>
        <v>5012.874358974339</v>
      </c>
      <c r="K207" s="99">
        <f t="shared" si="62"/>
        <v>1.9468682943306531E-2</v>
      </c>
      <c r="L207" s="100">
        <f t="shared" si="59"/>
        <v>25128909.338862389</v>
      </c>
      <c r="M207" s="23"/>
      <c r="N207" s="107">
        <f t="shared" si="64"/>
        <v>249374.44017548583</v>
      </c>
      <c r="O207" s="59">
        <f t="shared" si="65"/>
        <v>8109.5598245141737</v>
      </c>
      <c r="P207" s="59">
        <f t="shared" si="66"/>
        <v>8109.5598245141737</v>
      </c>
      <c r="Q207" s="99">
        <f t="shared" si="63"/>
        <v>3.1495393207011599E-2</v>
      </c>
      <c r="R207" s="100">
        <f t="shared" si="67"/>
        <v>65764960.547374353</v>
      </c>
      <c r="S207" s="23"/>
      <c r="T207" s="107">
        <f t="shared" si="68"/>
        <v>250433.65907556529</v>
      </c>
      <c r="U207" s="103">
        <f t="shared" si="69"/>
        <v>292.89054592276466</v>
      </c>
      <c r="V207" s="108">
        <v>1</v>
      </c>
      <c r="W207" s="103">
        <f t="shared" si="70"/>
        <v>250726.54962148805</v>
      </c>
      <c r="X207" s="104">
        <f t="shared" si="74"/>
        <v>6757.450378511945</v>
      </c>
      <c r="Y207" s="104">
        <f t="shared" si="71"/>
        <v>6757.450378511945</v>
      </c>
      <c r="Z207" s="105">
        <f t="shared" si="75"/>
        <v>2.624415644666055E-2</v>
      </c>
      <c r="AA207" s="106">
        <f t="shared" si="72"/>
        <v>45663135.618051231</v>
      </c>
      <c r="AB207" s="23"/>
    </row>
    <row r="208" spans="1:28" hidden="1" outlineLevel="2" x14ac:dyDescent="0.25">
      <c r="A208" s="265"/>
      <c r="B208" s="34">
        <v>198</v>
      </c>
      <c r="C208" s="35">
        <v>39600</v>
      </c>
      <c r="D208" s="36">
        <v>261600</v>
      </c>
      <c r="E208" s="36">
        <f t="shared" si="73"/>
        <v>4116</v>
      </c>
      <c r="F208" s="36">
        <f>AVERAGE($E$12:E208)</f>
        <v>514.70050761421317</v>
      </c>
      <c r="G208" s="107">
        <f t="shared" si="57"/>
        <v>250785.33333333334</v>
      </c>
      <c r="H208" s="103">
        <f t="shared" si="60"/>
        <v>251939.15986394559</v>
      </c>
      <c r="I208" s="59">
        <f t="shared" si="61"/>
        <v>9660.8401360544085</v>
      </c>
      <c r="J208" s="59">
        <f t="shared" si="58"/>
        <v>9660.8401360544085</v>
      </c>
      <c r="K208" s="99">
        <f t="shared" si="62"/>
        <v>3.692981703384713E-2</v>
      </c>
      <c r="L208" s="100">
        <f t="shared" si="59"/>
        <v>93331832.134399757</v>
      </c>
      <c r="M208" s="23"/>
      <c r="N208" s="107">
        <f t="shared" si="64"/>
        <v>250996.35214038868</v>
      </c>
      <c r="O208" s="59">
        <f t="shared" si="65"/>
        <v>10603.647859611316</v>
      </c>
      <c r="P208" s="59">
        <f t="shared" si="66"/>
        <v>10603.647859611316</v>
      </c>
      <c r="Q208" s="99">
        <f t="shared" si="63"/>
        <v>4.0533822093315429E-2</v>
      </c>
      <c r="R208" s="100">
        <f t="shared" si="67"/>
        <v>112437347.93063964</v>
      </c>
      <c r="S208" s="23"/>
      <c r="T208" s="107">
        <f t="shared" si="68"/>
        <v>253988.58473504163</v>
      </c>
      <c r="U208" s="103">
        <f t="shared" si="69"/>
        <v>794.18280361369648</v>
      </c>
      <c r="V208" s="108">
        <v>1</v>
      </c>
      <c r="W208" s="103">
        <f t="shared" si="70"/>
        <v>254782.76753865532</v>
      </c>
      <c r="X208" s="104">
        <f t="shared" si="74"/>
        <v>6817.2324613446835</v>
      </c>
      <c r="Y208" s="104">
        <f t="shared" si="71"/>
        <v>6817.2324613446835</v>
      </c>
      <c r="Z208" s="105">
        <f t="shared" si="75"/>
        <v>2.6059757115231969E-2</v>
      </c>
      <c r="AA208" s="106">
        <f t="shared" si="72"/>
        <v>46474658.432011694</v>
      </c>
      <c r="AB208" s="23"/>
    </row>
    <row r="209" spans="1:28" hidden="1" outlineLevel="2" x14ac:dyDescent="0.25">
      <c r="A209" s="265"/>
      <c r="B209" s="34">
        <v>199</v>
      </c>
      <c r="C209" s="35">
        <v>39630</v>
      </c>
      <c r="D209" s="36">
        <v>260609</v>
      </c>
      <c r="E209" s="36">
        <f t="shared" si="73"/>
        <v>-991</v>
      </c>
      <c r="F209" s="36">
        <f>AVERAGE($E$12:E209)</f>
        <v>507.09595959595958</v>
      </c>
      <c r="G209" s="107">
        <f t="shared" si="57"/>
        <v>250326.5</v>
      </c>
      <c r="H209" s="103">
        <f t="shared" si="60"/>
        <v>251300.03384094755</v>
      </c>
      <c r="I209" s="59">
        <f t="shared" si="61"/>
        <v>9308.9661590524483</v>
      </c>
      <c r="J209" s="59">
        <f t="shared" si="58"/>
        <v>9308.9661590524483</v>
      </c>
      <c r="K209" s="99">
        <f t="shared" si="62"/>
        <v>3.5720048651629255E-2</v>
      </c>
      <c r="L209" s="100">
        <f t="shared" si="59"/>
        <v>86656850.950383693</v>
      </c>
      <c r="M209" s="23"/>
      <c r="N209" s="107">
        <f t="shared" si="64"/>
        <v>253117.08171231096</v>
      </c>
      <c r="O209" s="59">
        <f t="shared" si="65"/>
        <v>7491.9182876890409</v>
      </c>
      <c r="P209" s="59">
        <f t="shared" si="66"/>
        <v>7491.9182876890409</v>
      </c>
      <c r="Q209" s="99">
        <f t="shared" si="63"/>
        <v>2.8747734298082726E-2</v>
      </c>
      <c r="R209" s="100">
        <f t="shared" si="67"/>
        <v>56128839.629409492</v>
      </c>
      <c r="S209" s="23"/>
      <c r="T209" s="107">
        <f t="shared" si="68"/>
        <v>256530.63727705873</v>
      </c>
      <c r="U209" s="103">
        <f t="shared" si="69"/>
        <v>1062.7861560648598</v>
      </c>
      <c r="V209" s="108">
        <v>1</v>
      </c>
      <c r="W209" s="103">
        <f t="shared" si="70"/>
        <v>257593.42343312359</v>
      </c>
      <c r="X209" s="104">
        <f t="shared" si="74"/>
        <v>3015.576566876407</v>
      </c>
      <c r="Y209" s="104">
        <f t="shared" si="71"/>
        <v>3015.576566876407</v>
      </c>
      <c r="Z209" s="105">
        <f t="shared" si="75"/>
        <v>1.1571267941154784E-2</v>
      </c>
      <c r="AA209" s="106">
        <f t="shared" si="72"/>
        <v>9093702.0306940973</v>
      </c>
      <c r="AB209" s="23"/>
    </row>
    <row r="210" spans="1:28" hidden="1" outlineLevel="2" x14ac:dyDescent="0.25">
      <c r="A210" s="265"/>
      <c r="B210" s="34">
        <v>200</v>
      </c>
      <c r="C210" s="35">
        <v>39661</v>
      </c>
      <c r="D210" s="36">
        <v>239607</v>
      </c>
      <c r="E210" s="36">
        <f t="shared" si="73"/>
        <v>-21002</v>
      </c>
      <c r="F210" s="36">
        <f>AVERAGE($E$12:E210)</f>
        <v>399.0100502512563</v>
      </c>
      <c r="G210" s="107">
        <f t="shared" si="57"/>
        <v>249441.83333333334</v>
      </c>
      <c r="H210" s="103">
        <f t="shared" si="60"/>
        <v>250833.59595959596</v>
      </c>
      <c r="I210" s="59">
        <f t="shared" si="61"/>
        <v>-11226.595959595958</v>
      </c>
      <c r="J210" s="59">
        <f t="shared" si="58"/>
        <v>11226.595959595958</v>
      </c>
      <c r="K210" s="99">
        <f t="shared" si="62"/>
        <v>4.6854206928829113E-2</v>
      </c>
      <c r="L210" s="100">
        <f t="shared" si="59"/>
        <v>126036456.84001628</v>
      </c>
      <c r="M210" s="23"/>
      <c r="N210" s="107">
        <f t="shared" si="64"/>
        <v>254615.46536984877</v>
      </c>
      <c r="O210" s="59">
        <f t="shared" si="65"/>
        <v>-15008.465369848767</v>
      </c>
      <c r="P210" s="59">
        <f t="shared" si="66"/>
        <v>15008.465369848767</v>
      </c>
      <c r="Q210" s="99">
        <f t="shared" si="63"/>
        <v>6.2637841840383499E-2</v>
      </c>
      <c r="R210" s="100">
        <f t="shared" si="67"/>
        <v>225254032.75794971</v>
      </c>
      <c r="S210" s="23"/>
      <c r="T210" s="107">
        <f t="shared" si="68"/>
        <v>252197.49640318652</v>
      </c>
      <c r="U210" s="103">
        <f t="shared" si="69"/>
        <v>233.56870468494856</v>
      </c>
      <c r="V210" s="108">
        <v>1</v>
      </c>
      <c r="W210" s="103">
        <f t="shared" si="70"/>
        <v>252431.06510787146</v>
      </c>
      <c r="X210" s="104">
        <f t="shared" si="74"/>
        <v>-12824.065107871458</v>
      </c>
      <c r="Y210" s="104">
        <f t="shared" si="71"/>
        <v>12824.065107871458</v>
      </c>
      <c r="Z210" s="105">
        <f t="shared" si="75"/>
        <v>5.3521245655892599E-2</v>
      </c>
      <c r="AA210" s="106">
        <f t="shared" si="72"/>
        <v>164456645.89092618</v>
      </c>
      <c r="AB210" s="23"/>
    </row>
    <row r="211" spans="1:28" hidden="1" outlineLevel="2" x14ac:dyDescent="0.25">
      <c r="A211" s="265"/>
      <c r="B211" s="34">
        <v>201</v>
      </c>
      <c r="C211" s="35">
        <v>39692</v>
      </c>
      <c r="D211" s="36">
        <v>255848</v>
      </c>
      <c r="E211" s="36">
        <f t="shared" si="73"/>
        <v>16241</v>
      </c>
      <c r="F211" s="36">
        <f>AVERAGE($E$12:E211)</f>
        <v>478.22</v>
      </c>
      <c r="G211" s="107">
        <f t="shared" si="57"/>
        <v>248912</v>
      </c>
      <c r="H211" s="103">
        <f t="shared" si="60"/>
        <v>249840.84338358461</v>
      </c>
      <c r="I211" s="59">
        <f t="shared" si="61"/>
        <v>6007.1566164153919</v>
      </c>
      <c r="J211" s="59">
        <f t="shared" si="58"/>
        <v>6007.1566164153919</v>
      </c>
      <c r="K211" s="99">
        <f t="shared" si="62"/>
        <v>2.3479396424499671E-2</v>
      </c>
      <c r="L211" s="100">
        <f t="shared" si="59"/>
        <v>36085930.614143223</v>
      </c>
      <c r="M211" s="23"/>
      <c r="N211" s="107">
        <f t="shared" si="64"/>
        <v>251613.77229587903</v>
      </c>
      <c r="O211" s="59">
        <f t="shared" si="65"/>
        <v>4234.2277041209745</v>
      </c>
      <c r="P211" s="59">
        <f t="shared" si="66"/>
        <v>4234.2277041209745</v>
      </c>
      <c r="Q211" s="99">
        <f t="shared" si="63"/>
        <v>1.6549778400147645E-2</v>
      </c>
      <c r="R211" s="100">
        <f t="shared" si="67"/>
        <v>17928684.25034558</v>
      </c>
      <c r="S211" s="23"/>
      <c r="T211" s="107">
        <f t="shared" si="68"/>
        <v>253456.14557551002</v>
      </c>
      <c r="U211" s="103">
        <f t="shared" si="69"/>
        <v>391.09763495376194</v>
      </c>
      <c r="V211" s="108">
        <v>1</v>
      </c>
      <c r="W211" s="103">
        <f t="shared" si="70"/>
        <v>253847.24321046378</v>
      </c>
      <c r="X211" s="104">
        <f t="shared" si="74"/>
        <v>2000.7567895362154</v>
      </c>
      <c r="Y211" s="104">
        <f t="shared" si="71"/>
        <v>2000.7567895362154</v>
      </c>
      <c r="Z211" s="105">
        <f t="shared" si="75"/>
        <v>7.8200993931405189E-3</v>
      </c>
      <c r="AA211" s="106">
        <f t="shared" si="72"/>
        <v>4003027.7308752635</v>
      </c>
      <c r="AB211" s="23"/>
    </row>
    <row r="212" spans="1:28" hidden="1" outlineLevel="2" x14ac:dyDescent="0.25">
      <c r="A212" s="265"/>
      <c r="B212" s="34">
        <v>202</v>
      </c>
      <c r="C212" s="35">
        <v>39722</v>
      </c>
      <c r="D212" s="36">
        <v>236465</v>
      </c>
      <c r="E212" s="36">
        <f t="shared" si="73"/>
        <v>-19383</v>
      </c>
      <c r="F212" s="36">
        <f>AVERAGE($E$12:E212)</f>
        <v>379.40796019900495</v>
      </c>
      <c r="G212" s="107">
        <f t="shared" si="57"/>
        <v>248447.41666666666</v>
      </c>
      <c r="H212" s="103">
        <f t="shared" si="60"/>
        <v>249390.22</v>
      </c>
      <c r="I212" s="59">
        <f t="shared" si="61"/>
        <v>-12925.220000000001</v>
      </c>
      <c r="J212" s="59">
        <f t="shared" si="58"/>
        <v>12925.220000000001</v>
      </c>
      <c r="K212" s="99">
        <f t="shared" si="62"/>
        <v>5.4660182267988924E-2</v>
      </c>
      <c r="L212" s="100">
        <f t="shared" si="59"/>
        <v>167061312.04840004</v>
      </c>
      <c r="M212" s="23"/>
      <c r="N212" s="107">
        <f t="shared" si="64"/>
        <v>252460.61783670323</v>
      </c>
      <c r="O212" s="59">
        <f t="shared" si="65"/>
        <v>-15995.617836703226</v>
      </c>
      <c r="P212" s="59">
        <f t="shared" si="66"/>
        <v>15995.617836703226</v>
      </c>
      <c r="Q212" s="99">
        <f t="shared" si="63"/>
        <v>6.7644758576124273E-2</v>
      </c>
      <c r="R212" s="100">
        <f t="shared" si="67"/>
        <v>255859789.97785839</v>
      </c>
      <c r="S212" s="23"/>
      <c r="T212" s="107">
        <f t="shared" si="68"/>
        <v>248632.57024732465</v>
      </c>
      <c r="U212" s="103">
        <f t="shared" si="69"/>
        <v>-410.26565263027902</v>
      </c>
      <c r="V212" s="108">
        <v>1</v>
      </c>
      <c r="W212" s="103">
        <f t="shared" si="70"/>
        <v>248222.30459469437</v>
      </c>
      <c r="X212" s="104">
        <f t="shared" si="74"/>
        <v>-11757.304594694375</v>
      </c>
      <c r="Y212" s="104">
        <f t="shared" si="71"/>
        <v>11757.304594694375</v>
      </c>
      <c r="Z212" s="105">
        <f t="shared" si="75"/>
        <v>4.9721119805021356E-2</v>
      </c>
      <c r="AA212" s="106">
        <f t="shared" si="72"/>
        <v>138234211.33242145</v>
      </c>
      <c r="AB212" s="23"/>
    </row>
    <row r="213" spans="1:28" hidden="1" outlineLevel="2" x14ac:dyDescent="0.25">
      <c r="A213" s="265"/>
      <c r="B213" s="34">
        <v>203</v>
      </c>
      <c r="C213" s="35">
        <v>39753</v>
      </c>
      <c r="D213" s="36">
        <v>241742</v>
      </c>
      <c r="E213" s="36">
        <f t="shared" si="73"/>
        <v>5277</v>
      </c>
      <c r="F213" s="36">
        <f>AVERAGE($E$12:E213)</f>
        <v>403.65346534653463</v>
      </c>
      <c r="G213" s="107">
        <f t="shared" si="57"/>
        <v>247670.58333333334</v>
      </c>
      <c r="H213" s="103">
        <f t="shared" si="60"/>
        <v>248826.82462686565</v>
      </c>
      <c r="I213" s="59">
        <f t="shared" si="61"/>
        <v>-7084.8246268656512</v>
      </c>
      <c r="J213" s="59">
        <f t="shared" si="58"/>
        <v>7084.8246268656512</v>
      </c>
      <c r="K213" s="99">
        <f t="shared" si="62"/>
        <v>2.9307379879647107E-2</v>
      </c>
      <c r="L213" s="100">
        <f t="shared" si="59"/>
        <v>50194739.993442014</v>
      </c>
      <c r="M213" s="23"/>
      <c r="N213" s="107">
        <f t="shared" si="64"/>
        <v>249261.49426936259</v>
      </c>
      <c r="O213" s="59">
        <f t="shared" si="65"/>
        <v>-7519.4942693625926</v>
      </c>
      <c r="P213" s="59">
        <f t="shared" si="66"/>
        <v>7519.4942693625926</v>
      </c>
      <c r="Q213" s="99">
        <f t="shared" si="63"/>
        <v>3.1105452380482467E-2</v>
      </c>
      <c r="R213" s="100">
        <f t="shared" si="67"/>
        <v>56542794.066976868</v>
      </c>
      <c r="S213" s="23"/>
      <c r="T213" s="107">
        <f t="shared" si="68"/>
        <v>246278.21321628604</v>
      </c>
      <c r="U213" s="103">
        <f t="shared" si="69"/>
        <v>-709.02330615477786</v>
      </c>
      <c r="V213" s="108">
        <v>1</v>
      </c>
      <c r="W213" s="103">
        <f t="shared" si="70"/>
        <v>245569.18991013124</v>
      </c>
      <c r="X213" s="104">
        <f t="shared" si="74"/>
        <v>-3827.1899101312447</v>
      </c>
      <c r="Y213" s="104">
        <f t="shared" si="71"/>
        <v>3827.1899101312447</v>
      </c>
      <c r="Z213" s="105">
        <f t="shared" si="75"/>
        <v>1.5831712776973983E-2</v>
      </c>
      <c r="AA213" s="106">
        <f t="shared" si="72"/>
        <v>14647382.608210405</v>
      </c>
      <c r="AB213" s="23"/>
    </row>
    <row r="214" spans="1:28" hidden="1" outlineLevel="2" x14ac:dyDescent="0.25">
      <c r="A214" s="265"/>
      <c r="B214" s="34">
        <v>204</v>
      </c>
      <c r="C214" s="35">
        <v>39783</v>
      </c>
      <c r="D214" s="36">
        <v>225529</v>
      </c>
      <c r="E214" s="36">
        <f t="shared" si="73"/>
        <v>-16213</v>
      </c>
      <c r="F214" s="36">
        <f>AVERAGE($E$12:E214)</f>
        <v>321.79802955665025</v>
      </c>
      <c r="G214" s="107">
        <f t="shared" si="57"/>
        <v>247792.33333333334</v>
      </c>
      <c r="H214" s="103">
        <f t="shared" si="60"/>
        <v>248074.23679867986</v>
      </c>
      <c r="I214" s="59">
        <f t="shared" si="61"/>
        <v>-22545.236798679864</v>
      </c>
      <c r="J214" s="59">
        <f t="shared" si="58"/>
        <v>22545.236798679864</v>
      </c>
      <c r="K214" s="99">
        <f t="shared" si="62"/>
        <v>9.9966021215364159E-2</v>
      </c>
      <c r="L214" s="100">
        <f t="shared" si="59"/>
        <v>508287702.30854869</v>
      </c>
      <c r="M214" s="23"/>
      <c r="N214" s="107">
        <f t="shared" si="64"/>
        <v>247757.59541549007</v>
      </c>
      <c r="O214" s="59">
        <f t="shared" si="65"/>
        <v>-22228.595415490068</v>
      </c>
      <c r="P214" s="59">
        <f t="shared" si="66"/>
        <v>22228.595415490068</v>
      </c>
      <c r="Q214" s="99">
        <f t="shared" si="63"/>
        <v>9.8562027125070686E-2</v>
      </c>
      <c r="R214" s="100">
        <f t="shared" si="67"/>
        <v>494110454.14554608</v>
      </c>
      <c r="S214" s="23"/>
      <c r="T214" s="107">
        <f t="shared" si="68"/>
        <v>239557.13293709187</v>
      </c>
      <c r="U214" s="103">
        <f t="shared" si="69"/>
        <v>-1632.9243398558742</v>
      </c>
      <c r="V214" s="108">
        <v>1</v>
      </c>
      <c r="W214" s="103">
        <f t="shared" si="70"/>
        <v>237924.20859723599</v>
      </c>
      <c r="X214" s="104">
        <f t="shared" si="74"/>
        <v>-12395.208597235993</v>
      </c>
      <c r="Y214" s="104">
        <f t="shared" si="71"/>
        <v>12395.208597235993</v>
      </c>
      <c r="Z214" s="105">
        <f t="shared" si="75"/>
        <v>5.4960597516221829E-2</v>
      </c>
      <c r="AA214" s="106">
        <f t="shared" si="72"/>
        <v>153641196.16899306</v>
      </c>
      <c r="AB214" s="23"/>
    </row>
    <row r="215" spans="1:28" hidden="1" outlineLevel="2" x14ac:dyDescent="0.25">
      <c r="A215" s="265"/>
      <c r="B215" s="34">
        <v>205</v>
      </c>
      <c r="C215" s="35">
        <v>39814</v>
      </c>
      <c r="D215" s="36">
        <v>217643</v>
      </c>
      <c r="E215" s="36">
        <f t="shared" si="73"/>
        <v>-7886</v>
      </c>
      <c r="F215" s="36">
        <f>AVERAGE($E$12:E215)</f>
        <v>281.56372549019608</v>
      </c>
      <c r="G215" s="107">
        <f t="shared" ref="G215:G278" si="76">AVERAGE(D203:D214)</f>
        <v>247176.41666666666</v>
      </c>
      <c r="H215" s="103">
        <f t="shared" si="60"/>
        <v>248114.13136288998</v>
      </c>
      <c r="I215" s="59">
        <f t="shared" si="61"/>
        <v>-30471.131362889981</v>
      </c>
      <c r="J215" s="59">
        <f t="shared" si="58"/>
        <v>30471.131362889981</v>
      </c>
      <c r="K215" s="99">
        <f t="shared" si="62"/>
        <v>0.1400051063571536</v>
      </c>
      <c r="L215" s="100">
        <f t="shared" si="59"/>
        <v>928489846.53449738</v>
      </c>
      <c r="M215" s="23"/>
      <c r="N215" s="107">
        <f t="shared" si="64"/>
        <v>243311.87633239204</v>
      </c>
      <c r="O215" s="59">
        <f t="shared" si="65"/>
        <v>-25668.876332392043</v>
      </c>
      <c r="P215" s="59">
        <f t="shared" si="66"/>
        <v>25668.876332392043</v>
      </c>
      <c r="Q215" s="99">
        <f t="shared" si="63"/>
        <v>0.11794027987296647</v>
      </c>
      <c r="R215" s="100">
        <f t="shared" si="67"/>
        <v>658891212.16763639</v>
      </c>
      <c r="S215" s="23"/>
      <c r="T215" s="107">
        <f t="shared" si="68"/>
        <v>231839.84601806517</v>
      </c>
      <c r="U215" s="103">
        <f t="shared" si="69"/>
        <v>-2567.9369156708908</v>
      </c>
      <c r="V215" s="108">
        <v>1</v>
      </c>
      <c r="W215" s="103">
        <f t="shared" si="70"/>
        <v>229271.90910239427</v>
      </c>
      <c r="X215" s="104">
        <f t="shared" si="74"/>
        <v>-11628.909102394275</v>
      </c>
      <c r="Y215" s="104">
        <f t="shared" si="71"/>
        <v>11628.909102394275</v>
      </c>
      <c r="Z215" s="105">
        <f t="shared" si="75"/>
        <v>5.3431119321063737E-2</v>
      </c>
      <c r="AA215" s="106">
        <f t="shared" si="72"/>
        <v>135231526.91174841</v>
      </c>
      <c r="AB215" s="23"/>
    </row>
    <row r="216" spans="1:28" hidden="1" outlineLevel="2" x14ac:dyDescent="0.25">
      <c r="A216" s="265"/>
      <c r="B216" s="34">
        <v>206</v>
      </c>
      <c r="C216" s="35">
        <v>39845</v>
      </c>
      <c r="D216" s="36">
        <v>249741</v>
      </c>
      <c r="E216" s="36">
        <f t="shared" si="73"/>
        <v>32098</v>
      </c>
      <c r="F216" s="36">
        <f>AVERAGE($E$12:E216)</f>
        <v>436.76585365853657</v>
      </c>
      <c r="G216" s="107">
        <f t="shared" si="76"/>
        <v>246868.66666666666</v>
      </c>
      <c r="H216" s="103">
        <f t="shared" si="60"/>
        <v>247457.98039215687</v>
      </c>
      <c r="I216" s="59">
        <f t="shared" si="61"/>
        <v>2283.0196078431327</v>
      </c>
      <c r="J216" s="59">
        <f t="shared" ref="J216:J279" si="77">ABS(I216)</f>
        <v>2283.0196078431327</v>
      </c>
      <c r="K216" s="99">
        <f t="shared" si="62"/>
        <v>9.1415490762154893E-3</v>
      </c>
      <c r="L216" s="100">
        <f t="shared" ref="L216:L279" si="78">J216^2</f>
        <v>5212178.529796211</v>
      </c>
      <c r="M216" s="23"/>
      <c r="N216" s="107">
        <f t="shared" si="64"/>
        <v>238178.10106591365</v>
      </c>
      <c r="O216" s="59">
        <f t="shared" si="65"/>
        <v>11562.898934086348</v>
      </c>
      <c r="P216" s="59">
        <f t="shared" si="66"/>
        <v>11562.898934086348</v>
      </c>
      <c r="Q216" s="99">
        <f t="shared" si="63"/>
        <v>4.6299562082663032E-2</v>
      </c>
      <c r="R216" s="100">
        <f t="shared" si="67"/>
        <v>133700631.75989521</v>
      </c>
      <c r="S216" s="23"/>
      <c r="T216" s="107">
        <f t="shared" si="68"/>
        <v>235412.636371676</v>
      </c>
      <c r="U216" s="103">
        <f t="shared" si="69"/>
        <v>-1624.2625131813729</v>
      </c>
      <c r="V216" s="108">
        <v>1</v>
      </c>
      <c r="W216" s="103">
        <f t="shared" si="70"/>
        <v>233788.37385849463</v>
      </c>
      <c r="X216" s="104">
        <f t="shared" si="74"/>
        <v>15952.626141505374</v>
      </c>
      <c r="Y216" s="104">
        <f t="shared" si="71"/>
        <v>15952.626141505374</v>
      </c>
      <c r="Z216" s="105">
        <f t="shared" si="75"/>
        <v>6.3876680807337896E-2</v>
      </c>
      <c r="AA216" s="106">
        <f t="shared" si="72"/>
        <v>254486280.81064063</v>
      </c>
      <c r="AB216" s="23"/>
    </row>
    <row r="217" spans="1:28" hidden="1" outlineLevel="2" x14ac:dyDescent="0.25">
      <c r="A217" s="265"/>
      <c r="B217" s="34">
        <v>207</v>
      </c>
      <c r="C217" s="35">
        <v>39873</v>
      </c>
      <c r="D217" s="36">
        <v>251374</v>
      </c>
      <c r="E217" s="36">
        <f t="shared" si="73"/>
        <v>1633</v>
      </c>
      <c r="F217" s="36">
        <f>AVERAGE($E$12:E217)</f>
        <v>442.57281553398059</v>
      </c>
      <c r="G217" s="107">
        <f t="shared" si="76"/>
        <v>246651.83333333334</v>
      </c>
      <c r="H217" s="103">
        <f t="shared" ref="H217:H280" si="79">G216+$F216</f>
        <v>247305.43252032518</v>
      </c>
      <c r="I217" s="59">
        <f t="shared" ref="I217:I280" si="80">$D217-H217</f>
        <v>4068.5674796748208</v>
      </c>
      <c r="J217" s="59">
        <f t="shared" si="77"/>
        <v>4068.5674796748208</v>
      </c>
      <c r="K217" s="99">
        <f t="shared" ref="K217:K280" si="81">J217/$D217</f>
        <v>1.6185315425122807E-2</v>
      </c>
      <c r="L217" s="100">
        <f t="shared" si="78"/>
        <v>16553241.336667523</v>
      </c>
      <c r="M217" s="23"/>
      <c r="N217" s="107">
        <f t="shared" si="64"/>
        <v>240490.68085273093</v>
      </c>
      <c r="O217" s="59">
        <f t="shared" si="65"/>
        <v>10883.319147269067</v>
      </c>
      <c r="P217" s="59">
        <f t="shared" si="66"/>
        <v>10883.319147269067</v>
      </c>
      <c r="Q217" s="99">
        <f t="shared" si="63"/>
        <v>4.3295325480236888E-2</v>
      </c>
      <c r="R217" s="100">
        <f t="shared" si="67"/>
        <v>118446635.66131349</v>
      </c>
      <c r="S217" s="23"/>
      <c r="T217" s="107">
        <f t="shared" si="68"/>
        <v>239064.06170094624</v>
      </c>
      <c r="U217" s="103">
        <f t="shared" si="69"/>
        <v>-813.52278250626455</v>
      </c>
      <c r="V217" s="108">
        <v>1</v>
      </c>
      <c r="W217" s="103">
        <f t="shared" si="70"/>
        <v>238250.53891843997</v>
      </c>
      <c r="X217" s="104">
        <f t="shared" si="74"/>
        <v>13123.461081560032</v>
      </c>
      <c r="Y217" s="104">
        <f t="shared" si="71"/>
        <v>13123.461081560032</v>
      </c>
      <c r="Z217" s="105">
        <f t="shared" si="75"/>
        <v>5.2206915120736559E-2</v>
      </c>
      <c r="AA217" s="106">
        <f t="shared" si="72"/>
        <v>172225230.75922081</v>
      </c>
      <c r="AB217" s="23"/>
    </row>
    <row r="218" spans="1:28" hidden="1" outlineLevel="2" x14ac:dyDescent="0.25">
      <c r="A218" s="265"/>
      <c r="B218" s="34">
        <v>208</v>
      </c>
      <c r="C218" s="35">
        <v>39904</v>
      </c>
      <c r="D218" s="36">
        <v>258276</v>
      </c>
      <c r="E218" s="36">
        <f t="shared" si="73"/>
        <v>6902</v>
      </c>
      <c r="F218" s="36">
        <f>AVERAGE($E$12:E218)</f>
        <v>473.77777777777777</v>
      </c>
      <c r="G218" s="107">
        <f t="shared" si="76"/>
        <v>246592.33333333334</v>
      </c>
      <c r="H218" s="103">
        <f t="shared" si="79"/>
        <v>247094.40614886733</v>
      </c>
      <c r="I218" s="59">
        <f t="shared" si="80"/>
        <v>11181.593851132668</v>
      </c>
      <c r="J218" s="59">
        <f t="shared" si="77"/>
        <v>11181.593851132668</v>
      </c>
      <c r="K218" s="99">
        <f t="shared" si="81"/>
        <v>4.3293197397871533E-2</v>
      </c>
      <c r="L218" s="100">
        <f t="shared" si="78"/>
        <v>125028041.05168788</v>
      </c>
      <c r="M218" s="23"/>
      <c r="N218" s="107">
        <f t="shared" si="64"/>
        <v>242667.34468218475</v>
      </c>
      <c r="O218" s="59">
        <f t="shared" si="65"/>
        <v>15608.655317815254</v>
      </c>
      <c r="P218" s="59">
        <f t="shared" si="66"/>
        <v>15608.655317815254</v>
      </c>
      <c r="Q218" s="99">
        <f t="shared" si="63"/>
        <v>6.0434013682321444E-2</v>
      </c>
      <c r="R218" s="100">
        <f t="shared" si="67"/>
        <v>243630120.83036238</v>
      </c>
      <c r="S218" s="23"/>
      <c r="T218" s="107">
        <f t="shared" si="68"/>
        <v>244258.17724290799</v>
      </c>
      <c r="U218" s="103">
        <f t="shared" si="69"/>
        <v>109.69921671445877</v>
      </c>
      <c r="V218" s="108">
        <v>1</v>
      </c>
      <c r="W218" s="103">
        <f t="shared" si="70"/>
        <v>244367.87645962244</v>
      </c>
      <c r="X218" s="104">
        <f t="shared" si="74"/>
        <v>13908.123540377564</v>
      </c>
      <c r="Y218" s="104">
        <f t="shared" si="71"/>
        <v>13908.123540377564</v>
      </c>
      <c r="Z218" s="105">
        <f t="shared" si="75"/>
        <v>5.3849848767897772E-2</v>
      </c>
      <c r="AA218" s="106">
        <f t="shared" si="72"/>
        <v>193435900.41440457</v>
      </c>
      <c r="AB218" s="23"/>
    </row>
    <row r="219" spans="1:28" hidden="1" outlineLevel="2" x14ac:dyDescent="0.25">
      <c r="A219" s="265"/>
      <c r="B219" s="34">
        <v>209</v>
      </c>
      <c r="C219" s="35">
        <v>39934</v>
      </c>
      <c r="D219" s="36">
        <v>258395</v>
      </c>
      <c r="E219" s="36">
        <f t="shared" si="73"/>
        <v>119</v>
      </c>
      <c r="F219" s="36">
        <f>AVERAGE($E$12:E219)</f>
        <v>472.07211538461536</v>
      </c>
      <c r="G219" s="107">
        <f t="shared" si="76"/>
        <v>246326.5</v>
      </c>
      <c r="H219" s="103">
        <f t="shared" si="79"/>
        <v>247066.11111111112</v>
      </c>
      <c r="I219" s="59">
        <f t="shared" si="80"/>
        <v>11328.888888888876</v>
      </c>
      <c r="J219" s="59">
        <f t="shared" si="77"/>
        <v>11328.888888888876</v>
      </c>
      <c r="K219" s="99">
        <f t="shared" si="81"/>
        <v>4.3843297621427954E-2</v>
      </c>
      <c r="L219" s="100">
        <f t="shared" si="78"/>
        <v>128343723.45678984</v>
      </c>
      <c r="M219" s="23"/>
      <c r="N219" s="107">
        <f t="shared" si="64"/>
        <v>245789.07574574783</v>
      </c>
      <c r="O219" s="59">
        <f t="shared" si="65"/>
        <v>12605.924254252168</v>
      </c>
      <c r="P219" s="59">
        <f t="shared" si="66"/>
        <v>12605.924254252168</v>
      </c>
      <c r="Q219" s="99">
        <f t="shared" si="63"/>
        <v>4.8785480579160462E-2</v>
      </c>
      <c r="R219" s="100">
        <f t="shared" si="67"/>
        <v>158909326.30394307</v>
      </c>
      <c r="S219" s="23"/>
      <c r="T219" s="107">
        <f t="shared" si="68"/>
        <v>248576.0135217357</v>
      </c>
      <c r="U219" s="103">
        <f t="shared" si="69"/>
        <v>756.38340468495437</v>
      </c>
      <c r="V219" s="108">
        <v>1</v>
      </c>
      <c r="W219" s="103">
        <f t="shared" si="70"/>
        <v>249332.39692642065</v>
      </c>
      <c r="X219" s="104">
        <f t="shared" si="74"/>
        <v>9062.6030735793465</v>
      </c>
      <c r="Y219" s="104">
        <f t="shared" si="71"/>
        <v>9062.6030735793465</v>
      </c>
      <c r="Z219" s="105">
        <f t="shared" si="75"/>
        <v>3.5072671969578924E-2</v>
      </c>
      <c r="AA219" s="106">
        <f t="shared" si="72"/>
        <v>82130774.469249815</v>
      </c>
      <c r="AB219" s="23"/>
    </row>
    <row r="220" spans="1:28" hidden="1" outlineLevel="2" x14ac:dyDescent="0.25">
      <c r="A220" s="265"/>
      <c r="B220" s="34">
        <v>210</v>
      </c>
      <c r="C220" s="35">
        <v>39965</v>
      </c>
      <c r="D220" s="36">
        <v>264472</v>
      </c>
      <c r="E220" s="36">
        <f t="shared" si="73"/>
        <v>6077</v>
      </c>
      <c r="F220" s="36">
        <f>AVERAGE($E$12:E220)</f>
        <v>498.88995215311007</v>
      </c>
      <c r="G220" s="107">
        <f t="shared" si="76"/>
        <v>246402.41666666666</v>
      </c>
      <c r="H220" s="103">
        <f t="shared" si="79"/>
        <v>246798.57211538462</v>
      </c>
      <c r="I220" s="59">
        <f t="shared" si="80"/>
        <v>17673.427884615376</v>
      </c>
      <c r="J220" s="59">
        <f t="shared" si="77"/>
        <v>17673.427884615376</v>
      </c>
      <c r="K220" s="99">
        <f t="shared" si="81"/>
        <v>6.6825327008588342E-2</v>
      </c>
      <c r="L220" s="100">
        <f t="shared" si="78"/>
        <v>312350053.19270033</v>
      </c>
      <c r="M220" s="23"/>
      <c r="N220" s="107">
        <f t="shared" si="64"/>
        <v>248310.26059659827</v>
      </c>
      <c r="O220" s="59">
        <f t="shared" si="65"/>
        <v>16161.739403401734</v>
      </c>
      <c r="P220" s="59">
        <f t="shared" si="66"/>
        <v>16161.739403401734</v>
      </c>
      <c r="Q220" s="99">
        <f t="shared" si="63"/>
        <v>6.11094535656014E-2</v>
      </c>
      <c r="R220" s="100">
        <f t="shared" si="67"/>
        <v>261201820.54346824</v>
      </c>
      <c r="S220" s="23"/>
      <c r="T220" s="107">
        <f t="shared" si="68"/>
        <v>253874.27784849441</v>
      </c>
      <c r="U220" s="103">
        <f t="shared" si="69"/>
        <v>1454.3555792117413</v>
      </c>
      <c r="V220" s="108">
        <v>1</v>
      </c>
      <c r="W220" s="103">
        <f t="shared" si="70"/>
        <v>255328.63342770617</v>
      </c>
      <c r="X220" s="104">
        <f t="shared" si="74"/>
        <v>9143.3665722938313</v>
      </c>
      <c r="Y220" s="104">
        <f t="shared" si="71"/>
        <v>9143.3665722938313</v>
      </c>
      <c r="Z220" s="105">
        <f t="shared" si="75"/>
        <v>3.4572153469152996E-2</v>
      </c>
      <c r="AA220" s="106">
        <f t="shared" si="72"/>
        <v>83601152.275340244</v>
      </c>
      <c r="AB220" s="23"/>
    </row>
    <row r="221" spans="1:28" hidden="1" outlineLevel="2" x14ac:dyDescent="0.25">
      <c r="A221" s="265"/>
      <c r="B221" s="34">
        <v>211</v>
      </c>
      <c r="C221" s="35">
        <v>39995</v>
      </c>
      <c r="D221" s="36">
        <v>260297</v>
      </c>
      <c r="E221" s="36">
        <f t="shared" si="73"/>
        <v>-4175</v>
      </c>
      <c r="F221" s="36">
        <f>AVERAGE($E$12:E221)</f>
        <v>476.63333333333333</v>
      </c>
      <c r="G221" s="107">
        <f t="shared" si="76"/>
        <v>246641.75</v>
      </c>
      <c r="H221" s="103">
        <f t="shared" si="79"/>
        <v>246901.30661881977</v>
      </c>
      <c r="I221" s="59">
        <f t="shared" si="80"/>
        <v>13395.69338118023</v>
      </c>
      <c r="J221" s="59">
        <f t="shared" si="77"/>
        <v>13395.69338118023</v>
      </c>
      <c r="K221" s="99">
        <f t="shared" si="81"/>
        <v>5.1463110912458573E-2</v>
      </c>
      <c r="L221" s="100">
        <f t="shared" si="78"/>
        <v>179444601.16259584</v>
      </c>
      <c r="M221" s="23"/>
      <c r="N221" s="107">
        <f t="shared" si="64"/>
        <v>251542.60847727861</v>
      </c>
      <c r="O221" s="59">
        <f t="shared" si="65"/>
        <v>8754.3915227213874</v>
      </c>
      <c r="P221" s="59">
        <f t="shared" si="66"/>
        <v>8754.3915227213874</v>
      </c>
      <c r="Q221" s="99">
        <f t="shared" si="63"/>
        <v>3.3632318170095647E-2</v>
      </c>
      <c r="R221" s="100">
        <f t="shared" si="67"/>
        <v>76639370.933096096</v>
      </c>
      <c r="S221" s="23"/>
      <c r="T221" s="107">
        <f t="shared" si="68"/>
        <v>256819.14339939429</v>
      </c>
      <c r="U221" s="103">
        <f t="shared" si="69"/>
        <v>1683.4092474919803</v>
      </c>
      <c r="V221" s="108">
        <v>1</v>
      </c>
      <c r="W221" s="103">
        <f t="shared" si="70"/>
        <v>258502.55264688627</v>
      </c>
      <c r="X221" s="104">
        <f t="shared" si="74"/>
        <v>1794.4473531137337</v>
      </c>
      <c r="Y221" s="104">
        <f t="shared" si="71"/>
        <v>1794.4473531137337</v>
      </c>
      <c r="Z221" s="105">
        <f t="shared" si="75"/>
        <v>6.8938456959309318E-3</v>
      </c>
      <c r="AA221" s="106">
        <f t="shared" si="72"/>
        <v>3220041.3030968849</v>
      </c>
      <c r="AB221" s="23"/>
    </row>
    <row r="222" spans="1:28" hidden="1" outlineLevel="2" x14ac:dyDescent="0.25">
      <c r="A222" s="265"/>
      <c r="B222" s="34">
        <v>212</v>
      </c>
      <c r="C222" s="35">
        <v>40026</v>
      </c>
      <c r="D222" s="36">
        <v>241970</v>
      </c>
      <c r="E222" s="36">
        <f t="shared" si="73"/>
        <v>-18327</v>
      </c>
      <c r="F222" s="36">
        <f>AVERAGE($E$12:E222)</f>
        <v>387.51658767772511</v>
      </c>
      <c r="G222" s="107">
        <f t="shared" si="76"/>
        <v>246615.75</v>
      </c>
      <c r="H222" s="103">
        <f t="shared" si="79"/>
        <v>247118.38333333333</v>
      </c>
      <c r="I222" s="59">
        <f t="shared" si="80"/>
        <v>-5148.3833333333314</v>
      </c>
      <c r="J222" s="59">
        <f t="shared" si="77"/>
        <v>5148.3833333333314</v>
      </c>
      <c r="K222" s="99">
        <f t="shared" si="81"/>
        <v>2.1276948933063318E-2</v>
      </c>
      <c r="L222" s="100">
        <f t="shared" si="78"/>
        <v>26505850.946944423</v>
      </c>
      <c r="M222" s="23"/>
      <c r="N222" s="107">
        <f t="shared" si="64"/>
        <v>253293.4867818229</v>
      </c>
      <c r="O222" s="59">
        <f t="shared" si="65"/>
        <v>-11323.486781822896</v>
      </c>
      <c r="P222" s="59">
        <f t="shared" si="66"/>
        <v>11323.486781822896</v>
      </c>
      <c r="Q222" s="99">
        <f t="shared" si="63"/>
        <v>4.6797068983026394E-2</v>
      </c>
      <c r="R222" s="100">
        <f t="shared" si="67"/>
        <v>128221352.89811784</v>
      </c>
      <c r="S222" s="23"/>
      <c r="T222" s="107">
        <f t="shared" si="68"/>
        <v>253542.78685282037</v>
      </c>
      <c r="U222" s="103">
        <f t="shared" si="69"/>
        <v>921.21874187935077</v>
      </c>
      <c r="V222" s="108">
        <v>1</v>
      </c>
      <c r="W222" s="103">
        <f t="shared" si="70"/>
        <v>254464.00559469973</v>
      </c>
      <c r="X222" s="104">
        <f t="shared" si="74"/>
        <v>-12494.005594699731</v>
      </c>
      <c r="Y222" s="104">
        <f t="shared" si="71"/>
        <v>12494.005594699731</v>
      </c>
      <c r="Z222" s="105">
        <f t="shared" si="75"/>
        <v>5.1634523266106257E-2</v>
      </c>
      <c r="AA222" s="106">
        <f t="shared" si="72"/>
        <v>156100175.80038819</v>
      </c>
      <c r="AB222" s="23"/>
    </row>
    <row r="223" spans="1:28" hidden="1" outlineLevel="2" x14ac:dyDescent="0.25">
      <c r="A223" s="265"/>
      <c r="B223" s="34">
        <v>213</v>
      </c>
      <c r="C223" s="35">
        <v>40057</v>
      </c>
      <c r="D223" s="36">
        <v>252209</v>
      </c>
      <c r="E223" s="36">
        <f t="shared" si="73"/>
        <v>10239</v>
      </c>
      <c r="F223" s="36">
        <f>AVERAGE($E$12:E223)</f>
        <v>433.9858490566038</v>
      </c>
      <c r="G223" s="107">
        <f t="shared" si="76"/>
        <v>246812.66666666666</v>
      </c>
      <c r="H223" s="103">
        <f t="shared" si="79"/>
        <v>247003.26658767773</v>
      </c>
      <c r="I223" s="59">
        <f t="shared" si="80"/>
        <v>5205.7334123222681</v>
      </c>
      <c r="J223" s="59">
        <f t="shared" si="77"/>
        <v>5205.7334123222681</v>
      </c>
      <c r="K223" s="99">
        <f t="shared" si="81"/>
        <v>2.0640553716648764E-2</v>
      </c>
      <c r="L223" s="100">
        <f t="shared" si="78"/>
        <v>27099660.360168446</v>
      </c>
      <c r="M223" s="23"/>
      <c r="N223" s="107">
        <f t="shared" si="64"/>
        <v>251028.78942545832</v>
      </c>
      <c r="O223" s="59">
        <f t="shared" si="65"/>
        <v>1180.2105745416775</v>
      </c>
      <c r="P223" s="59">
        <f t="shared" si="66"/>
        <v>1180.2105745416775</v>
      </c>
      <c r="Q223" s="99">
        <f t="shared" si="63"/>
        <v>4.6794942866498716E-3</v>
      </c>
      <c r="R223" s="100">
        <f t="shared" si="67"/>
        <v>1392897.0002599964</v>
      </c>
      <c r="S223" s="23"/>
      <c r="T223" s="107">
        <f t="shared" si="68"/>
        <v>253787.50391628977</v>
      </c>
      <c r="U223" s="103">
        <f t="shared" si="69"/>
        <v>817.25755142717549</v>
      </c>
      <c r="V223" s="108">
        <v>1</v>
      </c>
      <c r="W223" s="103">
        <f t="shared" si="70"/>
        <v>254604.76146771695</v>
      </c>
      <c r="X223" s="104">
        <f t="shared" si="74"/>
        <v>-2395.7614677169477</v>
      </c>
      <c r="Y223" s="104">
        <f t="shared" si="71"/>
        <v>2395.7614677169477</v>
      </c>
      <c r="Z223" s="105">
        <f t="shared" si="75"/>
        <v>9.4991117197124122E-3</v>
      </c>
      <c r="AA223" s="106">
        <f t="shared" si="72"/>
        <v>5739673.0101972632</v>
      </c>
      <c r="AB223" s="23"/>
    </row>
    <row r="224" spans="1:28" hidden="1" outlineLevel="2" x14ac:dyDescent="0.25">
      <c r="A224" s="265"/>
      <c r="B224" s="34">
        <v>214</v>
      </c>
      <c r="C224" s="35">
        <v>40087</v>
      </c>
      <c r="D224" s="36">
        <v>237264</v>
      </c>
      <c r="E224" s="36">
        <f t="shared" si="73"/>
        <v>-14945</v>
      </c>
      <c r="F224" s="36">
        <f>AVERAGE($E$12:E224)</f>
        <v>361.78403755868544</v>
      </c>
      <c r="G224" s="107">
        <f t="shared" si="76"/>
        <v>246509.41666666666</v>
      </c>
      <c r="H224" s="103">
        <f t="shared" si="79"/>
        <v>247246.65251572325</v>
      </c>
      <c r="I224" s="59">
        <f t="shared" si="80"/>
        <v>-9982.6525157232536</v>
      </c>
      <c r="J224" s="59">
        <f t="shared" si="77"/>
        <v>9982.6525157232536</v>
      </c>
      <c r="K224" s="99">
        <f t="shared" si="81"/>
        <v>4.2074029417540182E-2</v>
      </c>
      <c r="L224" s="100">
        <f t="shared" si="78"/>
        <v>99653351.24967581</v>
      </c>
      <c r="M224" s="23"/>
      <c r="N224" s="107">
        <f t="shared" si="64"/>
        <v>251264.83154036669</v>
      </c>
      <c r="O224" s="59">
        <f t="shared" si="65"/>
        <v>-14000.831540366693</v>
      </c>
      <c r="P224" s="59">
        <f t="shared" si="66"/>
        <v>14000.831540366693</v>
      </c>
      <c r="Q224" s="99">
        <f t="shared" si="63"/>
        <v>5.9009506458487987E-2</v>
      </c>
      <c r="R224" s="100">
        <f t="shared" si="67"/>
        <v>196023283.82172677</v>
      </c>
      <c r="S224" s="23"/>
      <c r="T224" s="107">
        <f t="shared" si="68"/>
        <v>249402.53302740183</v>
      </c>
      <c r="U224" s="103">
        <f t="shared" si="69"/>
        <v>17.806672117471294</v>
      </c>
      <c r="V224" s="108">
        <v>1</v>
      </c>
      <c r="W224" s="103">
        <f t="shared" si="70"/>
        <v>249420.3396995193</v>
      </c>
      <c r="X224" s="104">
        <f t="shared" si="74"/>
        <v>-12156.339699519303</v>
      </c>
      <c r="Y224" s="104">
        <f t="shared" si="71"/>
        <v>12156.339699519303</v>
      </c>
      <c r="Z224" s="105">
        <f t="shared" si="75"/>
        <v>5.1235500115986002E-2</v>
      </c>
      <c r="AA224" s="106">
        <f t="shared" si="72"/>
        <v>147776594.89010906</v>
      </c>
      <c r="AB224" s="23"/>
    </row>
    <row r="225" spans="1:28" hidden="1" outlineLevel="2" x14ac:dyDescent="0.25">
      <c r="A225" s="265"/>
      <c r="B225" s="34">
        <v>215</v>
      </c>
      <c r="C225" s="35">
        <v>40118</v>
      </c>
      <c r="D225" s="36">
        <v>239593</v>
      </c>
      <c r="E225" s="36">
        <f t="shared" si="73"/>
        <v>2329</v>
      </c>
      <c r="F225" s="36">
        <f>AVERAGE($E$12:E225)</f>
        <v>370.97663551401871</v>
      </c>
      <c r="G225" s="107">
        <f t="shared" si="76"/>
        <v>246576</v>
      </c>
      <c r="H225" s="103">
        <f t="shared" si="79"/>
        <v>246871.20070422534</v>
      </c>
      <c r="I225" s="59">
        <f t="shared" si="80"/>
        <v>-7278.200704225339</v>
      </c>
      <c r="J225" s="59">
        <f t="shared" si="77"/>
        <v>7278.200704225339</v>
      </c>
      <c r="K225" s="99">
        <f t="shared" si="81"/>
        <v>3.0377351192335915E-2</v>
      </c>
      <c r="L225" s="100">
        <f t="shared" si="78"/>
        <v>52972205.490986221</v>
      </c>
      <c r="M225" s="23"/>
      <c r="N225" s="107">
        <f t="shared" si="64"/>
        <v>248464.66523229337</v>
      </c>
      <c r="O225" s="59">
        <f t="shared" si="65"/>
        <v>-8871.665232293366</v>
      </c>
      <c r="P225" s="59">
        <f t="shared" si="66"/>
        <v>8871.665232293366</v>
      </c>
      <c r="Q225" s="99">
        <f t="shared" si="63"/>
        <v>3.7028065228505699E-2</v>
      </c>
      <c r="R225" s="100">
        <f t="shared" si="67"/>
        <v>78706443.993882909</v>
      </c>
      <c r="S225" s="23"/>
      <c r="T225" s="107">
        <f t="shared" si="68"/>
        <v>246472.13778966351</v>
      </c>
      <c r="U225" s="103">
        <f t="shared" si="69"/>
        <v>-435.25736308548835</v>
      </c>
      <c r="V225" s="108">
        <v>1</v>
      </c>
      <c r="W225" s="103">
        <f t="shared" si="70"/>
        <v>246036.88042657802</v>
      </c>
      <c r="X225" s="104">
        <f t="shared" si="74"/>
        <v>-6443.88042657802</v>
      </c>
      <c r="Y225" s="104">
        <f t="shared" si="71"/>
        <v>6443.88042657802</v>
      </c>
      <c r="Z225" s="105">
        <f t="shared" si="75"/>
        <v>2.6895111403830746E-2</v>
      </c>
      <c r="AA225" s="106">
        <f t="shared" si="72"/>
        <v>41523594.952035323</v>
      </c>
      <c r="AB225" s="23"/>
    </row>
    <row r="226" spans="1:28" hidden="1" outlineLevel="2" x14ac:dyDescent="0.25">
      <c r="A226" s="265"/>
      <c r="B226" s="34">
        <v>216</v>
      </c>
      <c r="C226" s="35">
        <v>40148</v>
      </c>
      <c r="D226" s="36">
        <v>220839</v>
      </c>
      <c r="E226" s="36">
        <f t="shared" si="73"/>
        <v>-18754</v>
      </c>
      <c r="F226" s="36">
        <f>AVERAGE($E$12:E226)</f>
        <v>282.02325581395348</v>
      </c>
      <c r="G226" s="107">
        <f t="shared" si="76"/>
        <v>246396.91666666666</v>
      </c>
      <c r="H226" s="103">
        <f t="shared" si="79"/>
        <v>246946.97663551403</v>
      </c>
      <c r="I226" s="59">
        <f t="shared" si="80"/>
        <v>-26107.976635514031</v>
      </c>
      <c r="J226" s="59">
        <f t="shared" si="77"/>
        <v>26107.976635514031</v>
      </c>
      <c r="K226" s="99">
        <f t="shared" si="81"/>
        <v>0.11822176624379765</v>
      </c>
      <c r="L226" s="100">
        <f t="shared" si="78"/>
        <v>681626444.00054657</v>
      </c>
      <c r="M226" s="23"/>
      <c r="N226" s="107">
        <f t="shared" si="64"/>
        <v>246690.3321858347</v>
      </c>
      <c r="O226" s="59">
        <f t="shared" si="65"/>
        <v>-25851.332185834704</v>
      </c>
      <c r="P226" s="59">
        <f t="shared" si="66"/>
        <v>25851.332185834704</v>
      </c>
      <c r="Q226" s="99">
        <f t="shared" si="63"/>
        <v>0.11705963251886987</v>
      </c>
      <c r="R226" s="100">
        <f t="shared" si="67"/>
        <v>668291375.78237331</v>
      </c>
      <c r="S226" s="23"/>
      <c r="T226" s="107">
        <f t="shared" si="68"/>
        <v>238477.51629860461</v>
      </c>
      <c r="U226" s="103">
        <f t="shared" si="69"/>
        <v>-1596.940354992802</v>
      </c>
      <c r="V226" s="108">
        <v>1</v>
      </c>
      <c r="W226" s="103">
        <f t="shared" si="70"/>
        <v>236880.5759436118</v>
      </c>
      <c r="X226" s="104">
        <f t="shared" si="74"/>
        <v>-16041.575943611795</v>
      </c>
      <c r="Y226" s="104">
        <f t="shared" si="71"/>
        <v>16041.575943611795</v>
      </c>
      <c r="Z226" s="105">
        <f t="shared" si="75"/>
        <v>7.2639234662409249E-2</v>
      </c>
      <c r="AA226" s="106">
        <f t="shared" si="72"/>
        <v>257332158.75466466</v>
      </c>
      <c r="AB226" s="23"/>
    </row>
    <row r="227" spans="1:28" hidden="1" outlineLevel="2" x14ac:dyDescent="0.25">
      <c r="A227" s="265"/>
      <c r="B227" s="34">
        <v>217</v>
      </c>
      <c r="C227" s="35">
        <v>40179</v>
      </c>
      <c r="D227" s="36">
        <v>210635</v>
      </c>
      <c r="E227" s="36">
        <f t="shared" si="73"/>
        <v>-10204</v>
      </c>
      <c r="F227" s="36">
        <f>AVERAGE($E$12:E227)</f>
        <v>233.47685185185185</v>
      </c>
      <c r="G227" s="107">
        <f t="shared" si="76"/>
        <v>246006.08333333334</v>
      </c>
      <c r="H227" s="103">
        <f t="shared" si="79"/>
        <v>246678.93992248061</v>
      </c>
      <c r="I227" s="59">
        <f t="shared" si="80"/>
        <v>-36043.939922480611</v>
      </c>
      <c r="J227" s="59">
        <f t="shared" si="77"/>
        <v>36043.939922480611</v>
      </c>
      <c r="K227" s="99">
        <f t="shared" si="81"/>
        <v>0.17112037373884023</v>
      </c>
      <c r="L227" s="100">
        <f t="shared" si="78"/>
        <v>1299165605.1353917</v>
      </c>
      <c r="M227" s="23"/>
      <c r="N227" s="107">
        <f t="shared" si="64"/>
        <v>241520.06574866775</v>
      </c>
      <c r="O227" s="59">
        <f t="shared" si="65"/>
        <v>-30885.065748667752</v>
      </c>
      <c r="P227" s="59">
        <f t="shared" si="66"/>
        <v>30885.065748667752</v>
      </c>
      <c r="Q227" s="99">
        <f t="shared" si="63"/>
        <v>0.14662836541252761</v>
      </c>
      <c r="R227" s="100">
        <f t="shared" si="67"/>
        <v>953887286.29952991</v>
      </c>
      <c r="S227" s="23"/>
      <c r="T227" s="107">
        <f t="shared" si="68"/>
        <v>229006.90316052825</v>
      </c>
      <c r="U227" s="103">
        <f t="shared" si="69"/>
        <v>-2806.9246342398214</v>
      </c>
      <c r="V227" s="108">
        <v>1</v>
      </c>
      <c r="W227" s="103">
        <f t="shared" si="70"/>
        <v>226199.97852628844</v>
      </c>
      <c r="X227" s="104">
        <f t="shared" si="74"/>
        <v>-15564.97852628844</v>
      </c>
      <c r="Y227" s="104">
        <f t="shared" si="71"/>
        <v>15564.97852628844</v>
      </c>
      <c r="Z227" s="105">
        <f t="shared" si="75"/>
        <v>7.3895499448279917E-2</v>
      </c>
      <c r="AA227" s="106">
        <f t="shared" si="72"/>
        <v>242268556.52382025</v>
      </c>
      <c r="AB227" s="23"/>
    </row>
    <row r="228" spans="1:28" hidden="1" outlineLevel="2" x14ac:dyDescent="0.25">
      <c r="A228" s="265"/>
      <c r="B228" s="34">
        <v>218</v>
      </c>
      <c r="C228" s="35">
        <v>40210</v>
      </c>
      <c r="D228" s="36">
        <v>254238</v>
      </c>
      <c r="E228" s="36">
        <f t="shared" si="73"/>
        <v>43603</v>
      </c>
      <c r="F228" s="36">
        <f>AVERAGE($E$12:E228)</f>
        <v>433.33640552995394</v>
      </c>
      <c r="G228" s="107">
        <f t="shared" si="76"/>
        <v>245422.08333333334</v>
      </c>
      <c r="H228" s="103">
        <f t="shared" si="79"/>
        <v>246239.5601851852</v>
      </c>
      <c r="I228" s="59">
        <f t="shared" si="80"/>
        <v>7998.439814814803</v>
      </c>
      <c r="J228" s="59">
        <f t="shared" si="77"/>
        <v>7998.439814814803</v>
      </c>
      <c r="K228" s="99">
        <f t="shared" si="81"/>
        <v>3.1460441849034383E-2</v>
      </c>
      <c r="L228" s="100">
        <f t="shared" si="78"/>
        <v>63975039.47121466</v>
      </c>
      <c r="M228" s="23"/>
      <c r="N228" s="107">
        <f t="shared" si="64"/>
        <v>235343.05259893421</v>
      </c>
      <c r="O228" s="59">
        <f t="shared" si="65"/>
        <v>18894.947401065787</v>
      </c>
      <c r="P228" s="59">
        <f t="shared" si="66"/>
        <v>18894.947401065787</v>
      </c>
      <c r="Q228" s="99">
        <f t="shared" si="63"/>
        <v>7.4319918348420722E-2</v>
      </c>
      <c r="R228" s="100">
        <f t="shared" si="67"/>
        <v>357019037.28904271</v>
      </c>
      <c r="S228" s="23"/>
      <c r="T228" s="107">
        <f t="shared" si="68"/>
        <v>234611.38496840189</v>
      </c>
      <c r="U228" s="103">
        <f t="shared" si="69"/>
        <v>-1514.3042978726635</v>
      </c>
      <c r="V228" s="108">
        <v>1</v>
      </c>
      <c r="W228" s="103">
        <f t="shared" si="70"/>
        <v>233097.08067052922</v>
      </c>
      <c r="X228" s="104">
        <f t="shared" si="74"/>
        <v>21140.91932947078</v>
      </c>
      <c r="Y228" s="104">
        <f t="shared" si="71"/>
        <v>21140.91932947078</v>
      </c>
      <c r="Z228" s="105">
        <f t="shared" si="75"/>
        <v>8.3154049864578777E-2</v>
      </c>
      <c r="AA228" s="106">
        <f t="shared" si="72"/>
        <v>446938470.09519124</v>
      </c>
      <c r="AB228" s="23"/>
    </row>
    <row r="229" spans="1:28" hidden="1" outlineLevel="2" x14ac:dyDescent="0.25">
      <c r="A229" s="265"/>
      <c r="B229" s="34">
        <v>219</v>
      </c>
      <c r="C229" s="35">
        <v>40238</v>
      </c>
      <c r="D229" s="36">
        <v>253936</v>
      </c>
      <c r="E229" s="36">
        <f t="shared" si="73"/>
        <v>-302</v>
      </c>
      <c r="F229" s="36">
        <f>AVERAGE($E$12:E229)</f>
        <v>429.9633027522936</v>
      </c>
      <c r="G229" s="107">
        <f t="shared" si="76"/>
        <v>245796.83333333334</v>
      </c>
      <c r="H229" s="103">
        <f t="shared" si="79"/>
        <v>245855.4197388633</v>
      </c>
      <c r="I229" s="59">
        <f t="shared" si="80"/>
        <v>8080.5802611366962</v>
      </c>
      <c r="J229" s="59">
        <f t="shared" si="77"/>
        <v>8080.5802611366962</v>
      </c>
      <c r="K229" s="99">
        <f t="shared" si="81"/>
        <v>3.1821326086638742E-2</v>
      </c>
      <c r="L229" s="100">
        <f t="shared" si="78"/>
        <v>65295777.356671996</v>
      </c>
      <c r="M229" s="23"/>
      <c r="N229" s="107">
        <f t="shared" si="64"/>
        <v>239122.04207914739</v>
      </c>
      <c r="O229" s="59">
        <f t="shared" si="65"/>
        <v>14813.957920852612</v>
      </c>
      <c r="P229" s="59">
        <f t="shared" si="66"/>
        <v>14813.957920852612</v>
      </c>
      <c r="Q229" s="99">
        <f t="shared" si="63"/>
        <v>5.8337368159113369E-2</v>
      </c>
      <c r="R229" s="100">
        <f t="shared" si="67"/>
        <v>219453349.28079185</v>
      </c>
      <c r="S229" s="23"/>
      <c r="T229" s="107">
        <f t="shared" si="68"/>
        <v>239348.75646937045</v>
      </c>
      <c r="U229" s="103">
        <f t="shared" si="69"/>
        <v>-553.57991372007712</v>
      </c>
      <c r="V229" s="108">
        <v>1</v>
      </c>
      <c r="W229" s="103">
        <f t="shared" si="70"/>
        <v>238795.17655565037</v>
      </c>
      <c r="X229" s="104">
        <f t="shared" si="74"/>
        <v>15140.823444349633</v>
      </c>
      <c r="Y229" s="104">
        <f t="shared" si="71"/>
        <v>15140.823444349633</v>
      </c>
      <c r="Z229" s="105">
        <f t="shared" si="75"/>
        <v>5.9624564631834923E-2</v>
      </c>
      <c r="AA229" s="106">
        <f t="shared" si="72"/>
        <v>229244534.5729675</v>
      </c>
      <c r="AB229" s="23"/>
    </row>
    <row r="230" spans="1:28" hidden="1" outlineLevel="2" x14ac:dyDescent="0.25">
      <c r="A230" s="265"/>
      <c r="B230" s="34">
        <v>220</v>
      </c>
      <c r="C230" s="35">
        <v>40269</v>
      </c>
      <c r="D230" s="36">
        <v>256927</v>
      </c>
      <c r="E230" s="36">
        <f t="shared" si="73"/>
        <v>2991</v>
      </c>
      <c r="F230" s="36">
        <f>AVERAGE($E$12:E230)</f>
        <v>441.65753424657532</v>
      </c>
      <c r="G230" s="107">
        <f t="shared" si="76"/>
        <v>246010.33333333334</v>
      </c>
      <c r="H230" s="103">
        <f t="shared" si="79"/>
        <v>246226.79663608564</v>
      </c>
      <c r="I230" s="59">
        <f t="shared" si="80"/>
        <v>10700.203363914363</v>
      </c>
      <c r="J230" s="59">
        <f t="shared" si="77"/>
        <v>10700.203363914363</v>
      </c>
      <c r="K230" s="99">
        <f t="shared" si="81"/>
        <v>4.164686219787863E-2</v>
      </c>
      <c r="L230" s="100">
        <f t="shared" si="78"/>
        <v>114494352.02912425</v>
      </c>
      <c r="M230" s="23"/>
      <c r="N230" s="107">
        <f t="shared" si="64"/>
        <v>242084.83366331793</v>
      </c>
      <c r="O230" s="59">
        <f t="shared" si="65"/>
        <v>14842.166336682072</v>
      </c>
      <c r="P230" s="59">
        <f t="shared" si="66"/>
        <v>14842.166336682072</v>
      </c>
      <c r="Q230" s="99">
        <f t="shared" si="63"/>
        <v>5.7768028804610148E-2</v>
      </c>
      <c r="R230" s="100">
        <f t="shared" si="67"/>
        <v>220289901.56573853</v>
      </c>
      <c r="S230" s="23"/>
      <c r="T230" s="107">
        <f t="shared" si="68"/>
        <v>244234.72358895524</v>
      </c>
      <c r="U230" s="103">
        <f t="shared" si="69"/>
        <v>282.34082846068304</v>
      </c>
      <c r="V230" s="108">
        <v>1</v>
      </c>
      <c r="W230" s="103">
        <f t="shared" si="70"/>
        <v>244517.06441741591</v>
      </c>
      <c r="X230" s="104">
        <f t="shared" si="74"/>
        <v>12409.93558258409</v>
      </c>
      <c r="Y230" s="104">
        <f t="shared" si="71"/>
        <v>12409.93558258409</v>
      </c>
      <c r="Z230" s="105">
        <f t="shared" si="75"/>
        <v>4.8301406946658354E-2</v>
      </c>
      <c r="AA230" s="106">
        <f t="shared" si="72"/>
        <v>154006501.16388673</v>
      </c>
      <c r="AB230" s="23"/>
    </row>
    <row r="231" spans="1:28" hidden="1" outlineLevel="2" x14ac:dyDescent="0.25">
      <c r="A231" s="265"/>
      <c r="B231" s="34">
        <v>221</v>
      </c>
      <c r="C231" s="35">
        <v>40299</v>
      </c>
      <c r="D231" s="36">
        <v>260083</v>
      </c>
      <c r="E231" s="36">
        <f t="shared" si="73"/>
        <v>3156</v>
      </c>
      <c r="F231" s="36">
        <f>AVERAGE($E$12:E231)</f>
        <v>453.99545454545455</v>
      </c>
      <c r="G231" s="107">
        <f t="shared" si="76"/>
        <v>245897.91666666666</v>
      </c>
      <c r="H231" s="103">
        <f t="shared" si="79"/>
        <v>246451.99086757991</v>
      </c>
      <c r="I231" s="59">
        <f t="shared" si="80"/>
        <v>13631.009132420091</v>
      </c>
      <c r="J231" s="59">
        <f t="shared" si="77"/>
        <v>13631.009132420091</v>
      </c>
      <c r="K231" s="99">
        <f t="shared" si="81"/>
        <v>5.2410227244456931E-2</v>
      </c>
      <c r="L231" s="100">
        <f t="shared" si="78"/>
        <v>185804409.96811992</v>
      </c>
      <c r="M231" s="23"/>
      <c r="N231" s="107">
        <f t="shared" si="64"/>
        <v>245053.26693065435</v>
      </c>
      <c r="O231" s="59">
        <f t="shared" si="65"/>
        <v>15029.733069345646</v>
      </c>
      <c r="P231" s="59">
        <f t="shared" si="66"/>
        <v>15029.733069345646</v>
      </c>
      <c r="Q231" s="99">
        <f t="shared" si="63"/>
        <v>5.7788217874084988E-2</v>
      </c>
      <c r="R231" s="100">
        <f t="shared" si="67"/>
        <v>225892876.13578209</v>
      </c>
      <c r="S231" s="23"/>
      <c r="T231" s="107">
        <f t="shared" si="68"/>
        <v>249186.84509219113</v>
      </c>
      <c r="U231" s="103">
        <f t="shared" si="69"/>
        <v>999.96795873071915</v>
      </c>
      <c r="V231" s="108">
        <v>1</v>
      </c>
      <c r="W231" s="103">
        <f t="shared" si="70"/>
        <v>250186.81305092186</v>
      </c>
      <c r="X231" s="104">
        <f t="shared" si="74"/>
        <v>9896.1869490781392</v>
      </c>
      <c r="Y231" s="104">
        <f t="shared" si="71"/>
        <v>9896.1869490781392</v>
      </c>
      <c r="Z231" s="105">
        <f t="shared" si="75"/>
        <v>3.8050110730336623E-2</v>
      </c>
      <c r="AA231" s="106">
        <f t="shared" si="72"/>
        <v>97934516.131104484</v>
      </c>
      <c r="AB231" s="23"/>
    </row>
    <row r="232" spans="1:28" hidden="1" outlineLevel="2" x14ac:dyDescent="0.25">
      <c r="A232" s="265"/>
      <c r="B232" s="34">
        <v>222</v>
      </c>
      <c r="C232" s="35">
        <v>40330</v>
      </c>
      <c r="D232" s="36">
        <v>265315</v>
      </c>
      <c r="E232" s="36">
        <f t="shared" si="73"/>
        <v>5232</v>
      </c>
      <c r="F232" s="36">
        <f>AVERAGE($E$12:E232)</f>
        <v>475.61538461538464</v>
      </c>
      <c r="G232" s="107">
        <f t="shared" si="76"/>
        <v>246038.58333333334</v>
      </c>
      <c r="H232" s="103">
        <f t="shared" si="79"/>
        <v>246351.91212121211</v>
      </c>
      <c r="I232" s="59">
        <f t="shared" si="80"/>
        <v>18963.08787878789</v>
      </c>
      <c r="J232" s="59">
        <f t="shared" si="77"/>
        <v>18963.08787878789</v>
      </c>
      <c r="K232" s="99">
        <f t="shared" si="81"/>
        <v>7.1473862686949066E-2</v>
      </c>
      <c r="L232" s="100">
        <f t="shared" si="78"/>
        <v>359598701.89863223</v>
      </c>
      <c r="M232" s="23"/>
      <c r="N232" s="107">
        <f t="shared" si="64"/>
        <v>248059.21354452349</v>
      </c>
      <c r="O232" s="59">
        <f t="shared" si="65"/>
        <v>17255.786455476511</v>
      </c>
      <c r="P232" s="59">
        <f t="shared" si="66"/>
        <v>17255.786455476511</v>
      </c>
      <c r="Q232" s="99">
        <f t="shared" si="63"/>
        <v>6.503886495477644E-2</v>
      </c>
      <c r="R232" s="100">
        <f t="shared" si="67"/>
        <v>297762166.19700658</v>
      </c>
      <c r="S232" s="23"/>
      <c r="T232" s="107">
        <f t="shared" si="68"/>
        <v>254725.2691356453</v>
      </c>
      <c r="U232" s="103">
        <f t="shared" si="69"/>
        <v>1697.4138224154106</v>
      </c>
      <c r="V232" s="108">
        <v>1</v>
      </c>
      <c r="W232" s="103">
        <f t="shared" si="70"/>
        <v>256422.6829580607</v>
      </c>
      <c r="X232" s="104">
        <f t="shared" si="74"/>
        <v>8892.3170419392991</v>
      </c>
      <c r="Y232" s="104">
        <f t="shared" si="71"/>
        <v>8892.3170419392991</v>
      </c>
      <c r="Z232" s="105">
        <f t="shared" si="75"/>
        <v>3.3516073504850079E-2</v>
      </c>
      <c r="AA232" s="106">
        <f t="shared" si="72"/>
        <v>79073302.374364093</v>
      </c>
      <c r="AB232" s="23"/>
    </row>
    <row r="233" spans="1:28" hidden="1" outlineLevel="2" x14ac:dyDescent="0.25">
      <c r="A233" s="265"/>
      <c r="B233" s="34">
        <v>223</v>
      </c>
      <c r="C233" s="35">
        <v>40360</v>
      </c>
      <c r="D233" s="36">
        <v>263837</v>
      </c>
      <c r="E233" s="36">
        <f t="shared" si="73"/>
        <v>-1478</v>
      </c>
      <c r="F233" s="36">
        <f>AVERAGE($E$12:E233)</f>
        <v>466.81531531531533</v>
      </c>
      <c r="G233" s="107">
        <f t="shared" si="76"/>
        <v>246108.83333333334</v>
      </c>
      <c r="H233" s="103">
        <f t="shared" si="79"/>
        <v>246514.19871794872</v>
      </c>
      <c r="I233" s="59">
        <f t="shared" si="80"/>
        <v>17322.801282051281</v>
      </c>
      <c r="J233" s="59">
        <f t="shared" si="77"/>
        <v>17322.801282051281</v>
      </c>
      <c r="K233" s="99">
        <f t="shared" si="81"/>
        <v>6.5657209875988887E-2</v>
      </c>
      <c r="L233" s="100">
        <f t="shared" si="78"/>
        <v>300079444.25743753</v>
      </c>
      <c r="M233" s="23"/>
      <c r="N233" s="107">
        <f t="shared" si="64"/>
        <v>251510.37083561881</v>
      </c>
      <c r="O233" s="59">
        <f t="shared" si="65"/>
        <v>12326.629164381186</v>
      </c>
      <c r="P233" s="59">
        <f t="shared" si="66"/>
        <v>12326.629164381186</v>
      </c>
      <c r="Q233" s="99">
        <f t="shared" si="63"/>
        <v>4.6720623583429106E-2</v>
      </c>
      <c r="R233" s="100">
        <f t="shared" si="67"/>
        <v>151945786.55617282</v>
      </c>
      <c r="S233" s="23"/>
      <c r="T233" s="107">
        <f t="shared" si="68"/>
        <v>258646.97807064245</v>
      </c>
      <c r="U233" s="103">
        <f t="shared" si="69"/>
        <v>2039.2316998883261</v>
      </c>
      <c r="V233" s="108">
        <v>1</v>
      </c>
      <c r="W233" s="103">
        <f t="shared" si="70"/>
        <v>260686.20977053078</v>
      </c>
      <c r="X233" s="104">
        <f t="shared" si="74"/>
        <v>3150.7902294692176</v>
      </c>
      <c r="Y233" s="104">
        <f t="shared" si="71"/>
        <v>3150.7902294692176</v>
      </c>
      <c r="Z233" s="105">
        <f t="shared" si="75"/>
        <v>1.1942184869708258E-2</v>
      </c>
      <c r="AA233" s="106">
        <f t="shared" si="72"/>
        <v>9927479.0701186843</v>
      </c>
      <c r="AB233" s="23"/>
    </row>
    <row r="234" spans="1:28" hidden="1" outlineLevel="2" x14ac:dyDescent="0.25">
      <c r="A234" s="265"/>
      <c r="B234" s="34">
        <v>224</v>
      </c>
      <c r="C234" s="35">
        <v>40391</v>
      </c>
      <c r="D234" s="36">
        <v>244682</v>
      </c>
      <c r="E234" s="36">
        <f t="shared" si="73"/>
        <v>-19155</v>
      </c>
      <c r="F234" s="36">
        <f>AVERAGE($E$12:E234)</f>
        <v>378.82511210762334</v>
      </c>
      <c r="G234" s="107">
        <f t="shared" si="76"/>
        <v>246403.83333333334</v>
      </c>
      <c r="H234" s="103">
        <f t="shared" si="79"/>
        <v>246575.64864864867</v>
      </c>
      <c r="I234" s="59">
        <f t="shared" si="80"/>
        <v>-1893.6486486486683</v>
      </c>
      <c r="J234" s="59">
        <f t="shared" si="77"/>
        <v>1893.6486486486683</v>
      </c>
      <c r="K234" s="99">
        <f t="shared" si="81"/>
        <v>7.739223353776201E-3</v>
      </c>
      <c r="L234" s="100">
        <f t="shared" si="78"/>
        <v>3585905.2045289278</v>
      </c>
      <c r="M234" s="23"/>
      <c r="N234" s="107">
        <f t="shared" si="64"/>
        <v>253975.69666849505</v>
      </c>
      <c r="O234" s="59">
        <f t="shared" si="65"/>
        <v>-9293.6966684950457</v>
      </c>
      <c r="P234" s="59">
        <f t="shared" si="66"/>
        <v>9293.6966684950457</v>
      </c>
      <c r="Q234" s="99">
        <f t="shared" si="63"/>
        <v>3.7982755856560947E-2</v>
      </c>
      <c r="R234" s="100">
        <f t="shared" si="67"/>
        <v>86372797.765995905</v>
      </c>
      <c r="S234" s="23"/>
      <c r="T234" s="107">
        <f t="shared" si="68"/>
        <v>255884.94683937152</v>
      </c>
      <c r="U234" s="103">
        <f t="shared" si="69"/>
        <v>1301.3990737071022</v>
      </c>
      <c r="V234" s="108">
        <v>1</v>
      </c>
      <c r="W234" s="103">
        <f t="shared" si="70"/>
        <v>257186.34591307864</v>
      </c>
      <c r="X234" s="104">
        <f t="shared" si="74"/>
        <v>-12504.345913078636</v>
      </c>
      <c r="Y234" s="104">
        <f t="shared" si="71"/>
        <v>12504.345913078636</v>
      </c>
      <c r="Z234" s="105">
        <f t="shared" si="75"/>
        <v>5.1104478110685032E-2</v>
      </c>
      <c r="AA234" s="106">
        <f t="shared" si="72"/>
        <v>156358666.71392637</v>
      </c>
      <c r="AB234" s="23"/>
    </row>
    <row r="235" spans="1:28" hidden="1" outlineLevel="2" x14ac:dyDescent="0.25">
      <c r="A235" s="265"/>
      <c r="B235" s="34">
        <v>225</v>
      </c>
      <c r="C235" s="35">
        <v>40422</v>
      </c>
      <c r="D235" s="36">
        <v>256395</v>
      </c>
      <c r="E235" s="36">
        <f t="shared" si="73"/>
        <v>11713</v>
      </c>
      <c r="F235" s="36">
        <f>AVERAGE($E$12:E235)</f>
        <v>429.42410714285717</v>
      </c>
      <c r="G235" s="107">
        <f t="shared" si="76"/>
        <v>246629.83333333334</v>
      </c>
      <c r="H235" s="103">
        <f t="shared" si="79"/>
        <v>246782.65844544096</v>
      </c>
      <c r="I235" s="59">
        <f t="shared" si="80"/>
        <v>9612.3415545590397</v>
      </c>
      <c r="J235" s="59">
        <f t="shared" si="77"/>
        <v>9612.3415545590397</v>
      </c>
      <c r="K235" s="99">
        <f t="shared" si="81"/>
        <v>3.7490362739363244E-2</v>
      </c>
      <c r="L235" s="100">
        <f t="shared" si="78"/>
        <v>92397110.161502495</v>
      </c>
      <c r="M235" s="23"/>
      <c r="N235" s="107">
        <f t="shared" si="64"/>
        <v>252116.95733479605</v>
      </c>
      <c r="O235" s="59">
        <f t="shared" si="65"/>
        <v>4278.0426652039459</v>
      </c>
      <c r="P235" s="59">
        <f t="shared" si="66"/>
        <v>4278.0426652039459</v>
      </c>
      <c r="Q235" s="99">
        <f t="shared" si="63"/>
        <v>1.6685359173166193E-2</v>
      </c>
      <c r="R235" s="100">
        <f t="shared" si="67"/>
        <v>18301649.045305282</v>
      </c>
      <c r="S235" s="23"/>
      <c r="T235" s="107">
        <f t="shared" si="68"/>
        <v>256948.94213915503</v>
      </c>
      <c r="U235" s="103">
        <f t="shared" si="69"/>
        <v>1264.9161206818474</v>
      </c>
      <c r="V235" s="108">
        <v>1</v>
      </c>
      <c r="W235" s="103">
        <f t="shared" si="70"/>
        <v>258213.85825983688</v>
      </c>
      <c r="X235" s="104">
        <f t="shared" si="74"/>
        <v>-1818.8582598368812</v>
      </c>
      <c r="Y235" s="104">
        <f t="shared" si="71"/>
        <v>1818.8582598368812</v>
      </c>
      <c r="Z235" s="105">
        <f t="shared" si="75"/>
        <v>7.0939693045374563E-3</v>
      </c>
      <c r="AA235" s="106">
        <f t="shared" si="72"/>
        <v>3308245.3693768475</v>
      </c>
      <c r="AB235" s="23"/>
    </row>
    <row r="236" spans="1:28" hidden="1" outlineLevel="2" x14ac:dyDescent="0.25">
      <c r="A236" s="265"/>
      <c r="B236" s="34">
        <v>226</v>
      </c>
      <c r="C236" s="35">
        <v>40452</v>
      </c>
      <c r="D236" s="36">
        <v>239579</v>
      </c>
      <c r="E236" s="36">
        <f t="shared" si="73"/>
        <v>-16816</v>
      </c>
      <c r="F236" s="36">
        <f>AVERAGE($E$12:E236)</f>
        <v>352.77777777777777</v>
      </c>
      <c r="G236" s="107">
        <f t="shared" si="76"/>
        <v>246978.66666666666</v>
      </c>
      <c r="H236" s="103">
        <f t="shared" si="79"/>
        <v>247059.25744047621</v>
      </c>
      <c r="I236" s="59">
        <f t="shared" si="80"/>
        <v>-7480.2574404762127</v>
      </c>
      <c r="J236" s="59">
        <f t="shared" si="77"/>
        <v>7480.2574404762127</v>
      </c>
      <c r="K236" s="99">
        <f t="shared" si="81"/>
        <v>3.1222508819538492E-2</v>
      </c>
      <c r="L236" s="100">
        <f t="shared" si="78"/>
        <v>55954251.375799738</v>
      </c>
      <c r="M236" s="23"/>
      <c r="N236" s="107">
        <f t="shared" si="64"/>
        <v>252972.56586783685</v>
      </c>
      <c r="O236" s="59">
        <f t="shared" si="65"/>
        <v>-13393.565867836849</v>
      </c>
      <c r="P236" s="59">
        <f t="shared" si="66"/>
        <v>13393.565867836849</v>
      </c>
      <c r="Q236" s="99">
        <f t="shared" si="63"/>
        <v>5.5904590418345716E-2</v>
      </c>
      <c r="R236" s="100">
        <f t="shared" si="67"/>
        <v>179387606.65608424</v>
      </c>
      <c r="S236" s="23"/>
      <c r="T236" s="107">
        <f t="shared" si="68"/>
        <v>252623.40078188578</v>
      </c>
      <c r="U236" s="103">
        <f t="shared" si="69"/>
        <v>405.80426164537732</v>
      </c>
      <c r="V236" s="108">
        <v>1</v>
      </c>
      <c r="W236" s="103">
        <f t="shared" si="70"/>
        <v>253029.20504353117</v>
      </c>
      <c r="X236" s="104">
        <f t="shared" si="74"/>
        <v>-13450.205043531168</v>
      </c>
      <c r="Y236" s="104">
        <f t="shared" si="71"/>
        <v>13450.205043531168</v>
      </c>
      <c r="Z236" s="105">
        <f t="shared" si="75"/>
        <v>5.6141001688508461E-2</v>
      </c>
      <c r="AA236" s="106">
        <f t="shared" si="72"/>
        <v>180908015.71303129</v>
      </c>
      <c r="AB236" s="23"/>
    </row>
    <row r="237" spans="1:28" hidden="1" outlineLevel="2" x14ac:dyDescent="0.25">
      <c r="A237" s="265"/>
      <c r="B237" s="34">
        <v>227</v>
      </c>
      <c r="C237" s="35">
        <v>40483</v>
      </c>
      <c r="D237" s="36">
        <v>240800</v>
      </c>
      <c r="E237" s="36">
        <f t="shared" si="73"/>
        <v>1221</v>
      </c>
      <c r="F237" s="36">
        <f>AVERAGE($E$12:E237)</f>
        <v>356.6194690265487</v>
      </c>
      <c r="G237" s="107">
        <f t="shared" si="76"/>
        <v>247171.58333333334</v>
      </c>
      <c r="H237" s="103">
        <f t="shared" si="79"/>
        <v>247331.44444444444</v>
      </c>
      <c r="I237" s="59">
        <f t="shared" si="80"/>
        <v>-6531.444444444438</v>
      </c>
      <c r="J237" s="59">
        <f t="shared" si="77"/>
        <v>6531.444444444438</v>
      </c>
      <c r="K237" s="99">
        <f t="shared" si="81"/>
        <v>2.7123938722775905E-2</v>
      </c>
      <c r="L237" s="100">
        <f t="shared" si="78"/>
        <v>42659766.530864112</v>
      </c>
      <c r="M237" s="23"/>
      <c r="N237" s="107">
        <f t="shared" si="64"/>
        <v>250293.8526942695</v>
      </c>
      <c r="O237" s="59">
        <f t="shared" si="65"/>
        <v>-9493.8526942695025</v>
      </c>
      <c r="P237" s="59">
        <f t="shared" si="66"/>
        <v>9493.8526942695025</v>
      </c>
      <c r="Q237" s="99">
        <f t="shared" si="63"/>
        <v>3.9426298564242117E-2</v>
      </c>
      <c r="R237" s="100">
        <f t="shared" si="67"/>
        <v>90133238.980488285</v>
      </c>
      <c r="S237" s="23"/>
      <c r="T237" s="107">
        <f t="shared" si="68"/>
        <v>249360.44353047182</v>
      </c>
      <c r="U237" s="103">
        <f t="shared" si="69"/>
        <v>-157.99155225302695</v>
      </c>
      <c r="V237" s="108">
        <v>1</v>
      </c>
      <c r="W237" s="103">
        <f t="shared" si="70"/>
        <v>249202.4519782188</v>
      </c>
      <c r="X237" s="104">
        <f t="shared" si="74"/>
        <v>-8402.4519782187999</v>
      </c>
      <c r="Y237" s="104">
        <f t="shared" si="71"/>
        <v>8402.4519782187999</v>
      </c>
      <c r="Z237" s="105">
        <f t="shared" si="75"/>
        <v>3.4893903564031561E-2</v>
      </c>
      <c r="AA237" s="106">
        <f t="shared" si="72"/>
        <v>70601199.246273026</v>
      </c>
      <c r="AB237" s="23"/>
    </row>
    <row r="238" spans="1:28" hidden="1" outlineLevel="2" x14ac:dyDescent="0.25">
      <c r="A238" s="265"/>
      <c r="B238" s="34">
        <v>228</v>
      </c>
      <c r="C238" s="35">
        <v>40513</v>
      </c>
      <c r="D238" s="36">
        <v>223790</v>
      </c>
      <c r="E238" s="36">
        <f t="shared" si="73"/>
        <v>-17010</v>
      </c>
      <c r="F238" s="36">
        <f>AVERAGE($E$12:E238)</f>
        <v>280.11453744493394</v>
      </c>
      <c r="G238" s="107">
        <f t="shared" si="76"/>
        <v>247272.16666666666</v>
      </c>
      <c r="H238" s="103">
        <f t="shared" si="79"/>
        <v>247528.20280235988</v>
      </c>
      <c r="I238" s="59">
        <f t="shared" si="80"/>
        <v>-23738.202802359883</v>
      </c>
      <c r="J238" s="59">
        <f t="shared" si="77"/>
        <v>23738.202802359883</v>
      </c>
      <c r="K238" s="99">
        <f t="shared" si="81"/>
        <v>0.10607356361928541</v>
      </c>
      <c r="L238" s="100">
        <f t="shared" si="78"/>
        <v>563502272.28596663</v>
      </c>
      <c r="M238" s="23"/>
      <c r="N238" s="107">
        <f t="shared" si="64"/>
        <v>248395.08215541561</v>
      </c>
      <c r="O238" s="59">
        <f t="shared" si="65"/>
        <v>-24605.082155415614</v>
      </c>
      <c r="P238" s="59">
        <f t="shared" si="66"/>
        <v>24605.082155415614</v>
      </c>
      <c r="Q238" s="99">
        <f t="shared" si="63"/>
        <v>0.10994719225799014</v>
      </c>
      <c r="R238" s="100">
        <f t="shared" si="67"/>
        <v>605410067.87475181</v>
      </c>
      <c r="S238" s="23"/>
      <c r="T238" s="107">
        <f t="shared" si="68"/>
        <v>241578.71638475315</v>
      </c>
      <c r="U238" s="103">
        <f t="shared" si="69"/>
        <v>-1329.5668096155464</v>
      </c>
      <c r="V238" s="108">
        <v>1</v>
      </c>
      <c r="W238" s="103">
        <f t="shared" si="70"/>
        <v>240249.14957513759</v>
      </c>
      <c r="X238" s="104">
        <f t="shared" si="74"/>
        <v>-16459.149575137591</v>
      </c>
      <c r="Y238" s="104">
        <f t="shared" si="71"/>
        <v>16459.149575137591</v>
      </c>
      <c r="Z238" s="105">
        <f t="shared" si="75"/>
        <v>7.354729690843019E-2</v>
      </c>
      <c r="AA238" s="106">
        <f t="shared" si="72"/>
        <v>270903604.73675197</v>
      </c>
      <c r="AB238" s="23"/>
    </row>
    <row r="239" spans="1:28" hidden="1" outlineLevel="2" x14ac:dyDescent="0.25">
      <c r="A239" s="265"/>
      <c r="B239" s="34">
        <v>229</v>
      </c>
      <c r="C239" s="35">
        <v>40544</v>
      </c>
      <c r="D239" s="36">
        <v>213463</v>
      </c>
      <c r="E239" s="36">
        <f t="shared" si="73"/>
        <v>-10327</v>
      </c>
      <c r="F239" s="36">
        <f>AVERAGE($E$12:E239)</f>
        <v>233.59210526315789</v>
      </c>
      <c r="G239" s="107">
        <f t="shared" si="76"/>
        <v>247518.08333333334</v>
      </c>
      <c r="H239" s="103">
        <f t="shared" si="79"/>
        <v>247552.28120411158</v>
      </c>
      <c r="I239" s="59">
        <f t="shared" si="80"/>
        <v>-34089.281204111583</v>
      </c>
      <c r="J239" s="59">
        <f t="shared" si="77"/>
        <v>34089.281204111583</v>
      </c>
      <c r="K239" s="99">
        <f t="shared" si="81"/>
        <v>0.15969644015174331</v>
      </c>
      <c r="L239" s="100">
        <f t="shared" si="78"/>
        <v>1162079093.0129952</v>
      </c>
      <c r="M239" s="23"/>
      <c r="N239" s="107">
        <f t="shared" si="64"/>
        <v>243474.0657243325</v>
      </c>
      <c r="O239" s="59">
        <f t="shared" si="65"/>
        <v>-30011.065724332497</v>
      </c>
      <c r="P239" s="59">
        <f t="shared" si="66"/>
        <v>30011.065724332497</v>
      </c>
      <c r="Q239" s="99">
        <f t="shared" si="63"/>
        <v>0.14059141736194328</v>
      </c>
      <c r="R239" s="100">
        <f t="shared" si="67"/>
        <v>900664065.91020477</v>
      </c>
      <c r="S239" s="23"/>
      <c r="T239" s="107">
        <f t="shared" si="68"/>
        <v>232213.3047025963</v>
      </c>
      <c r="U239" s="103">
        <f t="shared" si="69"/>
        <v>-2564.4728355724501</v>
      </c>
      <c r="V239" s="108">
        <v>1</v>
      </c>
      <c r="W239" s="103">
        <f t="shared" si="70"/>
        <v>229648.83186702387</v>
      </c>
      <c r="X239" s="104">
        <f t="shared" si="74"/>
        <v>-16185.831867023866</v>
      </c>
      <c r="Y239" s="104">
        <f t="shared" si="71"/>
        <v>16185.831867023866</v>
      </c>
      <c r="Z239" s="105">
        <f t="shared" si="75"/>
        <v>7.5824999494169321E-2</v>
      </c>
      <c r="AA239" s="106">
        <f t="shared" si="72"/>
        <v>261981153.22756529</v>
      </c>
      <c r="AB239" s="23"/>
    </row>
    <row r="240" spans="1:28" hidden="1" outlineLevel="2" x14ac:dyDescent="0.25">
      <c r="A240" s="265"/>
      <c r="B240" s="34">
        <v>230</v>
      </c>
      <c r="C240" s="35">
        <v>40575</v>
      </c>
      <c r="D240" s="36">
        <v>253124</v>
      </c>
      <c r="E240" s="36">
        <f t="shared" si="73"/>
        <v>39661</v>
      </c>
      <c r="F240" s="36">
        <f>AVERAGE($E$12:E240)</f>
        <v>405.76419213973799</v>
      </c>
      <c r="G240" s="107">
        <f t="shared" si="76"/>
        <v>247753.75</v>
      </c>
      <c r="H240" s="103">
        <f t="shared" si="79"/>
        <v>247751.67543859649</v>
      </c>
      <c r="I240" s="59">
        <f t="shared" si="80"/>
        <v>5372.3245614035113</v>
      </c>
      <c r="J240" s="59">
        <f t="shared" si="77"/>
        <v>5372.3245614035113</v>
      </c>
      <c r="K240" s="99">
        <f t="shared" si="81"/>
        <v>2.1224082115498772E-2</v>
      </c>
      <c r="L240" s="100">
        <f t="shared" si="78"/>
        <v>28861871.19305943</v>
      </c>
      <c r="M240" s="23"/>
      <c r="N240" s="107">
        <f t="shared" si="64"/>
        <v>237471.85257946601</v>
      </c>
      <c r="O240" s="59">
        <f t="shared" si="65"/>
        <v>15652.147420533991</v>
      </c>
      <c r="P240" s="59">
        <f t="shared" si="66"/>
        <v>15652.147420533991</v>
      </c>
      <c r="Q240" s="99">
        <f t="shared" si="63"/>
        <v>6.1835888420434221E-2</v>
      </c>
      <c r="R240" s="100">
        <f t="shared" si="67"/>
        <v>244989718.87412888</v>
      </c>
      <c r="S240" s="23"/>
      <c r="T240" s="107">
        <f t="shared" si="68"/>
        <v>236691.3823069167</v>
      </c>
      <c r="U240" s="103">
        <f t="shared" si="69"/>
        <v>-1482.211030588307</v>
      </c>
      <c r="V240" s="108">
        <v>1</v>
      </c>
      <c r="W240" s="103">
        <f t="shared" si="70"/>
        <v>235209.17127632839</v>
      </c>
      <c r="X240" s="104">
        <f t="shared" si="74"/>
        <v>17914.828723671613</v>
      </c>
      <c r="Y240" s="104">
        <f t="shared" si="71"/>
        <v>17914.828723671613</v>
      </c>
      <c r="Z240" s="105">
        <f t="shared" si="75"/>
        <v>7.0774911599341087E-2</v>
      </c>
      <c r="AA240" s="106">
        <f t="shared" si="72"/>
        <v>320941088.19848949</v>
      </c>
      <c r="AB240" s="23"/>
    </row>
    <row r="241" spans="1:28" hidden="1" outlineLevel="2" x14ac:dyDescent="0.25">
      <c r="A241" s="265"/>
      <c r="B241" s="34">
        <v>231</v>
      </c>
      <c r="C241" s="35">
        <v>40603</v>
      </c>
      <c r="D241" s="36">
        <v>249578</v>
      </c>
      <c r="E241" s="36">
        <f t="shared" si="73"/>
        <v>-3546</v>
      </c>
      <c r="F241" s="36">
        <f>AVERAGE($E$12:E241)</f>
        <v>388.5826086956522</v>
      </c>
      <c r="G241" s="107">
        <f t="shared" si="76"/>
        <v>247660.91666666666</v>
      </c>
      <c r="H241" s="103">
        <f t="shared" si="79"/>
        <v>248159.51419213973</v>
      </c>
      <c r="I241" s="59">
        <f t="shared" si="80"/>
        <v>1418.4858078602701</v>
      </c>
      <c r="J241" s="59">
        <f t="shared" si="77"/>
        <v>1418.4858078602701</v>
      </c>
      <c r="K241" s="99">
        <f t="shared" si="81"/>
        <v>5.6835370419679229E-3</v>
      </c>
      <c r="L241" s="100">
        <f t="shared" si="78"/>
        <v>2012101.9871010033</v>
      </c>
      <c r="M241" s="23"/>
      <c r="N241" s="107">
        <f t="shared" si="64"/>
        <v>240602.28206357284</v>
      </c>
      <c r="O241" s="59">
        <f t="shared" si="65"/>
        <v>8975.7179364271578</v>
      </c>
      <c r="P241" s="59">
        <f t="shared" si="66"/>
        <v>8975.7179364271578</v>
      </c>
      <c r="Q241" s="99">
        <f t="shared" si="63"/>
        <v>3.596357826582134E-2</v>
      </c>
      <c r="R241" s="100">
        <f t="shared" si="67"/>
        <v>80563512.474300191</v>
      </c>
      <c r="S241" s="23"/>
      <c r="T241" s="107">
        <f t="shared" si="68"/>
        <v>239519.81989342984</v>
      </c>
      <c r="U241" s="103">
        <f t="shared" si="69"/>
        <v>-819.77341046561742</v>
      </c>
      <c r="V241" s="108">
        <v>1</v>
      </c>
      <c r="W241" s="103">
        <f t="shared" si="70"/>
        <v>238700.04648296422</v>
      </c>
      <c r="X241" s="104">
        <f t="shared" si="74"/>
        <v>10877.953517035785</v>
      </c>
      <c r="Y241" s="104">
        <f t="shared" si="71"/>
        <v>10877.953517035785</v>
      </c>
      <c r="Z241" s="105">
        <f t="shared" si="75"/>
        <v>4.3585386200048822E-2</v>
      </c>
      <c r="AA241" s="106">
        <f t="shared" si="72"/>
        <v>118329872.7187912</v>
      </c>
      <c r="AB241" s="23"/>
    </row>
    <row r="242" spans="1:28" hidden="1" outlineLevel="2" x14ac:dyDescent="0.25">
      <c r="A242" s="265"/>
      <c r="B242" s="34">
        <v>232</v>
      </c>
      <c r="C242" s="35">
        <v>40634</v>
      </c>
      <c r="D242" s="36">
        <v>254083</v>
      </c>
      <c r="E242" s="36">
        <f t="shared" si="73"/>
        <v>4505</v>
      </c>
      <c r="F242" s="36">
        <f>AVERAGE($E$12:E242)</f>
        <v>406.40259740259739</v>
      </c>
      <c r="G242" s="107">
        <f t="shared" si="76"/>
        <v>247297.75</v>
      </c>
      <c r="H242" s="103">
        <f t="shared" si="79"/>
        <v>248049.49927536232</v>
      </c>
      <c r="I242" s="59">
        <f t="shared" si="80"/>
        <v>6033.5007246376772</v>
      </c>
      <c r="J242" s="59">
        <f t="shared" si="77"/>
        <v>6033.5007246376772</v>
      </c>
      <c r="K242" s="99">
        <f t="shared" si="81"/>
        <v>2.374618028218211E-2</v>
      </c>
      <c r="L242" s="100">
        <f t="shared" si="78"/>
        <v>36403130.994203374</v>
      </c>
      <c r="M242" s="23"/>
      <c r="N242" s="107">
        <f t="shared" si="64"/>
        <v>242397.42565085829</v>
      </c>
      <c r="O242" s="59">
        <f t="shared" si="65"/>
        <v>11685.574349141709</v>
      </c>
      <c r="P242" s="59">
        <f t="shared" si="66"/>
        <v>11685.574349141709</v>
      </c>
      <c r="Q242" s="99">
        <f t="shared" si="63"/>
        <v>4.5991169614424059E-2</v>
      </c>
      <c r="R242" s="100">
        <f t="shared" si="67"/>
        <v>136552647.86931866</v>
      </c>
      <c r="S242" s="23"/>
      <c r="T242" s="107">
        <f t="shared" si="68"/>
        <v>243314.93253807494</v>
      </c>
      <c r="U242" s="103">
        <f t="shared" si="69"/>
        <v>-110.58219423965841</v>
      </c>
      <c r="V242" s="108">
        <v>1</v>
      </c>
      <c r="W242" s="103">
        <f t="shared" si="70"/>
        <v>243204.35034383528</v>
      </c>
      <c r="X242" s="104">
        <f t="shared" si="74"/>
        <v>10878.649656164722</v>
      </c>
      <c r="Y242" s="104">
        <f t="shared" si="71"/>
        <v>10878.649656164722</v>
      </c>
      <c r="Z242" s="105">
        <f t="shared" si="75"/>
        <v>4.2815338516015322E-2</v>
      </c>
      <c r="AA242" s="106">
        <f t="shared" si="72"/>
        <v>118345018.34157282</v>
      </c>
      <c r="AB242" s="23"/>
    </row>
    <row r="243" spans="1:28" hidden="1" outlineLevel="2" x14ac:dyDescent="0.25">
      <c r="A243" s="265"/>
      <c r="B243" s="34">
        <v>233</v>
      </c>
      <c r="C243" s="35">
        <v>40664</v>
      </c>
      <c r="D243" s="36">
        <v>258350</v>
      </c>
      <c r="E243" s="36">
        <f t="shared" si="73"/>
        <v>4267</v>
      </c>
      <c r="F243" s="36">
        <f>AVERAGE($E$12:E243)</f>
        <v>423.04310344827587</v>
      </c>
      <c r="G243" s="107">
        <f t="shared" si="76"/>
        <v>247060.75</v>
      </c>
      <c r="H243" s="103">
        <f t="shared" si="79"/>
        <v>247704.1525974026</v>
      </c>
      <c r="I243" s="59">
        <f t="shared" si="80"/>
        <v>10645.847402597399</v>
      </c>
      <c r="J243" s="59">
        <f t="shared" si="77"/>
        <v>10645.847402597399</v>
      </c>
      <c r="K243" s="99">
        <f t="shared" si="81"/>
        <v>4.1207073360160246E-2</v>
      </c>
      <c r="L243" s="100">
        <f t="shared" si="78"/>
        <v>113334066.91938978</v>
      </c>
      <c r="M243" s="23"/>
      <c r="N243" s="107">
        <f t="shared" si="64"/>
        <v>244734.54052068666</v>
      </c>
      <c r="O243" s="59">
        <f t="shared" si="65"/>
        <v>13615.459479313344</v>
      </c>
      <c r="P243" s="59">
        <f t="shared" si="66"/>
        <v>13615.459479313344</v>
      </c>
      <c r="Q243" s="99">
        <f t="shared" si="63"/>
        <v>5.270160433254633E-2</v>
      </c>
      <c r="R243" s="100">
        <f t="shared" si="67"/>
        <v>185380736.8328236</v>
      </c>
      <c r="S243" s="23"/>
      <c r="T243" s="107">
        <f t="shared" si="68"/>
        <v>247748.04524068467</v>
      </c>
      <c r="U243" s="103">
        <f t="shared" si="69"/>
        <v>587.66874231114707</v>
      </c>
      <c r="V243" s="108">
        <v>1</v>
      </c>
      <c r="W243" s="103">
        <f t="shared" si="70"/>
        <v>248335.71398299583</v>
      </c>
      <c r="X243" s="104">
        <f t="shared" si="74"/>
        <v>10014.286017004168</v>
      </c>
      <c r="Y243" s="104">
        <f t="shared" si="71"/>
        <v>10014.286017004168</v>
      </c>
      <c r="Z243" s="105">
        <f t="shared" si="75"/>
        <v>3.876247732534998E-2</v>
      </c>
      <c r="AA243" s="106">
        <f t="shared" si="72"/>
        <v>100285924.43036519</v>
      </c>
      <c r="AB243" s="23"/>
    </row>
    <row r="244" spans="1:28" hidden="1" outlineLevel="2" x14ac:dyDescent="0.25">
      <c r="A244" s="265"/>
      <c r="B244" s="34">
        <v>234</v>
      </c>
      <c r="C244" s="35">
        <v>40695</v>
      </c>
      <c r="D244" s="36">
        <v>260175</v>
      </c>
      <c r="E244" s="36">
        <f t="shared" si="73"/>
        <v>1825</v>
      </c>
      <c r="F244" s="36">
        <f>AVERAGE($E$12:E244)</f>
        <v>429.06008583690988</v>
      </c>
      <c r="G244" s="107">
        <f t="shared" si="76"/>
        <v>246916.33333333334</v>
      </c>
      <c r="H244" s="103">
        <f t="shared" si="79"/>
        <v>247483.79310344829</v>
      </c>
      <c r="I244" s="59">
        <f t="shared" si="80"/>
        <v>12691.20689655171</v>
      </c>
      <c r="J244" s="59">
        <f t="shared" si="77"/>
        <v>12691.20689655171</v>
      </c>
      <c r="K244" s="99">
        <f t="shared" si="81"/>
        <v>4.8779501860485096E-2</v>
      </c>
      <c r="L244" s="100">
        <f t="shared" si="78"/>
        <v>161066732.49108168</v>
      </c>
      <c r="M244" s="23"/>
      <c r="N244" s="107">
        <f t="shared" si="64"/>
        <v>247457.63241654934</v>
      </c>
      <c r="O244" s="59">
        <f t="shared" si="65"/>
        <v>12717.367583450658</v>
      </c>
      <c r="P244" s="59">
        <f t="shared" si="66"/>
        <v>12717.367583450658</v>
      </c>
      <c r="Q244" s="99">
        <f t="shared" si="63"/>
        <v>4.8880052208900383E-2</v>
      </c>
      <c r="R244" s="100">
        <f t="shared" si="67"/>
        <v>161731438.25260162</v>
      </c>
      <c r="S244" s="23"/>
      <c r="T244" s="107">
        <f t="shared" si="68"/>
        <v>251887.49978809708</v>
      </c>
      <c r="U244" s="103">
        <f t="shared" si="69"/>
        <v>1133.4883497322944</v>
      </c>
      <c r="V244" s="108">
        <v>1</v>
      </c>
      <c r="W244" s="103">
        <f t="shared" si="70"/>
        <v>253020.98813782938</v>
      </c>
      <c r="X244" s="104">
        <f t="shared" si="74"/>
        <v>7154.0118621706206</v>
      </c>
      <c r="Y244" s="104">
        <f t="shared" si="71"/>
        <v>7154.0118621706206</v>
      </c>
      <c r="Z244" s="105">
        <f t="shared" si="75"/>
        <v>2.7496922694996141E-2</v>
      </c>
      <c r="AA244" s="106">
        <f t="shared" si="72"/>
        <v>51179885.724077947</v>
      </c>
      <c r="AB244" s="23"/>
    </row>
    <row r="245" spans="1:28" hidden="1" outlineLevel="2" x14ac:dyDescent="0.25">
      <c r="A245" s="265"/>
      <c r="B245" s="34">
        <v>235</v>
      </c>
      <c r="C245" s="35">
        <v>40725</v>
      </c>
      <c r="D245" s="36">
        <v>260526</v>
      </c>
      <c r="E245" s="36">
        <f t="shared" si="73"/>
        <v>351</v>
      </c>
      <c r="F245" s="36">
        <f>AVERAGE($E$12:E245)</f>
        <v>428.72649572649573</v>
      </c>
      <c r="G245" s="107">
        <f t="shared" si="76"/>
        <v>246488</v>
      </c>
      <c r="H245" s="103">
        <f t="shared" si="79"/>
        <v>247345.39341917026</v>
      </c>
      <c r="I245" s="59">
        <f t="shared" si="80"/>
        <v>13180.606580829743</v>
      </c>
      <c r="J245" s="59">
        <f t="shared" si="77"/>
        <v>13180.606580829743</v>
      </c>
      <c r="K245" s="99">
        <f t="shared" si="81"/>
        <v>5.0592288603938732E-2</v>
      </c>
      <c r="L245" s="100">
        <f t="shared" si="78"/>
        <v>173728389.83861232</v>
      </c>
      <c r="M245" s="23"/>
      <c r="N245" s="107">
        <f t="shared" si="64"/>
        <v>250001.10593323948</v>
      </c>
      <c r="O245" s="59">
        <f t="shared" si="65"/>
        <v>10524.89406676052</v>
      </c>
      <c r="P245" s="59">
        <f t="shared" si="66"/>
        <v>10524.89406676052</v>
      </c>
      <c r="Q245" s="99">
        <f t="shared" si="63"/>
        <v>4.0398632254594627E-2</v>
      </c>
      <c r="R245" s="100">
        <f t="shared" si="67"/>
        <v>110773395.11653081</v>
      </c>
      <c r="S245" s="23"/>
      <c r="T245" s="107">
        <f t="shared" si="68"/>
        <v>255272.49169648055</v>
      </c>
      <c r="U245" s="103">
        <f t="shared" si="69"/>
        <v>1479.4874769108733</v>
      </c>
      <c r="V245" s="108">
        <v>1</v>
      </c>
      <c r="W245" s="103">
        <f t="shared" si="70"/>
        <v>256751.97917339142</v>
      </c>
      <c r="X245" s="104">
        <f t="shared" si="74"/>
        <v>3774.0208266085829</v>
      </c>
      <c r="Y245" s="104">
        <f t="shared" si="71"/>
        <v>3774.0208266085829</v>
      </c>
      <c r="Z245" s="105">
        <f t="shared" si="75"/>
        <v>1.4486158105557921E-2</v>
      </c>
      <c r="AA245" s="106">
        <f t="shared" si="72"/>
        <v>14243233.199675331</v>
      </c>
      <c r="AB245" s="23"/>
    </row>
    <row r="246" spans="1:28" hidden="1" outlineLevel="2" x14ac:dyDescent="0.25">
      <c r="A246" s="265"/>
      <c r="B246" s="34">
        <v>236</v>
      </c>
      <c r="C246" s="35">
        <v>40756</v>
      </c>
      <c r="D246" s="36">
        <v>242062</v>
      </c>
      <c r="E246" s="36">
        <f t="shared" si="73"/>
        <v>-18464</v>
      </c>
      <c r="F246" s="36">
        <f>AVERAGE($E$12:E246)</f>
        <v>348.33191489361701</v>
      </c>
      <c r="G246" s="107">
        <f t="shared" si="76"/>
        <v>246212.08333333334</v>
      </c>
      <c r="H246" s="103">
        <f t="shared" si="79"/>
        <v>246916.7264957265</v>
      </c>
      <c r="I246" s="59">
        <f t="shared" si="80"/>
        <v>-4854.7264957264997</v>
      </c>
      <c r="J246" s="59">
        <f t="shared" si="77"/>
        <v>4854.7264957264997</v>
      </c>
      <c r="K246" s="99">
        <f t="shared" si="81"/>
        <v>2.005571504708091E-2</v>
      </c>
      <c r="L246" s="100">
        <f t="shared" si="78"/>
        <v>23568369.348308899</v>
      </c>
      <c r="M246" s="23"/>
      <c r="N246" s="107">
        <f t="shared" si="64"/>
        <v>252106.0847465916</v>
      </c>
      <c r="O246" s="59">
        <f t="shared" si="65"/>
        <v>-10044.084746591601</v>
      </c>
      <c r="P246" s="59">
        <f t="shared" si="66"/>
        <v>10044.084746591601</v>
      </c>
      <c r="Q246" s="99">
        <f t="shared" si="63"/>
        <v>4.1493851767694233E-2</v>
      </c>
      <c r="R246" s="100">
        <f t="shared" si="67"/>
        <v>100883638.39671408</v>
      </c>
      <c r="S246" s="23"/>
      <c r="T246" s="107">
        <f t="shared" si="68"/>
        <v>252344.98542137397</v>
      </c>
      <c r="U246" s="103">
        <f t="shared" si="69"/>
        <v>802.24404737218345</v>
      </c>
      <c r="V246" s="108">
        <v>1</v>
      </c>
      <c r="W246" s="103">
        <f t="shared" si="70"/>
        <v>253147.22946874617</v>
      </c>
      <c r="X246" s="104">
        <f t="shared" si="74"/>
        <v>-11085.229468746169</v>
      </c>
      <c r="Y246" s="104">
        <f t="shared" si="71"/>
        <v>11085.229468746169</v>
      </c>
      <c r="Z246" s="105">
        <f t="shared" si="75"/>
        <v>4.5795000738431346E-2</v>
      </c>
      <c r="AA246" s="106">
        <f t="shared" si="72"/>
        <v>122882312.37475847</v>
      </c>
      <c r="AB246" s="23"/>
    </row>
    <row r="247" spans="1:28" hidden="1" outlineLevel="2" x14ac:dyDescent="0.25">
      <c r="A247" s="265"/>
      <c r="B247" s="34">
        <v>237</v>
      </c>
      <c r="C247" s="35">
        <v>40787</v>
      </c>
      <c r="D247" s="36">
        <v>251906</v>
      </c>
      <c r="E247" s="36">
        <f t="shared" si="73"/>
        <v>9844</v>
      </c>
      <c r="F247" s="36">
        <f>AVERAGE($E$12:E247)</f>
        <v>388.56779661016947</v>
      </c>
      <c r="G247" s="107">
        <f t="shared" si="76"/>
        <v>245993.75</v>
      </c>
      <c r="H247" s="103">
        <f t="shared" si="79"/>
        <v>246560.41524822696</v>
      </c>
      <c r="I247" s="59">
        <f t="shared" si="80"/>
        <v>5345.5847517730435</v>
      </c>
      <c r="J247" s="59">
        <f t="shared" si="77"/>
        <v>5345.5847517730435</v>
      </c>
      <c r="K247" s="99">
        <f t="shared" si="81"/>
        <v>2.1220553507153635E-2</v>
      </c>
      <c r="L247" s="100">
        <f t="shared" si="78"/>
        <v>28575276.338388473</v>
      </c>
      <c r="M247" s="23"/>
      <c r="N247" s="107">
        <f t="shared" si="64"/>
        <v>250097.26779727329</v>
      </c>
      <c r="O247" s="59">
        <f t="shared" si="65"/>
        <v>1808.7322027267073</v>
      </c>
      <c r="P247" s="59">
        <f t="shared" si="66"/>
        <v>1808.7322027267073</v>
      </c>
      <c r="Q247" s="99">
        <f t="shared" si="63"/>
        <v>7.1801870647253633E-3</v>
      </c>
      <c r="R247" s="100">
        <f t="shared" si="67"/>
        <v>3271512.1811806066</v>
      </c>
      <c r="S247" s="23"/>
      <c r="T247" s="107">
        <f t="shared" si="68"/>
        <v>252774.86062812229</v>
      </c>
      <c r="U247" s="103">
        <f t="shared" si="69"/>
        <v>745.02037861567362</v>
      </c>
      <c r="V247" s="108">
        <v>1</v>
      </c>
      <c r="W247" s="103">
        <f t="shared" si="70"/>
        <v>253519.88100673797</v>
      </c>
      <c r="X247" s="104">
        <f t="shared" si="74"/>
        <v>-1613.8810067379673</v>
      </c>
      <c r="Y247" s="104">
        <f t="shared" si="71"/>
        <v>1613.8810067379673</v>
      </c>
      <c r="Z247" s="105">
        <f t="shared" si="75"/>
        <v>6.4066795024253775E-3</v>
      </c>
      <c r="AA247" s="106">
        <f t="shared" si="72"/>
        <v>2604611.9039095547</v>
      </c>
      <c r="AB247" s="23"/>
    </row>
    <row r="248" spans="1:28" hidden="1" outlineLevel="2" x14ac:dyDescent="0.25">
      <c r="A248" s="265"/>
      <c r="B248" s="34">
        <v>238</v>
      </c>
      <c r="C248" s="35">
        <v>40817</v>
      </c>
      <c r="D248" s="36">
        <v>238535</v>
      </c>
      <c r="E248" s="36">
        <f t="shared" si="73"/>
        <v>-13371</v>
      </c>
      <c r="F248" s="36">
        <f>AVERAGE($E$12:E248)</f>
        <v>330.51054852320675</v>
      </c>
      <c r="G248" s="107">
        <f t="shared" si="76"/>
        <v>245619.66666666666</v>
      </c>
      <c r="H248" s="103">
        <f t="shared" si="79"/>
        <v>246382.31779661018</v>
      </c>
      <c r="I248" s="59">
        <f t="shared" si="80"/>
        <v>-7847.3177966101794</v>
      </c>
      <c r="J248" s="59">
        <f t="shared" si="77"/>
        <v>7847.3177966101794</v>
      </c>
      <c r="K248" s="99">
        <f t="shared" si="81"/>
        <v>3.2897972191125745E-2</v>
      </c>
      <c r="L248" s="100">
        <f t="shared" si="78"/>
        <v>61580396.60099484</v>
      </c>
      <c r="M248" s="23"/>
      <c r="N248" s="107">
        <f t="shared" si="64"/>
        <v>250459.01423781866</v>
      </c>
      <c r="O248" s="59">
        <f t="shared" si="65"/>
        <v>-11924.014237818657</v>
      </c>
      <c r="P248" s="59">
        <f t="shared" si="66"/>
        <v>11924.014237818657</v>
      </c>
      <c r="Q248" s="99">
        <f t="shared" si="63"/>
        <v>4.9988530982114393E-2</v>
      </c>
      <c r="R248" s="100">
        <f t="shared" si="67"/>
        <v>142182115.54370207</v>
      </c>
      <c r="S248" s="23"/>
      <c r="T248" s="107">
        <f t="shared" si="68"/>
        <v>249024.41670471657</v>
      </c>
      <c r="U248" s="103">
        <f t="shared" si="69"/>
        <v>54.181264111371775</v>
      </c>
      <c r="V248" s="108">
        <v>1</v>
      </c>
      <c r="W248" s="103">
        <f t="shared" si="70"/>
        <v>249078.59796882793</v>
      </c>
      <c r="X248" s="104">
        <f t="shared" si="74"/>
        <v>-10543.597968827933</v>
      </c>
      <c r="Y248" s="104">
        <f t="shared" si="71"/>
        <v>10543.597968827933</v>
      </c>
      <c r="Z248" s="105">
        <f t="shared" si="75"/>
        <v>4.4201471351491113E-2</v>
      </c>
      <c r="AA248" s="106">
        <f t="shared" si="72"/>
        <v>111167458.12827252</v>
      </c>
      <c r="AB248" s="23"/>
    </row>
    <row r="249" spans="1:28" hidden="1" outlineLevel="2" x14ac:dyDescent="0.25">
      <c r="A249" s="265"/>
      <c r="B249" s="34">
        <v>239</v>
      </c>
      <c r="C249" s="35">
        <v>40848</v>
      </c>
      <c r="D249" s="36">
        <v>244810</v>
      </c>
      <c r="E249" s="36">
        <f t="shared" si="73"/>
        <v>6275</v>
      </c>
      <c r="F249" s="36">
        <f>AVERAGE($E$12:E249)</f>
        <v>355.48739495798321</v>
      </c>
      <c r="G249" s="107">
        <f t="shared" si="76"/>
        <v>245532.66666666666</v>
      </c>
      <c r="H249" s="103">
        <f t="shared" si="79"/>
        <v>245950.17721518988</v>
      </c>
      <c r="I249" s="59">
        <f t="shared" si="80"/>
        <v>-1140.1772151898767</v>
      </c>
      <c r="J249" s="59">
        <f t="shared" si="77"/>
        <v>1140.1772151898767</v>
      </c>
      <c r="K249" s="99">
        <f t="shared" si="81"/>
        <v>4.657396410236006E-3</v>
      </c>
      <c r="L249" s="100">
        <f t="shared" si="78"/>
        <v>1300004.0820381425</v>
      </c>
      <c r="M249" s="23"/>
      <c r="N249" s="107">
        <f t="shared" si="64"/>
        <v>248074.21139025493</v>
      </c>
      <c r="O249" s="59">
        <f t="shared" si="65"/>
        <v>-3264.2113902549318</v>
      </c>
      <c r="P249" s="59">
        <f t="shared" si="66"/>
        <v>3264.2113902549318</v>
      </c>
      <c r="Q249" s="99">
        <f t="shared" si="63"/>
        <v>1.3333652180282389E-2</v>
      </c>
      <c r="R249" s="100">
        <f t="shared" si="67"/>
        <v>10655076.000270035</v>
      </c>
      <c r="S249" s="23"/>
      <c r="T249" s="107">
        <f t="shared" si="68"/>
        <v>247798.01857817953</v>
      </c>
      <c r="U249" s="103">
        <f t="shared" si="69"/>
        <v>-142.6113857357665</v>
      </c>
      <c r="V249" s="108">
        <v>1</v>
      </c>
      <c r="W249" s="103">
        <f t="shared" si="70"/>
        <v>247655.40719244376</v>
      </c>
      <c r="X249" s="104">
        <f t="shared" si="74"/>
        <v>-2845.4071924437594</v>
      </c>
      <c r="Y249" s="104">
        <f t="shared" si="71"/>
        <v>2845.4071924437594</v>
      </c>
      <c r="Z249" s="105">
        <f t="shared" si="75"/>
        <v>1.1622920601461376E-2</v>
      </c>
      <c r="AA249" s="106">
        <f t="shared" si="72"/>
        <v>8096342.090810677</v>
      </c>
      <c r="AB249" s="23"/>
    </row>
    <row r="250" spans="1:28" hidden="1" outlineLevel="2" x14ac:dyDescent="0.25">
      <c r="A250" s="265"/>
      <c r="B250" s="34">
        <v>240</v>
      </c>
      <c r="C250" s="35">
        <v>40878</v>
      </c>
      <c r="D250" s="36">
        <v>227527</v>
      </c>
      <c r="E250" s="36">
        <f t="shared" si="73"/>
        <v>-17283</v>
      </c>
      <c r="F250" s="36">
        <f>AVERAGE($E$12:E250)</f>
        <v>281.68619246861925</v>
      </c>
      <c r="G250" s="107">
        <f t="shared" si="76"/>
        <v>245866.83333333334</v>
      </c>
      <c r="H250" s="103">
        <f t="shared" si="79"/>
        <v>245888.15406162463</v>
      </c>
      <c r="I250" s="59">
        <f t="shared" si="80"/>
        <v>-18361.154061624635</v>
      </c>
      <c r="J250" s="59">
        <f t="shared" si="77"/>
        <v>18361.154061624635</v>
      </c>
      <c r="K250" s="99">
        <f t="shared" si="81"/>
        <v>8.0698792062588773E-2</v>
      </c>
      <c r="L250" s="100">
        <f t="shared" si="78"/>
        <v>337131978.47471482</v>
      </c>
      <c r="M250" s="23"/>
      <c r="N250" s="107">
        <f t="shared" si="64"/>
        <v>247421.36911220395</v>
      </c>
      <c r="O250" s="59">
        <f t="shared" si="65"/>
        <v>-19894.369112203945</v>
      </c>
      <c r="P250" s="59">
        <f t="shared" si="66"/>
        <v>19894.369112203945</v>
      </c>
      <c r="Q250" s="99">
        <f t="shared" si="63"/>
        <v>8.7437399131548979E-2</v>
      </c>
      <c r="R250" s="100">
        <f t="shared" si="67"/>
        <v>395785922.37261438</v>
      </c>
      <c r="S250" s="23"/>
      <c r="T250" s="107">
        <f t="shared" si="68"/>
        <v>241616.88503471063</v>
      </c>
      <c r="U250" s="103">
        <f t="shared" si="69"/>
        <v>-1070.5794486758216</v>
      </c>
      <c r="V250" s="108">
        <v>1</v>
      </c>
      <c r="W250" s="103">
        <f t="shared" si="70"/>
        <v>240546.30558603481</v>
      </c>
      <c r="X250" s="104">
        <f t="shared" si="74"/>
        <v>-13019.30558603481</v>
      </c>
      <c r="Y250" s="104">
        <f t="shared" si="71"/>
        <v>13019.30558603481</v>
      </c>
      <c r="Z250" s="105">
        <f t="shared" si="75"/>
        <v>5.722092580676056E-2</v>
      </c>
      <c r="AA250" s="106">
        <f t="shared" si="72"/>
        <v>169502317.94255722</v>
      </c>
      <c r="AB250" s="23"/>
    </row>
    <row r="251" spans="1:28" hidden="1" outlineLevel="2" x14ac:dyDescent="0.25">
      <c r="A251" s="265"/>
      <c r="B251" s="34">
        <v>241</v>
      </c>
      <c r="C251" s="35">
        <v>40909</v>
      </c>
      <c r="D251" s="36">
        <v>218196</v>
      </c>
      <c r="E251" s="36">
        <f t="shared" si="73"/>
        <v>-9331</v>
      </c>
      <c r="F251" s="36">
        <f>AVERAGE($E$12:E251)</f>
        <v>241.63333333333333</v>
      </c>
      <c r="G251" s="107">
        <f t="shared" si="76"/>
        <v>246178.25</v>
      </c>
      <c r="H251" s="103">
        <f t="shared" si="79"/>
        <v>246148.51952580197</v>
      </c>
      <c r="I251" s="59">
        <f t="shared" si="80"/>
        <v>-27952.519525801967</v>
      </c>
      <c r="J251" s="59">
        <f t="shared" si="77"/>
        <v>27952.519525801967</v>
      </c>
      <c r="K251" s="99">
        <f t="shared" si="81"/>
        <v>0.12810738751307066</v>
      </c>
      <c r="L251" s="100">
        <f t="shared" si="78"/>
        <v>781343347.84034026</v>
      </c>
      <c r="M251" s="23"/>
      <c r="N251" s="107">
        <f t="shared" si="64"/>
        <v>243442.49528976317</v>
      </c>
      <c r="O251" s="59">
        <f t="shared" si="65"/>
        <v>-25246.495289763174</v>
      </c>
      <c r="P251" s="59">
        <f t="shared" si="66"/>
        <v>25246.495289763174</v>
      </c>
      <c r="Q251" s="99">
        <f t="shared" si="63"/>
        <v>0.11570558254854889</v>
      </c>
      <c r="R251" s="100">
        <f t="shared" si="67"/>
        <v>637385524.4160341</v>
      </c>
      <c r="S251" s="23"/>
      <c r="T251" s="107">
        <f t="shared" si="68"/>
        <v>233841.21391022435</v>
      </c>
      <c r="U251" s="103">
        <f t="shared" si="69"/>
        <v>-2100.9823803383447</v>
      </c>
      <c r="V251" s="108">
        <v>1</v>
      </c>
      <c r="W251" s="103">
        <f t="shared" si="70"/>
        <v>231740.23152988602</v>
      </c>
      <c r="X251" s="104">
        <f t="shared" si="74"/>
        <v>-13544.231529886019</v>
      </c>
      <c r="Y251" s="104">
        <f t="shared" si="71"/>
        <v>13544.231529886019</v>
      </c>
      <c r="Z251" s="105">
        <f t="shared" si="75"/>
        <v>6.2073693055262329E-2</v>
      </c>
      <c r="AA251" s="106">
        <f t="shared" si="72"/>
        <v>183446207.73515859</v>
      </c>
      <c r="AB251" s="23"/>
    </row>
    <row r="252" spans="1:28" hidden="1" outlineLevel="2" x14ac:dyDescent="0.25">
      <c r="A252" s="265"/>
      <c r="B252" s="34">
        <v>242</v>
      </c>
      <c r="C252" s="35">
        <v>40940</v>
      </c>
      <c r="D252" s="36">
        <v>256166</v>
      </c>
      <c r="E252" s="36">
        <f t="shared" si="73"/>
        <v>37970</v>
      </c>
      <c r="F252" s="36">
        <f>AVERAGE($E$12:E252)</f>
        <v>398.18257261410787</v>
      </c>
      <c r="G252" s="107">
        <f t="shared" si="76"/>
        <v>246572.66666666666</v>
      </c>
      <c r="H252" s="103">
        <f t="shared" si="79"/>
        <v>246419.88333333333</v>
      </c>
      <c r="I252" s="59">
        <f t="shared" si="80"/>
        <v>9746.1166666666686</v>
      </c>
      <c r="J252" s="59">
        <f t="shared" si="77"/>
        <v>9746.1166666666686</v>
      </c>
      <c r="K252" s="99">
        <f t="shared" si="81"/>
        <v>3.804609771268111E-2</v>
      </c>
      <c r="L252" s="100">
        <f t="shared" si="78"/>
        <v>94986790.080277815</v>
      </c>
      <c r="M252" s="23"/>
      <c r="N252" s="107">
        <f t="shared" si="64"/>
        <v>238393.19623181055</v>
      </c>
      <c r="O252" s="59">
        <f t="shared" si="65"/>
        <v>17772.803768189449</v>
      </c>
      <c r="P252" s="59">
        <f t="shared" si="66"/>
        <v>17772.803768189449</v>
      </c>
      <c r="Q252" s="99">
        <f t="shared" si="63"/>
        <v>6.9380026108810111E-2</v>
      </c>
      <c r="R252" s="100">
        <f t="shared" si="67"/>
        <v>315872553.78256911</v>
      </c>
      <c r="S252" s="23"/>
      <c r="T252" s="107">
        <f t="shared" si="68"/>
        <v>239067.96207092021</v>
      </c>
      <c r="U252" s="103">
        <f t="shared" si="69"/>
        <v>-974.89560971980507</v>
      </c>
      <c r="V252" s="108">
        <v>1</v>
      </c>
      <c r="W252" s="103">
        <f t="shared" si="70"/>
        <v>238093.06646120042</v>
      </c>
      <c r="X252" s="104">
        <f t="shared" si="74"/>
        <v>18072.933538799582</v>
      </c>
      <c r="Y252" s="104">
        <f t="shared" si="71"/>
        <v>18072.933538799582</v>
      </c>
      <c r="Z252" s="105">
        <f t="shared" si="75"/>
        <v>7.0551648301490369E-2</v>
      </c>
      <c r="AA252" s="106">
        <f t="shared" si="72"/>
        <v>326630926.69786674</v>
      </c>
      <c r="AB252" s="23"/>
    </row>
    <row r="253" spans="1:28" hidden="1" outlineLevel="2" x14ac:dyDescent="0.25">
      <c r="A253" s="265"/>
      <c r="B253" s="34">
        <v>243</v>
      </c>
      <c r="C253" s="35">
        <v>40969</v>
      </c>
      <c r="D253" s="36">
        <v>249394</v>
      </c>
      <c r="E253" s="36">
        <f t="shared" si="73"/>
        <v>-6772</v>
      </c>
      <c r="F253" s="36">
        <f>AVERAGE($E$12:E253)</f>
        <v>368.55371900826447</v>
      </c>
      <c r="G253" s="107">
        <f t="shared" si="76"/>
        <v>246826.16666666666</v>
      </c>
      <c r="H253" s="103">
        <f t="shared" si="79"/>
        <v>246970.84923928077</v>
      </c>
      <c r="I253" s="59">
        <f t="shared" si="80"/>
        <v>2423.1507607192325</v>
      </c>
      <c r="J253" s="59">
        <f t="shared" si="77"/>
        <v>2423.1507607192325</v>
      </c>
      <c r="K253" s="99">
        <f t="shared" si="81"/>
        <v>9.7161550026032394E-3</v>
      </c>
      <c r="L253" s="100">
        <f t="shared" si="78"/>
        <v>5871659.6091741947</v>
      </c>
      <c r="M253" s="23"/>
      <c r="N253" s="107">
        <f t="shared" si="64"/>
        <v>241947.75698544848</v>
      </c>
      <c r="O253" s="59">
        <f t="shared" si="65"/>
        <v>7446.2430145515245</v>
      </c>
      <c r="P253" s="59">
        <f t="shared" si="66"/>
        <v>7446.2430145515245</v>
      </c>
      <c r="Q253" s="99">
        <f t="shared" si="63"/>
        <v>2.9857346265553801E-2</v>
      </c>
      <c r="R253" s="100">
        <f t="shared" si="67"/>
        <v>55446535.031757377</v>
      </c>
      <c r="S253" s="23"/>
      <c r="T253" s="107">
        <f t="shared" si="68"/>
        <v>241483.34652284026</v>
      </c>
      <c r="U253" s="103">
        <f t="shared" si="69"/>
        <v>-453.89534848945328</v>
      </c>
      <c r="V253" s="108">
        <v>1</v>
      </c>
      <c r="W253" s="103">
        <f t="shared" si="70"/>
        <v>241029.4511743508</v>
      </c>
      <c r="X253" s="104">
        <f t="shared" si="74"/>
        <v>8364.5488256491954</v>
      </c>
      <c r="Y253" s="104">
        <f t="shared" si="71"/>
        <v>8364.5488256491954</v>
      </c>
      <c r="Z253" s="105">
        <f t="shared" si="75"/>
        <v>3.3539495038570274E-2</v>
      </c>
      <c r="AA253" s="106">
        <f t="shared" si="72"/>
        <v>69965677.05666934</v>
      </c>
      <c r="AB253" s="23"/>
    </row>
    <row r="254" spans="1:28" hidden="1" outlineLevel="2" x14ac:dyDescent="0.25">
      <c r="A254" s="265"/>
      <c r="B254" s="34">
        <v>244</v>
      </c>
      <c r="C254" s="35">
        <v>41000</v>
      </c>
      <c r="D254" s="36">
        <v>260774</v>
      </c>
      <c r="E254" s="36">
        <f t="shared" si="73"/>
        <v>11380</v>
      </c>
      <c r="F254" s="36">
        <f>AVERAGE($E$12:E254)</f>
        <v>413.86831275720164</v>
      </c>
      <c r="G254" s="107">
        <f t="shared" si="76"/>
        <v>246810.83333333334</v>
      </c>
      <c r="H254" s="103">
        <f t="shared" si="79"/>
        <v>247194.72038567491</v>
      </c>
      <c r="I254" s="59">
        <f t="shared" si="80"/>
        <v>13579.279614325089</v>
      </c>
      <c r="J254" s="59">
        <f t="shared" si="77"/>
        <v>13579.279614325089</v>
      </c>
      <c r="K254" s="99">
        <f t="shared" si="81"/>
        <v>5.2072981257046673E-2</v>
      </c>
      <c r="L254" s="100">
        <f t="shared" si="78"/>
        <v>184396834.84402493</v>
      </c>
      <c r="M254" s="23"/>
      <c r="N254" s="107">
        <f t="shared" si="64"/>
        <v>243437.00558835879</v>
      </c>
      <c r="O254" s="59">
        <f t="shared" si="65"/>
        <v>17336.994411641208</v>
      </c>
      <c r="P254" s="59">
        <f t="shared" si="66"/>
        <v>17336.994411641208</v>
      </c>
      <c r="Q254" s="99">
        <f t="shared" si="63"/>
        <v>6.6482833455947327E-2</v>
      </c>
      <c r="R254" s="100">
        <f t="shared" si="67"/>
        <v>300571375.2292785</v>
      </c>
      <c r="S254" s="23"/>
      <c r="T254" s="107">
        <f t="shared" si="68"/>
        <v>246952.81582204555</v>
      </c>
      <c r="U254" s="103">
        <f t="shared" si="69"/>
        <v>456.37591898774662</v>
      </c>
      <c r="V254" s="108">
        <v>1</v>
      </c>
      <c r="W254" s="103">
        <f t="shared" si="70"/>
        <v>247409.19174103331</v>
      </c>
      <c r="X254" s="104">
        <f t="shared" si="74"/>
        <v>13364.808258966688</v>
      </c>
      <c r="Y254" s="104">
        <f t="shared" si="71"/>
        <v>13364.808258966688</v>
      </c>
      <c r="Z254" s="105">
        <f t="shared" si="75"/>
        <v>5.1250539773776096E-2</v>
      </c>
      <c r="AA254" s="106">
        <f t="shared" si="72"/>
        <v>178618099.79894421</v>
      </c>
      <c r="AB254" s="23"/>
    </row>
    <row r="255" spans="1:28" hidden="1" outlineLevel="2" x14ac:dyDescent="0.25">
      <c r="A255" s="265"/>
      <c r="B255" s="34">
        <v>245</v>
      </c>
      <c r="C255" s="35">
        <v>41030</v>
      </c>
      <c r="D255" s="36">
        <v>260376</v>
      </c>
      <c r="E255" s="36">
        <f t="shared" si="73"/>
        <v>-398</v>
      </c>
      <c r="F255" s="36">
        <f>AVERAGE($E$12:E255)</f>
        <v>410.5409836065574</v>
      </c>
      <c r="G255" s="107">
        <f t="shared" si="76"/>
        <v>247368.41666666666</v>
      </c>
      <c r="H255" s="103">
        <f t="shared" si="79"/>
        <v>247224.70164609054</v>
      </c>
      <c r="I255" s="59">
        <f t="shared" si="80"/>
        <v>13151.298353909457</v>
      </c>
      <c r="J255" s="59">
        <f t="shared" si="77"/>
        <v>13151.298353909457</v>
      </c>
      <c r="K255" s="99">
        <f t="shared" si="81"/>
        <v>5.0508873144642578E-2</v>
      </c>
      <c r="L255" s="100">
        <f t="shared" si="78"/>
        <v>172956648.39354157</v>
      </c>
      <c r="M255" s="23"/>
      <c r="N255" s="107">
        <f t="shared" si="64"/>
        <v>246904.40447068703</v>
      </c>
      <c r="O255" s="59">
        <f t="shared" si="65"/>
        <v>13471.595529312966</v>
      </c>
      <c r="P255" s="59">
        <f t="shared" si="66"/>
        <v>13471.595529312966</v>
      </c>
      <c r="Q255" s="99">
        <f t="shared" si="63"/>
        <v>5.1739006395800556E-2</v>
      </c>
      <c r="R255" s="100">
        <f t="shared" si="67"/>
        <v>181483886.10540509</v>
      </c>
      <c r="S255" s="23"/>
      <c r="T255" s="107">
        <f t="shared" si="68"/>
        <v>251299.23421872332</v>
      </c>
      <c r="U255" s="103">
        <f t="shared" si="69"/>
        <v>1054.1770180784679</v>
      </c>
      <c r="V255" s="108">
        <v>1</v>
      </c>
      <c r="W255" s="103">
        <f t="shared" si="70"/>
        <v>252353.4112368018</v>
      </c>
      <c r="X255" s="104">
        <f t="shared" si="74"/>
        <v>8022.5887631982041</v>
      </c>
      <c r="Y255" s="104">
        <f t="shared" si="71"/>
        <v>8022.5887631982041</v>
      </c>
      <c r="Z255" s="105">
        <f t="shared" si="75"/>
        <v>3.0811552382701186E-2</v>
      </c>
      <c r="AA255" s="106">
        <f t="shared" si="72"/>
        <v>64361930.463394091</v>
      </c>
      <c r="AB255" s="23"/>
    </row>
    <row r="256" spans="1:28" hidden="1" outlineLevel="2" x14ac:dyDescent="0.25">
      <c r="A256" s="265"/>
      <c r="B256" s="34">
        <v>246</v>
      </c>
      <c r="C256" s="35">
        <v>41061</v>
      </c>
      <c r="D256" s="36">
        <v>260244</v>
      </c>
      <c r="E256" s="36">
        <f t="shared" si="73"/>
        <v>-132</v>
      </c>
      <c r="F256" s="36">
        <f>AVERAGE($E$12:E256)</f>
        <v>408.32653061224488</v>
      </c>
      <c r="G256" s="107">
        <f t="shared" si="76"/>
        <v>247537.25</v>
      </c>
      <c r="H256" s="103">
        <f t="shared" si="79"/>
        <v>247778.95765027322</v>
      </c>
      <c r="I256" s="59">
        <f t="shared" si="80"/>
        <v>12465.042349726777</v>
      </c>
      <c r="J256" s="59">
        <f t="shared" si="77"/>
        <v>12465.042349726777</v>
      </c>
      <c r="K256" s="99">
        <f t="shared" si="81"/>
        <v>4.7897520595006134E-2</v>
      </c>
      <c r="L256" s="100">
        <f t="shared" si="78"/>
        <v>155377280.78048205</v>
      </c>
      <c r="M256" s="23"/>
      <c r="N256" s="107">
        <f t="shared" si="64"/>
        <v>249598.72357654964</v>
      </c>
      <c r="O256" s="59">
        <f t="shared" si="65"/>
        <v>10645.276423450356</v>
      </c>
      <c r="P256" s="59">
        <f t="shared" si="66"/>
        <v>10645.276423450356</v>
      </c>
      <c r="Q256" s="99">
        <f t="shared" si="63"/>
        <v>4.0904983106048003E-2</v>
      </c>
      <c r="R256" s="100">
        <f t="shared" si="67"/>
        <v>113321910.131668</v>
      </c>
      <c r="S256" s="23"/>
      <c r="T256" s="107">
        <f t="shared" si="68"/>
        <v>254720.58786576125</v>
      </c>
      <c r="U256" s="103">
        <f t="shared" si="69"/>
        <v>1417.9521692881665</v>
      </c>
      <c r="V256" s="108">
        <v>1</v>
      </c>
      <c r="W256" s="103">
        <f t="shared" si="70"/>
        <v>256138.5400350494</v>
      </c>
      <c r="X256" s="104">
        <f t="shared" si="74"/>
        <v>4105.4599649505981</v>
      </c>
      <c r="Y256" s="104">
        <f t="shared" si="71"/>
        <v>4105.4599649505981</v>
      </c>
      <c r="Z256" s="105">
        <f t="shared" si="75"/>
        <v>1.5775426003867901E-2</v>
      </c>
      <c r="AA256" s="106">
        <f t="shared" si="72"/>
        <v>16854801.523812167</v>
      </c>
      <c r="AB256" s="23"/>
    </row>
    <row r="257" spans="1:28" hidden="1" outlineLevel="2" x14ac:dyDescent="0.25">
      <c r="A257" s="265"/>
      <c r="B257" s="34">
        <v>247</v>
      </c>
      <c r="C257" s="35">
        <v>41091</v>
      </c>
      <c r="D257" s="36">
        <v>264379</v>
      </c>
      <c r="E257" s="36">
        <f t="shared" si="73"/>
        <v>4135</v>
      </c>
      <c r="F257" s="36">
        <f>AVERAGE($E$12:E257)</f>
        <v>423.47560975609758</v>
      </c>
      <c r="G257" s="107">
        <f t="shared" si="76"/>
        <v>247543</v>
      </c>
      <c r="H257" s="103">
        <f t="shared" si="79"/>
        <v>247945.57653061225</v>
      </c>
      <c r="I257" s="59">
        <f t="shared" si="80"/>
        <v>16433.423469387752</v>
      </c>
      <c r="J257" s="59">
        <f t="shared" si="77"/>
        <v>16433.423469387752</v>
      </c>
      <c r="K257" s="99">
        <f t="shared" si="81"/>
        <v>6.2158580936412314E-2</v>
      </c>
      <c r="L257" s="100">
        <f t="shared" si="78"/>
        <v>270057406.92422414</v>
      </c>
      <c r="M257" s="23"/>
      <c r="N257" s="107">
        <f t="shared" si="64"/>
        <v>251727.77886123973</v>
      </c>
      <c r="O257" s="59">
        <f t="shared" si="65"/>
        <v>12651.221138760273</v>
      </c>
      <c r="P257" s="59">
        <f t="shared" si="66"/>
        <v>12651.221138760273</v>
      </c>
      <c r="Q257" s="99">
        <f t="shared" si="63"/>
        <v>4.7852594717281906E-2</v>
      </c>
      <c r="R257" s="100">
        <f t="shared" si="67"/>
        <v>160053396.30181476</v>
      </c>
      <c r="S257" s="23"/>
      <c r="T257" s="107">
        <f t="shared" si="68"/>
        <v>258610.67802453454</v>
      </c>
      <c r="U257" s="103">
        <f t="shared" si="69"/>
        <v>1797.8572257737476</v>
      </c>
      <c r="V257" s="108">
        <v>1</v>
      </c>
      <c r="W257" s="103">
        <f t="shared" si="70"/>
        <v>260408.53525030828</v>
      </c>
      <c r="X257" s="104">
        <f t="shared" si="74"/>
        <v>3970.4647496917169</v>
      </c>
      <c r="Y257" s="104">
        <f t="shared" si="71"/>
        <v>3970.4647496917169</v>
      </c>
      <c r="Z257" s="105">
        <f t="shared" si="75"/>
        <v>1.5018079157919945E-2</v>
      </c>
      <c r="AA257" s="106">
        <f t="shared" si="72"/>
        <v>15764590.328544509</v>
      </c>
      <c r="AB257" s="23"/>
    </row>
    <row r="258" spans="1:28" hidden="1" outlineLevel="2" x14ac:dyDescent="0.25">
      <c r="A258" s="265"/>
      <c r="B258" s="34">
        <v>248</v>
      </c>
      <c r="C258" s="35">
        <v>41122</v>
      </c>
      <c r="D258" s="36">
        <v>238867</v>
      </c>
      <c r="E258" s="36">
        <f t="shared" si="73"/>
        <v>-25512</v>
      </c>
      <c r="F258" s="36">
        <f>AVERAGE($E$12:E258)</f>
        <v>318.4736842105263</v>
      </c>
      <c r="G258" s="107">
        <f t="shared" si="76"/>
        <v>247864.08333333334</v>
      </c>
      <c r="H258" s="103">
        <f t="shared" si="79"/>
        <v>247966.4756097561</v>
      </c>
      <c r="I258" s="59">
        <f t="shared" si="80"/>
        <v>-9099.4756097561039</v>
      </c>
      <c r="J258" s="59">
        <f t="shared" si="77"/>
        <v>9099.4756097561039</v>
      </c>
      <c r="K258" s="99">
        <f t="shared" si="81"/>
        <v>3.809431863654713E-2</v>
      </c>
      <c r="L258" s="100">
        <f t="shared" si="78"/>
        <v>82800456.372546226</v>
      </c>
      <c r="M258" s="23"/>
      <c r="N258" s="107">
        <f t="shared" si="64"/>
        <v>254258.02308899182</v>
      </c>
      <c r="O258" s="59">
        <f t="shared" si="65"/>
        <v>-15391.023088991817</v>
      </c>
      <c r="P258" s="59">
        <f t="shared" si="66"/>
        <v>15391.023088991817</v>
      </c>
      <c r="Q258" s="99">
        <f t="shared" si="63"/>
        <v>6.4433442413526429E-2</v>
      </c>
      <c r="R258" s="100">
        <f t="shared" si="67"/>
        <v>236883591.72587919</v>
      </c>
      <c r="S258" s="23"/>
      <c r="T258" s="107">
        <f t="shared" si="68"/>
        <v>253946.07467521576</v>
      </c>
      <c r="U258" s="103">
        <f t="shared" si="69"/>
        <v>804.74055499773749</v>
      </c>
      <c r="V258" s="108">
        <v>1</v>
      </c>
      <c r="W258" s="103">
        <f t="shared" si="70"/>
        <v>254750.81523021348</v>
      </c>
      <c r="X258" s="104">
        <f t="shared" si="74"/>
        <v>-15883.815230213484</v>
      </c>
      <c r="Y258" s="104">
        <f t="shared" si="71"/>
        <v>15883.815230213484</v>
      </c>
      <c r="Z258" s="105">
        <f t="shared" si="75"/>
        <v>6.6496482269269019E-2</v>
      </c>
      <c r="AA258" s="106">
        <f t="shared" si="72"/>
        <v>252295586.26756182</v>
      </c>
      <c r="AB258" s="23"/>
    </row>
    <row r="259" spans="1:28" hidden="1" outlineLevel="2" x14ac:dyDescent="0.25">
      <c r="A259" s="265"/>
      <c r="B259" s="34">
        <v>249</v>
      </c>
      <c r="C259" s="35">
        <v>41153</v>
      </c>
      <c r="D259" s="36">
        <v>253574</v>
      </c>
      <c r="E259" s="36">
        <f t="shared" si="73"/>
        <v>14707</v>
      </c>
      <c r="F259" s="36">
        <f>AVERAGE($E$12:E259)</f>
        <v>376.49193548387098</v>
      </c>
      <c r="G259" s="107">
        <f t="shared" si="76"/>
        <v>247597.83333333334</v>
      </c>
      <c r="H259" s="103">
        <f t="shared" si="79"/>
        <v>248182.55701754388</v>
      </c>
      <c r="I259" s="59">
        <f t="shared" si="80"/>
        <v>5391.442982456123</v>
      </c>
      <c r="J259" s="59">
        <f t="shared" si="77"/>
        <v>5391.442982456123</v>
      </c>
      <c r="K259" s="99">
        <f t="shared" si="81"/>
        <v>2.1261813050455186E-2</v>
      </c>
      <c r="L259" s="100">
        <f t="shared" si="78"/>
        <v>29067657.433075376</v>
      </c>
      <c r="M259" s="23"/>
      <c r="N259" s="107">
        <f t="shared" si="64"/>
        <v>251179.81847119346</v>
      </c>
      <c r="O259" s="59">
        <f t="shared" si="65"/>
        <v>2394.1815288065409</v>
      </c>
      <c r="P259" s="59">
        <f t="shared" si="66"/>
        <v>2394.1815288065409</v>
      </c>
      <c r="Q259" s="99">
        <f t="shared" si="63"/>
        <v>9.4417469015220055E-3</v>
      </c>
      <c r="R259" s="100">
        <f t="shared" si="67"/>
        <v>5732105.1928784251</v>
      </c>
      <c r="S259" s="23"/>
      <c r="T259" s="107">
        <f t="shared" si="68"/>
        <v>254397.77066114941</v>
      </c>
      <c r="U259" s="103">
        <f t="shared" si="69"/>
        <v>750.48653781799499</v>
      </c>
      <c r="V259" s="108">
        <v>1</v>
      </c>
      <c r="W259" s="103">
        <f t="shared" si="70"/>
        <v>255148.25719896739</v>
      </c>
      <c r="X259" s="104">
        <f t="shared" si="74"/>
        <v>-1574.2571989673888</v>
      </c>
      <c r="Y259" s="104">
        <f t="shared" si="71"/>
        <v>1574.2571989673888</v>
      </c>
      <c r="Z259" s="105">
        <f t="shared" si="75"/>
        <v>6.2082752922909641E-3</v>
      </c>
      <c r="AA259" s="106">
        <f t="shared" si="72"/>
        <v>2478285.7285006489</v>
      </c>
      <c r="AB259" s="23"/>
    </row>
    <row r="260" spans="1:28" hidden="1" outlineLevel="2" x14ac:dyDescent="0.25">
      <c r="A260" s="265"/>
      <c r="B260" s="34">
        <v>250</v>
      </c>
      <c r="C260" s="35">
        <v>41183</v>
      </c>
      <c r="D260" s="36">
        <v>240361</v>
      </c>
      <c r="E260" s="36">
        <f t="shared" si="73"/>
        <v>-13213</v>
      </c>
      <c r="F260" s="36">
        <f>AVERAGE($E$12:E260)</f>
        <v>321.91566265060243</v>
      </c>
      <c r="G260" s="107">
        <f t="shared" si="76"/>
        <v>247736.83333333334</v>
      </c>
      <c r="H260" s="103">
        <f t="shared" si="79"/>
        <v>247974.32526881722</v>
      </c>
      <c r="I260" s="59">
        <f t="shared" si="80"/>
        <v>-7613.3252688172215</v>
      </c>
      <c r="J260" s="59">
        <f t="shared" si="77"/>
        <v>7613.3252688172215</v>
      </c>
      <c r="K260" s="99">
        <f t="shared" si="81"/>
        <v>3.1674544825563304E-2</v>
      </c>
      <c r="L260" s="100">
        <f t="shared" si="78"/>
        <v>57962721.648810819</v>
      </c>
      <c r="M260" s="23"/>
      <c r="N260" s="107">
        <f t="shared" si="64"/>
        <v>251658.65477695479</v>
      </c>
      <c r="O260" s="59">
        <f t="shared" si="65"/>
        <v>-11297.654776954791</v>
      </c>
      <c r="P260" s="59">
        <f t="shared" si="66"/>
        <v>11297.654776954791</v>
      </c>
      <c r="Q260" s="99">
        <f t="shared" si="63"/>
        <v>4.7002861433239132E-2</v>
      </c>
      <c r="R260" s="100">
        <f t="shared" si="67"/>
        <v>127637003.45924939</v>
      </c>
      <c r="S260" s="23"/>
      <c r="T260" s="107">
        <f t="shared" si="68"/>
        <v>250712.08003927715</v>
      </c>
      <c r="U260" s="103">
        <f t="shared" si="69"/>
        <v>68.758356947649418</v>
      </c>
      <c r="V260" s="108">
        <v>1</v>
      </c>
      <c r="W260" s="103">
        <f t="shared" si="70"/>
        <v>250780.8383962248</v>
      </c>
      <c r="X260" s="104">
        <f t="shared" si="74"/>
        <v>-10419.838396224804</v>
      </c>
      <c r="Y260" s="104">
        <f t="shared" si="71"/>
        <v>10419.838396224804</v>
      </c>
      <c r="Z260" s="105">
        <f t="shared" si="75"/>
        <v>4.3350786509561888E-2</v>
      </c>
      <c r="AA260" s="106">
        <f t="shared" si="72"/>
        <v>108573032.20344071</v>
      </c>
      <c r="AB260" s="23"/>
    </row>
    <row r="261" spans="1:28" hidden="1" outlineLevel="2" x14ac:dyDescent="0.25">
      <c r="A261" s="265"/>
      <c r="B261" s="34">
        <v>251</v>
      </c>
      <c r="C261" s="35">
        <v>41214</v>
      </c>
      <c r="D261" s="36">
        <v>238709</v>
      </c>
      <c r="E261" s="36">
        <f t="shared" si="73"/>
        <v>-1652</v>
      </c>
      <c r="F261" s="36">
        <f>AVERAGE($E$12:E261)</f>
        <v>314.02</v>
      </c>
      <c r="G261" s="107">
        <f t="shared" si="76"/>
        <v>247889</v>
      </c>
      <c r="H261" s="103">
        <f t="shared" si="79"/>
        <v>248058.74899598394</v>
      </c>
      <c r="I261" s="59">
        <f t="shared" si="80"/>
        <v>-9349.748995983944</v>
      </c>
      <c r="J261" s="59">
        <f t="shared" si="77"/>
        <v>9349.748995983944</v>
      </c>
      <c r="K261" s="99">
        <f t="shared" si="81"/>
        <v>3.9167978567980023E-2</v>
      </c>
      <c r="L261" s="100">
        <f t="shared" si="78"/>
        <v>87417806.287902772</v>
      </c>
      <c r="M261" s="23"/>
      <c r="N261" s="107">
        <f t="shared" si="64"/>
        <v>249399.12382156384</v>
      </c>
      <c r="O261" s="59">
        <f t="shared" si="65"/>
        <v>-10690.123821563844</v>
      </c>
      <c r="P261" s="59">
        <f t="shared" si="66"/>
        <v>10690.123821563844</v>
      </c>
      <c r="Q261" s="99">
        <f t="shared" si="63"/>
        <v>4.4783078231502974E-2</v>
      </c>
      <c r="R261" s="100">
        <f t="shared" si="67"/>
        <v>114278747.32036677</v>
      </c>
      <c r="S261" s="23"/>
      <c r="T261" s="107">
        <f t="shared" si="68"/>
        <v>247159.28687735734</v>
      </c>
      <c r="U261" s="103">
        <f t="shared" si="69"/>
        <v>-487.78247539776891</v>
      </c>
      <c r="V261" s="108">
        <v>1</v>
      </c>
      <c r="W261" s="103">
        <f t="shared" si="70"/>
        <v>246671.50440195957</v>
      </c>
      <c r="X261" s="104">
        <f t="shared" si="74"/>
        <v>-7962.5044019595662</v>
      </c>
      <c r="Y261" s="104">
        <f t="shared" si="71"/>
        <v>7962.5044019595662</v>
      </c>
      <c r="Z261" s="105">
        <f t="shared" si="75"/>
        <v>3.3356532019989053E-2</v>
      </c>
      <c r="AA261" s="106">
        <f t="shared" si="72"/>
        <v>63401476.351225466</v>
      </c>
      <c r="AB261" s="23"/>
    </row>
    <row r="262" spans="1:28" hidden="1" outlineLevel="2" x14ac:dyDescent="0.25">
      <c r="A262" s="265"/>
      <c r="B262" s="34">
        <v>252</v>
      </c>
      <c r="C262" s="35">
        <v>41244</v>
      </c>
      <c r="D262" s="36">
        <v>229419</v>
      </c>
      <c r="E262" s="36">
        <f t="shared" si="73"/>
        <v>-9290</v>
      </c>
      <c r="F262" s="36">
        <f>AVERAGE($E$12:E262)</f>
        <v>275.75697211155381</v>
      </c>
      <c r="G262" s="107">
        <f t="shared" si="76"/>
        <v>247380.58333333334</v>
      </c>
      <c r="H262" s="103">
        <f t="shared" si="79"/>
        <v>248203.02</v>
      </c>
      <c r="I262" s="59">
        <f t="shared" si="80"/>
        <v>-18784.01999999999</v>
      </c>
      <c r="J262" s="59">
        <f t="shared" si="77"/>
        <v>18784.01999999999</v>
      </c>
      <c r="K262" s="99">
        <f t="shared" si="81"/>
        <v>8.187647928026881E-2</v>
      </c>
      <c r="L262" s="100">
        <f t="shared" si="78"/>
        <v>352839407.3603996</v>
      </c>
      <c r="M262" s="23"/>
      <c r="N262" s="107">
        <f t="shared" si="64"/>
        <v>247261.09905725106</v>
      </c>
      <c r="O262" s="59">
        <f t="shared" si="65"/>
        <v>-17842.099057251064</v>
      </c>
      <c r="P262" s="59">
        <f t="shared" si="66"/>
        <v>17842.099057251064</v>
      </c>
      <c r="Q262" s="99">
        <f t="shared" si="63"/>
        <v>7.7770799529468193E-2</v>
      </c>
      <c r="R262" s="100">
        <f t="shared" si="67"/>
        <v>318340498.76875931</v>
      </c>
      <c r="S262" s="23"/>
      <c r="T262" s="107">
        <f t="shared" si="68"/>
        <v>241495.75308137166</v>
      </c>
      <c r="U262" s="103">
        <f t="shared" si="69"/>
        <v>-1283.1644913558637</v>
      </c>
      <c r="V262" s="108">
        <v>1</v>
      </c>
      <c r="W262" s="103">
        <f t="shared" si="70"/>
        <v>240212.5885900158</v>
      </c>
      <c r="X262" s="104">
        <f t="shared" si="74"/>
        <v>-10793.588590015803</v>
      </c>
      <c r="Y262" s="104">
        <f t="shared" si="71"/>
        <v>10793.588590015803</v>
      </c>
      <c r="Z262" s="105">
        <f t="shared" si="75"/>
        <v>4.704749209967702E-2</v>
      </c>
      <c r="AA262" s="106">
        <f t="shared" si="72"/>
        <v>116501554.65051933</v>
      </c>
      <c r="AB262" s="23"/>
    </row>
    <row r="263" spans="1:28" hidden="1" outlineLevel="2" x14ac:dyDescent="0.25">
      <c r="A263" s="265"/>
      <c r="B263" s="34">
        <v>253</v>
      </c>
      <c r="C263" s="35">
        <v>41275</v>
      </c>
      <c r="D263" s="36">
        <v>215803</v>
      </c>
      <c r="E263" s="36">
        <f t="shared" si="73"/>
        <v>-13616</v>
      </c>
      <c r="F263" s="36">
        <f>AVERAGE($E$12:E263)</f>
        <v>220.63095238095238</v>
      </c>
      <c r="G263" s="107">
        <f t="shared" si="76"/>
        <v>247538.25</v>
      </c>
      <c r="H263" s="103">
        <f t="shared" si="79"/>
        <v>247656.3403054449</v>
      </c>
      <c r="I263" s="59">
        <f t="shared" si="80"/>
        <v>-31853.340305444901</v>
      </c>
      <c r="J263" s="59">
        <f t="shared" si="77"/>
        <v>31853.340305444901</v>
      </c>
      <c r="K263" s="99">
        <f t="shared" si="81"/>
        <v>0.14760378820241099</v>
      </c>
      <c r="L263" s="100">
        <f t="shared" si="78"/>
        <v>1014635288.6144806</v>
      </c>
      <c r="M263" s="23"/>
      <c r="N263" s="107">
        <f t="shared" si="64"/>
        <v>243692.67924580089</v>
      </c>
      <c r="O263" s="59">
        <f t="shared" si="65"/>
        <v>-27889.679245800886</v>
      </c>
      <c r="P263" s="59">
        <f t="shared" si="66"/>
        <v>27889.679245800886</v>
      </c>
      <c r="Q263" s="99">
        <f t="shared" si="63"/>
        <v>0.12923675410351518</v>
      </c>
      <c r="R263" s="100">
        <f t="shared" si="67"/>
        <v>777834208.43365669</v>
      </c>
      <c r="S263" s="23"/>
      <c r="T263" s="107">
        <f t="shared" si="68"/>
        <v>232889.71201301104</v>
      </c>
      <c r="U263" s="103">
        <f t="shared" si="69"/>
        <v>-2408.5053305229098</v>
      </c>
      <c r="V263" s="108">
        <v>1</v>
      </c>
      <c r="W263" s="103">
        <f t="shared" si="70"/>
        <v>230481.20668248812</v>
      </c>
      <c r="X263" s="104">
        <f t="shared" si="74"/>
        <v>-14678.206682488119</v>
      </c>
      <c r="Y263" s="104">
        <f t="shared" si="71"/>
        <v>14678.206682488119</v>
      </c>
      <c r="Z263" s="105">
        <f t="shared" si="75"/>
        <v>6.8016694311423473E-2</v>
      </c>
      <c r="AA263" s="106">
        <f t="shared" si="72"/>
        <v>215449751.41383886</v>
      </c>
      <c r="AB263" s="23"/>
    </row>
    <row r="264" spans="1:28" hidden="1" outlineLevel="2" x14ac:dyDescent="0.25">
      <c r="A264" s="265"/>
      <c r="B264" s="34">
        <v>254</v>
      </c>
      <c r="C264" s="35">
        <v>41306</v>
      </c>
      <c r="D264" s="36">
        <v>253026</v>
      </c>
      <c r="E264" s="36">
        <f t="shared" si="73"/>
        <v>37223</v>
      </c>
      <c r="F264" s="36">
        <f>AVERAGE($E$12:E264)</f>
        <v>366.88537549407113</v>
      </c>
      <c r="G264" s="107">
        <f t="shared" si="76"/>
        <v>247338.83333333334</v>
      </c>
      <c r="H264" s="103">
        <f t="shared" si="79"/>
        <v>247758.88095238095</v>
      </c>
      <c r="I264" s="59">
        <f t="shared" si="80"/>
        <v>5267.1190476190532</v>
      </c>
      <c r="J264" s="59">
        <f t="shared" si="77"/>
        <v>5267.1190476190532</v>
      </c>
      <c r="K264" s="99">
        <f t="shared" si="81"/>
        <v>2.0816513115723495E-2</v>
      </c>
      <c r="L264" s="100">
        <f t="shared" si="78"/>
        <v>27742543.061791442</v>
      </c>
      <c r="M264" s="23"/>
      <c r="N264" s="107">
        <f t="shared" si="64"/>
        <v>238114.74339664073</v>
      </c>
      <c r="O264" s="59">
        <f t="shared" si="65"/>
        <v>14911.256603359274</v>
      </c>
      <c r="P264" s="59">
        <f t="shared" si="66"/>
        <v>14911.256603359274</v>
      </c>
      <c r="Q264" s="99">
        <f t="shared" si="63"/>
        <v>5.8931716911935036E-2</v>
      </c>
      <c r="R264" s="100">
        <f t="shared" si="67"/>
        <v>222345573.49122554</v>
      </c>
      <c r="S264" s="23"/>
      <c r="T264" s="107">
        <f t="shared" si="68"/>
        <v>237244.64467774169</v>
      </c>
      <c r="U264" s="103">
        <f t="shared" si="69"/>
        <v>-1369.1360458986851</v>
      </c>
      <c r="V264" s="108">
        <v>1</v>
      </c>
      <c r="W264" s="103">
        <f t="shared" si="70"/>
        <v>235875.508631843</v>
      </c>
      <c r="X264" s="104">
        <f t="shared" si="74"/>
        <v>17150.491368157003</v>
      </c>
      <c r="Y264" s="104">
        <f t="shared" si="71"/>
        <v>17150.491368157003</v>
      </c>
      <c r="Z264" s="105">
        <f t="shared" si="75"/>
        <v>6.7781537739825176E-2</v>
      </c>
      <c r="AA264" s="106">
        <f t="shared" si="72"/>
        <v>294139354.1692279</v>
      </c>
      <c r="AB264" s="23"/>
    </row>
    <row r="265" spans="1:28" hidden="1" outlineLevel="2" x14ac:dyDescent="0.25">
      <c r="A265" s="265"/>
      <c r="B265" s="34">
        <v>255</v>
      </c>
      <c r="C265" s="35">
        <v>41334</v>
      </c>
      <c r="D265" s="36">
        <v>252064</v>
      </c>
      <c r="E265" s="36">
        <f t="shared" si="73"/>
        <v>-962</v>
      </c>
      <c r="F265" s="36">
        <f>AVERAGE($E$12:E265)</f>
        <v>361.65354330708664</v>
      </c>
      <c r="G265" s="107">
        <f t="shared" si="76"/>
        <v>247077.16666666666</v>
      </c>
      <c r="H265" s="103">
        <f t="shared" si="79"/>
        <v>247705.71870882742</v>
      </c>
      <c r="I265" s="59">
        <f t="shared" si="80"/>
        <v>4358.2812911725778</v>
      </c>
      <c r="J265" s="59">
        <f t="shared" si="77"/>
        <v>4358.2812911725778</v>
      </c>
      <c r="K265" s="99">
        <f t="shared" si="81"/>
        <v>1.7290375821904666E-2</v>
      </c>
      <c r="L265" s="100">
        <f t="shared" si="78"/>
        <v>18994615.81298491</v>
      </c>
      <c r="M265" s="23"/>
      <c r="N265" s="107">
        <f t="shared" si="64"/>
        <v>241096.9947173126</v>
      </c>
      <c r="O265" s="59">
        <f t="shared" si="65"/>
        <v>10967.005282687402</v>
      </c>
      <c r="P265" s="59">
        <f t="shared" si="66"/>
        <v>10967.005282687402</v>
      </c>
      <c r="Q265" s="99">
        <f t="shared" si="63"/>
        <v>4.3508812375775203E-2</v>
      </c>
      <c r="R265" s="100">
        <f t="shared" si="67"/>
        <v>120275204.87049337</v>
      </c>
      <c r="S265" s="23"/>
      <c r="T265" s="107">
        <f t="shared" si="68"/>
        <v>240732.05604229006</v>
      </c>
      <c r="U265" s="103">
        <f t="shared" si="69"/>
        <v>-622.80759411389784</v>
      </c>
      <c r="V265" s="108">
        <v>1</v>
      </c>
      <c r="W265" s="103">
        <f t="shared" si="70"/>
        <v>240109.24844817616</v>
      </c>
      <c r="X265" s="104">
        <f t="shared" si="74"/>
        <v>11954.751551823836</v>
      </c>
      <c r="Y265" s="104">
        <f t="shared" si="71"/>
        <v>11954.751551823836</v>
      </c>
      <c r="Z265" s="105">
        <f t="shared" si="75"/>
        <v>4.7427445219562638E-2</v>
      </c>
      <c r="AA265" s="106">
        <f t="shared" si="72"/>
        <v>142916084.66583443</v>
      </c>
      <c r="AB265" s="23"/>
    </row>
    <row r="266" spans="1:28" hidden="1" outlineLevel="2" x14ac:dyDescent="0.25">
      <c r="A266" s="265"/>
      <c r="B266" s="34">
        <v>256</v>
      </c>
      <c r="C266" s="35">
        <v>41365</v>
      </c>
      <c r="D266" s="36">
        <v>263406</v>
      </c>
      <c r="E266" s="36">
        <f t="shared" si="73"/>
        <v>11342</v>
      </c>
      <c r="F266" s="36">
        <f>AVERAGE($E$12:E266)</f>
        <v>404.71372549019605</v>
      </c>
      <c r="G266" s="107">
        <f t="shared" si="76"/>
        <v>247299.66666666666</v>
      </c>
      <c r="H266" s="103">
        <f t="shared" si="79"/>
        <v>247438.82020997375</v>
      </c>
      <c r="I266" s="59">
        <f t="shared" si="80"/>
        <v>15967.179790026246</v>
      </c>
      <c r="J266" s="59">
        <f t="shared" si="77"/>
        <v>15967.179790026246</v>
      </c>
      <c r="K266" s="99">
        <f t="shared" si="81"/>
        <v>6.0618132426847701E-2</v>
      </c>
      <c r="L266" s="100">
        <f t="shared" si="78"/>
        <v>254950830.44702262</v>
      </c>
      <c r="M266" s="23"/>
      <c r="N266" s="107">
        <f t="shared" si="64"/>
        <v>243290.39577385009</v>
      </c>
      <c r="O266" s="59">
        <f t="shared" si="65"/>
        <v>20115.60422614991</v>
      </c>
      <c r="P266" s="59">
        <f t="shared" si="66"/>
        <v>20115.60422614991</v>
      </c>
      <c r="Q266" s="99">
        <f t="shared" si="63"/>
        <v>7.6367296971784654E-2</v>
      </c>
      <c r="R266" s="100">
        <f t="shared" si="67"/>
        <v>404637533.38310009</v>
      </c>
      <c r="S266" s="23"/>
      <c r="T266" s="107">
        <f t="shared" si="68"/>
        <v>247098.2739137233</v>
      </c>
      <c r="U266" s="103">
        <f t="shared" si="69"/>
        <v>451.22877665553506</v>
      </c>
      <c r="V266" s="108">
        <v>1</v>
      </c>
      <c r="W266" s="103">
        <f t="shared" si="70"/>
        <v>247549.50269037884</v>
      </c>
      <c r="X266" s="104">
        <f t="shared" si="74"/>
        <v>15856.497309621162</v>
      </c>
      <c r="Y266" s="104">
        <f t="shared" si="71"/>
        <v>15856.497309621162</v>
      </c>
      <c r="Z266" s="105">
        <f t="shared" si="75"/>
        <v>6.0197935163288467E-2</v>
      </c>
      <c r="AA266" s="106">
        <f t="shared" si="72"/>
        <v>251428506.93002313</v>
      </c>
      <c r="AB266" s="23"/>
    </row>
    <row r="267" spans="1:28" hidden="1" outlineLevel="2" x14ac:dyDescent="0.25">
      <c r="A267" s="265"/>
      <c r="B267" s="34">
        <v>257</v>
      </c>
      <c r="C267" s="35">
        <v>41395</v>
      </c>
      <c r="D267" s="36">
        <v>259980</v>
      </c>
      <c r="E267" s="36">
        <f t="shared" si="73"/>
        <v>-3426</v>
      </c>
      <c r="F267" s="36">
        <f>AVERAGE($E$12:E267)</f>
        <v>389.75</v>
      </c>
      <c r="G267" s="107">
        <f t="shared" si="76"/>
        <v>247519</v>
      </c>
      <c r="H267" s="103">
        <f t="shared" si="79"/>
        <v>247704.38039215686</v>
      </c>
      <c r="I267" s="59">
        <f t="shared" si="80"/>
        <v>12275.619607843139</v>
      </c>
      <c r="J267" s="59">
        <f t="shared" si="77"/>
        <v>12275.619607843139</v>
      </c>
      <c r="K267" s="99">
        <f t="shared" si="81"/>
        <v>4.7217553688141928E-2</v>
      </c>
      <c r="L267" s="100">
        <f t="shared" si="78"/>
        <v>150690836.75646293</v>
      </c>
      <c r="M267" s="23"/>
      <c r="N267" s="107">
        <f t="shared" si="64"/>
        <v>247313.5166190801</v>
      </c>
      <c r="O267" s="59">
        <f t="shared" si="65"/>
        <v>12666.483380919904</v>
      </c>
      <c r="P267" s="59">
        <f t="shared" si="66"/>
        <v>12666.483380919904</v>
      </c>
      <c r="Q267" s="99">
        <f t="shared" ref="Q267:Q323" si="82">P267/D267</f>
        <v>4.8720991541348964E-2</v>
      </c>
      <c r="R267" s="100">
        <f t="shared" si="67"/>
        <v>160439801.23912013</v>
      </c>
      <c r="S267" s="23"/>
      <c r="T267" s="107">
        <f t="shared" si="68"/>
        <v>251278.65188326518</v>
      </c>
      <c r="U267" s="103">
        <f t="shared" si="69"/>
        <v>1024.3046489541139</v>
      </c>
      <c r="V267" s="108">
        <v>1</v>
      </c>
      <c r="W267" s="103">
        <f t="shared" si="70"/>
        <v>252302.95653221928</v>
      </c>
      <c r="X267" s="104">
        <f t="shared" si="74"/>
        <v>7677.0434677807207</v>
      </c>
      <c r="Y267" s="104">
        <f t="shared" si="71"/>
        <v>7677.0434677807207</v>
      </c>
      <c r="Z267" s="105">
        <f t="shared" si="75"/>
        <v>2.9529361750060469E-2</v>
      </c>
      <c r="AA267" s="106">
        <f t="shared" si="72"/>
        <v>58936996.406194635</v>
      </c>
      <c r="AB267" s="23"/>
    </row>
    <row r="268" spans="1:28" hidden="1" outlineLevel="2" x14ac:dyDescent="0.25">
      <c r="A268" s="265"/>
      <c r="B268" s="34">
        <v>258</v>
      </c>
      <c r="C268" s="35">
        <v>41426</v>
      </c>
      <c r="D268" s="36">
        <v>263946</v>
      </c>
      <c r="E268" s="36">
        <f t="shared" si="73"/>
        <v>3966</v>
      </c>
      <c r="F268" s="36">
        <f>AVERAGE($E$12:E268)</f>
        <v>403.66536964980543</v>
      </c>
      <c r="G268" s="107">
        <f t="shared" si="76"/>
        <v>247486</v>
      </c>
      <c r="H268" s="103">
        <f t="shared" si="79"/>
        <v>247908.75</v>
      </c>
      <c r="I268" s="59">
        <f t="shared" si="80"/>
        <v>16037.25</v>
      </c>
      <c r="J268" s="59">
        <f t="shared" si="77"/>
        <v>16037.25</v>
      </c>
      <c r="K268" s="99">
        <f t="shared" si="81"/>
        <v>6.0759587188288514E-2</v>
      </c>
      <c r="L268" s="100">
        <f t="shared" si="78"/>
        <v>257193387.5625</v>
      </c>
      <c r="M268" s="23"/>
      <c r="N268" s="107">
        <f t="shared" ref="N268:N323" si="83">$D267*$N$9+$N267*(1-$N$9)</f>
        <v>249846.81329526409</v>
      </c>
      <c r="O268" s="59">
        <f t="shared" ref="O268:O323" si="84">$D268-N268</f>
        <v>14099.186704735912</v>
      </c>
      <c r="P268" s="59">
        <f t="shared" ref="P268:P323" si="85">ABS(O268)</f>
        <v>14099.186704735912</v>
      </c>
      <c r="Q268" s="99">
        <f t="shared" si="82"/>
        <v>5.3416936436755671E-2</v>
      </c>
      <c r="R268" s="100">
        <f t="shared" ref="R268:R323" si="86">P268^2</f>
        <v>198787065.73500189</v>
      </c>
      <c r="S268" s="23"/>
      <c r="T268" s="107">
        <f t="shared" ref="T268:T323" si="87">$V$9*D268+(1-$V$9)*(T267+U267)</f>
        <v>255795.86957255349</v>
      </c>
      <c r="U268" s="103">
        <f t="shared" ref="U268:U322" si="88">$W$9*(T268-T267)+(1-$W$9)*U267</f>
        <v>1561.0770020879113</v>
      </c>
      <c r="V268" s="108">
        <v>1</v>
      </c>
      <c r="W268" s="103">
        <f t="shared" ref="W268:W323" si="89">T268+(U268*$V268)</f>
        <v>257356.94657464139</v>
      </c>
      <c r="X268" s="104">
        <f t="shared" si="74"/>
        <v>6589.0534253586084</v>
      </c>
      <c r="Y268" s="104">
        <f t="shared" ref="Y268:Y323" si="90">ABS(X268)</f>
        <v>6589.0534253586084</v>
      </c>
      <c r="Z268" s="105">
        <f t="shared" si="75"/>
        <v>2.4963641901595814E-2</v>
      </c>
      <c r="AA268" s="106">
        <f t="shared" ref="AA268:AA323" si="91">Y268^2</f>
        <v>43415625.04223001</v>
      </c>
      <c r="AB268" s="23"/>
    </row>
    <row r="269" spans="1:28" hidden="1" outlineLevel="2" x14ac:dyDescent="0.25">
      <c r="A269" s="265"/>
      <c r="B269" s="34">
        <v>259</v>
      </c>
      <c r="C269" s="35">
        <v>41456</v>
      </c>
      <c r="D269" s="36">
        <v>268061</v>
      </c>
      <c r="E269" s="36">
        <f t="shared" ref="E269:E323" si="92">D269-D268</f>
        <v>4115</v>
      </c>
      <c r="F269" s="36">
        <f>AVERAGE($E$12:E269)</f>
        <v>418.05038759689921</v>
      </c>
      <c r="G269" s="107">
        <f t="shared" si="76"/>
        <v>247794.5</v>
      </c>
      <c r="H269" s="103">
        <f t="shared" si="79"/>
        <v>247889.6653696498</v>
      </c>
      <c r="I269" s="59">
        <f t="shared" si="80"/>
        <v>20171.334630350204</v>
      </c>
      <c r="J269" s="59">
        <f t="shared" si="77"/>
        <v>20171.334630350204</v>
      </c>
      <c r="K269" s="99">
        <f t="shared" si="81"/>
        <v>7.5249046412384515E-2</v>
      </c>
      <c r="L269" s="100">
        <f t="shared" si="78"/>
        <v>406882740.7695654</v>
      </c>
      <c r="M269" s="23"/>
      <c r="N269" s="107">
        <f t="shared" si="83"/>
        <v>252666.6506362113</v>
      </c>
      <c r="O269" s="59">
        <f t="shared" si="84"/>
        <v>15394.3493637887</v>
      </c>
      <c r="P269" s="59">
        <f t="shared" si="85"/>
        <v>15394.3493637887</v>
      </c>
      <c r="Q269" s="99">
        <f t="shared" si="82"/>
        <v>5.7428530684391611E-2</v>
      </c>
      <c r="R269" s="100">
        <f t="shared" si="86"/>
        <v>236985992.33438158</v>
      </c>
      <c r="S269" s="23"/>
      <c r="T269" s="107">
        <f t="shared" si="87"/>
        <v>260568.16260224895</v>
      </c>
      <c r="U269" s="103">
        <f t="shared" si="88"/>
        <v>2054.5596521440793</v>
      </c>
      <c r="V269" s="108">
        <v>1</v>
      </c>
      <c r="W269" s="103">
        <f t="shared" si="89"/>
        <v>262622.72225439304</v>
      </c>
      <c r="X269" s="104">
        <f t="shared" ref="X269:X323" si="93">$D269-W269</f>
        <v>5438.2777456069598</v>
      </c>
      <c r="Y269" s="104">
        <f t="shared" si="90"/>
        <v>5438.2777456069598</v>
      </c>
      <c r="Z269" s="105">
        <f t="shared" ref="Z269:Z323" si="94">Y269/$D269</f>
        <v>2.0287463471400015E-2</v>
      </c>
      <c r="AA269" s="106">
        <f t="shared" si="91"/>
        <v>29574864.838363916</v>
      </c>
      <c r="AB269" s="23"/>
    </row>
    <row r="270" spans="1:28" hidden="1" outlineLevel="2" x14ac:dyDescent="0.25">
      <c r="A270" s="265"/>
      <c r="B270" s="34">
        <v>260</v>
      </c>
      <c r="C270" s="35">
        <v>41487</v>
      </c>
      <c r="D270" s="36">
        <v>242536</v>
      </c>
      <c r="E270" s="36">
        <f t="shared" si="92"/>
        <v>-25525</v>
      </c>
      <c r="F270" s="36">
        <f>AVERAGE($E$12:E270)</f>
        <v>317.88416988416986</v>
      </c>
      <c r="G270" s="107">
        <f t="shared" si="76"/>
        <v>248101.33333333334</v>
      </c>
      <c r="H270" s="103">
        <f t="shared" si="79"/>
        <v>248212.55038759689</v>
      </c>
      <c r="I270" s="59">
        <f t="shared" si="80"/>
        <v>-5676.5503875968861</v>
      </c>
      <c r="J270" s="59">
        <f t="shared" si="77"/>
        <v>5676.5503875968861</v>
      </c>
      <c r="K270" s="99">
        <f t="shared" si="81"/>
        <v>2.3404980652756233E-2</v>
      </c>
      <c r="L270" s="100">
        <f t="shared" si="78"/>
        <v>32223224.302926358</v>
      </c>
      <c r="M270" s="23"/>
      <c r="N270" s="107">
        <f t="shared" si="83"/>
        <v>255745.52050896906</v>
      </c>
      <c r="O270" s="59">
        <f t="shared" si="84"/>
        <v>-13209.520508969057</v>
      </c>
      <c r="P270" s="59">
        <f t="shared" si="85"/>
        <v>13209.520508969057</v>
      </c>
      <c r="Q270" s="99">
        <f t="shared" si="82"/>
        <v>5.4464164119838114E-2</v>
      </c>
      <c r="R270" s="100">
        <f t="shared" si="86"/>
        <v>174491432.07687414</v>
      </c>
      <c r="S270" s="23"/>
      <c r="T270" s="107">
        <f t="shared" si="87"/>
        <v>256596.70557807514</v>
      </c>
      <c r="U270" s="103">
        <f t="shared" si="88"/>
        <v>1128.5133652713969</v>
      </c>
      <c r="V270" s="108">
        <v>1</v>
      </c>
      <c r="W270" s="103">
        <f t="shared" si="89"/>
        <v>257725.21894334652</v>
      </c>
      <c r="X270" s="104">
        <f t="shared" si="93"/>
        <v>-15189.218943346525</v>
      </c>
      <c r="Y270" s="104">
        <f t="shared" si="90"/>
        <v>15189.218943346525</v>
      </c>
      <c r="Z270" s="105">
        <f t="shared" si="94"/>
        <v>6.2626657252311105E-2</v>
      </c>
      <c r="AA270" s="106">
        <f t="shared" si="91"/>
        <v>230712372.10891691</v>
      </c>
      <c r="AB270" s="23"/>
    </row>
    <row r="271" spans="1:28" hidden="1" outlineLevel="2" x14ac:dyDescent="0.25">
      <c r="A271" s="265"/>
      <c r="B271" s="34">
        <v>261</v>
      </c>
      <c r="C271" s="35">
        <v>41518</v>
      </c>
      <c r="D271" s="36">
        <v>258748</v>
      </c>
      <c r="E271" s="36">
        <f t="shared" si="92"/>
        <v>16212</v>
      </c>
      <c r="F271" s="36">
        <f>AVERAGE($E$12:E271)</f>
        <v>379.01538461538462</v>
      </c>
      <c r="G271" s="107">
        <f t="shared" si="76"/>
        <v>248407.08333333334</v>
      </c>
      <c r="H271" s="103">
        <f t="shared" si="79"/>
        <v>248419.21750321751</v>
      </c>
      <c r="I271" s="59">
        <f t="shared" si="80"/>
        <v>10328.782496782485</v>
      </c>
      <c r="J271" s="59">
        <f t="shared" si="77"/>
        <v>10328.782496782485</v>
      </c>
      <c r="K271" s="99">
        <f t="shared" si="81"/>
        <v>3.991830853487751E-2</v>
      </c>
      <c r="L271" s="100">
        <f t="shared" si="78"/>
        <v>106683747.86584023</v>
      </c>
      <c r="M271" s="23"/>
      <c r="N271" s="107">
        <f t="shared" si="83"/>
        <v>253103.61640717526</v>
      </c>
      <c r="O271" s="59">
        <f t="shared" si="84"/>
        <v>5644.3835928247427</v>
      </c>
      <c r="P271" s="59">
        <f t="shared" si="85"/>
        <v>5644.3835928247427</v>
      </c>
      <c r="Q271" s="99">
        <f t="shared" si="82"/>
        <v>2.1814211483082931E-2</v>
      </c>
      <c r="R271" s="100">
        <f t="shared" si="86"/>
        <v>31859066.142949149</v>
      </c>
      <c r="S271" s="23"/>
      <c r="T271" s="107">
        <f t="shared" si="87"/>
        <v>258032.05326034254</v>
      </c>
      <c r="U271" s="103">
        <f t="shared" si="88"/>
        <v>1175.6660359661091</v>
      </c>
      <c r="V271" s="108">
        <v>1</v>
      </c>
      <c r="W271" s="103">
        <f t="shared" si="89"/>
        <v>259207.71929630864</v>
      </c>
      <c r="X271" s="104">
        <f t="shared" si="93"/>
        <v>-459.71929630864179</v>
      </c>
      <c r="Y271" s="104">
        <f t="shared" si="90"/>
        <v>459.71929630864179</v>
      </c>
      <c r="Z271" s="105">
        <f t="shared" si="94"/>
        <v>1.7767066655921661E-3</v>
      </c>
      <c r="AA271" s="106">
        <f t="shared" si="91"/>
        <v>211341.83139851279</v>
      </c>
      <c r="AB271" s="23"/>
    </row>
    <row r="272" spans="1:28" hidden="1" outlineLevel="2" x14ac:dyDescent="0.25">
      <c r="A272" s="265"/>
      <c r="B272" s="34">
        <v>262</v>
      </c>
      <c r="C272" s="35">
        <v>41548</v>
      </c>
      <c r="D272" s="36">
        <v>240055</v>
      </c>
      <c r="E272" s="36">
        <f t="shared" si="92"/>
        <v>-18693</v>
      </c>
      <c r="F272" s="36">
        <f>AVERAGE($E$12:E272)</f>
        <v>305.94252873563221</v>
      </c>
      <c r="G272" s="107">
        <f t="shared" si="76"/>
        <v>248838.25</v>
      </c>
      <c r="H272" s="103">
        <f t="shared" si="79"/>
        <v>248786.09871794874</v>
      </c>
      <c r="I272" s="59">
        <f t="shared" si="80"/>
        <v>-8731.098717948742</v>
      </c>
      <c r="J272" s="59">
        <f t="shared" si="77"/>
        <v>8731.098717948742</v>
      </c>
      <c r="K272" s="99">
        <f t="shared" si="81"/>
        <v>3.6371242914951751E-2</v>
      </c>
      <c r="L272" s="100">
        <f t="shared" si="78"/>
        <v>76232084.822566167</v>
      </c>
      <c r="M272" s="23"/>
      <c r="N272" s="107">
        <f t="shared" si="83"/>
        <v>254232.49312574023</v>
      </c>
      <c r="O272" s="59">
        <f t="shared" si="84"/>
        <v>-14177.493125740235</v>
      </c>
      <c r="P272" s="59">
        <f t="shared" si="85"/>
        <v>14177.493125740235</v>
      </c>
      <c r="Q272" s="99">
        <f t="shared" si="82"/>
        <v>5.9059353588720227E-2</v>
      </c>
      <c r="R272" s="100">
        <f t="shared" si="86"/>
        <v>201001311.33041161</v>
      </c>
      <c r="S272" s="23"/>
      <c r="T272" s="107">
        <f t="shared" si="87"/>
        <v>253461.90350741605</v>
      </c>
      <c r="U272" s="103">
        <f t="shared" si="88"/>
        <v>292.67953556868963</v>
      </c>
      <c r="V272" s="108">
        <v>1</v>
      </c>
      <c r="W272" s="103">
        <f t="shared" si="89"/>
        <v>253754.58304298474</v>
      </c>
      <c r="X272" s="104">
        <f t="shared" si="93"/>
        <v>-13699.583042984741</v>
      </c>
      <c r="Y272" s="104">
        <f t="shared" si="90"/>
        <v>13699.583042984741</v>
      </c>
      <c r="Z272" s="105">
        <f t="shared" si="94"/>
        <v>5.7068517810438195E-2</v>
      </c>
      <c r="AA272" s="106">
        <f t="shared" si="91"/>
        <v>187678575.55163506</v>
      </c>
      <c r="AB272" s="23"/>
    </row>
    <row r="273" spans="1:28" hidden="1" outlineLevel="2" x14ac:dyDescent="0.25">
      <c r="A273" s="265"/>
      <c r="B273" s="34">
        <v>263</v>
      </c>
      <c r="C273" s="35">
        <v>41579</v>
      </c>
      <c r="D273" s="36">
        <v>241237</v>
      </c>
      <c r="E273" s="36">
        <f t="shared" si="92"/>
        <v>1182</v>
      </c>
      <c r="F273" s="36">
        <f>AVERAGE($E$12:E273)</f>
        <v>309.28625954198475</v>
      </c>
      <c r="G273" s="107">
        <f t="shared" si="76"/>
        <v>248812.75</v>
      </c>
      <c r="H273" s="103">
        <f t="shared" si="79"/>
        <v>249144.19252873564</v>
      </c>
      <c r="I273" s="59">
        <f t="shared" si="80"/>
        <v>-7907.1925287356426</v>
      </c>
      <c r="J273" s="59">
        <f t="shared" si="77"/>
        <v>7907.1925287356426</v>
      </c>
      <c r="K273" s="99">
        <f t="shared" si="81"/>
        <v>3.277769383940126E-2</v>
      </c>
      <c r="L273" s="100">
        <f t="shared" si="78"/>
        <v>62523693.686492763</v>
      </c>
      <c r="M273" s="23"/>
      <c r="N273" s="107">
        <f t="shared" si="83"/>
        <v>251396.99450059221</v>
      </c>
      <c r="O273" s="59">
        <f t="shared" si="84"/>
        <v>-10159.994500592205</v>
      </c>
      <c r="P273" s="59">
        <f t="shared" si="85"/>
        <v>10159.994500592205</v>
      </c>
      <c r="Q273" s="99">
        <f t="shared" si="82"/>
        <v>4.211623631777963E-2</v>
      </c>
      <c r="R273" s="100">
        <f t="shared" si="86"/>
        <v>103225488.25206386</v>
      </c>
      <c r="S273" s="23"/>
      <c r="T273" s="107">
        <f t="shared" si="87"/>
        <v>249999.30813008931</v>
      </c>
      <c r="U273" s="103">
        <f t="shared" si="88"/>
        <v>-284.4111988362904</v>
      </c>
      <c r="V273" s="108">
        <v>1</v>
      </c>
      <c r="W273" s="103">
        <f t="shared" si="89"/>
        <v>249714.89693125302</v>
      </c>
      <c r="X273" s="104">
        <f t="shared" si="93"/>
        <v>-8477.8969312530244</v>
      </c>
      <c r="Y273" s="104">
        <f t="shared" si="90"/>
        <v>8477.8969312530244</v>
      </c>
      <c r="Z273" s="105">
        <f t="shared" si="94"/>
        <v>3.5143435423475769E-2</v>
      </c>
      <c r="AA273" s="106">
        <f t="shared" si="91"/>
        <v>71874736.376949444</v>
      </c>
      <c r="AB273" s="23"/>
    </row>
    <row r="274" spans="1:28" hidden="1" outlineLevel="2" x14ac:dyDescent="0.25">
      <c r="A274" s="265"/>
      <c r="B274" s="34">
        <v>264</v>
      </c>
      <c r="C274" s="35">
        <v>41609</v>
      </c>
      <c r="D274" s="36">
        <v>226413</v>
      </c>
      <c r="E274" s="36">
        <f t="shared" si="92"/>
        <v>-14824</v>
      </c>
      <c r="F274" s="36">
        <f>AVERAGE($E$12:E274)</f>
        <v>251.74524714828897</v>
      </c>
      <c r="G274" s="107">
        <f t="shared" si="76"/>
        <v>249023.41666666666</v>
      </c>
      <c r="H274" s="103">
        <f t="shared" si="79"/>
        <v>249122.03625954199</v>
      </c>
      <c r="I274" s="59">
        <f t="shared" si="80"/>
        <v>-22709.036259541987</v>
      </c>
      <c r="J274" s="59">
        <f t="shared" si="77"/>
        <v>22709.036259541987</v>
      </c>
      <c r="K274" s="99">
        <f t="shared" si="81"/>
        <v>0.10029917124697781</v>
      </c>
      <c r="L274" s="100">
        <f t="shared" si="78"/>
        <v>515700327.83719271</v>
      </c>
      <c r="M274" s="23"/>
      <c r="N274" s="107">
        <f t="shared" si="83"/>
        <v>249364.99560047378</v>
      </c>
      <c r="O274" s="59">
        <f t="shared" si="84"/>
        <v>-22951.995600473776</v>
      </c>
      <c r="P274" s="59">
        <f t="shared" si="85"/>
        <v>22951.995600473776</v>
      </c>
      <c r="Q274" s="99">
        <f t="shared" si="82"/>
        <v>0.10137225159541977</v>
      </c>
      <c r="R274" s="100">
        <f t="shared" si="86"/>
        <v>526794102.04416758</v>
      </c>
      <c r="S274" s="23"/>
      <c r="T274" s="107">
        <f t="shared" si="87"/>
        <v>242724.32785187711</v>
      </c>
      <c r="U274" s="103">
        <f t="shared" si="88"/>
        <v>-1358.6847839931504</v>
      </c>
      <c r="V274" s="108">
        <v>1</v>
      </c>
      <c r="W274" s="103">
        <f t="shared" si="89"/>
        <v>241365.64306788397</v>
      </c>
      <c r="X274" s="104">
        <f t="shared" si="93"/>
        <v>-14952.643067883968</v>
      </c>
      <c r="Y274" s="104">
        <f t="shared" si="90"/>
        <v>14952.643067883968</v>
      </c>
      <c r="Z274" s="105">
        <f t="shared" si="94"/>
        <v>6.6041451099910192E-2</v>
      </c>
      <c r="AA274" s="106">
        <f t="shared" si="91"/>
        <v>223581534.71553847</v>
      </c>
      <c r="AB274" s="23"/>
    </row>
    <row r="275" spans="1:28" hidden="1" outlineLevel="2" x14ac:dyDescent="0.25">
      <c r="A275" s="265"/>
      <c r="B275" s="34">
        <v>265</v>
      </c>
      <c r="C275" s="35">
        <v>41640</v>
      </c>
      <c r="D275" s="36">
        <v>213949</v>
      </c>
      <c r="E275" s="36">
        <f t="shared" si="92"/>
        <v>-12464</v>
      </c>
      <c r="F275" s="36">
        <f>AVERAGE($E$12:E275)</f>
        <v>203.57954545454547</v>
      </c>
      <c r="G275" s="107">
        <f t="shared" si="76"/>
        <v>248772.91666666666</v>
      </c>
      <c r="H275" s="103">
        <f t="shared" si="79"/>
        <v>249275.16191381495</v>
      </c>
      <c r="I275" s="59">
        <f t="shared" si="80"/>
        <v>-35326.161913814954</v>
      </c>
      <c r="J275" s="59">
        <f t="shared" si="77"/>
        <v>35326.161913814954</v>
      </c>
      <c r="K275" s="99">
        <f t="shared" si="81"/>
        <v>0.16511487276787906</v>
      </c>
      <c r="L275" s="100">
        <f t="shared" si="78"/>
        <v>1247937715.5610702</v>
      </c>
      <c r="M275" s="23"/>
      <c r="N275" s="107">
        <f t="shared" si="83"/>
        <v>244774.59648037903</v>
      </c>
      <c r="O275" s="59">
        <f t="shared" si="84"/>
        <v>-30825.596480379027</v>
      </c>
      <c r="P275" s="59">
        <f t="shared" si="85"/>
        <v>30825.596480379027</v>
      </c>
      <c r="Q275" s="99">
        <f t="shared" si="82"/>
        <v>0.14407917999326486</v>
      </c>
      <c r="R275" s="100">
        <f t="shared" si="86"/>
        <v>950217398.37115586</v>
      </c>
      <c r="S275" s="23"/>
      <c r="T275" s="107">
        <f t="shared" si="87"/>
        <v>233140.65014751878</v>
      </c>
      <c r="U275" s="103">
        <f t="shared" si="88"/>
        <v>-2622.6580788882384</v>
      </c>
      <c r="V275" s="108">
        <v>1</v>
      </c>
      <c r="W275" s="103">
        <f t="shared" si="89"/>
        <v>230517.99206863056</v>
      </c>
      <c r="X275" s="104">
        <f t="shared" si="93"/>
        <v>-16568.992068630556</v>
      </c>
      <c r="Y275" s="104">
        <f t="shared" si="90"/>
        <v>16568.992068630556</v>
      </c>
      <c r="Z275" s="105">
        <f t="shared" si="94"/>
        <v>7.7443652780010919E-2</v>
      </c>
      <c r="AA275" s="106">
        <f t="shared" si="91"/>
        <v>274531498.17034227</v>
      </c>
      <c r="AB275" s="23"/>
    </row>
    <row r="276" spans="1:28" hidden="1" outlineLevel="2" x14ac:dyDescent="0.25">
      <c r="A276" s="265"/>
      <c r="B276" s="34">
        <v>266</v>
      </c>
      <c r="C276" s="35">
        <v>41671</v>
      </c>
      <c r="D276" s="36">
        <v>253424</v>
      </c>
      <c r="E276" s="36">
        <f t="shared" si="92"/>
        <v>39475</v>
      </c>
      <c r="F276" s="36">
        <f>AVERAGE($E$12:E276)</f>
        <v>351.77358490566036</v>
      </c>
      <c r="G276" s="107">
        <f t="shared" si="76"/>
        <v>248618.41666666666</v>
      </c>
      <c r="H276" s="103">
        <f t="shared" si="79"/>
        <v>248976.49621212122</v>
      </c>
      <c r="I276" s="59">
        <f t="shared" si="80"/>
        <v>4447.5037878787844</v>
      </c>
      <c r="J276" s="59">
        <f t="shared" si="77"/>
        <v>4447.5037878787844</v>
      </c>
      <c r="K276" s="99">
        <f t="shared" si="81"/>
        <v>1.7549655075599725E-2</v>
      </c>
      <c r="L276" s="100">
        <f t="shared" si="78"/>
        <v>19780289.943196137</v>
      </c>
      <c r="M276" s="23"/>
      <c r="N276" s="107">
        <f t="shared" si="83"/>
        <v>238609.47718430322</v>
      </c>
      <c r="O276" s="59">
        <f t="shared" si="84"/>
        <v>14814.522815696779</v>
      </c>
      <c r="P276" s="59">
        <f t="shared" si="85"/>
        <v>14814.522815696779</v>
      </c>
      <c r="Q276" s="99">
        <f t="shared" si="82"/>
        <v>5.8457457919126758E-2</v>
      </c>
      <c r="R276" s="100">
        <f t="shared" si="86"/>
        <v>219470086.25680041</v>
      </c>
      <c r="S276" s="23"/>
      <c r="T276" s="107">
        <f t="shared" si="87"/>
        <v>237389.79444804136</v>
      </c>
      <c r="U276" s="103">
        <f t="shared" si="88"/>
        <v>-1566.6359303626496</v>
      </c>
      <c r="V276" s="108">
        <v>1</v>
      </c>
      <c r="W276" s="103">
        <f t="shared" si="89"/>
        <v>235823.1585176787</v>
      </c>
      <c r="X276" s="104">
        <f t="shared" si="93"/>
        <v>17600.841482321295</v>
      </c>
      <c r="Y276" s="104">
        <f t="shared" si="90"/>
        <v>17600.841482321295</v>
      </c>
      <c r="Z276" s="105">
        <f t="shared" si="94"/>
        <v>6.9452149292574081E-2</v>
      </c>
      <c r="AA276" s="106">
        <f t="shared" si="91"/>
        <v>309789620.88580209</v>
      </c>
      <c r="AB276" s="23"/>
    </row>
    <row r="277" spans="1:28" hidden="1" outlineLevel="2" x14ac:dyDescent="0.25">
      <c r="A277" s="265"/>
      <c r="B277" s="34">
        <v>267</v>
      </c>
      <c r="C277" s="35">
        <v>41699</v>
      </c>
      <c r="D277" s="36">
        <v>256736</v>
      </c>
      <c r="E277" s="36">
        <f t="shared" si="92"/>
        <v>3312</v>
      </c>
      <c r="F277" s="36">
        <f>AVERAGE($E$12:E277)</f>
        <v>362.90225563909775</v>
      </c>
      <c r="G277" s="107">
        <f t="shared" si="76"/>
        <v>248651.58333333334</v>
      </c>
      <c r="H277" s="103">
        <f t="shared" si="79"/>
        <v>248970.19025157232</v>
      </c>
      <c r="I277" s="59">
        <f t="shared" si="80"/>
        <v>7765.8097484276805</v>
      </c>
      <c r="J277" s="59">
        <f t="shared" si="77"/>
        <v>7765.8097484276805</v>
      </c>
      <c r="K277" s="99">
        <f t="shared" si="81"/>
        <v>3.0248230666629069E-2</v>
      </c>
      <c r="L277" s="100">
        <f t="shared" si="78"/>
        <v>60307801.048774391</v>
      </c>
      <c r="M277" s="23"/>
      <c r="N277" s="107">
        <f t="shared" si="83"/>
        <v>241572.38174744259</v>
      </c>
      <c r="O277" s="59">
        <f t="shared" si="84"/>
        <v>15163.618252557411</v>
      </c>
      <c r="P277" s="59">
        <f t="shared" si="85"/>
        <v>15163.618252557411</v>
      </c>
      <c r="Q277" s="99">
        <f t="shared" si="82"/>
        <v>5.9063077451379668E-2</v>
      </c>
      <c r="R277" s="100">
        <f t="shared" si="86"/>
        <v>229935318.50929227</v>
      </c>
      <c r="S277" s="23"/>
      <c r="T277" s="107">
        <f t="shared" si="87"/>
        <v>242097.01096237509</v>
      </c>
      <c r="U277" s="103">
        <f t="shared" si="88"/>
        <v>-602.50355687771139</v>
      </c>
      <c r="V277" s="108">
        <v>1</v>
      </c>
      <c r="W277" s="103">
        <f t="shared" si="89"/>
        <v>241494.50740549737</v>
      </c>
      <c r="X277" s="104">
        <f t="shared" si="93"/>
        <v>15241.492594502633</v>
      </c>
      <c r="Y277" s="104">
        <f t="shared" si="90"/>
        <v>15241.492594502633</v>
      </c>
      <c r="Z277" s="105">
        <f t="shared" si="94"/>
        <v>5.936640204140687E-2</v>
      </c>
      <c r="AA277" s="106">
        <f t="shared" si="91"/>
        <v>232303096.50827861</v>
      </c>
      <c r="AB277" s="23"/>
    </row>
    <row r="278" spans="1:28" hidden="1" outlineLevel="2" x14ac:dyDescent="0.25">
      <c r="A278" s="265"/>
      <c r="B278" s="34">
        <v>268</v>
      </c>
      <c r="C278" s="35">
        <v>41730</v>
      </c>
      <c r="D278" s="36">
        <v>266237</v>
      </c>
      <c r="E278" s="36">
        <f t="shared" si="92"/>
        <v>9501</v>
      </c>
      <c r="F278" s="36">
        <f>AVERAGE($E$12:E278)</f>
        <v>397.12734082397003</v>
      </c>
      <c r="G278" s="107">
        <f t="shared" si="76"/>
        <v>249040.91666666666</v>
      </c>
      <c r="H278" s="103">
        <f t="shared" si="79"/>
        <v>249014.48558897243</v>
      </c>
      <c r="I278" s="59">
        <f t="shared" si="80"/>
        <v>17222.514411027572</v>
      </c>
      <c r="J278" s="59">
        <f t="shared" si="77"/>
        <v>17222.514411027572</v>
      </c>
      <c r="K278" s="99">
        <f t="shared" si="81"/>
        <v>6.4688658642591268E-2</v>
      </c>
      <c r="L278" s="100">
        <f t="shared" si="78"/>
        <v>296615002.6380524</v>
      </c>
      <c r="M278" s="23"/>
      <c r="N278" s="107">
        <f t="shared" si="83"/>
        <v>244605.10539795409</v>
      </c>
      <c r="O278" s="59">
        <f t="shared" si="84"/>
        <v>21631.894602045912</v>
      </c>
      <c r="P278" s="59">
        <f t="shared" si="85"/>
        <v>21631.894602045912</v>
      </c>
      <c r="Q278" s="99">
        <f t="shared" si="82"/>
        <v>8.1250519657470266E-2</v>
      </c>
      <c r="R278" s="100">
        <f t="shared" si="86"/>
        <v>467938864.07402307</v>
      </c>
      <c r="S278" s="23"/>
      <c r="T278" s="107">
        <f t="shared" si="87"/>
        <v>248917.25518384814</v>
      </c>
      <c r="U278" s="103">
        <f t="shared" si="88"/>
        <v>538.1849588955838</v>
      </c>
      <c r="V278" s="108">
        <v>1</v>
      </c>
      <c r="W278" s="103">
        <f t="shared" si="89"/>
        <v>249455.44014274373</v>
      </c>
      <c r="X278" s="104">
        <f t="shared" si="93"/>
        <v>16781.559857256274</v>
      </c>
      <c r="Y278" s="104">
        <f t="shared" si="90"/>
        <v>16781.559857256274</v>
      </c>
      <c r="Z278" s="105">
        <f t="shared" si="94"/>
        <v>6.3032410436026073E-2</v>
      </c>
      <c r="AA278" s="106">
        <f t="shared" si="91"/>
        <v>281620751.24267519</v>
      </c>
      <c r="AB278" s="23"/>
    </row>
    <row r="279" spans="1:28" hidden="1" outlineLevel="2" x14ac:dyDescent="0.25">
      <c r="A279" s="265"/>
      <c r="B279" s="34">
        <v>269</v>
      </c>
      <c r="C279" s="35">
        <v>41760</v>
      </c>
      <c r="D279" s="36">
        <v>263459</v>
      </c>
      <c r="E279" s="36">
        <f t="shared" si="92"/>
        <v>-2778</v>
      </c>
      <c r="F279" s="36">
        <f>AVERAGE($E$12:E279)</f>
        <v>385.27985074626866</v>
      </c>
      <c r="G279" s="107">
        <f t="shared" ref="G279:G310" si="95">AVERAGE(D267:D278)</f>
        <v>249276.83333333334</v>
      </c>
      <c r="H279" s="103">
        <f t="shared" si="79"/>
        <v>249438.04400749062</v>
      </c>
      <c r="I279" s="59">
        <f t="shared" si="80"/>
        <v>14020.955992509378</v>
      </c>
      <c r="J279" s="59">
        <f t="shared" si="77"/>
        <v>14020.955992509378</v>
      </c>
      <c r="K279" s="99">
        <f t="shared" si="81"/>
        <v>5.3218739889354237E-2</v>
      </c>
      <c r="L279" s="100">
        <f t="shared" si="78"/>
        <v>196587206.94388464</v>
      </c>
      <c r="M279" s="23"/>
      <c r="N279" s="107">
        <f t="shared" si="83"/>
        <v>248931.48431836328</v>
      </c>
      <c r="O279" s="59">
        <f t="shared" si="84"/>
        <v>14527.515681636723</v>
      </c>
      <c r="P279" s="59">
        <f t="shared" si="85"/>
        <v>14527.515681636723</v>
      </c>
      <c r="Q279" s="99">
        <f t="shared" si="82"/>
        <v>5.5141466723993955E-2</v>
      </c>
      <c r="R279" s="100">
        <f t="shared" si="86"/>
        <v>211048711.88020092</v>
      </c>
      <c r="S279" s="23"/>
      <c r="T279" s="107">
        <f t="shared" si="87"/>
        <v>253656.50809992058</v>
      </c>
      <c r="U279" s="103">
        <f t="shared" si="88"/>
        <v>1183.7828043068898</v>
      </c>
      <c r="V279" s="108">
        <v>1</v>
      </c>
      <c r="W279" s="103">
        <f t="shared" si="89"/>
        <v>254840.29090422747</v>
      </c>
      <c r="X279" s="104">
        <f t="shared" si="93"/>
        <v>8618.7090957725304</v>
      </c>
      <c r="Y279" s="104">
        <f t="shared" si="90"/>
        <v>8618.7090957725304</v>
      </c>
      <c r="Z279" s="105">
        <f t="shared" si="94"/>
        <v>3.2713663590055876E-2</v>
      </c>
      <c r="AA279" s="106">
        <f t="shared" si="91"/>
        <v>74282146.477552146</v>
      </c>
      <c r="AB279" s="23"/>
    </row>
    <row r="280" spans="1:28" hidden="1" outlineLevel="2" x14ac:dyDescent="0.25">
      <c r="A280" s="265"/>
      <c r="B280" s="34">
        <v>270</v>
      </c>
      <c r="C280" s="35">
        <v>41791</v>
      </c>
      <c r="D280" s="36">
        <v>270053</v>
      </c>
      <c r="E280" s="36">
        <f t="shared" si="92"/>
        <v>6594</v>
      </c>
      <c r="F280" s="36">
        <f>AVERAGE($E$12:E280)</f>
        <v>408.36059479553904</v>
      </c>
      <c r="G280" s="107">
        <f t="shared" si="95"/>
        <v>249566.75</v>
      </c>
      <c r="H280" s="103">
        <f t="shared" si="79"/>
        <v>249662.11318407962</v>
      </c>
      <c r="I280" s="59">
        <f t="shared" si="80"/>
        <v>20390.886815920385</v>
      </c>
      <c r="J280" s="59">
        <f t="shared" ref="J280:J323" si="96">ABS(I280)</f>
        <v>20390.886815920385</v>
      </c>
      <c r="K280" s="99">
        <f t="shared" si="81"/>
        <v>7.5506981281157348E-2</v>
      </c>
      <c r="L280" s="100">
        <f t="shared" ref="L280:L323" si="97">J280^2</f>
        <v>415788265.1396758</v>
      </c>
      <c r="M280" s="23"/>
      <c r="N280" s="107">
        <f t="shared" si="83"/>
        <v>251836.98745469062</v>
      </c>
      <c r="O280" s="59">
        <f t="shared" si="84"/>
        <v>18216.012545309379</v>
      </c>
      <c r="P280" s="59">
        <f t="shared" si="85"/>
        <v>18216.012545309379</v>
      </c>
      <c r="Q280" s="99">
        <f t="shared" si="82"/>
        <v>6.7453472263997727E-2</v>
      </c>
      <c r="R280" s="100">
        <f t="shared" si="86"/>
        <v>331823113.05086869</v>
      </c>
      <c r="S280" s="23"/>
      <c r="T280" s="107">
        <f t="shared" si="87"/>
        <v>259404.10363295922</v>
      </c>
      <c r="U280" s="103">
        <f t="shared" si="88"/>
        <v>1885.1253425765876</v>
      </c>
      <c r="V280" s="108">
        <v>1</v>
      </c>
      <c r="W280" s="103">
        <f t="shared" si="89"/>
        <v>261289.22897553581</v>
      </c>
      <c r="X280" s="104">
        <f t="shared" si="93"/>
        <v>8763.771024464193</v>
      </c>
      <c r="Y280" s="104">
        <f t="shared" si="90"/>
        <v>8763.771024464193</v>
      </c>
      <c r="Z280" s="105">
        <f t="shared" si="94"/>
        <v>3.2452040986266376E-2</v>
      </c>
      <c r="AA280" s="106">
        <f t="shared" si="91"/>
        <v>76803682.569238171</v>
      </c>
      <c r="AB280" s="23"/>
    </row>
    <row r="281" spans="1:28" hidden="1" outlineLevel="2" x14ac:dyDescent="0.25">
      <c r="A281" s="265"/>
      <c r="B281" s="34">
        <v>271</v>
      </c>
      <c r="C281" s="35">
        <v>41821</v>
      </c>
      <c r="D281" s="36">
        <v>268831</v>
      </c>
      <c r="E281" s="36">
        <f t="shared" si="92"/>
        <v>-1222</v>
      </c>
      <c r="F281" s="36">
        <f>AVERAGE($E$12:E281)</f>
        <v>402.32222222222219</v>
      </c>
      <c r="G281" s="107">
        <f t="shared" si="95"/>
        <v>250075.66666666666</v>
      </c>
      <c r="H281" s="103">
        <f t="shared" ref="H281:H323" si="98">G280+$F280</f>
        <v>249975.11059479555</v>
      </c>
      <c r="I281" s="59">
        <f t="shared" ref="I281:I323" si="99">$D281-H281</f>
        <v>18855.889405204449</v>
      </c>
      <c r="J281" s="59">
        <f t="shared" si="96"/>
        <v>18855.889405204449</v>
      </c>
      <c r="K281" s="99">
        <f t="shared" ref="K281:K323" si="100">J281/$D281</f>
        <v>7.0140308986703356E-2</v>
      </c>
      <c r="L281" s="100">
        <f t="shared" si="97"/>
        <v>355544565.2613014</v>
      </c>
      <c r="M281" s="23"/>
      <c r="N281" s="107">
        <f t="shared" si="83"/>
        <v>255480.18996375252</v>
      </c>
      <c r="O281" s="59">
        <f t="shared" si="84"/>
        <v>13350.81003624748</v>
      </c>
      <c r="P281" s="59">
        <f t="shared" si="85"/>
        <v>13350.81003624748</v>
      </c>
      <c r="Q281" s="99">
        <f t="shared" si="82"/>
        <v>4.9662464657154418E-2</v>
      </c>
      <c r="R281" s="100">
        <f t="shared" si="86"/>
        <v>178244128.62396643</v>
      </c>
      <c r="S281" s="23"/>
      <c r="T281" s="107">
        <f t="shared" si="87"/>
        <v>263551.76028287504</v>
      </c>
      <c r="U281" s="103">
        <f t="shared" si="88"/>
        <v>2232.8191556934376</v>
      </c>
      <c r="V281" s="108">
        <v>1</v>
      </c>
      <c r="W281" s="103">
        <f t="shared" si="89"/>
        <v>265784.5794385685</v>
      </c>
      <c r="X281" s="104">
        <f t="shared" si="93"/>
        <v>3046.4205614314997</v>
      </c>
      <c r="Y281" s="104">
        <f t="shared" si="90"/>
        <v>3046.4205614314997</v>
      </c>
      <c r="Z281" s="105">
        <f t="shared" si="94"/>
        <v>1.1332102925003067E-2</v>
      </c>
      <c r="AA281" s="106">
        <f t="shared" si="91"/>
        <v>9280678.2371126134</v>
      </c>
      <c r="AB281" s="23"/>
    </row>
    <row r="282" spans="1:28" hidden="1" outlineLevel="2" x14ac:dyDescent="0.25">
      <c r="A282" s="265"/>
      <c r="B282" s="34">
        <v>272</v>
      </c>
      <c r="C282" s="35">
        <v>41852</v>
      </c>
      <c r="D282" s="36">
        <v>247688</v>
      </c>
      <c r="E282" s="36">
        <f t="shared" si="92"/>
        <v>-21143</v>
      </c>
      <c r="F282" s="36">
        <f>AVERAGE($E$12:E282)</f>
        <v>322.81918819188189</v>
      </c>
      <c r="G282" s="107">
        <f t="shared" si="95"/>
        <v>250139.83333333334</v>
      </c>
      <c r="H282" s="103">
        <f t="shared" si="98"/>
        <v>250477.98888888888</v>
      </c>
      <c r="I282" s="59">
        <f t="shared" si="99"/>
        <v>-2789.9888888888818</v>
      </c>
      <c r="J282" s="59">
        <f t="shared" si="96"/>
        <v>2789.9888888888818</v>
      </c>
      <c r="K282" s="99">
        <f t="shared" si="100"/>
        <v>1.1264126194603218E-2</v>
      </c>
      <c r="L282" s="100">
        <f t="shared" si="97"/>
        <v>7784038.000123417</v>
      </c>
      <c r="M282" s="23"/>
      <c r="N282" s="107">
        <f t="shared" si="83"/>
        <v>258150.35197100203</v>
      </c>
      <c r="O282" s="59">
        <f t="shared" si="84"/>
        <v>-10462.351971002034</v>
      </c>
      <c r="P282" s="59">
        <f t="shared" si="85"/>
        <v>10462.351971002034</v>
      </c>
      <c r="Q282" s="99">
        <f t="shared" si="82"/>
        <v>4.2240043809155199E-2</v>
      </c>
      <c r="R282" s="100">
        <f t="shared" si="86"/>
        <v>109460808.76513013</v>
      </c>
      <c r="S282" s="23"/>
      <c r="T282" s="107">
        <f t="shared" si="87"/>
        <v>260355.60560699794</v>
      </c>
      <c r="U282" s="103">
        <f t="shared" si="88"/>
        <v>1398.5232470855601</v>
      </c>
      <c r="V282" s="108">
        <v>1</v>
      </c>
      <c r="W282" s="103">
        <f t="shared" si="89"/>
        <v>261754.12885408351</v>
      </c>
      <c r="X282" s="104">
        <f t="shared" si="93"/>
        <v>-14066.128854083508</v>
      </c>
      <c r="Y282" s="104">
        <f t="shared" si="90"/>
        <v>14066.128854083508</v>
      </c>
      <c r="Z282" s="105">
        <f t="shared" si="94"/>
        <v>5.6789706623185249E-2</v>
      </c>
      <c r="AA282" s="106">
        <f t="shared" si="91"/>
        <v>197855980.93968064</v>
      </c>
      <c r="AB282" s="23"/>
    </row>
    <row r="283" spans="1:28" hidden="1" outlineLevel="2" x14ac:dyDescent="0.25">
      <c r="A283" s="265"/>
      <c r="B283" s="34">
        <v>273</v>
      </c>
      <c r="C283" s="35">
        <v>41883</v>
      </c>
      <c r="D283" s="36">
        <v>265144</v>
      </c>
      <c r="E283" s="36">
        <f t="shared" si="92"/>
        <v>17456</v>
      </c>
      <c r="F283" s="36">
        <f>AVERAGE($E$12:E283)</f>
        <v>385.80882352941177</v>
      </c>
      <c r="G283" s="107">
        <f t="shared" si="95"/>
        <v>250569.16666666666</v>
      </c>
      <c r="H283" s="103">
        <f t="shared" si="98"/>
        <v>250462.65252152522</v>
      </c>
      <c r="I283" s="59">
        <f t="shared" si="99"/>
        <v>14681.347478474781</v>
      </c>
      <c r="J283" s="59">
        <f t="shared" si="96"/>
        <v>14681.347478474781</v>
      </c>
      <c r="K283" s="99">
        <f t="shared" si="100"/>
        <v>5.5371222726046151E-2</v>
      </c>
      <c r="L283" s="100">
        <f t="shared" si="97"/>
        <v>215541963.78371781</v>
      </c>
      <c r="M283" s="23"/>
      <c r="N283" s="107">
        <f t="shared" si="83"/>
        <v>256057.88157680165</v>
      </c>
      <c r="O283" s="59">
        <f t="shared" si="84"/>
        <v>9086.1184231983498</v>
      </c>
      <c r="P283" s="59">
        <f t="shared" si="85"/>
        <v>9086.1184231983498</v>
      </c>
      <c r="Q283" s="99">
        <f t="shared" si="82"/>
        <v>3.4268617895175262E-2</v>
      </c>
      <c r="R283" s="100">
        <f t="shared" si="86"/>
        <v>82557548.000384465</v>
      </c>
      <c r="S283" s="23"/>
      <c r="T283" s="107">
        <f t="shared" si="87"/>
        <v>262771.09019785846</v>
      </c>
      <c r="U283" s="103">
        <f t="shared" si="88"/>
        <v>1554.8044734547013</v>
      </c>
      <c r="V283" s="108">
        <v>1</v>
      </c>
      <c r="W283" s="103">
        <f t="shared" si="89"/>
        <v>264325.89467131317</v>
      </c>
      <c r="X283" s="104">
        <f t="shared" si="93"/>
        <v>818.1053286868264</v>
      </c>
      <c r="Y283" s="104">
        <f t="shared" si="90"/>
        <v>818.1053286868264</v>
      </c>
      <c r="Z283" s="105">
        <f t="shared" si="94"/>
        <v>3.0855132633090939E-3</v>
      </c>
      <c r="AA283" s="106">
        <f t="shared" si="91"/>
        <v>669296.32882578031</v>
      </c>
      <c r="AB283" s="23"/>
    </row>
    <row r="284" spans="1:28" hidden="1" outlineLevel="2" x14ac:dyDescent="0.25">
      <c r="A284" s="265"/>
      <c r="B284" s="34">
        <v>274</v>
      </c>
      <c r="C284" s="35">
        <v>41913</v>
      </c>
      <c r="D284" s="36">
        <v>241451</v>
      </c>
      <c r="E284" s="36">
        <f t="shared" si="92"/>
        <v>-23693</v>
      </c>
      <c r="F284" s="36">
        <f>AVERAGE($E$12:E284)</f>
        <v>297.60805860805863</v>
      </c>
      <c r="G284" s="107">
        <f t="shared" si="95"/>
        <v>251102.16666666666</v>
      </c>
      <c r="H284" s="103">
        <f t="shared" si="98"/>
        <v>250954.97549019606</v>
      </c>
      <c r="I284" s="59">
        <f t="shared" si="99"/>
        <v>-9503.975490196055</v>
      </c>
      <c r="J284" s="59">
        <f t="shared" si="96"/>
        <v>9503.975490196055</v>
      </c>
      <c r="K284" s="99">
        <f t="shared" si="100"/>
        <v>3.9361922254188449E-2</v>
      </c>
      <c r="L284" s="100">
        <f t="shared" si="97"/>
        <v>90325550.118247345</v>
      </c>
      <c r="M284" s="23"/>
      <c r="N284" s="107">
        <f t="shared" si="83"/>
        <v>257875.10526144132</v>
      </c>
      <c r="O284" s="59">
        <f t="shared" si="84"/>
        <v>-16424.10526144132</v>
      </c>
      <c r="P284" s="59">
        <f t="shared" si="85"/>
        <v>16424.10526144132</v>
      </c>
      <c r="Q284" s="99">
        <f t="shared" si="82"/>
        <v>6.8022519109224314E-2</v>
      </c>
      <c r="R284" s="100">
        <f t="shared" si="86"/>
        <v>269751233.63890445</v>
      </c>
      <c r="S284" s="23"/>
      <c r="T284" s="107">
        <f t="shared" si="87"/>
        <v>257463.4262699192</v>
      </c>
      <c r="U284" s="103">
        <f t="shared" si="88"/>
        <v>500.21672117269259</v>
      </c>
      <c r="V284" s="108">
        <v>1</v>
      </c>
      <c r="W284" s="103">
        <f t="shared" si="89"/>
        <v>257963.64299109191</v>
      </c>
      <c r="X284" s="104">
        <f t="shared" si="93"/>
        <v>-16512.642991091911</v>
      </c>
      <c r="Y284" s="104">
        <f t="shared" si="90"/>
        <v>16512.642991091911</v>
      </c>
      <c r="Z284" s="105">
        <f t="shared" si="94"/>
        <v>6.838920936791279E-2</v>
      </c>
      <c r="AA284" s="106">
        <f t="shared" si="91"/>
        <v>272667378.55125678</v>
      </c>
      <c r="AB284" s="23"/>
    </row>
    <row r="285" spans="1:28" hidden="1" outlineLevel="2" x14ac:dyDescent="0.25">
      <c r="A285" s="265"/>
      <c r="B285" s="34">
        <v>275</v>
      </c>
      <c r="C285" s="35">
        <v>41944</v>
      </c>
      <c r="D285" s="36">
        <v>252271</v>
      </c>
      <c r="E285" s="36">
        <f t="shared" si="92"/>
        <v>10820</v>
      </c>
      <c r="F285" s="36">
        <f>AVERAGE($E$12:E285)</f>
        <v>336.0109489051095</v>
      </c>
      <c r="G285" s="107">
        <f t="shared" si="95"/>
        <v>251218.5</v>
      </c>
      <c r="H285" s="103">
        <f t="shared" si="98"/>
        <v>251399.77472527471</v>
      </c>
      <c r="I285" s="59">
        <f t="shared" si="99"/>
        <v>871.22527472529327</v>
      </c>
      <c r="J285" s="59">
        <f t="shared" si="96"/>
        <v>871.22527472529327</v>
      </c>
      <c r="K285" s="99">
        <f t="shared" si="100"/>
        <v>3.4535292392914494E-3</v>
      </c>
      <c r="L285" s="100">
        <f t="shared" si="97"/>
        <v>759033.47932016279</v>
      </c>
      <c r="M285" s="23"/>
      <c r="N285" s="107">
        <f t="shared" si="83"/>
        <v>254590.28420915309</v>
      </c>
      <c r="O285" s="59">
        <f t="shared" si="84"/>
        <v>-2319.2842091530911</v>
      </c>
      <c r="P285" s="59">
        <f t="shared" si="85"/>
        <v>2319.2842091530911</v>
      </c>
      <c r="Q285" s="99">
        <f t="shared" si="82"/>
        <v>9.1936219745951415E-3</v>
      </c>
      <c r="R285" s="100">
        <f t="shared" si="86"/>
        <v>5379079.242826879</v>
      </c>
      <c r="S285" s="23"/>
      <c r="T285" s="107">
        <f t="shared" si="87"/>
        <v>256255.85009376431</v>
      </c>
      <c r="U285" s="103">
        <f t="shared" si="88"/>
        <v>237.77216513072349</v>
      </c>
      <c r="V285" s="108">
        <v>1</v>
      </c>
      <c r="W285" s="103">
        <f t="shared" si="89"/>
        <v>256493.62225889505</v>
      </c>
      <c r="X285" s="104">
        <f t="shared" si="93"/>
        <v>-4222.6222588950477</v>
      </c>
      <c r="Y285" s="104">
        <f t="shared" si="90"/>
        <v>4222.6222588950477</v>
      </c>
      <c r="Z285" s="105">
        <f t="shared" si="94"/>
        <v>1.6738437073207178E-2</v>
      </c>
      <c r="AA285" s="106">
        <f t="shared" si="91"/>
        <v>17830538.741315916</v>
      </c>
      <c r="AB285" s="23"/>
    </row>
    <row r="286" spans="1:28" hidden="1" outlineLevel="2" x14ac:dyDescent="0.25">
      <c r="A286" s="265"/>
      <c r="B286" s="34">
        <v>276</v>
      </c>
      <c r="C286" s="35">
        <v>41974</v>
      </c>
      <c r="D286" s="36">
        <v>233498</v>
      </c>
      <c r="E286" s="36">
        <f t="shared" si="92"/>
        <v>-18773</v>
      </c>
      <c r="F286" s="36">
        <f>AVERAGE($E$12:E286)</f>
        <v>266.52363636363634</v>
      </c>
      <c r="G286" s="107">
        <f t="shared" si="95"/>
        <v>252138</v>
      </c>
      <c r="H286" s="103">
        <f t="shared" si="98"/>
        <v>251554.51094890511</v>
      </c>
      <c r="I286" s="59">
        <f t="shared" si="99"/>
        <v>-18056.51094890511</v>
      </c>
      <c r="J286" s="59">
        <f t="shared" si="96"/>
        <v>18056.51094890511</v>
      </c>
      <c r="K286" s="99">
        <f t="shared" si="100"/>
        <v>7.7330473703865171E-2</v>
      </c>
      <c r="L286" s="100">
        <f t="shared" si="97"/>
        <v>326037587.64793015</v>
      </c>
      <c r="M286" s="23"/>
      <c r="N286" s="107">
        <f t="shared" si="83"/>
        <v>254126.4273673225</v>
      </c>
      <c r="O286" s="59">
        <f t="shared" si="84"/>
        <v>-20628.427367322496</v>
      </c>
      <c r="P286" s="59">
        <f t="shared" si="85"/>
        <v>20628.427367322496</v>
      </c>
      <c r="Q286" s="99">
        <f t="shared" si="82"/>
        <v>8.8345199390669288E-2</v>
      </c>
      <c r="R286" s="100">
        <f t="shared" si="86"/>
        <v>425532015.64889973</v>
      </c>
      <c r="S286" s="23"/>
      <c r="T286" s="107">
        <f t="shared" si="87"/>
        <v>249594.93558122651</v>
      </c>
      <c r="U286" s="103">
        <f t="shared" si="88"/>
        <v>-822.38141978377723</v>
      </c>
      <c r="V286" s="108">
        <v>1</v>
      </c>
      <c r="W286" s="103">
        <f t="shared" si="89"/>
        <v>248772.55416144273</v>
      </c>
      <c r="X286" s="104">
        <f t="shared" si="93"/>
        <v>-15274.554161442735</v>
      </c>
      <c r="Y286" s="104">
        <f t="shared" si="90"/>
        <v>15274.554161442735</v>
      </c>
      <c r="Z286" s="105">
        <f t="shared" si="94"/>
        <v>6.5416209823821764E-2</v>
      </c>
      <c r="AA286" s="106">
        <f t="shared" si="91"/>
        <v>233312004.83084756</v>
      </c>
      <c r="AB286" s="23"/>
    </row>
    <row r="287" spans="1:28" hidden="1" outlineLevel="2" x14ac:dyDescent="0.25">
      <c r="A287" s="265"/>
      <c r="B287" s="34">
        <v>277</v>
      </c>
      <c r="C287" s="35">
        <v>42005</v>
      </c>
      <c r="D287" s="36">
        <v>217220</v>
      </c>
      <c r="E287" s="36">
        <f t="shared" si="92"/>
        <v>-16278</v>
      </c>
      <c r="F287" s="36">
        <f>AVERAGE($E$12:E287)</f>
        <v>206.57971014492753</v>
      </c>
      <c r="G287" s="107">
        <f t="shared" si="95"/>
        <v>252728.41666666666</v>
      </c>
      <c r="H287" s="103">
        <f t="shared" si="98"/>
        <v>252404.52363636365</v>
      </c>
      <c r="I287" s="59">
        <f t="shared" si="99"/>
        <v>-35184.52363636365</v>
      </c>
      <c r="J287" s="59">
        <f t="shared" si="96"/>
        <v>35184.52363636365</v>
      </c>
      <c r="K287" s="99">
        <f t="shared" si="100"/>
        <v>0.16197644616685228</v>
      </c>
      <c r="L287" s="100">
        <f t="shared" si="97"/>
        <v>1237950703.5178323</v>
      </c>
      <c r="M287" s="23"/>
      <c r="N287" s="107">
        <f t="shared" si="83"/>
        <v>250000.74189385801</v>
      </c>
      <c r="O287" s="59">
        <f t="shared" si="84"/>
        <v>-32780.741893858009</v>
      </c>
      <c r="P287" s="59">
        <f t="shared" si="85"/>
        <v>32780.741893858009</v>
      </c>
      <c r="Q287" s="99">
        <f t="shared" si="82"/>
        <v>0.15091033005182769</v>
      </c>
      <c r="R287" s="100">
        <f t="shared" si="86"/>
        <v>1074577039.1117375</v>
      </c>
      <c r="S287" s="23"/>
      <c r="T287" s="107">
        <f t="shared" si="87"/>
        <v>239306.7879130099</v>
      </c>
      <c r="U287" s="103">
        <f t="shared" si="88"/>
        <v>-2277.0301799199942</v>
      </c>
      <c r="V287" s="108">
        <v>1</v>
      </c>
      <c r="W287" s="103">
        <f t="shared" si="89"/>
        <v>237029.75773308991</v>
      </c>
      <c r="X287" s="104">
        <f t="shared" si="93"/>
        <v>-19809.757733089908</v>
      </c>
      <c r="Y287" s="104">
        <f t="shared" si="90"/>
        <v>19809.757733089908</v>
      </c>
      <c r="Z287" s="105">
        <f t="shared" si="94"/>
        <v>9.1196748610118353E-2</v>
      </c>
      <c r="AA287" s="106">
        <f t="shared" si="91"/>
        <v>392426501.44371539</v>
      </c>
      <c r="AB287" s="23"/>
    </row>
    <row r="288" spans="1:28" hidden="1" outlineLevel="2" x14ac:dyDescent="0.25">
      <c r="A288" s="265"/>
      <c r="B288" s="34">
        <v>278</v>
      </c>
      <c r="C288" s="35">
        <v>42036</v>
      </c>
      <c r="D288" s="36">
        <v>258017</v>
      </c>
      <c r="E288" s="36">
        <f t="shared" si="92"/>
        <v>40797</v>
      </c>
      <c r="F288" s="36">
        <f>AVERAGE($E$12:E288)</f>
        <v>353.11552346570397</v>
      </c>
      <c r="G288" s="107">
        <f t="shared" si="95"/>
        <v>253001</v>
      </c>
      <c r="H288" s="103">
        <f t="shared" si="98"/>
        <v>252934.99637681158</v>
      </c>
      <c r="I288" s="59">
        <f t="shared" si="99"/>
        <v>5082.0036231884151</v>
      </c>
      <c r="J288" s="59">
        <f t="shared" si="96"/>
        <v>5082.0036231884151</v>
      </c>
      <c r="K288" s="99">
        <f t="shared" si="100"/>
        <v>1.9696390637781291E-2</v>
      </c>
      <c r="L288" s="100">
        <f t="shared" si="97"/>
        <v>25826760.826100178</v>
      </c>
      <c r="M288" s="23"/>
      <c r="N288" s="107">
        <f t="shared" si="83"/>
        <v>243444.59351508642</v>
      </c>
      <c r="O288" s="59">
        <f t="shared" si="84"/>
        <v>14572.406484913576</v>
      </c>
      <c r="P288" s="59">
        <f t="shared" si="85"/>
        <v>14572.406484913576</v>
      </c>
      <c r="Q288" s="99">
        <f t="shared" si="82"/>
        <v>5.6478474228107353E-2</v>
      </c>
      <c r="R288" s="100">
        <f t="shared" si="86"/>
        <v>212355030.76155123</v>
      </c>
      <c r="S288" s="23"/>
      <c r="T288" s="107">
        <f t="shared" si="87"/>
        <v>243325.93041316292</v>
      </c>
      <c r="U288" s="103">
        <f t="shared" si="88"/>
        <v>-1309.4677510265005</v>
      </c>
      <c r="V288" s="108">
        <v>1</v>
      </c>
      <c r="W288" s="103">
        <f t="shared" si="89"/>
        <v>242016.46266213642</v>
      </c>
      <c r="X288" s="104">
        <f t="shared" si="93"/>
        <v>16000.537337863585</v>
      </c>
      <c r="Y288" s="104">
        <f t="shared" si="90"/>
        <v>16000.537337863585</v>
      </c>
      <c r="Z288" s="105">
        <f t="shared" si="94"/>
        <v>6.2013500419986219E-2</v>
      </c>
      <c r="AA288" s="106">
        <f t="shared" si="91"/>
        <v>256017195.10036671</v>
      </c>
      <c r="AB288" s="23"/>
    </row>
    <row r="289" spans="1:28" hidden="1" outlineLevel="2" x14ac:dyDescent="0.25">
      <c r="A289" s="265"/>
      <c r="B289" s="34">
        <v>279</v>
      </c>
      <c r="C289" s="35">
        <v>42064</v>
      </c>
      <c r="D289" s="36">
        <v>262817</v>
      </c>
      <c r="E289" s="36">
        <f t="shared" si="92"/>
        <v>4800</v>
      </c>
      <c r="F289" s="36">
        <f>AVERAGE($E$12:E289)</f>
        <v>369.11151079136692</v>
      </c>
      <c r="G289" s="107">
        <f t="shared" si="95"/>
        <v>253383.75</v>
      </c>
      <c r="H289" s="103">
        <f t="shared" si="98"/>
        <v>253354.11552346571</v>
      </c>
      <c r="I289" s="59">
        <f t="shared" si="99"/>
        <v>9462.8844765342947</v>
      </c>
      <c r="J289" s="59">
        <f t="shared" si="96"/>
        <v>9462.8844765342947</v>
      </c>
      <c r="K289" s="99">
        <f t="shared" si="100"/>
        <v>3.6005602668527127E-2</v>
      </c>
      <c r="L289" s="100">
        <f t="shared" si="97"/>
        <v>89546182.616233736</v>
      </c>
      <c r="M289" s="23"/>
      <c r="N289" s="107">
        <f t="shared" si="83"/>
        <v>246359.07481206916</v>
      </c>
      <c r="O289" s="59">
        <f t="shared" si="84"/>
        <v>16457.925187930843</v>
      </c>
      <c r="P289" s="59">
        <f t="shared" si="85"/>
        <v>16457.925187930843</v>
      </c>
      <c r="Q289" s="99">
        <f t="shared" si="82"/>
        <v>6.2621235262295988E-2</v>
      </c>
      <c r="R289" s="100">
        <f t="shared" si="86"/>
        <v>270863301.49152845</v>
      </c>
      <c r="S289" s="23"/>
      <c r="T289" s="107">
        <f t="shared" si="87"/>
        <v>248256.62386349548</v>
      </c>
      <c r="U289" s="103">
        <f t="shared" si="88"/>
        <v>-350.51286915310459</v>
      </c>
      <c r="V289" s="108">
        <v>1</v>
      </c>
      <c r="W289" s="103">
        <f t="shared" si="89"/>
        <v>247906.11099434237</v>
      </c>
      <c r="X289" s="104">
        <f t="shared" si="93"/>
        <v>14910.889005657635</v>
      </c>
      <c r="Y289" s="104">
        <f t="shared" si="90"/>
        <v>14910.889005657635</v>
      </c>
      <c r="Z289" s="105">
        <f t="shared" si="94"/>
        <v>5.6734872575433228E-2</v>
      </c>
      <c r="AA289" s="106">
        <f t="shared" si="91"/>
        <v>222334610.93904173</v>
      </c>
      <c r="AB289" s="23"/>
    </row>
    <row r="290" spans="1:28" hidden="1" outlineLevel="2" x14ac:dyDescent="0.25">
      <c r="A290" s="265"/>
      <c r="B290" s="34">
        <v>280</v>
      </c>
      <c r="C290" s="35">
        <v>42095</v>
      </c>
      <c r="D290" s="36">
        <v>270839</v>
      </c>
      <c r="E290" s="36">
        <f t="shared" si="92"/>
        <v>8022</v>
      </c>
      <c r="F290" s="36">
        <f>AVERAGE($E$12:E290)</f>
        <v>396.54121863799281</v>
      </c>
      <c r="G290" s="107">
        <f t="shared" si="95"/>
        <v>253890.5</v>
      </c>
      <c r="H290" s="103">
        <f t="shared" si="98"/>
        <v>253752.86151079138</v>
      </c>
      <c r="I290" s="59">
        <f t="shared" si="99"/>
        <v>17086.138489208621</v>
      </c>
      <c r="J290" s="59">
        <f t="shared" si="96"/>
        <v>17086.138489208621</v>
      </c>
      <c r="K290" s="99">
        <f t="shared" si="100"/>
        <v>6.3085960623132639E-2</v>
      </c>
      <c r="L290" s="100">
        <f t="shared" si="97"/>
        <v>291936128.47241622</v>
      </c>
      <c r="M290" s="23"/>
      <c r="N290" s="107">
        <f t="shared" si="83"/>
        <v>249650.65984965532</v>
      </c>
      <c r="O290" s="59">
        <f t="shared" si="84"/>
        <v>21188.34015034468</v>
      </c>
      <c r="P290" s="59">
        <f t="shared" si="85"/>
        <v>21188.34015034468</v>
      </c>
      <c r="Q290" s="99">
        <f t="shared" si="82"/>
        <v>7.8232234465290013E-2</v>
      </c>
      <c r="R290" s="100">
        <f t="shared" si="86"/>
        <v>448945758.32670844</v>
      </c>
      <c r="S290" s="23"/>
      <c r="T290" s="107">
        <f t="shared" si="87"/>
        <v>254785.97769603966</v>
      </c>
      <c r="U290" s="103">
        <f t="shared" si="88"/>
        <v>706.7485616563979</v>
      </c>
      <c r="V290" s="108">
        <v>1</v>
      </c>
      <c r="W290" s="103">
        <f t="shared" si="89"/>
        <v>255492.72625769605</v>
      </c>
      <c r="X290" s="104">
        <f t="shared" si="93"/>
        <v>15346.273742303951</v>
      </c>
      <c r="Y290" s="104">
        <f t="shared" si="90"/>
        <v>15346.273742303951</v>
      </c>
      <c r="Z290" s="105">
        <f t="shared" si="94"/>
        <v>5.666197904402228E-2</v>
      </c>
      <c r="AA290" s="106">
        <f t="shared" si="91"/>
        <v>235508117.77372772</v>
      </c>
      <c r="AB290" s="23"/>
    </row>
    <row r="291" spans="1:28" hidden="1" outlineLevel="2" x14ac:dyDescent="0.25">
      <c r="A291" s="265"/>
      <c r="B291" s="34">
        <v>281</v>
      </c>
      <c r="C291" s="35">
        <v>42125</v>
      </c>
      <c r="D291" s="36">
        <v>270574</v>
      </c>
      <c r="E291" s="36">
        <f t="shared" si="92"/>
        <v>-265</v>
      </c>
      <c r="F291" s="36">
        <f>AVERAGE($E$12:E291)</f>
        <v>394.17857142857144</v>
      </c>
      <c r="G291" s="107">
        <f t="shared" si="95"/>
        <v>254274</v>
      </c>
      <c r="H291" s="103">
        <f t="shared" si="98"/>
        <v>254287.04121863798</v>
      </c>
      <c r="I291" s="59">
        <f t="shared" si="99"/>
        <v>16286.958781362016</v>
      </c>
      <c r="J291" s="59">
        <f t="shared" si="96"/>
        <v>16286.958781362016</v>
      </c>
      <c r="K291" s="99">
        <f t="shared" si="100"/>
        <v>6.0194101359931168E-2</v>
      </c>
      <c r="L291" s="100">
        <f t="shared" si="97"/>
        <v>265265026.34578529</v>
      </c>
      <c r="M291" s="23"/>
      <c r="N291" s="107">
        <f t="shared" si="83"/>
        <v>253888.32787972427</v>
      </c>
      <c r="O291" s="59">
        <f t="shared" si="84"/>
        <v>16685.672120275733</v>
      </c>
      <c r="P291" s="59">
        <f t="shared" si="85"/>
        <v>16685.672120275733</v>
      </c>
      <c r="Q291" s="99">
        <f t="shared" si="82"/>
        <v>6.1667684700953282E-2</v>
      </c>
      <c r="R291" s="100">
        <f t="shared" si="86"/>
        <v>278411654.10534686</v>
      </c>
      <c r="S291" s="23"/>
      <c r="T291" s="107">
        <f t="shared" si="87"/>
        <v>260017.10838038725</v>
      </c>
      <c r="U291" s="103">
        <f t="shared" si="88"/>
        <v>1402.0316134901395</v>
      </c>
      <c r="V291" s="108">
        <v>1</v>
      </c>
      <c r="W291" s="103">
        <f t="shared" si="89"/>
        <v>261419.13999387738</v>
      </c>
      <c r="X291" s="104">
        <f t="shared" si="93"/>
        <v>9154.8600061226171</v>
      </c>
      <c r="Y291" s="104">
        <f t="shared" si="90"/>
        <v>9154.8600061226171</v>
      </c>
      <c r="Z291" s="105">
        <f t="shared" si="94"/>
        <v>3.3834958296520057E-2</v>
      </c>
      <c r="AA291" s="106">
        <f t="shared" si="91"/>
        <v>83811461.731703401</v>
      </c>
      <c r="AB291" s="23"/>
    </row>
    <row r="292" spans="1:28" hidden="1" outlineLevel="2" x14ac:dyDescent="0.25">
      <c r="A292" s="265"/>
      <c r="B292" s="34">
        <v>282</v>
      </c>
      <c r="C292" s="35">
        <v>42156</v>
      </c>
      <c r="D292" s="36">
        <v>278372</v>
      </c>
      <c r="E292" s="36">
        <f t="shared" si="92"/>
        <v>7798</v>
      </c>
      <c r="F292" s="36">
        <f>AVERAGE($E$12:E292)</f>
        <v>420.52669039145906</v>
      </c>
      <c r="G292" s="107">
        <f t="shared" si="95"/>
        <v>254866.91666666666</v>
      </c>
      <c r="H292" s="103">
        <f t="shared" si="98"/>
        <v>254668.17857142858</v>
      </c>
      <c r="I292" s="59">
        <f t="shared" si="99"/>
        <v>23703.82142857142</v>
      </c>
      <c r="J292" s="59">
        <f t="shared" si="96"/>
        <v>23703.82142857142</v>
      </c>
      <c r="K292" s="99">
        <f t="shared" si="100"/>
        <v>8.5151600838343722E-2</v>
      </c>
      <c r="L292" s="100">
        <f t="shared" si="97"/>
        <v>561871150.31760168</v>
      </c>
      <c r="M292" s="23"/>
      <c r="N292" s="107">
        <f t="shared" si="83"/>
        <v>257225.46230377944</v>
      </c>
      <c r="O292" s="59">
        <f t="shared" si="84"/>
        <v>21146.537696220563</v>
      </c>
      <c r="P292" s="59">
        <f t="shared" si="85"/>
        <v>21146.537696220563</v>
      </c>
      <c r="Q292" s="99">
        <f t="shared" si="82"/>
        <v>7.5965031311412648E-2</v>
      </c>
      <c r="R292" s="100">
        <f t="shared" si="86"/>
        <v>447176056.53767729</v>
      </c>
      <c r="S292" s="23"/>
      <c r="T292" s="107">
        <f t="shared" si="87"/>
        <v>266504.99799571413</v>
      </c>
      <c r="U292" s="103">
        <f t="shared" si="88"/>
        <v>2183.5993009264871</v>
      </c>
      <c r="V292" s="108">
        <v>1</v>
      </c>
      <c r="W292" s="103">
        <f t="shared" si="89"/>
        <v>268688.59729664063</v>
      </c>
      <c r="X292" s="104">
        <f t="shared" si="93"/>
        <v>9683.4027033593738</v>
      </c>
      <c r="Y292" s="104">
        <f t="shared" si="90"/>
        <v>9683.4027033593738</v>
      </c>
      <c r="Z292" s="105">
        <f t="shared" si="94"/>
        <v>3.4785835871996372E-2</v>
      </c>
      <c r="AA292" s="106">
        <f t="shared" si="91"/>
        <v>93768287.915427625</v>
      </c>
      <c r="AB292" s="23"/>
    </row>
    <row r="293" spans="1:28" hidden="1" outlineLevel="2" x14ac:dyDescent="0.25">
      <c r="A293" s="265"/>
      <c r="B293" s="34">
        <v>283</v>
      </c>
      <c r="C293" s="35">
        <v>42186</v>
      </c>
      <c r="D293" s="36">
        <v>272209</v>
      </c>
      <c r="E293" s="36">
        <f t="shared" si="92"/>
        <v>-6163</v>
      </c>
      <c r="F293" s="36">
        <f>AVERAGE($E$12:E293)</f>
        <v>397.18085106382978</v>
      </c>
      <c r="G293" s="107">
        <f t="shared" si="95"/>
        <v>255560.16666666666</v>
      </c>
      <c r="H293" s="103">
        <f t="shared" si="98"/>
        <v>255287.4433570581</v>
      </c>
      <c r="I293" s="59">
        <f t="shared" si="99"/>
        <v>16921.556642941898</v>
      </c>
      <c r="J293" s="59">
        <f t="shared" si="96"/>
        <v>16921.556642941898</v>
      </c>
      <c r="K293" s="99">
        <f t="shared" si="100"/>
        <v>6.2163839707511132E-2</v>
      </c>
      <c r="L293" s="100">
        <f t="shared" si="97"/>
        <v>286339079.22029108</v>
      </c>
      <c r="M293" s="23"/>
      <c r="N293" s="107">
        <f t="shared" si="83"/>
        <v>261454.76984302356</v>
      </c>
      <c r="O293" s="59">
        <f t="shared" si="84"/>
        <v>10754.230156976439</v>
      </c>
      <c r="P293" s="59">
        <f t="shared" si="85"/>
        <v>10754.230156976439</v>
      </c>
      <c r="Q293" s="99">
        <f t="shared" si="82"/>
        <v>3.9507254194300845E-2</v>
      </c>
      <c r="R293" s="100">
        <f t="shared" si="86"/>
        <v>115653466.26922147</v>
      </c>
      <c r="S293" s="23"/>
      <c r="T293" s="107">
        <f t="shared" si="87"/>
        <v>269744.71810764843</v>
      </c>
      <c r="U293" s="103">
        <f t="shared" si="88"/>
        <v>2345.8983465574638</v>
      </c>
      <c r="V293" s="108">
        <v>1</v>
      </c>
      <c r="W293" s="103">
        <f t="shared" si="89"/>
        <v>272090.61645420588</v>
      </c>
      <c r="X293" s="104">
        <f t="shared" si="93"/>
        <v>118.3835457941168</v>
      </c>
      <c r="Y293" s="104">
        <f t="shared" si="90"/>
        <v>118.3835457941168</v>
      </c>
      <c r="Z293" s="105">
        <f t="shared" si="94"/>
        <v>4.3489945517641515E-4</v>
      </c>
      <c r="AA293" s="106">
        <f t="shared" si="91"/>
        <v>14014.663914787749</v>
      </c>
      <c r="AB293" s="23"/>
    </row>
    <row r="294" spans="1:28" hidden="1" outlineLevel="2" x14ac:dyDescent="0.25">
      <c r="A294" s="265"/>
      <c r="B294" s="34">
        <v>284</v>
      </c>
      <c r="C294" s="35">
        <v>42217</v>
      </c>
      <c r="D294" s="36">
        <v>255090</v>
      </c>
      <c r="E294" s="36">
        <f t="shared" si="92"/>
        <v>-17119</v>
      </c>
      <c r="F294" s="36">
        <f>AVERAGE($E$12:E294)</f>
        <v>335.28621908127207</v>
      </c>
      <c r="G294" s="107">
        <f t="shared" si="95"/>
        <v>255841.66666666666</v>
      </c>
      <c r="H294" s="103">
        <f t="shared" si="98"/>
        <v>255957.34751773049</v>
      </c>
      <c r="I294" s="59">
        <f t="shared" si="99"/>
        <v>-867.34751773049356</v>
      </c>
      <c r="J294" s="59">
        <f t="shared" si="96"/>
        <v>867.34751773049356</v>
      </c>
      <c r="K294" s="99">
        <f t="shared" si="100"/>
        <v>3.4001627571856739E-3</v>
      </c>
      <c r="L294" s="100">
        <f t="shared" si="97"/>
        <v>752291.71651324886</v>
      </c>
      <c r="M294" s="23"/>
      <c r="N294" s="107">
        <f t="shared" si="83"/>
        <v>263605.61587441887</v>
      </c>
      <c r="O294" s="59">
        <f t="shared" si="84"/>
        <v>-8515.6158744188724</v>
      </c>
      <c r="P294" s="59">
        <f t="shared" si="85"/>
        <v>8515.6158744188724</v>
      </c>
      <c r="Q294" s="99">
        <f t="shared" si="82"/>
        <v>3.3382789895405045E-2</v>
      </c>
      <c r="R294" s="100">
        <f t="shared" si="86"/>
        <v>72515713.720654696</v>
      </c>
      <c r="S294" s="23"/>
      <c r="T294" s="107">
        <f t="shared" si="87"/>
        <v>266990.43151794409</v>
      </c>
      <c r="U294" s="103">
        <f t="shared" si="88"/>
        <v>1562.1289718143535</v>
      </c>
      <c r="V294" s="108">
        <v>1</v>
      </c>
      <c r="W294" s="103">
        <f t="shared" si="89"/>
        <v>268552.56048975844</v>
      </c>
      <c r="X294" s="104">
        <f t="shared" si="93"/>
        <v>-13462.560489758442</v>
      </c>
      <c r="Y294" s="104">
        <f t="shared" si="90"/>
        <v>13462.560489758442</v>
      </c>
      <c r="Z294" s="105">
        <f t="shared" si="94"/>
        <v>5.2775728134221024E-2</v>
      </c>
      <c r="AA294" s="106">
        <f t="shared" si="91"/>
        <v>181240534.94040504</v>
      </c>
      <c r="AB294" s="23"/>
    </row>
    <row r="295" spans="1:28" hidden="1" outlineLevel="2" x14ac:dyDescent="0.25">
      <c r="A295" s="265"/>
      <c r="B295" s="34">
        <v>285</v>
      </c>
      <c r="C295" s="35">
        <v>42248</v>
      </c>
      <c r="D295" s="36">
        <v>268469</v>
      </c>
      <c r="E295" s="36">
        <f t="shared" si="92"/>
        <v>13379</v>
      </c>
      <c r="F295" s="36">
        <f>AVERAGE($E$12:E295)</f>
        <v>381.21478873239437</v>
      </c>
      <c r="G295" s="107">
        <f t="shared" si="95"/>
        <v>256458.5</v>
      </c>
      <c r="H295" s="103">
        <f t="shared" si="98"/>
        <v>256176.95288574792</v>
      </c>
      <c r="I295" s="59">
        <f t="shared" si="99"/>
        <v>12292.047114252084</v>
      </c>
      <c r="J295" s="59">
        <f t="shared" si="96"/>
        <v>12292.047114252084</v>
      </c>
      <c r="K295" s="99">
        <f t="shared" si="100"/>
        <v>4.578572242699188E-2</v>
      </c>
      <c r="L295" s="100">
        <f t="shared" si="97"/>
        <v>151094422.25899297</v>
      </c>
      <c r="M295" s="23"/>
      <c r="N295" s="107">
        <f t="shared" si="83"/>
        <v>261902.4926995351</v>
      </c>
      <c r="O295" s="59">
        <f t="shared" si="84"/>
        <v>6566.5073004649021</v>
      </c>
      <c r="P295" s="59">
        <f t="shared" si="85"/>
        <v>6566.5073004649021</v>
      </c>
      <c r="Q295" s="99">
        <f t="shared" si="82"/>
        <v>2.4459089505547763E-2</v>
      </c>
      <c r="R295" s="100">
        <f t="shared" si="86"/>
        <v>43119018.127058856</v>
      </c>
      <c r="S295" s="23"/>
      <c r="T295" s="107">
        <f t="shared" si="87"/>
        <v>268527.49234283087</v>
      </c>
      <c r="U295" s="103">
        <f t="shared" si="88"/>
        <v>1558.2766319308132</v>
      </c>
      <c r="V295" s="108">
        <v>1</v>
      </c>
      <c r="W295" s="103">
        <f t="shared" si="89"/>
        <v>270085.76897476165</v>
      </c>
      <c r="X295" s="104">
        <f t="shared" si="93"/>
        <v>-1616.7689747616532</v>
      </c>
      <c r="Y295" s="104">
        <f t="shared" si="90"/>
        <v>1616.7689747616532</v>
      </c>
      <c r="Z295" s="105">
        <f t="shared" si="94"/>
        <v>6.0221812379144457E-3</v>
      </c>
      <c r="AA295" s="106">
        <f t="shared" si="91"/>
        <v>2613941.9177518473</v>
      </c>
      <c r="AB295" s="23"/>
    </row>
    <row r="296" spans="1:28" hidden="1" outlineLevel="2" x14ac:dyDescent="0.25">
      <c r="A296" s="265"/>
      <c r="B296" s="34">
        <v>286</v>
      </c>
      <c r="C296" s="35">
        <v>42278</v>
      </c>
      <c r="D296" s="36">
        <v>248843</v>
      </c>
      <c r="E296" s="36">
        <f t="shared" si="92"/>
        <v>-19626</v>
      </c>
      <c r="F296" s="36">
        <f>AVERAGE($E$12:E296)</f>
        <v>311.01403508771932</v>
      </c>
      <c r="G296" s="107">
        <f t="shared" si="95"/>
        <v>256735.58333333334</v>
      </c>
      <c r="H296" s="103">
        <f t="shared" si="98"/>
        <v>256839.71478873238</v>
      </c>
      <c r="I296" s="59">
        <f t="shared" si="99"/>
        <v>-7996.7147887323808</v>
      </c>
      <c r="J296" s="59">
        <f t="shared" si="96"/>
        <v>7996.7147887323808</v>
      </c>
      <c r="K296" s="99">
        <f t="shared" si="100"/>
        <v>3.2135582631347401E-2</v>
      </c>
      <c r="L296" s="100">
        <f t="shared" si="97"/>
        <v>63947447.412331164</v>
      </c>
      <c r="M296" s="23"/>
      <c r="N296" s="107">
        <f t="shared" si="83"/>
        <v>263215.7941596281</v>
      </c>
      <c r="O296" s="59">
        <f t="shared" si="84"/>
        <v>-14372.794159628102</v>
      </c>
      <c r="P296" s="59">
        <f t="shared" si="85"/>
        <v>14372.794159628102</v>
      </c>
      <c r="Q296" s="99">
        <f t="shared" si="82"/>
        <v>5.7758482897361393E-2</v>
      </c>
      <c r="R296" s="100">
        <f t="shared" si="86"/>
        <v>206577211.95503968</v>
      </c>
      <c r="S296" s="23"/>
      <c r="T296" s="107">
        <f t="shared" si="87"/>
        <v>263712.93828233314</v>
      </c>
      <c r="U296" s="103">
        <f t="shared" si="88"/>
        <v>578.93380621567348</v>
      </c>
      <c r="V296" s="108">
        <v>1</v>
      </c>
      <c r="W296" s="103">
        <f t="shared" si="89"/>
        <v>264291.87208854879</v>
      </c>
      <c r="X296" s="104">
        <f t="shared" si="93"/>
        <v>-15448.872088548786</v>
      </c>
      <c r="Y296" s="104">
        <f t="shared" si="90"/>
        <v>15448.872088548786</v>
      </c>
      <c r="Z296" s="105">
        <f t="shared" si="94"/>
        <v>6.2082807587711071E-2</v>
      </c>
      <c r="AA296" s="106">
        <f t="shared" si="91"/>
        <v>238667648.80834171</v>
      </c>
      <c r="AB296" s="23"/>
    </row>
    <row r="297" spans="1:28" hidden="1" outlineLevel="2" x14ac:dyDescent="0.25">
      <c r="A297" s="265"/>
      <c r="B297" s="34">
        <v>287</v>
      </c>
      <c r="C297" s="35">
        <v>42309</v>
      </c>
      <c r="D297" s="36">
        <v>259424</v>
      </c>
      <c r="E297" s="36">
        <f t="shared" si="92"/>
        <v>10581</v>
      </c>
      <c r="F297" s="36">
        <f>AVERAGE($E$12:E297)</f>
        <v>346.92307692307691</v>
      </c>
      <c r="G297" s="107">
        <f t="shared" si="95"/>
        <v>257351.58333333334</v>
      </c>
      <c r="H297" s="103">
        <f t="shared" si="98"/>
        <v>257046.59736842106</v>
      </c>
      <c r="I297" s="59">
        <f t="shared" si="99"/>
        <v>2377.4026315789379</v>
      </c>
      <c r="J297" s="59">
        <f t="shared" si="96"/>
        <v>2377.4026315789379</v>
      </c>
      <c r="K297" s="99">
        <f t="shared" si="100"/>
        <v>9.1641584108599732E-3</v>
      </c>
      <c r="L297" s="100">
        <f t="shared" si="97"/>
        <v>5652043.2726384588</v>
      </c>
      <c r="M297" s="23"/>
      <c r="N297" s="107">
        <f t="shared" si="83"/>
        <v>260341.23532770251</v>
      </c>
      <c r="O297" s="59">
        <f t="shared" si="84"/>
        <v>-917.2353277025104</v>
      </c>
      <c r="P297" s="59">
        <f t="shared" si="85"/>
        <v>917.2353277025104</v>
      </c>
      <c r="Q297" s="99">
        <f t="shared" si="82"/>
        <v>3.5356610325278709E-3</v>
      </c>
      <c r="R297" s="100">
        <f t="shared" si="86"/>
        <v>841320.64638553164</v>
      </c>
      <c r="S297" s="23"/>
      <c r="T297" s="107">
        <f t="shared" si="87"/>
        <v>262831.51046198414</v>
      </c>
      <c r="U297" s="103">
        <f t="shared" si="88"/>
        <v>354.5131757374478</v>
      </c>
      <c r="V297" s="108">
        <v>1</v>
      </c>
      <c r="W297" s="103">
        <f t="shared" si="89"/>
        <v>263186.02363772161</v>
      </c>
      <c r="X297" s="104">
        <f t="shared" si="93"/>
        <v>-3762.0236377216061</v>
      </c>
      <c r="Y297" s="104">
        <f t="shared" si="90"/>
        <v>3762.0236377216061</v>
      </c>
      <c r="Z297" s="105">
        <f t="shared" si="94"/>
        <v>1.4501447968274354E-2</v>
      </c>
      <c r="AA297" s="106">
        <f t="shared" si="91"/>
        <v>14152821.850776106</v>
      </c>
      <c r="AB297" s="23"/>
    </row>
    <row r="298" spans="1:28" hidden="1" outlineLevel="2" x14ac:dyDescent="0.25">
      <c r="A298" s="265"/>
      <c r="B298" s="34">
        <v>288</v>
      </c>
      <c r="C298" s="35">
        <v>42339</v>
      </c>
      <c r="D298" s="36">
        <v>239679</v>
      </c>
      <c r="E298" s="36">
        <f t="shared" si="92"/>
        <v>-19745</v>
      </c>
      <c r="F298" s="36">
        <f>AVERAGE($E$12:E298)</f>
        <v>276.91637630662024</v>
      </c>
      <c r="G298" s="107">
        <f t="shared" si="95"/>
        <v>257947.66666666666</v>
      </c>
      <c r="H298" s="103">
        <f t="shared" si="98"/>
        <v>257698.50641025641</v>
      </c>
      <c r="I298" s="59">
        <f t="shared" si="99"/>
        <v>-18019.506410256407</v>
      </c>
      <c r="J298" s="59">
        <f t="shared" si="96"/>
        <v>18019.506410256407</v>
      </c>
      <c r="K298" s="99">
        <f t="shared" si="100"/>
        <v>7.5181832410250407E-2</v>
      </c>
      <c r="L298" s="100">
        <f t="shared" si="97"/>
        <v>324702611.26927173</v>
      </c>
      <c r="M298" s="23"/>
      <c r="N298" s="107">
        <f t="shared" si="83"/>
        <v>260157.78826216201</v>
      </c>
      <c r="O298" s="59">
        <f t="shared" si="84"/>
        <v>-20478.788262162008</v>
      </c>
      <c r="P298" s="59">
        <f t="shared" si="85"/>
        <v>20478.788262162008</v>
      </c>
      <c r="Q298" s="99">
        <f t="shared" si="82"/>
        <v>8.5442563854830872E-2</v>
      </c>
      <c r="R298" s="100">
        <f t="shared" si="86"/>
        <v>419380768.68646443</v>
      </c>
      <c r="S298" s="23"/>
      <c r="T298" s="107">
        <f t="shared" si="87"/>
        <v>256133.91654640512</v>
      </c>
      <c r="U298" s="103">
        <f t="shared" si="88"/>
        <v>-729.21724475859151</v>
      </c>
      <c r="V298" s="108">
        <v>1</v>
      </c>
      <c r="W298" s="103">
        <f t="shared" si="89"/>
        <v>255404.69930164653</v>
      </c>
      <c r="X298" s="104">
        <f t="shared" si="93"/>
        <v>-15725.699301646528</v>
      </c>
      <c r="Y298" s="104">
        <f t="shared" si="90"/>
        <v>15725.699301646528</v>
      </c>
      <c r="Z298" s="105">
        <f t="shared" si="94"/>
        <v>6.5611502474753849E-2</v>
      </c>
      <c r="AA298" s="106">
        <f t="shared" si="91"/>
        <v>247297618.5258061</v>
      </c>
      <c r="AB298" s="23"/>
    </row>
    <row r="299" spans="1:28" hidden="1" outlineLevel="2" x14ac:dyDescent="0.25">
      <c r="A299" s="265"/>
      <c r="B299" s="34">
        <v>289</v>
      </c>
      <c r="C299" s="35">
        <v>42370</v>
      </c>
      <c r="D299" s="36">
        <v>223011</v>
      </c>
      <c r="E299" s="36">
        <f t="shared" si="92"/>
        <v>-16668</v>
      </c>
      <c r="F299" s="36">
        <f>AVERAGE($E$12:E299)</f>
        <v>218.07986111111111</v>
      </c>
      <c r="G299" s="107">
        <f t="shared" si="95"/>
        <v>258462.75</v>
      </c>
      <c r="H299" s="103">
        <f t="shared" si="98"/>
        <v>258224.58304297327</v>
      </c>
      <c r="I299" s="59">
        <f t="shared" si="99"/>
        <v>-35213.583042973274</v>
      </c>
      <c r="J299" s="59">
        <f t="shared" si="96"/>
        <v>35213.583042973274</v>
      </c>
      <c r="K299" s="99">
        <f t="shared" si="100"/>
        <v>0.15790065531733086</v>
      </c>
      <c r="L299" s="100">
        <f t="shared" si="97"/>
        <v>1239996430.724375</v>
      </c>
      <c r="M299" s="23"/>
      <c r="N299" s="107">
        <f t="shared" si="83"/>
        <v>256062.03060972964</v>
      </c>
      <c r="O299" s="59">
        <f t="shared" si="84"/>
        <v>-33051.030609729642</v>
      </c>
      <c r="P299" s="59">
        <f t="shared" si="85"/>
        <v>33051.030609729642</v>
      </c>
      <c r="Q299" s="99">
        <f t="shared" si="82"/>
        <v>0.14820358910425782</v>
      </c>
      <c r="R299" s="100">
        <f t="shared" si="86"/>
        <v>1092370624.3652856</v>
      </c>
      <c r="S299" s="23"/>
      <c r="T299" s="107">
        <f t="shared" si="87"/>
        <v>245686.58951115259</v>
      </c>
      <c r="U299" s="103">
        <f t="shared" si="88"/>
        <v>-2222.644822261901</v>
      </c>
      <c r="V299" s="108">
        <v>1</v>
      </c>
      <c r="W299" s="103">
        <f t="shared" si="89"/>
        <v>243463.94468889068</v>
      </c>
      <c r="X299" s="104">
        <f t="shared" si="93"/>
        <v>-20452.944688890682</v>
      </c>
      <c r="Y299" s="104">
        <f t="shared" si="90"/>
        <v>20452.944688890682</v>
      </c>
      <c r="Z299" s="105">
        <f t="shared" si="94"/>
        <v>9.1712716811684997E-2</v>
      </c>
      <c r="AA299" s="106">
        <f t="shared" si="91"/>
        <v>418322946.44682157</v>
      </c>
      <c r="AB299" s="23"/>
    </row>
    <row r="300" spans="1:28" hidden="1" outlineLevel="2" x14ac:dyDescent="0.25">
      <c r="A300" s="265"/>
      <c r="B300" s="34">
        <v>290</v>
      </c>
      <c r="C300" s="35">
        <v>42401</v>
      </c>
      <c r="D300" s="36">
        <v>265147</v>
      </c>
      <c r="E300" s="36">
        <f t="shared" si="92"/>
        <v>42136</v>
      </c>
      <c r="F300" s="36">
        <f>AVERAGE($E$12:E300)</f>
        <v>363.12456747404843</v>
      </c>
      <c r="G300" s="107">
        <f t="shared" si="95"/>
        <v>258945.33333333334</v>
      </c>
      <c r="H300" s="103">
        <f t="shared" si="98"/>
        <v>258680.82986111112</v>
      </c>
      <c r="I300" s="59">
        <f t="shared" si="99"/>
        <v>6466.170138888876</v>
      </c>
      <c r="J300" s="59">
        <f t="shared" si="96"/>
        <v>6466.170138888876</v>
      </c>
      <c r="K300" s="99">
        <f t="shared" si="100"/>
        <v>2.4387114087237934E-2</v>
      </c>
      <c r="L300" s="100">
        <f t="shared" si="97"/>
        <v>41811356.265058182</v>
      </c>
      <c r="M300" s="23"/>
      <c r="N300" s="107">
        <f t="shared" si="83"/>
        <v>249451.82448778374</v>
      </c>
      <c r="O300" s="59">
        <f t="shared" si="84"/>
        <v>15695.175512216258</v>
      </c>
      <c r="P300" s="59">
        <f t="shared" si="85"/>
        <v>15695.175512216258</v>
      </c>
      <c r="Q300" s="99">
        <f t="shared" si="82"/>
        <v>5.9194241353725509E-2</v>
      </c>
      <c r="R300" s="100">
        <f t="shared" si="86"/>
        <v>246338534.35927287</v>
      </c>
      <c r="S300" s="23"/>
      <c r="T300" s="107">
        <f t="shared" si="87"/>
        <v>249968.86128222349</v>
      </c>
      <c r="U300" s="103">
        <f t="shared" si="88"/>
        <v>-1223.0037357468327</v>
      </c>
      <c r="V300" s="108">
        <v>1</v>
      </c>
      <c r="W300" s="103">
        <f t="shared" si="89"/>
        <v>248745.85754647665</v>
      </c>
      <c r="X300" s="104">
        <f t="shared" si="93"/>
        <v>16401.142453523353</v>
      </c>
      <c r="Y300" s="104">
        <f t="shared" si="90"/>
        <v>16401.142453523353</v>
      </c>
      <c r="Z300" s="105">
        <f t="shared" si="94"/>
        <v>6.1856790586064914E-2</v>
      </c>
      <c r="AA300" s="106">
        <f t="shared" si="91"/>
        <v>268997473.78076601</v>
      </c>
      <c r="AB300" s="23"/>
    </row>
    <row r="301" spans="1:28" hidden="1" outlineLevel="2" x14ac:dyDescent="0.25">
      <c r="A301" s="265"/>
      <c r="B301" s="34">
        <v>291</v>
      </c>
      <c r="C301" s="35">
        <v>42430</v>
      </c>
      <c r="D301" s="36">
        <v>269653</v>
      </c>
      <c r="E301" s="36">
        <f t="shared" si="92"/>
        <v>4506</v>
      </c>
      <c r="F301" s="36">
        <f>AVERAGE($E$12:E301)</f>
        <v>377.41034482758619</v>
      </c>
      <c r="G301" s="107">
        <f t="shared" si="95"/>
        <v>259539.5</v>
      </c>
      <c r="H301" s="103">
        <f t="shared" si="98"/>
        <v>259308.45790080738</v>
      </c>
      <c r="I301" s="59">
        <f t="shared" si="99"/>
        <v>10344.542099192622</v>
      </c>
      <c r="J301" s="59">
        <f t="shared" si="96"/>
        <v>10344.542099192622</v>
      </c>
      <c r="K301" s="99">
        <f t="shared" si="100"/>
        <v>3.8362421701937759E-2</v>
      </c>
      <c r="L301" s="100">
        <f t="shared" si="97"/>
        <v>107009551.2419685</v>
      </c>
      <c r="M301" s="23"/>
      <c r="N301" s="107">
        <f t="shared" si="83"/>
        <v>252590.85959022699</v>
      </c>
      <c r="O301" s="59">
        <f t="shared" si="84"/>
        <v>17062.140409773012</v>
      </c>
      <c r="P301" s="59">
        <f t="shared" si="85"/>
        <v>17062.140409773012</v>
      </c>
      <c r="Q301" s="99">
        <f t="shared" si="82"/>
        <v>6.3274431991385272E-2</v>
      </c>
      <c r="R301" s="100">
        <f t="shared" si="86"/>
        <v>291116635.36280918</v>
      </c>
      <c r="S301" s="23"/>
      <c r="T301" s="107">
        <f t="shared" si="87"/>
        <v>255018.00028253364</v>
      </c>
      <c r="U301" s="103">
        <f t="shared" si="88"/>
        <v>-259.13410121901813</v>
      </c>
      <c r="V301" s="108">
        <v>1</v>
      </c>
      <c r="W301" s="103">
        <f t="shared" si="89"/>
        <v>254758.86618131463</v>
      </c>
      <c r="X301" s="104">
        <f t="shared" si="93"/>
        <v>14894.133818685368</v>
      </c>
      <c r="Y301" s="104">
        <f t="shared" si="90"/>
        <v>14894.133818685368</v>
      </c>
      <c r="Z301" s="105">
        <f t="shared" si="94"/>
        <v>5.523444507825008E-2</v>
      </c>
      <c r="AA301" s="106">
        <f t="shared" si="91"/>
        <v>221835222.20890719</v>
      </c>
      <c r="AB301" s="23"/>
    </row>
    <row r="302" spans="1:28" hidden="1" outlineLevel="2" x14ac:dyDescent="0.25">
      <c r="A302" s="265"/>
      <c r="B302" s="34">
        <v>292</v>
      </c>
      <c r="C302" s="35">
        <v>42461</v>
      </c>
      <c r="D302" s="36">
        <v>277972</v>
      </c>
      <c r="E302" s="36">
        <f t="shared" si="92"/>
        <v>8319</v>
      </c>
      <c r="F302" s="36">
        <f>AVERAGE($E$12:E302)</f>
        <v>404.70103092783506</v>
      </c>
      <c r="G302" s="107">
        <f t="shared" si="95"/>
        <v>260109.16666666666</v>
      </c>
      <c r="H302" s="103">
        <f t="shared" si="98"/>
        <v>259916.9103448276</v>
      </c>
      <c r="I302" s="59">
        <f t="shared" si="99"/>
        <v>18055.0896551724</v>
      </c>
      <c r="J302" s="59">
        <f t="shared" si="96"/>
        <v>18055.0896551724</v>
      </c>
      <c r="K302" s="99">
        <f t="shared" si="100"/>
        <v>6.4952907685566885E-2</v>
      </c>
      <c r="L302" s="100">
        <f t="shared" si="97"/>
        <v>325986262.45631343</v>
      </c>
      <c r="M302" s="23"/>
      <c r="N302" s="107">
        <f t="shared" si="83"/>
        <v>256003.28767218161</v>
      </c>
      <c r="O302" s="59">
        <f t="shared" si="84"/>
        <v>21968.712327818386</v>
      </c>
      <c r="P302" s="59">
        <f t="shared" si="85"/>
        <v>21968.712327818386</v>
      </c>
      <c r="Q302" s="99">
        <f t="shared" si="82"/>
        <v>7.9032105132237726E-2</v>
      </c>
      <c r="R302" s="100">
        <f t="shared" si="86"/>
        <v>482624321.34243953</v>
      </c>
      <c r="S302" s="23"/>
      <c r="T302" s="107">
        <f t="shared" si="87"/>
        <v>261722.80632692022</v>
      </c>
      <c r="U302" s="103">
        <f t="shared" si="88"/>
        <v>811.04729060915702</v>
      </c>
      <c r="V302" s="108">
        <v>1</v>
      </c>
      <c r="W302" s="103">
        <f t="shared" si="89"/>
        <v>262533.85361752938</v>
      </c>
      <c r="X302" s="104">
        <f t="shared" si="93"/>
        <v>15438.146382470615</v>
      </c>
      <c r="Y302" s="104">
        <f t="shared" si="90"/>
        <v>15438.146382470615</v>
      </c>
      <c r="Z302" s="105">
        <f t="shared" si="94"/>
        <v>5.5538494461566688E-2</v>
      </c>
      <c r="AA302" s="106">
        <f t="shared" si="91"/>
        <v>238336363.72659054</v>
      </c>
      <c r="AB302" s="23"/>
    </row>
    <row r="303" spans="1:28" hidden="1" outlineLevel="2" x14ac:dyDescent="0.25">
      <c r="A303" s="265"/>
      <c r="B303" s="34">
        <v>293</v>
      </c>
      <c r="C303" s="35">
        <v>42491</v>
      </c>
      <c r="D303" s="36">
        <v>276991</v>
      </c>
      <c r="E303" s="36">
        <f t="shared" si="92"/>
        <v>-981</v>
      </c>
      <c r="F303" s="36">
        <f>AVERAGE($E$12:E303)</f>
        <v>399.95547945205482</v>
      </c>
      <c r="G303" s="107">
        <f t="shared" si="95"/>
        <v>260703.58333333334</v>
      </c>
      <c r="H303" s="103">
        <f t="shared" si="98"/>
        <v>260513.86769759448</v>
      </c>
      <c r="I303" s="59">
        <f t="shared" si="99"/>
        <v>16477.132302405516</v>
      </c>
      <c r="J303" s="59">
        <f t="shared" si="96"/>
        <v>16477.132302405516</v>
      </c>
      <c r="K303" s="99">
        <f t="shared" si="100"/>
        <v>5.9486164902128651E-2</v>
      </c>
      <c r="L303" s="100">
        <f t="shared" si="97"/>
        <v>271495888.91097534</v>
      </c>
      <c r="M303" s="23"/>
      <c r="N303" s="107">
        <f t="shared" si="83"/>
        <v>260397.03013774529</v>
      </c>
      <c r="O303" s="59">
        <f t="shared" si="84"/>
        <v>16593.969862254715</v>
      </c>
      <c r="P303" s="59">
        <f t="shared" si="85"/>
        <v>16593.969862254715</v>
      </c>
      <c r="Q303" s="99">
        <f t="shared" si="82"/>
        <v>5.9907974852088028E-2</v>
      </c>
      <c r="R303" s="100">
        <f t="shared" si="86"/>
        <v>275359835.78941774</v>
      </c>
      <c r="S303" s="23"/>
      <c r="T303" s="107">
        <f t="shared" si="87"/>
        <v>266870.99753227056</v>
      </c>
      <c r="U303" s="103">
        <f t="shared" si="88"/>
        <v>1477.5565675686553</v>
      </c>
      <c r="V303" s="108">
        <v>1</v>
      </c>
      <c r="W303" s="103">
        <f t="shared" si="89"/>
        <v>268348.55409983924</v>
      </c>
      <c r="X303" s="104">
        <f t="shared" si="93"/>
        <v>8642.4459001607611</v>
      </c>
      <c r="Y303" s="104">
        <f t="shared" si="90"/>
        <v>8642.4459001607611</v>
      </c>
      <c r="Z303" s="105">
        <f t="shared" si="94"/>
        <v>3.1201179461284884E-2</v>
      </c>
      <c r="AA303" s="106">
        <f t="shared" si="91"/>
        <v>74691871.137205541</v>
      </c>
      <c r="AB303" s="23"/>
    </row>
    <row r="304" spans="1:28" hidden="1" outlineLevel="2" x14ac:dyDescent="0.25">
      <c r="A304" s="265"/>
      <c r="B304" s="34">
        <v>294</v>
      </c>
      <c r="C304" s="35">
        <v>42522</v>
      </c>
      <c r="D304" s="36">
        <v>285160</v>
      </c>
      <c r="E304" s="36">
        <f t="shared" si="92"/>
        <v>8169</v>
      </c>
      <c r="F304" s="36">
        <f>AVERAGE($E$12:E304)</f>
        <v>426.47098976109214</v>
      </c>
      <c r="G304" s="107">
        <f t="shared" si="95"/>
        <v>261238.33333333334</v>
      </c>
      <c r="H304" s="103">
        <f t="shared" si="98"/>
        <v>261103.53881278541</v>
      </c>
      <c r="I304" s="59">
        <f t="shared" si="99"/>
        <v>24056.461187214591</v>
      </c>
      <c r="J304" s="59">
        <f t="shared" si="96"/>
        <v>24056.461187214591</v>
      </c>
      <c r="K304" s="99">
        <f t="shared" si="100"/>
        <v>8.4361275028806956E-2</v>
      </c>
      <c r="L304" s="100">
        <f t="shared" si="97"/>
        <v>578713324.85196209</v>
      </c>
      <c r="M304" s="23"/>
      <c r="N304" s="107">
        <f t="shared" si="83"/>
        <v>263715.82411019626</v>
      </c>
      <c r="O304" s="59">
        <f t="shared" si="84"/>
        <v>21444.175889803737</v>
      </c>
      <c r="P304" s="59">
        <f t="shared" si="85"/>
        <v>21444.175889803737</v>
      </c>
      <c r="Q304" s="99">
        <f t="shared" si="82"/>
        <v>7.520050459322393E-2</v>
      </c>
      <c r="R304" s="100">
        <f t="shared" si="86"/>
        <v>459852679.5928399</v>
      </c>
      <c r="S304" s="23"/>
      <c r="T304" s="107">
        <f t="shared" si="87"/>
        <v>273391.9878698875</v>
      </c>
      <c r="U304" s="103">
        <f t="shared" si="88"/>
        <v>2252.6047240392936</v>
      </c>
      <c r="V304" s="108">
        <v>1</v>
      </c>
      <c r="W304" s="103">
        <f t="shared" si="89"/>
        <v>275644.59259392676</v>
      </c>
      <c r="X304" s="104">
        <f t="shared" si="93"/>
        <v>9515.4074060732382</v>
      </c>
      <c r="Y304" s="104">
        <f t="shared" si="90"/>
        <v>9515.4074060732382</v>
      </c>
      <c r="Z304" s="105">
        <f t="shared" si="94"/>
        <v>3.3368661123836574E-2</v>
      </c>
      <c r="AA304" s="106">
        <f t="shared" si="91"/>
        <v>90542978.103553429</v>
      </c>
      <c r="AB304" s="23"/>
    </row>
    <row r="305" spans="1:28" hidden="1" outlineLevel="2" x14ac:dyDescent="0.25">
      <c r="A305" s="265"/>
      <c r="B305" s="34">
        <v>295</v>
      </c>
      <c r="C305" s="35">
        <v>42552</v>
      </c>
      <c r="D305" s="36">
        <v>279213</v>
      </c>
      <c r="E305" s="36">
        <f t="shared" si="92"/>
        <v>-5947</v>
      </c>
      <c r="F305" s="36">
        <f>AVERAGE($E$12:E305)</f>
        <v>404.79251700680271</v>
      </c>
      <c r="G305" s="107">
        <f t="shared" si="95"/>
        <v>261804</v>
      </c>
      <c r="H305" s="103">
        <f t="shared" si="98"/>
        <v>261664.80432309443</v>
      </c>
      <c r="I305" s="59">
        <f t="shared" si="99"/>
        <v>17548.195676905569</v>
      </c>
      <c r="J305" s="59">
        <f t="shared" si="96"/>
        <v>17548.195676905569</v>
      </c>
      <c r="K305" s="99">
        <f t="shared" si="100"/>
        <v>6.2848777373924455E-2</v>
      </c>
      <c r="L305" s="100">
        <f t="shared" si="97"/>
        <v>307939171.51496726</v>
      </c>
      <c r="M305" s="23"/>
      <c r="N305" s="107">
        <f t="shared" si="83"/>
        <v>268004.65928815701</v>
      </c>
      <c r="O305" s="59">
        <f t="shared" si="84"/>
        <v>11208.34071184299</v>
      </c>
      <c r="P305" s="59">
        <f t="shared" si="85"/>
        <v>11208.34071184299</v>
      </c>
      <c r="Q305" s="99">
        <f t="shared" si="82"/>
        <v>4.014261768557692E-2</v>
      </c>
      <c r="R305" s="100">
        <f t="shared" si="86"/>
        <v>125626901.51275702</v>
      </c>
      <c r="S305" s="23"/>
      <c r="T305" s="107">
        <f t="shared" si="87"/>
        <v>276715.1148157487</v>
      </c>
      <c r="U305" s="103">
        <f t="shared" si="88"/>
        <v>2417.1169021135547</v>
      </c>
      <c r="V305" s="108">
        <v>1</v>
      </c>
      <c r="W305" s="103">
        <f t="shared" si="89"/>
        <v>279132.23171786225</v>
      </c>
      <c r="X305" s="104">
        <f t="shared" si="93"/>
        <v>80.768282137752976</v>
      </c>
      <c r="Y305" s="104">
        <f t="shared" si="90"/>
        <v>80.768282137752976</v>
      </c>
      <c r="Z305" s="105">
        <f t="shared" si="94"/>
        <v>2.8927120921215337E-4</v>
      </c>
      <c r="AA305" s="106">
        <f t="shared" si="91"/>
        <v>6523.5153994836664</v>
      </c>
      <c r="AB305" s="23"/>
    </row>
    <row r="306" spans="1:28" hidden="1" outlineLevel="2" x14ac:dyDescent="0.25">
      <c r="A306" s="265"/>
      <c r="B306" s="34">
        <v>296</v>
      </c>
      <c r="C306" s="35">
        <v>42583</v>
      </c>
      <c r="D306" s="36">
        <v>262039</v>
      </c>
      <c r="E306" s="36">
        <f t="shared" si="92"/>
        <v>-17174</v>
      </c>
      <c r="F306" s="36">
        <f>AVERAGE($E$12:E306)</f>
        <v>345.20338983050846</v>
      </c>
      <c r="G306" s="107">
        <f t="shared" si="95"/>
        <v>262387.66666666669</v>
      </c>
      <c r="H306" s="103">
        <f t="shared" si="98"/>
        <v>262208.7925170068</v>
      </c>
      <c r="I306" s="59">
        <f t="shared" si="99"/>
        <v>-169.7925170068047</v>
      </c>
      <c r="J306" s="59">
        <f t="shared" si="96"/>
        <v>169.7925170068047</v>
      </c>
      <c r="K306" s="99">
        <f t="shared" si="100"/>
        <v>6.4796658896883554E-4</v>
      </c>
      <c r="L306" s="100">
        <f t="shared" si="97"/>
        <v>28829.498831506062</v>
      </c>
      <c r="M306" s="23"/>
      <c r="N306" s="107">
        <f t="shared" si="83"/>
        <v>270246.32743052562</v>
      </c>
      <c r="O306" s="59">
        <f t="shared" si="84"/>
        <v>-8207.32743052562</v>
      </c>
      <c r="P306" s="59">
        <f t="shared" si="85"/>
        <v>8207.32743052562</v>
      </c>
      <c r="Q306" s="99">
        <f t="shared" si="82"/>
        <v>3.1321014927265099E-2</v>
      </c>
      <c r="R306" s="100">
        <f t="shared" si="86"/>
        <v>67360223.551858276</v>
      </c>
      <c r="S306" s="23"/>
      <c r="T306" s="107">
        <f t="shared" si="87"/>
        <v>274004.26220250357</v>
      </c>
      <c r="U306" s="103">
        <f t="shared" si="88"/>
        <v>1629.0777405963531</v>
      </c>
      <c r="V306" s="108">
        <v>1</v>
      </c>
      <c r="W306" s="103">
        <f t="shared" si="89"/>
        <v>275633.33994309994</v>
      </c>
      <c r="X306" s="104">
        <f t="shared" si="93"/>
        <v>-13594.339943099942</v>
      </c>
      <c r="Y306" s="104">
        <f t="shared" si="90"/>
        <v>13594.339943099942</v>
      </c>
      <c r="Z306" s="105">
        <f t="shared" si="94"/>
        <v>5.187907121878782E-2</v>
      </c>
      <c r="AA306" s="106">
        <f t="shared" si="91"/>
        <v>184806078.48856252</v>
      </c>
      <c r="AB306" s="23"/>
    </row>
    <row r="307" spans="1:28" hidden="1" outlineLevel="2" x14ac:dyDescent="0.25">
      <c r="A307" s="265"/>
      <c r="B307" s="34">
        <v>297</v>
      </c>
      <c r="C307" s="35">
        <v>42614</v>
      </c>
      <c r="D307" s="36">
        <v>275610</v>
      </c>
      <c r="E307" s="36">
        <f t="shared" si="92"/>
        <v>13571</v>
      </c>
      <c r="F307" s="36">
        <f>AVERAGE($E$12:E307)</f>
        <v>389.88513513513516</v>
      </c>
      <c r="G307" s="107">
        <f t="shared" si="95"/>
        <v>262966.75</v>
      </c>
      <c r="H307" s="103">
        <f t="shared" si="98"/>
        <v>262732.87005649717</v>
      </c>
      <c r="I307" s="59">
        <f t="shared" si="99"/>
        <v>12877.129943502834</v>
      </c>
      <c r="J307" s="59">
        <f t="shared" si="96"/>
        <v>12877.129943502834</v>
      </c>
      <c r="K307" s="99">
        <f t="shared" si="100"/>
        <v>4.6722288536347863E-2</v>
      </c>
      <c r="L307" s="100">
        <f t="shared" si="97"/>
        <v>165820475.58185729</v>
      </c>
      <c r="M307" s="23"/>
      <c r="N307" s="107">
        <f t="shared" si="83"/>
        <v>268604.8619444205</v>
      </c>
      <c r="O307" s="59">
        <f t="shared" si="84"/>
        <v>7005.138055579504</v>
      </c>
      <c r="P307" s="59">
        <f t="shared" si="85"/>
        <v>7005.138055579504</v>
      </c>
      <c r="Q307" s="99">
        <f t="shared" si="82"/>
        <v>2.541685009825298E-2</v>
      </c>
      <c r="R307" s="100">
        <f t="shared" si="86"/>
        <v>49071959.177728191</v>
      </c>
      <c r="S307" s="23"/>
      <c r="T307" s="107">
        <f t="shared" si="87"/>
        <v>275626.33796016994</v>
      </c>
      <c r="U307" s="103">
        <f t="shared" si="88"/>
        <v>1628.0017129911632</v>
      </c>
      <c r="V307" s="108">
        <v>1</v>
      </c>
      <c r="W307" s="103">
        <f t="shared" si="89"/>
        <v>277254.3396731611</v>
      </c>
      <c r="X307" s="104">
        <f t="shared" si="93"/>
        <v>-1644.3396731610992</v>
      </c>
      <c r="Y307" s="104">
        <f t="shared" si="90"/>
        <v>1644.3396731610992</v>
      </c>
      <c r="Z307" s="105">
        <f t="shared" si="94"/>
        <v>5.9661829148474265E-3</v>
      </c>
      <c r="AA307" s="106">
        <f t="shared" si="91"/>
        <v>2703852.9607315506</v>
      </c>
      <c r="AB307" s="23"/>
    </row>
    <row r="308" spans="1:28" hidden="1" outlineLevel="2" x14ac:dyDescent="0.25">
      <c r="A308" s="265"/>
      <c r="B308" s="34">
        <v>298</v>
      </c>
      <c r="C308" s="35">
        <v>42644</v>
      </c>
      <c r="D308" s="36">
        <v>255154</v>
      </c>
      <c r="E308" s="36">
        <f t="shared" si="92"/>
        <v>-20456</v>
      </c>
      <c r="F308" s="36">
        <f>AVERAGE($E$12:E308)</f>
        <v>319.69696969696969</v>
      </c>
      <c r="G308" s="107">
        <f t="shared" si="95"/>
        <v>263561.83333333331</v>
      </c>
      <c r="H308" s="103">
        <f t="shared" si="98"/>
        <v>263356.63513513515</v>
      </c>
      <c r="I308" s="59">
        <f t="shared" si="99"/>
        <v>-8202.6351351351477</v>
      </c>
      <c r="J308" s="59">
        <f t="shared" si="96"/>
        <v>8202.6351351351477</v>
      </c>
      <c r="K308" s="99">
        <f t="shared" si="100"/>
        <v>3.2147781869518596E-2</v>
      </c>
      <c r="L308" s="100">
        <f t="shared" si="97"/>
        <v>67283223.160153598</v>
      </c>
      <c r="M308" s="23"/>
      <c r="N308" s="107">
        <f t="shared" si="83"/>
        <v>270005.88955553644</v>
      </c>
      <c r="O308" s="59">
        <f t="shared" si="84"/>
        <v>-14851.889555536443</v>
      </c>
      <c r="P308" s="59">
        <f t="shared" si="85"/>
        <v>14851.889555536443</v>
      </c>
      <c r="Q308" s="99">
        <f t="shared" si="82"/>
        <v>5.8207551343645185E-2</v>
      </c>
      <c r="R308" s="100">
        <f t="shared" si="86"/>
        <v>220578623.36985248</v>
      </c>
      <c r="S308" s="23"/>
      <c r="T308" s="107">
        <f t="shared" si="87"/>
        <v>270624.23777121276</v>
      </c>
      <c r="U308" s="103">
        <f t="shared" si="88"/>
        <v>609.12281210528079</v>
      </c>
      <c r="V308" s="108">
        <v>1</v>
      </c>
      <c r="W308" s="103">
        <f t="shared" si="89"/>
        <v>271233.36058331805</v>
      </c>
      <c r="X308" s="104">
        <f t="shared" si="93"/>
        <v>-16079.360583318048</v>
      </c>
      <c r="Y308" s="104">
        <f t="shared" si="90"/>
        <v>16079.360583318048</v>
      </c>
      <c r="Z308" s="105">
        <f t="shared" si="94"/>
        <v>6.3018257927832014E-2</v>
      </c>
      <c r="AA308" s="106">
        <f t="shared" si="91"/>
        <v>258545836.76836213</v>
      </c>
      <c r="AB308" s="23"/>
    </row>
    <row r="309" spans="1:28" hidden="1" outlineLevel="2" x14ac:dyDescent="0.25">
      <c r="A309" s="265"/>
      <c r="B309" s="34">
        <v>299</v>
      </c>
      <c r="C309" s="35">
        <v>42675</v>
      </c>
      <c r="D309" s="36">
        <v>264778</v>
      </c>
      <c r="E309" s="36">
        <f t="shared" si="92"/>
        <v>9624</v>
      </c>
      <c r="F309" s="36">
        <f>AVERAGE($E$12:E309)</f>
        <v>350.91946308724835</v>
      </c>
      <c r="G309" s="107">
        <f t="shared" si="95"/>
        <v>264087.75</v>
      </c>
      <c r="H309" s="103">
        <f t="shared" si="98"/>
        <v>263881.53030303027</v>
      </c>
      <c r="I309" s="59">
        <f t="shared" si="99"/>
        <v>896.46969696972519</v>
      </c>
      <c r="J309" s="59">
        <f t="shared" si="96"/>
        <v>896.46969696972519</v>
      </c>
      <c r="K309" s="99">
        <f t="shared" si="100"/>
        <v>3.3857408733721276E-3</v>
      </c>
      <c r="L309" s="100">
        <f t="shared" si="97"/>
        <v>803657.91758499097</v>
      </c>
      <c r="M309" s="23"/>
      <c r="N309" s="107">
        <f t="shared" si="83"/>
        <v>267035.51164442918</v>
      </c>
      <c r="O309" s="59">
        <f t="shared" si="84"/>
        <v>-2257.511644429178</v>
      </c>
      <c r="P309" s="59">
        <f t="shared" si="85"/>
        <v>2257.511644429178</v>
      </c>
      <c r="Q309" s="99">
        <f t="shared" si="82"/>
        <v>8.5260544472319372E-3</v>
      </c>
      <c r="R309" s="100">
        <f t="shared" si="86"/>
        <v>5096358.8247333309</v>
      </c>
      <c r="S309" s="23"/>
      <c r="T309" s="107">
        <f t="shared" si="87"/>
        <v>269296.75240832265</v>
      </c>
      <c r="U309" s="103">
        <f t="shared" si="88"/>
        <v>311.51513759788213</v>
      </c>
      <c r="V309" s="108">
        <v>1</v>
      </c>
      <c r="W309" s="103">
        <f t="shared" si="89"/>
        <v>269608.26754592051</v>
      </c>
      <c r="X309" s="104">
        <f t="shared" si="93"/>
        <v>-4830.2675459205057</v>
      </c>
      <c r="Y309" s="104">
        <f t="shared" si="90"/>
        <v>4830.2675459205057</v>
      </c>
      <c r="Z309" s="105">
        <f t="shared" si="94"/>
        <v>1.8242707271451955E-2</v>
      </c>
      <c r="AA309" s="106">
        <f t="shared" si="91"/>
        <v>23331484.565172903</v>
      </c>
      <c r="AB309" s="23"/>
    </row>
    <row r="310" spans="1:28" hidden="1" outlineLevel="2" x14ac:dyDescent="0.25">
      <c r="A310" s="265"/>
      <c r="B310" s="34">
        <v>300</v>
      </c>
      <c r="C310" s="35">
        <v>42705</v>
      </c>
      <c r="D310" s="36">
        <v>244587</v>
      </c>
      <c r="E310" s="36">
        <f t="shared" si="92"/>
        <v>-20191</v>
      </c>
      <c r="F310" s="36">
        <f>AVERAGE($E$12:E310)</f>
        <v>282.21739130434781</v>
      </c>
      <c r="G310" s="107">
        <f t="shared" si="95"/>
        <v>264533.91666666669</v>
      </c>
      <c r="H310" s="103">
        <f t="shared" si="98"/>
        <v>264438.66946308722</v>
      </c>
      <c r="I310" s="59">
        <f t="shared" si="99"/>
        <v>-19851.669463087223</v>
      </c>
      <c r="J310" s="59">
        <f t="shared" si="96"/>
        <v>19851.669463087223</v>
      </c>
      <c r="K310" s="99">
        <f t="shared" si="100"/>
        <v>8.1164041682866311E-2</v>
      </c>
      <c r="L310" s="100">
        <f t="shared" si="97"/>
        <v>394088780.47166973</v>
      </c>
      <c r="M310" s="23"/>
      <c r="N310" s="107">
        <f t="shared" si="83"/>
        <v>266584.00931554334</v>
      </c>
      <c r="O310" s="59">
        <f t="shared" si="84"/>
        <v>-21997.009315543342</v>
      </c>
      <c r="P310" s="59">
        <f t="shared" si="85"/>
        <v>21997.009315543342</v>
      </c>
      <c r="Q310" s="99">
        <f t="shared" si="82"/>
        <v>8.993531674023289E-2</v>
      </c>
      <c r="R310" s="100">
        <f t="shared" si="86"/>
        <v>483868418.82810056</v>
      </c>
      <c r="S310" s="23"/>
      <c r="T310" s="107">
        <f t="shared" si="87"/>
        <v>262101.88728214434</v>
      </c>
      <c r="U310" s="103">
        <f t="shared" si="88"/>
        <v>-842.0255750328356</v>
      </c>
      <c r="V310" s="108">
        <v>1</v>
      </c>
      <c r="W310" s="103">
        <f t="shared" si="89"/>
        <v>261259.8617071115</v>
      </c>
      <c r="X310" s="104">
        <f t="shared" si="93"/>
        <v>-16672.8617071115</v>
      </c>
      <c r="Y310" s="104">
        <f t="shared" si="90"/>
        <v>16672.8617071115</v>
      </c>
      <c r="Z310" s="105">
        <f t="shared" si="94"/>
        <v>6.8167407536424668E-2</v>
      </c>
      <c r="AA310" s="106">
        <f t="shared" si="91"/>
        <v>277984317.50446504</v>
      </c>
      <c r="AB310" s="23"/>
    </row>
    <row r="311" spans="1:28" s="1" customFormat="1" outlineLevel="2" x14ac:dyDescent="0.25">
      <c r="A311" s="265"/>
      <c r="B311" s="236" t="s">
        <v>87</v>
      </c>
      <c r="C311" s="236" t="s">
        <v>87</v>
      </c>
      <c r="D311" s="236" t="s">
        <v>87</v>
      </c>
      <c r="E311" s="36"/>
      <c r="F311" s="36"/>
      <c r="G311" s="236"/>
      <c r="H311" s="237"/>
      <c r="I311" s="238"/>
      <c r="J311" s="238"/>
      <c r="K311" s="239"/>
      <c r="L311" s="240"/>
      <c r="M311" s="70"/>
      <c r="N311" s="236" t="s">
        <v>87</v>
      </c>
      <c r="O311" s="238" t="s">
        <v>87</v>
      </c>
      <c r="P311" s="238" t="s">
        <v>87</v>
      </c>
      <c r="Q311" s="239" t="s">
        <v>87</v>
      </c>
      <c r="R311" s="240" t="s">
        <v>87</v>
      </c>
      <c r="S311" s="70" t="s">
        <v>87</v>
      </c>
      <c r="T311" s="236" t="s">
        <v>87</v>
      </c>
      <c r="U311" s="237" t="s">
        <v>87</v>
      </c>
      <c r="V311" s="237" t="s">
        <v>87</v>
      </c>
      <c r="W311" s="237" t="s">
        <v>87</v>
      </c>
      <c r="X311" s="241" t="s">
        <v>87</v>
      </c>
      <c r="Y311" s="241" t="s">
        <v>87</v>
      </c>
      <c r="Z311" s="242" t="s">
        <v>87</v>
      </c>
      <c r="AA311" s="243" t="s">
        <v>87</v>
      </c>
      <c r="AB311" s="70"/>
    </row>
    <row r="312" spans="1:28" outlineLevel="1" x14ac:dyDescent="0.25">
      <c r="A312" s="265"/>
      <c r="B312" s="34">
        <v>301</v>
      </c>
      <c r="C312" s="35">
        <v>42736</v>
      </c>
      <c r="D312" s="36">
        <v>226947</v>
      </c>
      <c r="E312" s="36">
        <f>D312-D310</f>
        <v>-17640</v>
      </c>
      <c r="F312" s="36">
        <f>AVERAGE($E$12:E312)</f>
        <v>222.47666666666666</v>
      </c>
      <c r="G312" s="107">
        <f>AVERAGE(D299:D310)</f>
        <v>264942.91666666669</v>
      </c>
      <c r="H312" s="103">
        <f>G310+$F310</f>
        <v>264816.13405797101</v>
      </c>
      <c r="I312" s="59">
        <f t="shared" si="99"/>
        <v>-37869.134057971009</v>
      </c>
      <c r="J312" s="59">
        <f t="shared" si="96"/>
        <v>37869.134057971009</v>
      </c>
      <c r="K312" s="99">
        <f t="shared" si="100"/>
        <v>0.16686333839165535</v>
      </c>
      <c r="L312" s="100">
        <f t="shared" si="97"/>
        <v>1434071314.3005798</v>
      </c>
      <c r="M312" s="23"/>
      <c r="N312" s="107">
        <f>$D310*$N$9+$N310*(1-$N$9)</f>
        <v>262184.60745243472</v>
      </c>
      <c r="O312" s="59">
        <f t="shared" si="84"/>
        <v>-35237.60745243472</v>
      </c>
      <c r="P312" s="59">
        <f t="shared" si="85"/>
        <v>35237.60745243472</v>
      </c>
      <c r="Q312" s="99">
        <f t="shared" si="82"/>
        <v>0.15526800289245823</v>
      </c>
      <c r="R312" s="100">
        <f t="shared" si="86"/>
        <v>1241688978.9718831</v>
      </c>
      <c r="S312" s="23"/>
      <c r="T312" s="107">
        <f>$V$9*D312+(1-$V$9)*(T310+U310)</f>
        <v>250966.00319497805</v>
      </c>
      <c r="U312" s="103">
        <f>$W$9*(T312-T310)+(1-$W$9)*U310</f>
        <v>-2423.9311628843916</v>
      </c>
      <c r="V312" s="108">
        <v>1</v>
      </c>
      <c r="W312" s="103">
        <f t="shared" si="89"/>
        <v>248542.07203209365</v>
      </c>
      <c r="X312" s="104">
        <f t="shared" si="93"/>
        <v>-21595.072032093653</v>
      </c>
      <c r="Y312" s="104">
        <f t="shared" si="90"/>
        <v>21595.072032093653</v>
      </c>
      <c r="Z312" s="105">
        <f t="shared" si="94"/>
        <v>9.5154692646713335E-2</v>
      </c>
      <c r="AA312" s="106">
        <f t="shared" si="91"/>
        <v>466347136.0713135</v>
      </c>
      <c r="AB312" s="23"/>
    </row>
    <row r="313" spans="1:28" outlineLevel="1" x14ac:dyDescent="0.25">
      <c r="A313" s="265"/>
      <c r="B313" s="34">
        <v>302</v>
      </c>
      <c r="C313" s="35">
        <v>42767</v>
      </c>
      <c r="D313" s="36">
        <v>267355</v>
      </c>
      <c r="E313" s="36">
        <f t="shared" si="92"/>
        <v>40408</v>
      </c>
      <c r="F313" s="36">
        <f>AVERAGE($E$12:E313)</f>
        <v>355.98338870431894</v>
      </c>
      <c r="G313" s="107">
        <f t="shared" ref="G313:G323" si="101">AVERAGE(D300:D312)</f>
        <v>265270.91666666669</v>
      </c>
      <c r="H313" s="103">
        <f t="shared" si="98"/>
        <v>265165.39333333337</v>
      </c>
      <c r="I313" s="59">
        <f t="shared" si="99"/>
        <v>2189.6066666666302</v>
      </c>
      <c r="J313" s="59">
        <f t="shared" si="96"/>
        <v>2189.6066666666302</v>
      </c>
      <c r="K313" s="99">
        <f t="shared" si="100"/>
        <v>8.1898848597057473E-3</v>
      </c>
      <c r="L313" s="100">
        <f t="shared" si="97"/>
        <v>4794377.3547109514</v>
      </c>
      <c r="M313" s="23"/>
      <c r="N313" s="107">
        <f t="shared" si="83"/>
        <v>255137.08596194777</v>
      </c>
      <c r="O313" s="59">
        <f t="shared" si="84"/>
        <v>12217.914038052229</v>
      </c>
      <c r="P313" s="59">
        <f t="shared" si="85"/>
        <v>12217.914038052229</v>
      </c>
      <c r="Q313" s="99">
        <f t="shared" si="82"/>
        <v>4.5699216540001981E-2</v>
      </c>
      <c r="R313" s="100">
        <f t="shared" si="86"/>
        <v>149277423.44123372</v>
      </c>
      <c r="S313" s="23"/>
      <c r="T313" s="107">
        <f t="shared" si="87"/>
        <v>254185.95042246554</v>
      </c>
      <c r="U313" s="103">
        <f t="shared" si="88"/>
        <v>-1556.6098613179943</v>
      </c>
      <c r="V313" s="108">
        <v>1</v>
      </c>
      <c r="W313" s="103">
        <f t="shared" si="89"/>
        <v>252629.34056114755</v>
      </c>
      <c r="X313" s="104">
        <f t="shared" si="93"/>
        <v>14725.659438852454</v>
      </c>
      <c r="Y313" s="104">
        <f t="shared" si="90"/>
        <v>14725.659438852454</v>
      </c>
      <c r="Z313" s="105">
        <f t="shared" si="94"/>
        <v>5.5079050097632185E-2</v>
      </c>
      <c r="AA313" s="106">
        <f t="shared" si="91"/>
        <v>216845045.90906435</v>
      </c>
      <c r="AB313" s="23"/>
    </row>
    <row r="314" spans="1:28" outlineLevel="1" x14ac:dyDescent="0.25">
      <c r="A314" s="265"/>
      <c r="B314" s="34">
        <v>303</v>
      </c>
      <c r="C314" s="35">
        <v>42795</v>
      </c>
      <c r="D314" s="36">
        <v>272904</v>
      </c>
      <c r="E314" s="36">
        <f t="shared" si="92"/>
        <v>5549</v>
      </c>
      <c r="F314" s="36">
        <f>AVERAGE($E$12:E314)</f>
        <v>373.17880794701989</v>
      </c>
      <c r="G314" s="107">
        <f t="shared" si="101"/>
        <v>265454.91666666669</v>
      </c>
      <c r="H314" s="103">
        <f t="shared" si="98"/>
        <v>265626.90005537099</v>
      </c>
      <c r="I314" s="59">
        <f t="shared" si="99"/>
        <v>7277.099944629008</v>
      </c>
      <c r="J314" s="59">
        <f t="shared" si="96"/>
        <v>7277.099944629008</v>
      </c>
      <c r="K314" s="99">
        <f t="shared" si="100"/>
        <v>2.6665420604421366E-2</v>
      </c>
      <c r="L314" s="100">
        <f t="shared" si="97"/>
        <v>52956183.604119509</v>
      </c>
      <c r="M314" s="23"/>
      <c r="N314" s="107">
        <f t="shared" si="83"/>
        <v>257580.66876955822</v>
      </c>
      <c r="O314" s="59">
        <f t="shared" si="84"/>
        <v>15323.331230441778</v>
      </c>
      <c r="P314" s="59">
        <f t="shared" si="85"/>
        <v>15323.331230441778</v>
      </c>
      <c r="Q314" s="99">
        <f t="shared" si="82"/>
        <v>5.6149163187207876E-2</v>
      </c>
      <c r="R314" s="100">
        <f t="shared" si="86"/>
        <v>234804479.99783233</v>
      </c>
      <c r="S314" s="23"/>
      <c r="T314" s="107">
        <f t="shared" si="87"/>
        <v>258711.73839280329</v>
      </c>
      <c r="U314" s="103">
        <f t="shared" si="88"/>
        <v>-621.89921748204517</v>
      </c>
      <c r="V314" s="108">
        <v>1</v>
      </c>
      <c r="W314" s="103">
        <f t="shared" si="89"/>
        <v>258089.83917532125</v>
      </c>
      <c r="X314" s="104">
        <f t="shared" si="93"/>
        <v>14814.160824678751</v>
      </c>
      <c r="Y314" s="104">
        <f t="shared" si="90"/>
        <v>14814.160824678751</v>
      </c>
      <c r="Z314" s="105">
        <f t="shared" si="94"/>
        <v>5.4283414038192007E-2</v>
      </c>
      <c r="AA314" s="106">
        <f t="shared" si="91"/>
        <v>219459360.9394466</v>
      </c>
      <c r="AB314" s="23"/>
    </row>
    <row r="315" spans="1:28" outlineLevel="1" x14ac:dyDescent="0.25">
      <c r="A315" s="265"/>
      <c r="B315" s="34">
        <v>304</v>
      </c>
      <c r="C315" s="35">
        <v>42826</v>
      </c>
      <c r="D315" s="36">
        <v>283956</v>
      </c>
      <c r="E315" s="36">
        <f t="shared" si="92"/>
        <v>11052</v>
      </c>
      <c r="F315" s="36">
        <f>AVERAGE($E$12:E315)</f>
        <v>408.42244224422444</v>
      </c>
      <c r="G315" s="107">
        <f t="shared" si="101"/>
        <v>265725.83333333331</v>
      </c>
      <c r="H315" s="103">
        <f t="shared" si="98"/>
        <v>265828.09547461371</v>
      </c>
      <c r="I315" s="59">
        <f t="shared" si="99"/>
        <v>18127.904525386286</v>
      </c>
      <c r="J315" s="59">
        <f t="shared" si="96"/>
        <v>18127.904525386286</v>
      </c>
      <c r="K315" s="99">
        <f t="shared" si="100"/>
        <v>6.3840540525244349E-2</v>
      </c>
      <c r="L315" s="100">
        <f t="shared" si="97"/>
        <v>328620922.48152059</v>
      </c>
      <c r="M315" s="23"/>
      <c r="N315" s="107">
        <f t="shared" si="83"/>
        <v>260645.33501564659</v>
      </c>
      <c r="O315" s="59">
        <f t="shared" si="84"/>
        <v>23310.664984353411</v>
      </c>
      <c r="P315" s="59">
        <f t="shared" si="85"/>
        <v>23310.664984353411</v>
      </c>
      <c r="Q315" s="99">
        <f t="shared" si="82"/>
        <v>8.2092524843121503E-2</v>
      </c>
      <c r="R315" s="100">
        <f t="shared" si="86"/>
        <v>543387102.01276016</v>
      </c>
      <c r="S315" s="23"/>
      <c r="T315" s="107">
        <f t="shared" si="87"/>
        <v>265849.68742272485</v>
      </c>
      <c r="U315" s="103">
        <f t="shared" si="88"/>
        <v>570.59311073276535</v>
      </c>
      <c r="V315" s="108">
        <v>1</v>
      </c>
      <c r="W315" s="103">
        <f t="shared" si="89"/>
        <v>266420.28053345764</v>
      </c>
      <c r="X315" s="104">
        <f t="shared" si="93"/>
        <v>17535.719466542359</v>
      </c>
      <c r="Y315" s="104">
        <f t="shared" si="90"/>
        <v>17535.719466542359</v>
      </c>
      <c r="Z315" s="105">
        <f t="shared" si="94"/>
        <v>6.1755058764535208E-2</v>
      </c>
      <c r="AA315" s="106">
        <f t="shared" si="91"/>
        <v>307501457.20927262</v>
      </c>
      <c r="AB315" s="23"/>
    </row>
    <row r="316" spans="1:28" outlineLevel="1" x14ac:dyDescent="0.25">
      <c r="A316" s="265"/>
      <c r="B316" s="34">
        <v>305</v>
      </c>
      <c r="C316" s="35">
        <v>42856</v>
      </c>
      <c r="D316" s="36">
        <v>280537</v>
      </c>
      <c r="E316" s="36">
        <f t="shared" si="92"/>
        <v>-3419</v>
      </c>
      <c r="F316" s="36">
        <f>AVERAGE($E$12:E316)</f>
        <v>395.83223684210526</v>
      </c>
      <c r="G316" s="107">
        <f t="shared" si="101"/>
        <v>266224.5</v>
      </c>
      <c r="H316" s="103">
        <f t="shared" si="98"/>
        <v>266134.25577557756</v>
      </c>
      <c r="I316" s="59">
        <f t="shared" si="99"/>
        <v>14402.744224422437</v>
      </c>
      <c r="J316" s="59">
        <f t="shared" si="96"/>
        <v>14402.744224422437</v>
      </c>
      <c r="K316" s="99">
        <f t="shared" si="100"/>
        <v>5.1339909617706174E-2</v>
      </c>
      <c r="L316" s="100">
        <f t="shared" si="97"/>
        <v>207439041.19413385</v>
      </c>
      <c r="M316" s="23"/>
      <c r="N316" s="107">
        <f t="shared" si="83"/>
        <v>265307.46801251726</v>
      </c>
      <c r="O316" s="59">
        <f t="shared" si="84"/>
        <v>15229.53198748274</v>
      </c>
      <c r="P316" s="59">
        <f t="shared" si="85"/>
        <v>15229.53198748274</v>
      </c>
      <c r="Q316" s="99">
        <f t="shared" si="82"/>
        <v>5.4287070823038457E-2</v>
      </c>
      <c r="R316" s="100">
        <f t="shared" si="86"/>
        <v>231938644.55775997</v>
      </c>
      <c r="S316" s="23"/>
      <c r="T316" s="107">
        <f t="shared" si="87"/>
        <v>270655.29637342034</v>
      </c>
      <c r="U316" s="103">
        <f t="shared" si="88"/>
        <v>1221.4078867451087</v>
      </c>
      <c r="V316" s="108">
        <v>1</v>
      </c>
      <c r="W316" s="103">
        <f t="shared" si="89"/>
        <v>271876.70426016545</v>
      </c>
      <c r="X316" s="104">
        <f t="shared" si="93"/>
        <v>8660.2957398345461</v>
      </c>
      <c r="Y316" s="104">
        <f t="shared" si="90"/>
        <v>8660.2957398345461</v>
      </c>
      <c r="Z316" s="105">
        <f t="shared" si="94"/>
        <v>3.0870422581814685E-2</v>
      </c>
      <c r="AA316" s="106">
        <f t="shared" si="91"/>
        <v>75000722.301396385</v>
      </c>
      <c r="AB316" s="23"/>
    </row>
    <row r="317" spans="1:28" outlineLevel="1" x14ac:dyDescent="0.25">
      <c r="A317" s="265"/>
      <c r="B317" s="34">
        <v>306</v>
      </c>
      <c r="C317" s="35">
        <v>42887</v>
      </c>
      <c r="D317" s="36">
        <v>287343</v>
      </c>
      <c r="E317" s="36">
        <f t="shared" si="92"/>
        <v>6806</v>
      </c>
      <c r="F317" s="36">
        <f>AVERAGE($E$12:E317)</f>
        <v>416.84918032786885</v>
      </c>
      <c r="G317" s="107">
        <f t="shared" si="101"/>
        <v>266520</v>
      </c>
      <c r="H317" s="103">
        <f t="shared" si="98"/>
        <v>266620.33223684208</v>
      </c>
      <c r="I317" s="59">
        <f t="shared" si="99"/>
        <v>20722.667763157922</v>
      </c>
      <c r="J317" s="59">
        <f t="shared" si="96"/>
        <v>20722.667763157922</v>
      </c>
      <c r="K317" s="99">
        <f t="shared" si="100"/>
        <v>7.2118227216803346E-2</v>
      </c>
      <c r="L317" s="100">
        <f t="shared" si="97"/>
        <v>429428959.22222459</v>
      </c>
      <c r="M317" s="23"/>
      <c r="N317" s="107">
        <f t="shared" si="83"/>
        <v>268353.37441001384</v>
      </c>
      <c r="O317" s="59">
        <f t="shared" si="84"/>
        <v>18989.625589986157</v>
      </c>
      <c r="P317" s="59">
        <f t="shared" si="85"/>
        <v>18989.625589986157</v>
      </c>
      <c r="Q317" s="99">
        <f t="shared" si="82"/>
        <v>6.6086960844656581E-2</v>
      </c>
      <c r="R317" s="100">
        <f t="shared" si="86"/>
        <v>360605880.04785711</v>
      </c>
      <c r="S317" s="23"/>
      <c r="T317" s="107">
        <f t="shared" si="87"/>
        <v>276516.59298211581</v>
      </c>
      <c r="U317" s="103">
        <f t="shared" si="88"/>
        <v>1934.4413802219365</v>
      </c>
      <c r="V317" s="108">
        <v>1</v>
      </c>
      <c r="W317" s="103">
        <f t="shared" si="89"/>
        <v>278451.03436233773</v>
      </c>
      <c r="X317" s="104">
        <f t="shared" si="93"/>
        <v>8891.9656376622734</v>
      </c>
      <c r="Y317" s="104">
        <f t="shared" si="90"/>
        <v>8891.9656376622734</v>
      </c>
      <c r="Z317" s="105">
        <f t="shared" si="94"/>
        <v>3.0945475051288088E-2</v>
      </c>
      <c r="AA317" s="106">
        <f t="shared" si="91"/>
        <v>79067052.901366636</v>
      </c>
      <c r="AB317" s="23"/>
    </row>
    <row r="318" spans="1:28" outlineLevel="1" x14ac:dyDescent="0.25">
      <c r="A318" s="265"/>
      <c r="B318" s="34">
        <v>307</v>
      </c>
      <c r="C318" s="35">
        <v>42917</v>
      </c>
      <c r="D318" s="36">
        <v>283184</v>
      </c>
      <c r="E318" s="36">
        <f t="shared" si="92"/>
        <v>-4159</v>
      </c>
      <c r="F318" s="36">
        <f>AVERAGE($E$12:E318)</f>
        <v>401.89542483660131</v>
      </c>
      <c r="G318" s="107">
        <f t="shared" si="101"/>
        <v>266701.91666666669</v>
      </c>
      <c r="H318" s="103">
        <f t="shared" si="98"/>
        <v>266936.84918032784</v>
      </c>
      <c r="I318" s="59">
        <f t="shared" si="99"/>
        <v>16247.150819672155</v>
      </c>
      <c r="J318" s="59">
        <f t="shared" si="96"/>
        <v>16247.150819672155</v>
      </c>
      <c r="K318" s="99">
        <f t="shared" si="100"/>
        <v>5.737312425727497E-2</v>
      </c>
      <c r="L318" s="100">
        <f t="shared" si="97"/>
        <v>263969909.7571736</v>
      </c>
      <c r="M318" s="23"/>
      <c r="N318" s="107">
        <f t="shared" si="83"/>
        <v>272151.29952801112</v>
      </c>
      <c r="O318" s="59">
        <f t="shared" si="84"/>
        <v>11032.700471988879</v>
      </c>
      <c r="P318" s="59">
        <f t="shared" si="85"/>
        <v>11032.700471988879</v>
      </c>
      <c r="Q318" s="99">
        <f t="shared" si="82"/>
        <v>3.8959476778309791E-2</v>
      </c>
      <c r="R318" s="100">
        <f t="shared" si="86"/>
        <v>121720479.70462364</v>
      </c>
      <c r="S318" s="23"/>
      <c r="T318" s="107">
        <f t="shared" si="87"/>
        <v>279870.92405363638</v>
      </c>
      <c r="U318" s="103">
        <f t="shared" si="88"/>
        <v>2152.6424983109991</v>
      </c>
      <c r="V318" s="108">
        <v>1</v>
      </c>
      <c r="W318" s="103">
        <f t="shared" si="89"/>
        <v>282023.56655194738</v>
      </c>
      <c r="X318" s="104">
        <f t="shared" si="93"/>
        <v>1160.4334480526159</v>
      </c>
      <c r="Y318" s="104">
        <f t="shared" si="90"/>
        <v>1160.4334480526159</v>
      </c>
      <c r="Z318" s="105">
        <f t="shared" si="94"/>
        <v>4.0978072491829193E-3</v>
      </c>
      <c r="AA318" s="106">
        <f t="shared" si="91"/>
        <v>1346605.7873592831</v>
      </c>
      <c r="AB318" s="23"/>
    </row>
    <row r="319" spans="1:28" outlineLevel="1" x14ac:dyDescent="0.25">
      <c r="A319" s="265"/>
      <c r="B319" s="34">
        <v>308</v>
      </c>
      <c r="C319" s="35">
        <v>42948</v>
      </c>
      <c r="D319" s="36">
        <v>262673</v>
      </c>
      <c r="E319" s="36">
        <f t="shared" si="92"/>
        <v>-20511</v>
      </c>
      <c r="F319" s="36">
        <f>AVERAGE($E$12:E319)</f>
        <v>333.77524429967428</v>
      </c>
      <c r="G319" s="107">
        <f t="shared" si="101"/>
        <v>267032.83333333331</v>
      </c>
      <c r="H319" s="103">
        <f t="shared" si="98"/>
        <v>267103.81209150329</v>
      </c>
      <c r="I319" s="59">
        <f t="shared" si="99"/>
        <v>-4430.8120915032923</v>
      </c>
      <c r="J319" s="59">
        <f t="shared" si="96"/>
        <v>4430.8120915032923</v>
      </c>
      <c r="K319" s="99">
        <f t="shared" si="100"/>
        <v>1.6868167232655402E-2</v>
      </c>
      <c r="L319" s="100">
        <f t="shared" si="97"/>
        <v>19632095.790211778</v>
      </c>
      <c r="M319" s="23"/>
      <c r="N319" s="107">
        <f t="shared" si="83"/>
        <v>274357.83962240891</v>
      </c>
      <c r="O319" s="59">
        <f t="shared" si="84"/>
        <v>-11684.839622408908</v>
      </c>
      <c r="P319" s="59">
        <f t="shared" si="85"/>
        <v>11684.839622408908</v>
      </c>
      <c r="Q319" s="99">
        <f t="shared" si="82"/>
        <v>4.4484357442176804E-2</v>
      </c>
      <c r="R319" s="100">
        <f t="shared" si="86"/>
        <v>136535477.00141716</v>
      </c>
      <c r="S319" s="23"/>
      <c r="T319" s="107">
        <f t="shared" si="87"/>
        <v>276218.39658636315</v>
      </c>
      <c r="U319" s="103">
        <f t="shared" si="88"/>
        <v>1260.5347627945857</v>
      </c>
      <c r="V319" s="108">
        <v>1</v>
      </c>
      <c r="W319" s="103">
        <f t="shared" si="89"/>
        <v>277478.9313491577</v>
      </c>
      <c r="X319" s="104">
        <f t="shared" si="93"/>
        <v>-14805.931349157705</v>
      </c>
      <c r="Y319" s="104">
        <f t="shared" si="90"/>
        <v>14805.931349157705</v>
      </c>
      <c r="Z319" s="105">
        <f t="shared" si="94"/>
        <v>5.6366399855172417E-2</v>
      </c>
      <c r="AA319" s="106">
        <f t="shared" si="91"/>
        <v>219215603.11597091</v>
      </c>
      <c r="AB319" s="23"/>
    </row>
    <row r="320" spans="1:28" outlineLevel="1" x14ac:dyDescent="0.25">
      <c r="A320" s="265"/>
      <c r="B320" s="34">
        <v>309</v>
      </c>
      <c r="C320" s="35">
        <v>42979</v>
      </c>
      <c r="D320" s="36">
        <v>278937</v>
      </c>
      <c r="E320" s="36">
        <f t="shared" si="92"/>
        <v>16264</v>
      </c>
      <c r="F320" s="36">
        <f>AVERAGE($E$12:E320)</f>
        <v>385.49675324675326</v>
      </c>
      <c r="G320" s="107">
        <f t="shared" si="101"/>
        <v>267085.66666666669</v>
      </c>
      <c r="H320" s="103">
        <f t="shared" si="98"/>
        <v>267366.60857763299</v>
      </c>
      <c r="I320" s="59">
        <f t="shared" si="99"/>
        <v>11570.391422367014</v>
      </c>
      <c r="J320" s="59">
        <f t="shared" si="96"/>
        <v>11570.391422367014</v>
      </c>
      <c r="K320" s="99">
        <f t="shared" si="100"/>
        <v>4.1480303517880436E-2</v>
      </c>
      <c r="L320" s="100">
        <f t="shared" si="97"/>
        <v>133873957.66678418</v>
      </c>
      <c r="M320" s="23"/>
      <c r="N320" s="107">
        <f t="shared" si="83"/>
        <v>272020.87169792713</v>
      </c>
      <c r="O320" s="59">
        <f t="shared" si="84"/>
        <v>6916.1283020728733</v>
      </c>
      <c r="P320" s="59">
        <f t="shared" si="85"/>
        <v>6916.1283020728733</v>
      </c>
      <c r="Q320" s="99">
        <f t="shared" si="82"/>
        <v>2.479458910819602E-2</v>
      </c>
      <c r="R320" s="100">
        <f t="shared" si="86"/>
        <v>47832830.690733403</v>
      </c>
      <c r="S320" s="23"/>
      <c r="T320" s="107">
        <f t="shared" si="87"/>
        <v>277916.35194441036</v>
      </c>
      <c r="U320" s="103">
        <f t="shared" si="88"/>
        <v>1327.7552402332321</v>
      </c>
      <c r="V320" s="108">
        <v>1</v>
      </c>
      <c r="W320" s="103">
        <f t="shared" si="89"/>
        <v>279244.10718464357</v>
      </c>
      <c r="X320" s="104">
        <f t="shared" si="93"/>
        <v>-307.10718464356614</v>
      </c>
      <c r="Y320" s="104">
        <f t="shared" si="90"/>
        <v>307.10718464356614</v>
      </c>
      <c r="Z320" s="105">
        <f t="shared" si="94"/>
        <v>1.1009912082067497E-3</v>
      </c>
      <c r="AA320" s="106">
        <f t="shared" si="91"/>
        <v>94314.822859697422</v>
      </c>
      <c r="AB320" s="23"/>
    </row>
    <row r="321" spans="1:28" outlineLevel="1" x14ac:dyDescent="0.25">
      <c r="A321" s="265"/>
      <c r="B321" s="34">
        <v>310</v>
      </c>
      <c r="C321" s="35">
        <v>43009</v>
      </c>
      <c r="D321" s="36">
        <v>257712</v>
      </c>
      <c r="E321" s="36">
        <f t="shared" si="92"/>
        <v>-21225</v>
      </c>
      <c r="F321" s="36">
        <f>AVERAGE($E$12:E321)</f>
        <v>315.5598705501618</v>
      </c>
      <c r="G321" s="107">
        <f t="shared" si="101"/>
        <v>267362.91666666669</v>
      </c>
      <c r="H321" s="103">
        <f t="shared" si="98"/>
        <v>267471.16341991344</v>
      </c>
      <c r="I321" s="59">
        <f t="shared" si="99"/>
        <v>-9759.1634199134423</v>
      </c>
      <c r="J321" s="59">
        <f t="shared" si="96"/>
        <v>9759.1634199134423</v>
      </c>
      <c r="K321" s="99">
        <f t="shared" si="100"/>
        <v>3.7868486604866837E-2</v>
      </c>
      <c r="L321" s="100">
        <f t="shared" si="97"/>
        <v>95241270.656576633</v>
      </c>
      <c r="M321" s="23"/>
      <c r="N321" s="107">
        <f t="shared" si="83"/>
        <v>273404.09735834174</v>
      </c>
      <c r="O321" s="59">
        <f t="shared" si="84"/>
        <v>-15692.097358341736</v>
      </c>
      <c r="P321" s="59">
        <f t="shared" si="85"/>
        <v>15692.097358341736</v>
      </c>
      <c r="Q321" s="99">
        <f t="shared" si="82"/>
        <v>6.0890053076076145E-2</v>
      </c>
      <c r="R321" s="100">
        <f t="shared" si="86"/>
        <v>246241919.5036757</v>
      </c>
      <c r="S321" s="23"/>
      <c r="T321" s="107">
        <f t="shared" si="87"/>
        <v>272784.47502925049</v>
      </c>
      <c r="U321" s="103">
        <f t="shared" si="88"/>
        <v>335.07322599753184</v>
      </c>
      <c r="V321" s="108">
        <v>1</v>
      </c>
      <c r="W321" s="103">
        <f t="shared" si="89"/>
        <v>273119.548255248</v>
      </c>
      <c r="X321" s="104">
        <f t="shared" si="93"/>
        <v>-15407.548255247995</v>
      </c>
      <c r="Y321" s="104">
        <f t="shared" si="90"/>
        <v>15407.548255247995</v>
      </c>
      <c r="Z321" s="105">
        <f t="shared" si="94"/>
        <v>5.9785917051778714E-2</v>
      </c>
      <c r="AA321" s="106">
        <f t="shared" si="91"/>
        <v>237392543.23779553</v>
      </c>
      <c r="AB321" s="23"/>
    </row>
    <row r="322" spans="1:28" outlineLevel="1" x14ac:dyDescent="0.25">
      <c r="A322" s="265"/>
      <c r="B322" s="34">
        <v>311</v>
      </c>
      <c r="C322" s="35">
        <v>43040</v>
      </c>
      <c r="D322" s="36">
        <v>266535</v>
      </c>
      <c r="E322" s="36">
        <f t="shared" si="92"/>
        <v>8823</v>
      </c>
      <c r="F322" s="36">
        <f>AVERAGE($E$12:E322)</f>
        <v>343.00322580645161</v>
      </c>
      <c r="G322" s="107">
        <f t="shared" si="101"/>
        <v>267576.08333333331</v>
      </c>
      <c r="H322" s="103">
        <f t="shared" si="98"/>
        <v>267678.47653721686</v>
      </c>
      <c r="I322" s="59">
        <f t="shared" si="99"/>
        <v>-1143.4765372168622</v>
      </c>
      <c r="J322" s="59">
        <f t="shared" si="96"/>
        <v>1143.4765372168622</v>
      </c>
      <c r="K322" s="99">
        <f t="shared" si="100"/>
        <v>4.2901552787321072E-3</v>
      </c>
      <c r="L322" s="100">
        <f t="shared" si="97"/>
        <v>1307538.591165466</v>
      </c>
      <c r="M322" s="23"/>
      <c r="N322" s="107">
        <f t="shared" si="83"/>
        <v>270265.67788667342</v>
      </c>
      <c r="O322" s="59">
        <f t="shared" si="84"/>
        <v>-3730.6778866734239</v>
      </c>
      <c r="P322" s="59">
        <f t="shared" si="85"/>
        <v>3730.6778866734239</v>
      </c>
      <c r="Q322" s="99">
        <f t="shared" si="82"/>
        <v>1.3996953070603951E-2</v>
      </c>
      <c r="R322" s="100">
        <f t="shared" si="86"/>
        <v>13917957.494114084</v>
      </c>
      <c r="S322" s="23"/>
      <c r="T322" s="107">
        <f t="shared" si="87"/>
        <v>271144.18377867359</v>
      </c>
      <c r="U322" s="103">
        <f t="shared" si="88"/>
        <v>31.509688587988592</v>
      </c>
      <c r="V322" s="108">
        <v>1</v>
      </c>
      <c r="W322" s="103">
        <f t="shared" si="89"/>
        <v>271175.69346726156</v>
      </c>
      <c r="X322" s="104">
        <f t="shared" si="93"/>
        <v>-4640.6934672615607</v>
      </c>
      <c r="Y322" s="104">
        <f t="shared" si="90"/>
        <v>4640.6934672615607</v>
      </c>
      <c r="Z322" s="105">
        <f t="shared" si="94"/>
        <v>1.7411197280888292E-2</v>
      </c>
      <c r="AA322" s="106">
        <f t="shared" si="91"/>
        <v>21536035.857084125</v>
      </c>
      <c r="AB322" s="23"/>
    </row>
    <row r="323" spans="1:28" ht="15.75" outlineLevel="1" thickBot="1" x14ac:dyDescent="0.3">
      <c r="A323" s="265"/>
      <c r="B323" s="45">
        <v>312</v>
      </c>
      <c r="C323" s="46">
        <v>43070</v>
      </c>
      <c r="D323" s="114">
        <v>245695</v>
      </c>
      <c r="E323" s="114">
        <f t="shared" si="92"/>
        <v>-20840</v>
      </c>
      <c r="F323" s="114">
        <f>AVERAGE($E$12:E323)</f>
        <v>274.89067524115757</v>
      </c>
      <c r="G323" s="115">
        <f t="shared" si="101"/>
        <v>267722.5</v>
      </c>
      <c r="H323" s="116">
        <f t="shared" si="98"/>
        <v>267919.08655913977</v>
      </c>
      <c r="I323" s="117">
        <f t="shared" si="99"/>
        <v>-22224.086559139774</v>
      </c>
      <c r="J323" s="117">
        <f t="shared" si="96"/>
        <v>22224.086559139774</v>
      </c>
      <c r="K323" s="118">
        <f t="shared" si="100"/>
        <v>9.0453963487819353E-2</v>
      </c>
      <c r="L323" s="119">
        <f t="shared" si="97"/>
        <v>493910023.38813716</v>
      </c>
      <c r="M323" s="23"/>
      <c r="N323" s="120">
        <f t="shared" si="83"/>
        <v>269519.54230933875</v>
      </c>
      <c r="O323" s="117">
        <f t="shared" si="84"/>
        <v>-23824.542309338751</v>
      </c>
      <c r="P323" s="117">
        <f t="shared" si="85"/>
        <v>23824.542309338751</v>
      </c>
      <c r="Q323" s="121">
        <f t="shared" si="82"/>
        <v>9.6967957464900598E-2</v>
      </c>
      <c r="R323" s="119">
        <f t="shared" si="86"/>
        <v>567608816.24947226</v>
      </c>
      <c r="S323" s="23"/>
      <c r="T323" s="120">
        <f t="shared" si="87"/>
        <v>263531.4854270831</v>
      </c>
      <c r="U323" s="116">
        <f>$W$9*(T323-T322)+(1-$W$9)*U322</f>
        <v>-1143.2116658200503</v>
      </c>
      <c r="V323" s="122">
        <v>1</v>
      </c>
      <c r="W323" s="116">
        <f t="shared" si="89"/>
        <v>262388.27376126306</v>
      </c>
      <c r="X323" s="116">
        <f t="shared" si="93"/>
        <v>-16693.273761263059</v>
      </c>
      <c r="Y323" s="116">
        <f t="shared" si="90"/>
        <v>16693.273761263059</v>
      </c>
      <c r="Z323" s="123">
        <f t="shared" si="94"/>
        <v>6.7943074792987473E-2</v>
      </c>
      <c r="AA323" s="124">
        <f t="shared" si="91"/>
        <v>278665388.86847371</v>
      </c>
      <c r="AB323" s="23"/>
    </row>
    <row r="324" spans="1:28" x14ac:dyDescent="0.25">
      <c r="W324" s="14"/>
    </row>
  </sheetData>
  <autoFilter ref="A10:AB10" xr:uid="{00000000-0001-0000-0400-000000000000}"/>
  <mergeCells count="5">
    <mergeCell ref="A11:A323"/>
    <mergeCell ref="T7:AB7"/>
    <mergeCell ref="N4:S6"/>
    <mergeCell ref="G7:M7"/>
    <mergeCell ref="N7:S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35"/>
  <sheetViews>
    <sheetView showGridLines="0" zoomScale="90" zoomScaleNormal="107" workbookViewId="0">
      <pane xSplit="4" ySplit="10" topLeftCell="E307" activePane="bottomRight" state="frozen"/>
      <selection pane="topRight" activeCell="E1" sqref="E1"/>
      <selection pane="bottomLeft" activeCell="A11" sqref="A11"/>
      <selection pane="bottomRight" activeCell="F306" sqref="F306"/>
    </sheetView>
  </sheetViews>
  <sheetFormatPr defaultRowHeight="15" x14ac:dyDescent="0.25"/>
  <cols>
    <col min="1" max="1" width="12.28515625" style="23" customWidth="1"/>
    <col min="2" max="2" width="6.85546875" style="23" bestFit="1" customWidth="1"/>
    <col min="3" max="3" width="9.140625" style="23" customWidth="1"/>
    <col min="4" max="4" width="14.85546875" style="23" customWidth="1"/>
    <col min="5" max="5" width="10.42578125" style="23" customWidth="1"/>
    <col min="6" max="6" width="9.5703125" style="23" customWidth="1"/>
    <col min="7" max="7" width="12.85546875" style="23" bestFit="1" customWidth="1"/>
    <col min="8" max="8" width="12.85546875" style="23" customWidth="1"/>
    <col min="9" max="9" width="12.28515625" style="23" bestFit="1" customWidth="1"/>
    <col min="10" max="10" width="10.5703125" style="23" bestFit="1" customWidth="1"/>
    <col min="11" max="11" width="10.5703125" style="23" customWidth="1"/>
    <col min="12" max="12" width="16.7109375" style="23" bestFit="1" customWidth="1"/>
    <col min="13" max="13" width="10" style="23" bestFit="1" customWidth="1"/>
    <col min="14" max="14" width="13.28515625" style="23" bestFit="1" customWidth="1"/>
    <col min="15" max="15" width="14.5703125" style="23" customWidth="1"/>
    <col min="16" max="16" width="13.7109375" style="23" customWidth="1"/>
    <col min="17" max="17" width="14.42578125" style="23" customWidth="1"/>
    <col min="18" max="18" width="16.85546875" style="23" bestFit="1" customWidth="1"/>
    <col min="19" max="19" width="14" style="23" customWidth="1"/>
    <col min="20" max="20" width="9.28515625" style="23" bestFit="1" customWidth="1"/>
    <col min="21" max="21" width="9.5703125" style="23" bestFit="1" customWidth="1"/>
    <col min="22" max="22" width="11.7109375" style="70" customWidth="1"/>
    <col min="23" max="23" width="11.42578125" style="23" customWidth="1"/>
    <col min="24" max="25" width="11.5703125" style="23" bestFit="1" customWidth="1"/>
    <col min="26" max="26" width="11.5703125" style="23" customWidth="1"/>
    <col min="27" max="27" width="18" style="23" bestFit="1" customWidth="1"/>
    <col min="28" max="28" width="10.5703125" style="23" bestFit="1" customWidth="1"/>
    <col min="29" max="29" width="13.28515625" style="23" hidden="1" customWidth="1"/>
    <col min="30" max="30" width="0" style="23" hidden="1" customWidth="1"/>
    <col min="31" max="31" width="10.5703125" style="23" hidden="1" customWidth="1"/>
    <col min="32" max="32" width="18" style="23" hidden="1" customWidth="1"/>
    <col min="33" max="33" width="9.85546875" style="23" hidden="1" customWidth="1"/>
    <col min="34" max="16384" width="9.140625" style="23"/>
  </cols>
  <sheetData>
    <row r="1" spans="1:33" x14ac:dyDescent="0.25">
      <c r="I1" s="66"/>
      <c r="J1" s="66"/>
      <c r="K1" s="66"/>
      <c r="L1" s="66"/>
      <c r="M1" s="66"/>
      <c r="N1" s="66"/>
    </row>
    <row r="2" spans="1:33" x14ac:dyDescent="0.25">
      <c r="G2" s="66"/>
      <c r="I2" s="27"/>
      <c r="J2" s="27"/>
      <c r="K2" s="127"/>
      <c r="L2" s="23" t="s">
        <v>56</v>
      </c>
      <c r="M2" s="27"/>
    </row>
    <row r="3" spans="1:33" x14ac:dyDescent="0.25">
      <c r="G3" s="66"/>
      <c r="I3" s="27"/>
      <c r="J3" s="27"/>
      <c r="K3" s="128"/>
      <c r="L3" s="129" t="s">
        <v>59</v>
      </c>
      <c r="M3" s="27"/>
    </row>
    <row r="4" spans="1:33" x14ac:dyDescent="0.25">
      <c r="G4" s="66"/>
      <c r="I4" s="27"/>
      <c r="J4" s="27"/>
      <c r="K4" s="27"/>
      <c r="L4" s="27"/>
      <c r="M4" s="27"/>
    </row>
    <row r="5" spans="1:33" x14ac:dyDescent="0.25">
      <c r="K5" s="126" t="s">
        <v>55</v>
      </c>
    </row>
    <row r="6" spans="1:33" ht="15.75" thickBot="1" x14ac:dyDescent="0.3"/>
    <row r="7" spans="1:33" ht="15.75" thickBot="1" x14ac:dyDescent="0.3">
      <c r="G7" s="271" t="s">
        <v>84</v>
      </c>
      <c r="H7" s="272"/>
      <c r="I7" s="272"/>
      <c r="J7" s="272"/>
      <c r="K7" s="272"/>
      <c r="L7" s="272"/>
      <c r="M7" s="273"/>
      <c r="N7" s="274" t="s">
        <v>85</v>
      </c>
      <c r="O7" s="275"/>
      <c r="P7" s="275"/>
      <c r="Q7" s="275"/>
      <c r="R7" s="275"/>
      <c r="S7" s="276"/>
      <c r="T7" s="266" t="s">
        <v>86</v>
      </c>
      <c r="U7" s="267"/>
      <c r="V7" s="267"/>
      <c r="W7" s="267"/>
      <c r="X7" s="267"/>
      <c r="Y7" s="267"/>
      <c r="Z7" s="267"/>
      <c r="AA7" s="267"/>
      <c r="AB7" s="268"/>
      <c r="AC7" s="23" t="s">
        <v>58</v>
      </c>
      <c r="AD7" s="42">
        <f>AVERAGE(AD13:AD322)</f>
        <v>-278.90057138516579</v>
      </c>
      <c r="AE7" s="42">
        <f>AVERAGE(AE13:AE322)</f>
        <v>3358.3571797409818</v>
      </c>
      <c r="AF7" s="42">
        <f>AVERAGE(AF13:AF322)</f>
        <v>28678920.181740277</v>
      </c>
      <c r="AG7" s="42">
        <f>SQRT(AF7)</f>
        <v>5355.2703182696832</v>
      </c>
    </row>
    <row r="8" spans="1:33" s="82" customFormat="1" ht="43.5" thickBot="1" x14ac:dyDescent="0.3">
      <c r="G8" s="178"/>
      <c r="H8" s="177"/>
      <c r="I8" s="177" t="s">
        <v>93</v>
      </c>
      <c r="J8" s="177" t="s">
        <v>94</v>
      </c>
      <c r="K8" s="177" t="s">
        <v>95</v>
      </c>
      <c r="L8" s="177" t="s">
        <v>96</v>
      </c>
      <c r="M8" s="86" t="s">
        <v>97</v>
      </c>
      <c r="N8" s="179" t="s">
        <v>40</v>
      </c>
      <c r="O8" s="138" t="s">
        <v>93</v>
      </c>
      <c r="P8" s="138" t="s">
        <v>94</v>
      </c>
      <c r="Q8" s="138" t="s">
        <v>95</v>
      </c>
      <c r="R8" s="138" t="s">
        <v>96</v>
      </c>
      <c r="S8" s="138" t="s">
        <v>97</v>
      </c>
      <c r="T8" s="74"/>
      <c r="U8" s="75"/>
      <c r="V8" s="75" t="s">
        <v>41</v>
      </c>
      <c r="W8" s="180" t="s">
        <v>42</v>
      </c>
      <c r="X8" s="75" t="s">
        <v>93</v>
      </c>
      <c r="Y8" s="75" t="s">
        <v>94</v>
      </c>
      <c r="Z8" s="75" t="s">
        <v>95</v>
      </c>
      <c r="AA8" s="75" t="s">
        <v>96</v>
      </c>
      <c r="AB8" s="94" t="s">
        <v>97</v>
      </c>
      <c r="AC8" s="82" t="s">
        <v>60</v>
      </c>
      <c r="AD8" s="130" t="s">
        <v>35</v>
      </c>
      <c r="AE8" s="131" t="s">
        <v>36</v>
      </c>
      <c r="AF8" s="131" t="s">
        <v>37</v>
      </c>
      <c r="AG8" s="132" t="s">
        <v>38</v>
      </c>
    </row>
    <row r="9" spans="1:33" ht="15.75" thickBot="1" x14ac:dyDescent="0.3">
      <c r="B9" s="73" t="s">
        <v>34</v>
      </c>
      <c r="G9" s="66"/>
      <c r="H9" s="66"/>
      <c r="I9" s="76">
        <f>AVERAGE(I323:I334)</f>
        <v>2717.1272775989587</v>
      </c>
      <c r="J9" s="76">
        <f t="shared" ref="J9:L9" si="0">AVERAGE(J323:J334)</f>
        <v>13530.247320471555</v>
      </c>
      <c r="K9" s="77">
        <f t="shared" si="0"/>
        <v>5.122919322515302E-2</v>
      </c>
      <c r="L9" s="76">
        <f t="shared" si="0"/>
        <v>287806351.41346997</v>
      </c>
      <c r="M9" s="76">
        <f>SQRT(L9)</f>
        <v>16964.85636288943</v>
      </c>
      <c r="N9" s="78">
        <f>'A3. Model Building'!N9</f>
        <v>0.2</v>
      </c>
      <c r="O9" s="76">
        <f t="shared" ref="O9:R9" si="1">AVERAGE(O323:O334)</f>
        <v>19135.639257211191</v>
      </c>
      <c r="P9" s="76">
        <f t="shared" si="1"/>
        <v>25484.744898456353</v>
      </c>
      <c r="Q9" s="77">
        <f t="shared" si="1"/>
        <v>9.3499817439754287E-2</v>
      </c>
      <c r="R9" s="76">
        <f t="shared" si="1"/>
        <v>782581123.05731332</v>
      </c>
      <c r="S9" s="76">
        <f>SQRT(R9)</f>
        <v>27974.651437637491</v>
      </c>
      <c r="V9" s="133">
        <f>'A3. Model Building'!V9</f>
        <v>0.3</v>
      </c>
      <c r="W9" s="133">
        <f>'A3. Model Building'!W9</f>
        <v>0.15367469700374767</v>
      </c>
      <c r="X9" s="76">
        <f t="shared" ref="X9:AA9" si="2">AVERAGE(X323:X334)</f>
        <v>39520.584754235446</v>
      </c>
      <c r="Y9" s="76">
        <f t="shared" si="2"/>
        <v>44003.029425716515</v>
      </c>
      <c r="Z9" s="77">
        <f t="shared" si="2"/>
        <v>0.16245717479197436</v>
      </c>
      <c r="AA9" s="42">
        <f t="shared" si="2"/>
        <v>2113738437.9889853</v>
      </c>
      <c r="AB9" s="76">
        <f>SQRT(AA9)</f>
        <v>45975.41123240754</v>
      </c>
      <c r="AD9" s="76">
        <f t="shared" ref="AD9:AF9" si="3">AVERAGE(AD323:AD334)</f>
        <v>1318.9208513072008</v>
      </c>
      <c r="AE9" s="76">
        <f t="shared" si="3"/>
        <v>5611.4607244972549</v>
      </c>
      <c r="AF9" s="76">
        <f t="shared" si="3"/>
        <v>130077631.22241436</v>
      </c>
      <c r="AG9" s="76">
        <f>SQRT(AF9)</f>
        <v>11405.15809721261</v>
      </c>
    </row>
    <row r="10" spans="1:33" s="82" customFormat="1" ht="57.75" thickBot="1" x14ac:dyDescent="0.3">
      <c r="B10" s="30" t="s">
        <v>2</v>
      </c>
      <c r="C10" s="30" t="s">
        <v>3</v>
      </c>
      <c r="D10" s="30" t="s">
        <v>4</v>
      </c>
      <c r="E10" s="134" t="s">
        <v>43</v>
      </c>
      <c r="F10" s="135" t="s">
        <v>44</v>
      </c>
      <c r="G10" s="83" t="s">
        <v>21</v>
      </c>
      <c r="H10" s="84" t="s">
        <v>98</v>
      </c>
      <c r="I10" s="84" t="s">
        <v>45</v>
      </c>
      <c r="J10" s="84" t="s">
        <v>46</v>
      </c>
      <c r="K10" s="85" t="s">
        <v>49</v>
      </c>
      <c r="L10" s="86" t="s">
        <v>47</v>
      </c>
      <c r="N10" s="136" t="s">
        <v>50</v>
      </c>
      <c r="O10" s="137" t="s">
        <v>45</v>
      </c>
      <c r="P10" s="137" t="s">
        <v>46</v>
      </c>
      <c r="Q10" s="138" t="s">
        <v>49</v>
      </c>
      <c r="R10" s="139" t="s">
        <v>47</v>
      </c>
      <c r="T10" s="91" t="s">
        <v>51</v>
      </c>
      <c r="U10" s="92" t="s">
        <v>43</v>
      </c>
      <c r="V10" s="93" t="s">
        <v>52</v>
      </c>
      <c r="W10" s="75" t="s">
        <v>53</v>
      </c>
      <c r="X10" s="93" t="s">
        <v>45</v>
      </c>
      <c r="Y10" s="93" t="s">
        <v>46</v>
      </c>
      <c r="Z10" s="93" t="s">
        <v>49</v>
      </c>
      <c r="AA10" s="140" t="s">
        <v>47</v>
      </c>
      <c r="AC10" s="141" t="s">
        <v>61</v>
      </c>
      <c r="AD10" s="142" t="s">
        <v>45</v>
      </c>
      <c r="AE10" s="142" t="s">
        <v>46</v>
      </c>
      <c r="AF10" s="143" t="s">
        <v>47</v>
      </c>
    </row>
    <row r="11" spans="1:33" ht="15" customHeight="1" x14ac:dyDescent="0.25">
      <c r="A11" s="280" t="s">
        <v>54</v>
      </c>
      <c r="B11" s="34">
        <v>1</v>
      </c>
      <c r="C11" s="35">
        <v>33604</v>
      </c>
      <c r="D11" s="36">
        <v>160204</v>
      </c>
      <c r="E11" s="144"/>
      <c r="F11" s="145"/>
      <c r="G11" s="95"/>
      <c r="H11" s="96"/>
      <c r="I11" s="96"/>
      <c r="J11" s="96"/>
      <c r="K11" s="98"/>
      <c r="L11" s="97"/>
      <c r="N11" s="107">
        <f>AVERAGE($D$11:$D$22)</f>
        <v>187598.33333333334</v>
      </c>
      <c r="O11" s="59">
        <f t="shared" ref="O11:O12" si="4">$D11-N11</f>
        <v>-27394.333333333343</v>
      </c>
      <c r="P11" s="59">
        <f t="shared" ref="P11:P12" si="5">ABS(O11)</f>
        <v>27394.333333333343</v>
      </c>
      <c r="Q11" s="99">
        <f>P11/D11</f>
        <v>0.17099656271587066</v>
      </c>
      <c r="R11" s="100">
        <f t="shared" ref="R11:R12" si="6">P11^2</f>
        <v>750449498.77777827</v>
      </c>
      <c r="T11" s="101">
        <f>AVERAGE($D$11:$D$22)</f>
        <v>187598.33333333334</v>
      </c>
      <c r="U11" s="102">
        <f>D12-D11</f>
        <v>23574</v>
      </c>
      <c r="V11" s="102">
        <v>1</v>
      </c>
      <c r="W11" s="103">
        <f>T11+(U11*$V11)</f>
        <v>211172.33333333334</v>
      </c>
      <c r="X11" s="104">
        <f>$D11-W11</f>
        <v>-50968.333333333343</v>
      </c>
      <c r="Y11" s="104">
        <f t="shared" ref="Y11:Y12" si="7">ABS(X11)</f>
        <v>50968.333333333343</v>
      </c>
      <c r="Z11" s="105">
        <f>Y11/$D11</f>
        <v>0.31814644661390068</v>
      </c>
      <c r="AA11" s="106">
        <f t="shared" ref="AA11:AA12" si="8">Y11^2</f>
        <v>2597771002.7777786</v>
      </c>
    </row>
    <row r="12" spans="1:33" ht="15" customHeight="1" x14ac:dyDescent="0.25">
      <c r="A12" s="281"/>
      <c r="B12" s="34">
        <v>2</v>
      </c>
      <c r="C12" s="35">
        <v>33635</v>
      </c>
      <c r="D12" s="36">
        <v>183778</v>
      </c>
      <c r="E12" s="36">
        <f>D12-D11</f>
        <v>23574</v>
      </c>
      <c r="F12" s="144">
        <f>E12</f>
        <v>23574</v>
      </c>
      <c r="G12" s="95"/>
      <c r="H12" s="96"/>
      <c r="I12" s="96"/>
      <c r="J12" s="96"/>
      <c r="K12" s="98"/>
      <c r="L12" s="97"/>
      <c r="N12" s="107">
        <f t="shared" ref="N12:N75" si="9">$D11*$N$9+$N11*(1-$N$9)</f>
        <v>182119.46666666667</v>
      </c>
      <c r="O12" s="59">
        <f t="shared" si="4"/>
        <v>1658.5333333333256</v>
      </c>
      <c r="P12" s="59">
        <f t="shared" si="5"/>
        <v>1658.5333333333256</v>
      </c>
      <c r="Q12" s="99">
        <f>P12/D12</f>
        <v>9.0246565602701383E-3</v>
      </c>
      <c r="R12" s="100">
        <f t="shared" si="6"/>
        <v>2750732.8177777519</v>
      </c>
      <c r="T12" s="107">
        <f t="shared" ref="T12:T75" si="10">$V$9*D12+(1-$V$9)*(T11+U11)</f>
        <v>202954.03333333333</v>
      </c>
      <c r="U12" s="103">
        <f>$W$9*(T12-T11)+(1-$W$9)*U11</f>
        <v>22311.055237614099</v>
      </c>
      <c r="V12" s="108">
        <v>1</v>
      </c>
      <c r="W12" s="103">
        <f t="shared" ref="W12:W75" si="11">T12+(U12*$V12)</f>
        <v>225265.08857094741</v>
      </c>
      <c r="X12" s="104">
        <f>$D12-W12</f>
        <v>-41487.08857094741</v>
      </c>
      <c r="Y12" s="104">
        <f t="shared" si="7"/>
        <v>41487.08857094741</v>
      </c>
      <c r="Z12" s="105">
        <f>Y12/$D12</f>
        <v>0.22574567451461769</v>
      </c>
      <c r="AA12" s="106">
        <f t="shared" si="8"/>
        <v>1721178518.0936351</v>
      </c>
      <c r="AC12" s="23" t="e">
        <f>_xlfn.FORECAST.ETS(C12,D11,C11)</f>
        <v>#DIV/0!</v>
      </c>
    </row>
    <row r="13" spans="1:33" ht="15" customHeight="1" x14ac:dyDescent="0.25">
      <c r="A13" s="281"/>
      <c r="B13" s="34">
        <v>3</v>
      </c>
      <c r="C13" s="35">
        <v>33664</v>
      </c>
      <c r="D13" s="36">
        <v>186069</v>
      </c>
      <c r="E13" s="36">
        <f t="shared" ref="E13:E76" si="12">D13-D12</f>
        <v>2291</v>
      </c>
      <c r="F13" s="36">
        <f>AVERAGE($E$12:E13)</f>
        <v>12932.5</v>
      </c>
      <c r="G13" s="95"/>
      <c r="H13" s="96"/>
      <c r="I13" s="96"/>
      <c r="J13" s="96"/>
      <c r="K13" s="98"/>
      <c r="L13" s="97"/>
      <c r="N13" s="107">
        <f t="shared" si="9"/>
        <v>182451.17333333334</v>
      </c>
      <c r="O13" s="59">
        <f t="shared" ref="O13:O75" si="13">$D13-N13</f>
        <v>3617.8266666666605</v>
      </c>
      <c r="P13" s="59">
        <f t="shared" ref="P13:P75" si="14">ABS(O13)</f>
        <v>3617.8266666666605</v>
      </c>
      <c r="Q13" s="99">
        <f t="shared" ref="Q13:Q76" si="15">P13/$D13</f>
        <v>1.9443468104126213E-2</v>
      </c>
      <c r="R13" s="100">
        <f t="shared" ref="R13:R75" si="16">P13^2</f>
        <v>13088669.790044399</v>
      </c>
      <c r="T13" s="107">
        <f t="shared" si="10"/>
        <v>213506.2619996632</v>
      </c>
      <c r="U13" s="103">
        <f t="shared" ref="U13:U75" si="17">$W$9*(T13-T12)+(1-$W$9)*U12</f>
        <v>20504.021127152377</v>
      </c>
      <c r="V13" s="108">
        <v>1</v>
      </c>
      <c r="W13" s="103">
        <f t="shared" si="11"/>
        <v>234010.28312681557</v>
      </c>
      <c r="X13" s="104">
        <f t="shared" ref="X13:X76" si="18">$D13-W13</f>
        <v>-47941.283126815571</v>
      </c>
      <c r="Y13" s="104">
        <f t="shared" ref="Y13:Y75" si="19">ABS(X13)</f>
        <v>47941.283126815571</v>
      </c>
      <c r="Z13" s="105">
        <f t="shared" ref="Z13:Z76" si="20">Y13/$D12</f>
        <v>0.26086519130045799</v>
      </c>
      <c r="AA13" s="106">
        <f t="shared" ref="AA13:AA75" si="21">Y13^2</f>
        <v>2298366627.8454914</v>
      </c>
      <c r="AC13" s="27">
        <f>_xlfn.FORECAST.ETS(C13,$D$11:D12,$C$11:C12,1,1,1)</f>
        <v>207352</v>
      </c>
      <c r="AD13" s="42">
        <f t="shared" ref="AD13:AD76" si="22">D13-AC13</f>
        <v>-21283</v>
      </c>
      <c r="AE13" s="27">
        <f>ABS(AD13)</f>
        <v>21283</v>
      </c>
      <c r="AF13" s="42">
        <f>AE13^2</f>
        <v>452966089</v>
      </c>
    </row>
    <row r="14" spans="1:33" ht="15" customHeight="1" x14ac:dyDescent="0.25">
      <c r="A14" s="281"/>
      <c r="B14" s="34">
        <v>4</v>
      </c>
      <c r="C14" s="35">
        <v>33695</v>
      </c>
      <c r="D14" s="36">
        <v>196725</v>
      </c>
      <c r="E14" s="36">
        <f t="shared" si="12"/>
        <v>10656</v>
      </c>
      <c r="F14" s="36">
        <f>AVERAGE($E$12:E14)</f>
        <v>12173.666666666666</v>
      </c>
      <c r="G14" s="112"/>
      <c r="H14" s="109"/>
      <c r="I14" s="110"/>
      <c r="J14" s="110"/>
      <c r="K14" s="113"/>
      <c r="L14" s="111"/>
      <c r="N14" s="107">
        <f t="shared" si="9"/>
        <v>183174.73866666667</v>
      </c>
      <c r="O14" s="59">
        <f t="shared" si="13"/>
        <v>13550.261333333328</v>
      </c>
      <c r="P14" s="59">
        <f t="shared" si="14"/>
        <v>13550.261333333328</v>
      </c>
      <c r="Q14" s="99">
        <f t="shared" si="15"/>
        <v>6.8879203626043092E-2</v>
      </c>
      <c r="R14" s="100">
        <f t="shared" si="16"/>
        <v>183609582.2016283</v>
      </c>
      <c r="T14" s="107">
        <f t="shared" si="10"/>
        <v>222824.69818877088</v>
      </c>
      <c r="U14" s="103">
        <f t="shared" si="17"/>
        <v>18785.079750988676</v>
      </c>
      <c r="V14" s="108">
        <v>1</v>
      </c>
      <c r="W14" s="103">
        <f t="shared" si="11"/>
        <v>241609.77793975954</v>
      </c>
      <c r="X14" s="104">
        <f t="shared" si="18"/>
        <v>-44884.777939759544</v>
      </c>
      <c r="Y14" s="104">
        <f t="shared" si="19"/>
        <v>44884.777939759544</v>
      </c>
      <c r="Z14" s="105">
        <f t="shared" si="20"/>
        <v>0.24122652317021934</v>
      </c>
      <c r="AA14" s="106">
        <f t="shared" si="21"/>
        <v>2014643290.701525</v>
      </c>
      <c r="AC14" s="27">
        <f>_xlfn.FORECAST.ETS(C14,$D$11:D13,$C$11:C13,1,1,1)</f>
        <v>201751.2529585</v>
      </c>
      <c r="AD14" s="42">
        <f t="shared" si="22"/>
        <v>-5026.2529585000011</v>
      </c>
      <c r="AE14" s="27">
        <f t="shared" ref="AE14:AE77" si="23">ABS(AD14)</f>
        <v>5026.2529585000011</v>
      </c>
      <c r="AF14" s="42">
        <f t="shared" ref="AF14:AF77" si="24">AE14^2</f>
        <v>25263218.802830014</v>
      </c>
    </row>
    <row r="15" spans="1:33" ht="15" customHeight="1" x14ac:dyDescent="0.25">
      <c r="A15" s="281"/>
      <c r="B15" s="34">
        <v>5</v>
      </c>
      <c r="C15" s="35">
        <v>33725</v>
      </c>
      <c r="D15" s="36">
        <v>197232</v>
      </c>
      <c r="E15" s="36">
        <f t="shared" si="12"/>
        <v>507</v>
      </c>
      <c r="F15" s="36">
        <f>AVERAGE($E$12:E15)</f>
        <v>9257</v>
      </c>
      <c r="G15" s="112"/>
      <c r="H15" s="109"/>
      <c r="I15" s="110"/>
      <c r="J15" s="110"/>
      <c r="K15" s="113"/>
      <c r="L15" s="111"/>
      <c r="N15" s="107">
        <f t="shared" si="9"/>
        <v>185884.79093333334</v>
      </c>
      <c r="O15" s="59">
        <f t="shared" si="13"/>
        <v>11347.209066666663</v>
      </c>
      <c r="P15" s="59">
        <f t="shared" si="14"/>
        <v>11347.209066666663</v>
      </c>
      <c r="Q15" s="99">
        <f t="shared" si="15"/>
        <v>5.7532292258186617E-2</v>
      </c>
      <c r="R15" s="100">
        <f t="shared" si="16"/>
        <v>128759153.60264212</v>
      </c>
      <c r="T15" s="107">
        <f t="shared" si="10"/>
        <v>228296.44455783168</v>
      </c>
      <c r="U15" s="103">
        <f t="shared" si="17"/>
        <v>16739.157277411028</v>
      </c>
      <c r="V15" s="108">
        <v>1</v>
      </c>
      <c r="W15" s="103">
        <f t="shared" si="11"/>
        <v>245035.60183524271</v>
      </c>
      <c r="X15" s="104">
        <f t="shared" si="18"/>
        <v>-47803.601835242705</v>
      </c>
      <c r="Y15" s="104">
        <f t="shared" si="19"/>
        <v>47803.601835242705</v>
      </c>
      <c r="Z15" s="105">
        <f t="shared" si="20"/>
        <v>0.24299708646711249</v>
      </c>
      <c r="AA15" s="106">
        <f t="shared" si="21"/>
        <v>2285184348.4224195</v>
      </c>
      <c r="AC15" s="27">
        <f>_xlfn.FORECAST.ETS(C15,$D$11:D14,$C$11:C14,1,1,1)</f>
        <v>209660.60714102231</v>
      </c>
      <c r="AD15" s="42">
        <f t="shared" si="22"/>
        <v>-12428.607141022308</v>
      </c>
      <c r="AE15" s="27">
        <f t="shared" si="23"/>
        <v>12428.607141022308</v>
      </c>
      <c r="AF15" s="42">
        <f t="shared" si="24"/>
        <v>154470275.46587071</v>
      </c>
    </row>
    <row r="16" spans="1:33" ht="15" customHeight="1" x14ac:dyDescent="0.25">
      <c r="A16" s="281"/>
      <c r="B16" s="34">
        <v>6</v>
      </c>
      <c r="C16" s="35">
        <v>33756</v>
      </c>
      <c r="D16" s="36">
        <v>206616</v>
      </c>
      <c r="E16" s="36">
        <f t="shared" si="12"/>
        <v>9384</v>
      </c>
      <c r="F16" s="36">
        <f>AVERAGE($E$12:E16)</f>
        <v>9282.4</v>
      </c>
      <c r="G16" s="112"/>
      <c r="H16" s="109"/>
      <c r="I16" s="110"/>
      <c r="J16" s="110"/>
      <c r="K16" s="113"/>
      <c r="L16" s="111"/>
      <c r="N16" s="107">
        <f t="shared" si="9"/>
        <v>188154.23274666668</v>
      </c>
      <c r="O16" s="59">
        <f t="shared" si="13"/>
        <v>18461.767253333324</v>
      </c>
      <c r="P16" s="59">
        <f t="shared" si="14"/>
        <v>18461.767253333324</v>
      </c>
      <c r="Q16" s="99">
        <f t="shared" si="15"/>
        <v>8.9353037777003347E-2</v>
      </c>
      <c r="R16" s="100">
        <f t="shared" si="16"/>
        <v>340836850.11625069</v>
      </c>
      <c r="T16" s="107">
        <f t="shared" si="10"/>
        <v>233509.72128466988</v>
      </c>
      <c r="U16" s="103">
        <f t="shared" si="17"/>
        <v>14967.921076100361</v>
      </c>
      <c r="V16" s="108">
        <v>1</v>
      </c>
      <c r="W16" s="103">
        <f t="shared" si="11"/>
        <v>248477.64236077023</v>
      </c>
      <c r="X16" s="104">
        <f t="shared" si="18"/>
        <v>-41861.642360770231</v>
      </c>
      <c r="Y16" s="104">
        <f t="shared" si="19"/>
        <v>41861.642360770231</v>
      </c>
      <c r="Z16" s="105">
        <f t="shared" si="20"/>
        <v>0.2122456921836732</v>
      </c>
      <c r="AA16" s="106">
        <f t="shared" si="21"/>
        <v>1752397101.1410327</v>
      </c>
      <c r="AC16" s="27">
        <f>_xlfn.FORECAST.ETS(C16,$D$11:D15,$C$11:C15,1,1,1)</f>
        <v>208355.48000532901</v>
      </c>
      <c r="AD16" s="42">
        <f t="shared" si="22"/>
        <v>-1739.4800053290091</v>
      </c>
      <c r="AE16" s="27">
        <f t="shared" si="23"/>
        <v>1739.4800053290091</v>
      </c>
      <c r="AF16" s="42">
        <f t="shared" si="24"/>
        <v>3025790.6889394098</v>
      </c>
    </row>
    <row r="17" spans="1:32" ht="15" customHeight="1" x14ac:dyDescent="0.25">
      <c r="A17" s="281"/>
      <c r="B17" s="34">
        <v>7</v>
      </c>
      <c r="C17" s="35">
        <v>33786</v>
      </c>
      <c r="D17" s="36">
        <v>204753</v>
      </c>
      <c r="E17" s="36">
        <f t="shared" si="12"/>
        <v>-1863</v>
      </c>
      <c r="F17" s="36">
        <f>AVERAGE($E$12:E17)</f>
        <v>7424.833333333333</v>
      </c>
      <c r="G17" s="112"/>
      <c r="H17" s="109"/>
      <c r="I17" s="110"/>
      <c r="J17" s="110"/>
      <c r="K17" s="113"/>
      <c r="L17" s="111"/>
      <c r="N17" s="107">
        <f t="shared" si="9"/>
        <v>191846.58619733335</v>
      </c>
      <c r="O17" s="59">
        <f t="shared" si="13"/>
        <v>12906.413802666648</v>
      </c>
      <c r="P17" s="59">
        <f t="shared" si="14"/>
        <v>12906.413802666648</v>
      </c>
      <c r="Q17" s="99">
        <f t="shared" si="15"/>
        <v>6.3034064471175752E-2</v>
      </c>
      <c r="R17" s="100">
        <f t="shared" si="16"/>
        <v>166575517.24566415</v>
      </c>
      <c r="T17" s="107">
        <f t="shared" si="10"/>
        <v>235360.24965253915</v>
      </c>
      <c r="U17" s="103">
        <f t="shared" si="17"/>
        <v>12952.109726183779</v>
      </c>
      <c r="V17" s="108">
        <v>1</v>
      </c>
      <c r="W17" s="103">
        <f t="shared" si="11"/>
        <v>248312.35937872293</v>
      </c>
      <c r="X17" s="104">
        <f t="shared" si="18"/>
        <v>-43559.359378722933</v>
      </c>
      <c r="Y17" s="104">
        <f t="shared" si="19"/>
        <v>43559.359378722933</v>
      </c>
      <c r="Z17" s="105">
        <f t="shared" si="20"/>
        <v>0.21082277935262966</v>
      </c>
      <c r="AA17" s="106">
        <f t="shared" si="21"/>
        <v>1897417789.4847376</v>
      </c>
      <c r="AC17" s="27">
        <f>_xlfn.FORECAST.ETS(C17,$D$11:D16,$C$11:C16,1,1,1)</f>
        <v>206073.81960798774</v>
      </c>
      <c r="AD17" s="42">
        <f t="shared" si="22"/>
        <v>-1320.819607987738</v>
      </c>
      <c r="AE17" s="27">
        <f t="shared" si="23"/>
        <v>1320.819607987738</v>
      </c>
      <c r="AF17" s="42">
        <f t="shared" si="24"/>
        <v>1744564.4368448819</v>
      </c>
    </row>
    <row r="18" spans="1:32" ht="15" customHeight="1" x14ac:dyDescent="0.25">
      <c r="A18" s="281"/>
      <c r="B18" s="34">
        <v>8</v>
      </c>
      <c r="C18" s="35">
        <v>33817</v>
      </c>
      <c r="D18" s="36">
        <v>190908</v>
      </c>
      <c r="E18" s="36">
        <f t="shared" si="12"/>
        <v>-13845</v>
      </c>
      <c r="F18" s="36">
        <f>AVERAGE($E$12:E18)</f>
        <v>4386.2857142857147</v>
      </c>
      <c r="G18" s="112"/>
      <c r="H18" s="109"/>
      <c r="I18" s="110"/>
      <c r="J18" s="110"/>
      <c r="K18" s="113"/>
      <c r="L18" s="111"/>
      <c r="N18" s="107">
        <f t="shared" si="9"/>
        <v>194427.86895786668</v>
      </c>
      <c r="O18" s="59">
        <f t="shared" si="13"/>
        <v>-3519.8689578666817</v>
      </c>
      <c r="P18" s="59">
        <f t="shared" si="14"/>
        <v>3519.8689578666817</v>
      </c>
      <c r="Q18" s="99">
        <f t="shared" si="15"/>
        <v>1.8437514184144622E-2</v>
      </c>
      <c r="R18" s="100">
        <f t="shared" si="16"/>
        <v>12389477.48055348</v>
      </c>
      <c r="T18" s="107">
        <f t="shared" si="10"/>
        <v>231091.05156510603</v>
      </c>
      <c r="U18" s="103">
        <f t="shared" si="17"/>
        <v>10305.63046591793</v>
      </c>
      <c r="V18" s="108">
        <v>1</v>
      </c>
      <c r="W18" s="103">
        <f t="shared" si="11"/>
        <v>241396.68203102396</v>
      </c>
      <c r="X18" s="104">
        <f t="shared" si="18"/>
        <v>-50488.682031023956</v>
      </c>
      <c r="Y18" s="104">
        <f t="shared" si="19"/>
        <v>50488.682031023956</v>
      </c>
      <c r="Z18" s="105">
        <f t="shared" si="20"/>
        <v>0.24658335668353557</v>
      </c>
      <c r="AA18" s="106">
        <f t="shared" si="21"/>
        <v>2549107013.2298412</v>
      </c>
      <c r="AC18" s="27">
        <f>_xlfn.FORECAST.ETS(C18,$D$11:D17,$C$11:C17,1,1,1)</f>
        <v>213657.9019943696</v>
      </c>
      <c r="AD18" s="42">
        <f t="shared" si="22"/>
        <v>-22749.901994369604</v>
      </c>
      <c r="AE18" s="27">
        <f t="shared" si="23"/>
        <v>22749.901994369604</v>
      </c>
      <c r="AF18" s="42">
        <f t="shared" si="24"/>
        <v>517558040.75342208</v>
      </c>
    </row>
    <row r="19" spans="1:32" ht="15" customHeight="1" x14ac:dyDescent="0.25">
      <c r="A19" s="281"/>
      <c r="B19" s="34">
        <v>9</v>
      </c>
      <c r="C19" s="35">
        <v>33848</v>
      </c>
      <c r="D19" s="36">
        <v>194836</v>
      </c>
      <c r="E19" s="36">
        <f t="shared" si="12"/>
        <v>3928</v>
      </c>
      <c r="F19" s="36">
        <f>AVERAGE($E$12:E19)</f>
        <v>4329</v>
      </c>
      <c r="G19" s="112"/>
      <c r="H19" s="109"/>
      <c r="I19" s="110"/>
      <c r="J19" s="110"/>
      <c r="K19" s="113"/>
      <c r="L19" s="111"/>
      <c r="N19" s="107">
        <f t="shared" si="9"/>
        <v>193723.89516629337</v>
      </c>
      <c r="O19" s="59">
        <f t="shared" si="13"/>
        <v>1112.1048337066313</v>
      </c>
      <c r="P19" s="59">
        <f t="shared" si="14"/>
        <v>1112.1048337066313</v>
      </c>
      <c r="Q19" s="99">
        <f t="shared" si="15"/>
        <v>5.7079022034256062E-3</v>
      </c>
      <c r="R19" s="100">
        <f t="shared" si="16"/>
        <v>1236777.1611536541</v>
      </c>
      <c r="T19" s="107">
        <f t="shared" si="10"/>
        <v>227428.47742171676</v>
      </c>
      <c r="U19" s="103">
        <f t="shared" si="17"/>
        <v>8159.0708548962939</v>
      </c>
      <c r="V19" s="108">
        <v>1</v>
      </c>
      <c r="W19" s="103">
        <f t="shared" si="11"/>
        <v>235587.54827661306</v>
      </c>
      <c r="X19" s="104">
        <f t="shared" si="18"/>
        <v>-40751.548276613059</v>
      </c>
      <c r="Y19" s="104">
        <f t="shared" si="19"/>
        <v>40751.548276613059</v>
      </c>
      <c r="Z19" s="105">
        <f t="shared" si="20"/>
        <v>0.21346171075393938</v>
      </c>
      <c r="AA19" s="106">
        <f t="shared" si="21"/>
        <v>1660688686.9411247</v>
      </c>
      <c r="AC19" s="27">
        <f>_xlfn.FORECAST.ETS(C19,$D$11:D18,$C$11:C18,1,1,1)</f>
        <v>197356.81856197902</v>
      </c>
      <c r="AD19" s="42">
        <f t="shared" si="22"/>
        <v>-2520.8185619790165</v>
      </c>
      <c r="AE19" s="27">
        <f t="shared" si="23"/>
        <v>2520.8185619790165</v>
      </c>
      <c r="AF19" s="42">
        <f t="shared" si="24"/>
        <v>6354526.2224179571</v>
      </c>
    </row>
    <row r="20" spans="1:32" ht="15" customHeight="1" x14ac:dyDescent="0.25">
      <c r="A20" s="281"/>
      <c r="B20" s="34">
        <v>10</v>
      </c>
      <c r="C20" s="35">
        <v>33878</v>
      </c>
      <c r="D20" s="36">
        <v>177380</v>
      </c>
      <c r="E20" s="36">
        <f t="shared" si="12"/>
        <v>-17456</v>
      </c>
      <c r="F20" s="36">
        <f>AVERAGE($E$12:E20)</f>
        <v>1908.4444444444443</v>
      </c>
      <c r="G20" s="112"/>
      <c r="H20" s="109"/>
      <c r="I20" s="110"/>
      <c r="J20" s="110"/>
      <c r="K20" s="113"/>
      <c r="L20" s="111"/>
      <c r="N20" s="107">
        <f t="shared" si="9"/>
        <v>193946.31613303471</v>
      </c>
      <c r="O20" s="59">
        <f t="shared" si="13"/>
        <v>-16566.316133034707</v>
      </c>
      <c r="P20" s="59">
        <f t="shared" si="14"/>
        <v>16566.316133034707</v>
      </c>
      <c r="Q20" s="99">
        <f t="shared" si="15"/>
        <v>9.3394498438576543E-2</v>
      </c>
      <c r="R20" s="100">
        <f t="shared" si="16"/>
        <v>274442830.21964598</v>
      </c>
      <c r="T20" s="107">
        <f t="shared" si="10"/>
        <v>218125.28379362912</v>
      </c>
      <c r="U20" s="103">
        <f t="shared" si="17"/>
        <v>5475.5626514744336</v>
      </c>
      <c r="V20" s="108">
        <v>1</v>
      </c>
      <c r="W20" s="103">
        <f t="shared" si="11"/>
        <v>223600.84644510355</v>
      </c>
      <c r="X20" s="104">
        <f t="shared" si="18"/>
        <v>-46220.846445103554</v>
      </c>
      <c r="Y20" s="104">
        <f t="shared" si="19"/>
        <v>46220.846445103554</v>
      </c>
      <c r="Z20" s="105">
        <f t="shared" si="20"/>
        <v>0.23722949786026995</v>
      </c>
      <c r="AA20" s="106">
        <f t="shared" si="21"/>
        <v>2136366646.1018419</v>
      </c>
      <c r="AC20" s="27">
        <f>_xlfn.FORECAST.ETS(C20,$D$11:D19,$C$11:C19,1,1,1)</f>
        <v>198428.13161915273</v>
      </c>
      <c r="AD20" s="42">
        <f t="shared" si="22"/>
        <v>-21048.131619152729</v>
      </c>
      <c r="AE20" s="27">
        <f t="shared" si="23"/>
        <v>21048.131619152729</v>
      </c>
      <c r="AF20" s="42">
        <f t="shared" si="24"/>
        <v>443023844.65717691</v>
      </c>
    </row>
    <row r="21" spans="1:32" ht="15" customHeight="1" x14ac:dyDescent="0.25">
      <c r="A21" s="281"/>
      <c r="B21" s="34">
        <v>11</v>
      </c>
      <c r="C21" s="35">
        <v>33909</v>
      </c>
      <c r="D21" s="36">
        <v>180999</v>
      </c>
      <c r="E21" s="36">
        <f t="shared" si="12"/>
        <v>3619</v>
      </c>
      <c r="F21" s="36">
        <f>AVERAGE($E$12:E21)</f>
        <v>2079.5</v>
      </c>
      <c r="G21" s="112"/>
      <c r="H21" s="109"/>
      <c r="I21" s="110"/>
      <c r="J21" s="110"/>
      <c r="K21" s="113"/>
      <c r="L21" s="111"/>
      <c r="N21" s="107">
        <f t="shared" si="9"/>
        <v>190633.05290642777</v>
      </c>
      <c r="O21" s="59">
        <f t="shared" si="13"/>
        <v>-9634.0529064277653</v>
      </c>
      <c r="P21" s="59">
        <f t="shared" si="14"/>
        <v>9634.0529064277653</v>
      </c>
      <c r="Q21" s="99">
        <f t="shared" si="15"/>
        <v>5.3227105710129695E-2</v>
      </c>
      <c r="R21" s="100">
        <f t="shared" si="16"/>
        <v>92814975.403849274</v>
      </c>
      <c r="T21" s="107">
        <f t="shared" si="10"/>
        <v>210820.29251157248</v>
      </c>
      <c r="U21" s="103">
        <f t="shared" si="17"/>
        <v>3511.5148981989905</v>
      </c>
      <c r="V21" s="108">
        <v>1</v>
      </c>
      <c r="W21" s="103">
        <f t="shared" si="11"/>
        <v>214331.80740977146</v>
      </c>
      <c r="X21" s="104">
        <f t="shared" si="18"/>
        <v>-33332.807409771456</v>
      </c>
      <c r="Y21" s="104">
        <f t="shared" si="19"/>
        <v>33332.807409771456</v>
      </c>
      <c r="Z21" s="105">
        <f t="shared" si="20"/>
        <v>0.18791750710210539</v>
      </c>
      <c r="AA21" s="106">
        <f t="shared" si="21"/>
        <v>1111076049.8169148</v>
      </c>
      <c r="AC21" s="27">
        <f>_xlfn.FORECAST.ETS(C21,$D$11:D20,$C$11:C20,1,1,1)</f>
        <v>179135.47272727272</v>
      </c>
      <c r="AD21" s="42">
        <f t="shared" si="22"/>
        <v>1863.5272727272823</v>
      </c>
      <c r="AE21" s="27">
        <f t="shared" si="23"/>
        <v>1863.5272727272823</v>
      </c>
      <c r="AF21" s="42">
        <f t="shared" si="24"/>
        <v>3472733.8961983826</v>
      </c>
    </row>
    <row r="22" spans="1:32" ht="15" customHeight="1" x14ac:dyDescent="0.25">
      <c r="A22" s="281"/>
      <c r="B22" s="34">
        <v>12</v>
      </c>
      <c r="C22" s="35">
        <v>33939</v>
      </c>
      <c r="D22" s="36">
        <v>171680</v>
      </c>
      <c r="E22" s="36">
        <f t="shared" si="12"/>
        <v>-9319</v>
      </c>
      <c r="F22" s="36">
        <f>AVERAGE($E$12:E22)</f>
        <v>1043.2727272727273</v>
      </c>
      <c r="G22" s="112"/>
      <c r="H22" s="109"/>
      <c r="I22" s="110"/>
      <c r="J22" s="110"/>
      <c r="K22" s="113"/>
      <c r="L22" s="111"/>
      <c r="N22" s="107">
        <f t="shared" si="9"/>
        <v>188706.2423251422</v>
      </c>
      <c r="O22" s="59">
        <f t="shared" si="13"/>
        <v>-17026.242325142201</v>
      </c>
      <c r="P22" s="59">
        <f t="shared" si="14"/>
        <v>17026.242325142201</v>
      </c>
      <c r="Q22" s="99">
        <f t="shared" si="15"/>
        <v>9.9174291269467613E-2</v>
      </c>
      <c r="R22" s="100">
        <f t="shared" si="16"/>
        <v>289892927.71446371</v>
      </c>
      <c r="T22" s="107">
        <f t="shared" si="10"/>
        <v>201536.26518684</v>
      </c>
      <c r="U22" s="103">
        <f t="shared" si="17"/>
        <v>1545.1638240913369</v>
      </c>
      <c r="V22" s="108">
        <v>1</v>
      </c>
      <c r="W22" s="103">
        <f t="shared" si="11"/>
        <v>203081.42901093134</v>
      </c>
      <c r="X22" s="104">
        <f t="shared" si="18"/>
        <v>-31401.429010931344</v>
      </c>
      <c r="Y22" s="104">
        <f t="shared" si="19"/>
        <v>31401.429010931344</v>
      </c>
      <c r="Z22" s="105">
        <f t="shared" si="20"/>
        <v>0.17348951657706033</v>
      </c>
      <c r="AA22" s="106">
        <f t="shared" si="21"/>
        <v>986049743.92856061</v>
      </c>
      <c r="AC22" s="27">
        <f>_xlfn.FORECAST.ETS(C22,$D$11:D21,$C$11:C21,1,1,1)</f>
        <v>181913.28181818183</v>
      </c>
      <c r="AD22" s="42">
        <f t="shared" si="22"/>
        <v>-10233.281818181829</v>
      </c>
      <c r="AE22" s="27">
        <f t="shared" si="23"/>
        <v>10233.281818181829</v>
      </c>
      <c r="AF22" s="42">
        <f t="shared" si="24"/>
        <v>104720056.7703308</v>
      </c>
    </row>
    <row r="23" spans="1:32" ht="15" customHeight="1" x14ac:dyDescent="0.25">
      <c r="A23" s="281"/>
      <c r="B23" s="34">
        <v>13</v>
      </c>
      <c r="C23" s="35">
        <v>33970</v>
      </c>
      <c r="D23" s="36">
        <v>162844</v>
      </c>
      <c r="E23" s="36">
        <f>D23-D22</f>
        <v>-8836</v>
      </c>
      <c r="F23" s="36">
        <f>AVERAGE($E$12:E23)</f>
        <v>220</v>
      </c>
      <c r="G23" s="107">
        <f t="shared" ref="G23:G34" si="25">AVERAGE(D11:D22)</f>
        <v>187598.33333333334</v>
      </c>
      <c r="H23" s="109"/>
      <c r="I23" s="110"/>
      <c r="J23" s="110"/>
      <c r="K23" s="113"/>
      <c r="L23" s="111"/>
      <c r="N23" s="107">
        <f>$D22*$N$9+$N22*(1-$N$9)</f>
        <v>185300.99386011375</v>
      </c>
      <c r="O23" s="59">
        <f t="shared" si="13"/>
        <v>-22456.993860113755</v>
      </c>
      <c r="P23" s="59">
        <f t="shared" si="14"/>
        <v>22456.993860113755</v>
      </c>
      <c r="Q23" s="99">
        <f t="shared" si="15"/>
        <v>0.13790495111956078</v>
      </c>
      <c r="R23" s="100">
        <f t="shared" si="16"/>
        <v>504316573.2331869</v>
      </c>
      <c r="T23" s="107">
        <f>$V$9*D23+(1-$V$9)*(T22+U22)</f>
        <v>191010.20030765195</v>
      </c>
      <c r="U23" s="103">
        <f>$W$9*(T23-T22)+(1-$W$9)*U22</f>
        <v>-309.87858934806513</v>
      </c>
      <c r="V23" s="108">
        <v>1</v>
      </c>
      <c r="W23" s="103">
        <f t="shared" si="11"/>
        <v>190700.32171830389</v>
      </c>
      <c r="X23" s="104">
        <f t="shared" si="18"/>
        <v>-27856.321718303894</v>
      </c>
      <c r="Y23" s="104">
        <f t="shared" si="19"/>
        <v>27856.321718303894</v>
      </c>
      <c r="Z23" s="105">
        <f>Y23/$D22</f>
        <v>0.16225723274874124</v>
      </c>
      <c r="AA23" s="106">
        <f t="shared" si="21"/>
        <v>775974659.67364919</v>
      </c>
      <c r="AC23" s="27">
        <f>_xlfn.FORECAST.ETS(C23,$D$11:D22,$C$11:C22,1,1,1)</f>
        <v>166389.74201580146</v>
      </c>
      <c r="AD23" s="42">
        <f t="shared" si="22"/>
        <v>-3545.7420158014575</v>
      </c>
      <c r="AE23" s="27">
        <f t="shared" si="23"/>
        <v>3545.7420158014575</v>
      </c>
      <c r="AF23" s="42">
        <f t="shared" si="24"/>
        <v>12572286.442619784</v>
      </c>
    </row>
    <row r="24" spans="1:32" ht="15" customHeight="1" x14ac:dyDescent="0.25">
      <c r="A24" s="281"/>
      <c r="B24" s="34">
        <v>14</v>
      </c>
      <c r="C24" s="35">
        <v>34001</v>
      </c>
      <c r="D24" s="36">
        <v>187869</v>
      </c>
      <c r="E24" s="36">
        <f t="shared" si="12"/>
        <v>25025</v>
      </c>
      <c r="F24" s="36">
        <f>AVERAGE($E$12:E24)</f>
        <v>2128.0769230769229</v>
      </c>
      <c r="G24" s="107">
        <f t="shared" si="25"/>
        <v>187818.33333333334</v>
      </c>
      <c r="H24" s="103">
        <f>G23+$F23</f>
        <v>187818.33333333334</v>
      </c>
      <c r="I24" s="59">
        <f>$D24-H24</f>
        <v>50.666666666656965</v>
      </c>
      <c r="J24" s="59">
        <f t="shared" ref="J24:J86" si="26">ABS(I24)</f>
        <v>50.666666666656965</v>
      </c>
      <c r="K24" s="99">
        <f>J24/$D24</f>
        <v>2.6969146941037089E-4</v>
      </c>
      <c r="L24" s="100">
        <f t="shared" ref="L24:L86" si="27">J24^2</f>
        <v>2567.1111111101281</v>
      </c>
      <c r="N24" s="107">
        <f t="shared" si="9"/>
        <v>180809.59508809104</v>
      </c>
      <c r="O24" s="59">
        <f t="shared" si="13"/>
        <v>7059.4049119089614</v>
      </c>
      <c r="P24" s="59">
        <f t="shared" si="14"/>
        <v>7059.4049119089614</v>
      </c>
      <c r="Q24" s="99">
        <f t="shared" si="15"/>
        <v>3.7576209549787146E-2</v>
      </c>
      <c r="R24" s="100">
        <f t="shared" si="16"/>
        <v>49835197.710284367</v>
      </c>
      <c r="T24" s="107">
        <f t="shared" si="10"/>
        <v>189850.92520281271</v>
      </c>
      <c r="U24" s="103">
        <f t="shared" si="17"/>
        <v>-440.40934150221017</v>
      </c>
      <c r="V24" s="108">
        <v>1</v>
      </c>
      <c r="W24" s="103">
        <f t="shared" si="11"/>
        <v>189410.5158613105</v>
      </c>
      <c r="X24" s="104">
        <f t="shared" si="18"/>
        <v>-1541.5158613105014</v>
      </c>
      <c r="Y24" s="104">
        <f t="shared" si="19"/>
        <v>1541.5158613105014</v>
      </c>
      <c r="Z24" s="105">
        <f t="shared" si="20"/>
        <v>9.4662122111376611E-3</v>
      </c>
      <c r="AA24" s="106">
        <f t="shared" si="21"/>
        <v>2376271.1506718569</v>
      </c>
      <c r="AC24" s="27">
        <f>_xlfn.FORECAST.ETS(C24,$D$11:D23,$C$11:C23,1,1,1)</f>
        <v>156703.10106867275</v>
      </c>
      <c r="AD24" s="42">
        <f t="shared" si="22"/>
        <v>31165.898931327247</v>
      </c>
      <c r="AE24" s="27">
        <f t="shared" si="23"/>
        <v>31165.898931327247</v>
      </c>
      <c r="AF24" s="42">
        <f t="shared" si="24"/>
        <v>971313256.19770479</v>
      </c>
    </row>
    <row r="25" spans="1:32" ht="15" customHeight="1" x14ac:dyDescent="0.25">
      <c r="A25" s="281"/>
      <c r="B25" s="34">
        <v>15</v>
      </c>
      <c r="C25" s="35">
        <v>34029</v>
      </c>
      <c r="D25" s="36">
        <v>188737</v>
      </c>
      <c r="E25" s="36">
        <f t="shared" si="12"/>
        <v>868</v>
      </c>
      <c r="F25" s="36">
        <f>AVERAGE($E$12:E25)</f>
        <v>2038.0714285714287</v>
      </c>
      <c r="G25" s="107">
        <f t="shared" si="25"/>
        <v>188159.25</v>
      </c>
      <c r="H25" s="103">
        <f t="shared" ref="H25:H86" si="28">G24+$F24</f>
        <v>189946.41025641028</v>
      </c>
      <c r="I25" s="59">
        <f t="shared" ref="I25:I88" si="29">$D25-H25</f>
        <v>-1209.4102564102795</v>
      </c>
      <c r="J25" s="59">
        <f t="shared" si="26"/>
        <v>1209.4102564102795</v>
      </c>
      <c r="K25" s="99">
        <f t="shared" ref="K25:K88" si="30">J25/$D25</f>
        <v>6.4079128968367602E-3</v>
      </c>
      <c r="L25" s="100">
        <f t="shared" si="27"/>
        <v>1462673.1683103782</v>
      </c>
      <c r="N25" s="107">
        <f t="shared" si="9"/>
        <v>182221.47607047285</v>
      </c>
      <c r="O25" s="59">
        <f t="shared" si="13"/>
        <v>6515.5239295271458</v>
      </c>
      <c r="P25" s="59">
        <f t="shared" si="14"/>
        <v>6515.5239295271458</v>
      </c>
      <c r="Q25" s="99">
        <f t="shared" si="15"/>
        <v>3.452170973114517E-2</v>
      </c>
      <c r="R25" s="100">
        <f t="shared" si="16"/>
        <v>42452052.07624086</v>
      </c>
      <c r="T25" s="107">
        <f t="shared" si="10"/>
        <v>189208.46110291735</v>
      </c>
      <c r="U25" s="103">
        <f t="shared" si="17"/>
        <v>-471.46004527644203</v>
      </c>
      <c r="V25" s="108">
        <v>1</v>
      </c>
      <c r="W25" s="103">
        <f t="shared" si="11"/>
        <v>188737.00105764091</v>
      </c>
      <c r="X25" s="104">
        <f t="shared" si="18"/>
        <v>-1.0576409113127738E-3</v>
      </c>
      <c r="Y25" s="104">
        <f t="shared" si="19"/>
        <v>1.0576409113127738E-3</v>
      </c>
      <c r="Z25" s="105">
        <f t="shared" si="20"/>
        <v>5.6296723318523749E-9</v>
      </c>
      <c r="AA25" s="106">
        <f t="shared" si="21"/>
        <v>1.1186042972825147E-6</v>
      </c>
      <c r="AC25" s="27">
        <f>_xlfn.FORECAST.ETS(C25,$D$11:D24,$C$11:C24,1,1,1)</f>
        <v>187300.52307692307</v>
      </c>
      <c r="AD25" s="42">
        <f t="shared" si="22"/>
        <v>1436.4769230769307</v>
      </c>
      <c r="AE25" s="27">
        <f t="shared" si="23"/>
        <v>1436.4769230769307</v>
      </c>
      <c r="AF25" s="42">
        <f t="shared" si="24"/>
        <v>2063465.9505325663</v>
      </c>
    </row>
    <row r="26" spans="1:32" ht="15" customHeight="1" x14ac:dyDescent="0.25">
      <c r="A26" s="281"/>
      <c r="B26" s="34">
        <v>16</v>
      </c>
      <c r="C26" s="35">
        <v>34060</v>
      </c>
      <c r="D26" s="36">
        <v>205981</v>
      </c>
      <c r="E26" s="36">
        <f t="shared" si="12"/>
        <v>17244</v>
      </c>
      <c r="F26" s="36">
        <f>AVERAGE($E$12:E26)</f>
        <v>3051.8</v>
      </c>
      <c r="G26" s="107">
        <f t="shared" si="25"/>
        <v>188381.58333333334</v>
      </c>
      <c r="H26" s="103">
        <f t="shared" si="28"/>
        <v>190197.32142857142</v>
      </c>
      <c r="I26" s="59">
        <f t="shared" si="29"/>
        <v>15783.67857142858</v>
      </c>
      <c r="J26" s="59">
        <f t="shared" si="26"/>
        <v>15783.67857142858</v>
      </c>
      <c r="K26" s="99">
        <f t="shared" si="30"/>
        <v>7.6626866416944189E-2</v>
      </c>
      <c r="L26" s="100">
        <f t="shared" si="27"/>
        <v>249124509.24617374</v>
      </c>
      <c r="N26" s="107">
        <f t="shared" si="9"/>
        <v>183524.58085637828</v>
      </c>
      <c r="O26" s="59">
        <f t="shared" si="13"/>
        <v>22456.419143621722</v>
      </c>
      <c r="P26" s="59">
        <f t="shared" si="14"/>
        <v>22456.419143621722</v>
      </c>
      <c r="Q26" s="99">
        <f t="shared" si="15"/>
        <v>0.10902179882426885</v>
      </c>
      <c r="R26" s="100">
        <f t="shared" si="16"/>
        <v>504290760.75402015</v>
      </c>
      <c r="T26" s="107">
        <f t="shared" si="10"/>
        <v>193910.20074034861</v>
      </c>
      <c r="U26" s="103">
        <f t="shared" si="17"/>
        <v>323.52984850354642</v>
      </c>
      <c r="V26" s="108">
        <v>1</v>
      </c>
      <c r="W26" s="103">
        <f t="shared" si="11"/>
        <v>194233.73058885217</v>
      </c>
      <c r="X26" s="104">
        <f t="shared" si="18"/>
        <v>11747.269411147834</v>
      </c>
      <c r="Y26" s="104">
        <f t="shared" si="19"/>
        <v>11747.269411147834</v>
      </c>
      <c r="Z26" s="105">
        <f t="shared" si="20"/>
        <v>6.2241475763352358E-2</v>
      </c>
      <c r="AA26" s="106">
        <f t="shared" si="21"/>
        <v>137998338.61808959</v>
      </c>
      <c r="AC26" s="27">
        <f>_xlfn.FORECAST.ETS(C26,$D$11:D25,$C$11:C25,1,1,1)</f>
        <v>188347.3</v>
      </c>
      <c r="AD26" s="42">
        <f t="shared" si="22"/>
        <v>17633.700000000012</v>
      </c>
      <c r="AE26" s="27">
        <f t="shared" si="23"/>
        <v>17633.700000000012</v>
      </c>
      <c r="AF26" s="42">
        <f t="shared" si="24"/>
        <v>310947375.69000041</v>
      </c>
    </row>
    <row r="27" spans="1:32" ht="15" customHeight="1" x14ac:dyDescent="0.25">
      <c r="A27" s="281"/>
      <c r="B27" s="34">
        <v>17</v>
      </c>
      <c r="C27" s="35">
        <v>34090</v>
      </c>
      <c r="D27" s="36">
        <v>199414</v>
      </c>
      <c r="E27" s="36">
        <f t="shared" si="12"/>
        <v>-6567</v>
      </c>
      <c r="F27" s="36">
        <f>AVERAGE($E$12:E27)</f>
        <v>2450.625</v>
      </c>
      <c r="G27" s="107">
        <f t="shared" si="25"/>
        <v>189152.91666666666</v>
      </c>
      <c r="H27" s="103">
        <f t="shared" si="28"/>
        <v>191433.38333333333</v>
      </c>
      <c r="I27" s="59">
        <f t="shared" si="29"/>
        <v>7980.6166666666686</v>
      </c>
      <c r="J27" s="59">
        <f t="shared" si="26"/>
        <v>7980.6166666666686</v>
      </c>
      <c r="K27" s="99">
        <f t="shared" si="30"/>
        <v>4.0020342938142099E-2</v>
      </c>
      <c r="L27" s="100">
        <f t="shared" si="27"/>
        <v>63690242.380277805</v>
      </c>
      <c r="N27" s="107">
        <f t="shared" si="9"/>
        <v>188015.86468510263</v>
      </c>
      <c r="O27" s="59">
        <f t="shared" si="13"/>
        <v>11398.135314897372</v>
      </c>
      <c r="P27" s="59">
        <f t="shared" si="14"/>
        <v>11398.135314897372</v>
      </c>
      <c r="Q27" s="99">
        <f t="shared" si="15"/>
        <v>5.7158149953851649E-2</v>
      </c>
      <c r="R27" s="100">
        <f t="shared" si="16"/>
        <v>129917488.65671061</v>
      </c>
      <c r="T27" s="107">
        <f t="shared" si="10"/>
        <v>195787.81141219649</v>
      </c>
      <c r="U27" s="103">
        <f t="shared" si="17"/>
        <v>562.35274815032221</v>
      </c>
      <c r="V27" s="108">
        <v>1</v>
      </c>
      <c r="W27" s="103">
        <f t="shared" si="11"/>
        <v>196350.16416034682</v>
      </c>
      <c r="X27" s="104">
        <f t="shared" si="18"/>
        <v>3063.8358396531839</v>
      </c>
      <c r="Y27" s="104">
        <f t="shared" si="19"/>
        <v>3063.8358396531839</v>
      </c>
      <c r="Z27" s="105">
        <f t="shared" si="20"/>
        <v>1.4874361420000795E-2</v>
      </c>
      <c r="AA27" s="106">
        <f t="shared" si="21"/>
        <v>9387090.0523433313</v>
      </c>
      <c r="AC27" s="27">
        <f>_xlfn.FORECAST.ETS(C27,$D$11:D26,$C$11:C26,1,1,1)</f>
        <v>204405.64597347038</v>
      </c>
      <c r="AD27" s="42">
        <f t="shared" si="22"/>
        <v>-4991.6459734703822</v>
      </c>
      <c r="AE27" s="27">
        <f t="shared" si="23"/>
        <v>4991.6459734703822</v>
      </c>
      <c r="AF27" s="42">
        <f t="shared" si="24"/>
        <v>24916529.52446308</v>
      </c>
    </row>
    <row r="28" spans="1:32" ht="15" customHeight="1" x14ac:dyDescent="0.25">
      <c r="A28" s="281"/>
      <c r="B28" s="34">
        <v>18</v>
      </c>
      <c r="C28" s="35">
        <v>34121</v>
      </c>
      <c r="D28" s="36">
        <v>209838</v>
      </c>
      <c r="E28" s="36">
        <f t="shared" si="12"/>
        <v>10424</v>
      </c>
      <c r="F28" s="36">
        <f>AVERAGE($E$12:E28)</f>
        <v>2919.6470588235293</v>
      </c>
      <c r="G28" s="107">
        <f t="shared" si="25"/>
        <v>189334.75</v>
      </c>
      <c r="H28" s="103">
        <f t="shared" si="28"/>
        <v>191603.54166666666</v>
      </c>
      <c r="I28" s="59">
        <f t="shared" si="29"/>
        <v>18234.458333333343</v>
      </c>
      <c r="J28" s="59">
        <f t="shared" si="26"/>
        <v>18234.458333333343</v>
      </c>
      <c r="K28" s="99">
        <f t="shared" si="30"/>
        <v>8.6897789405795622E-2</v>
      </c>
      <c r="L28" s="100">
        <f t="shared" si="27"/>
        <v>332495470.71006978</v>
      </c>
      <c r="N28" s="107">
        <f t="shared" si="9"/>
        <v>190295.4917480821</v>
      </c>
      <c r="O28" s="59">
        <f t="shared" si="13"/>
        <v>19542.508251917898</v>
      </c>
      <c r="P28" s="59">
        <f t="shared" si="14"/>
        <v>19542.508251917898</v>
      </c>
      <c r="Q28" s="99">
        <f t="shared" si="15"/>
        <v>9.3131407332884886E-2</v>
      </c>
      <c r="R28" s="100">
        <f t="shared" si="16"/>
        <v>381909628.77627915</v>
      </c>
      <c r="T28" s="107">
        <f t="shared" si="10"/>
        <v>200396.51491224277</v>
      </c>
      <c r="U28" s="103">
        <f t="shared" si="17"/>
        <v>1184.1744739188198</v>
      </c>
      <c r="V28" s="108">
        <v>1</v>
      </c>
      <c r="W28" s="103">
        <f t="shared" si="11"/>
        <v>201580.6893861616</v>
      </c>
      <c r="X28" s="104">
        <f t="shared" si="18"/>
        <v>8257.3106138384028</v>
      </c>
      <c r="Y28" s="104">
        <f t="shared" si="19"/>
        <v>8257.3106138384028</v>
      </c>
      <c r="Z28" s="105">
        <f t="shared" si="20"/>
        <v>4.1407878152177897E-2</v>
      </c>
      <c r="AA28" s="106">
        <f t="shared" si="21"/>
        <v>68183178.573408335</v>
      </c>
      <c r="AC28" s="27">
        <f>_xlfn.FORECAST.ETS(C28,$D$11:D27,$C$11:C27,1,1,1)</f>
        <v>200311.51523728998</v>
      </c>
      <c r="AD28" s="42">
        <f t="shared" si="22"/>
        <v>9526.4847627100244</v>
      </c>
      <c r="AE28" s="27">
        <f t="shared" si="23"/>
        <v>9526.4847627100244</v>
      </c>
      <c r="AF28" s="42">
        <f t="shared" si="24"/>
        <v>90753911.93414627</v>
      </c>
    </row>
    <row r="29" spans="1:32" ht="15" customHeight="1" x14ac:dyDescent="0.25">
      <c r="A29" s="281"/>
      <c r="B29" s="34">
        <v>19</v>
      </c>
      <c r="C29" s="35">
        <v>34151</v>
      </c>
      <c r="D29" s="36">
        <v>209634</v>
      </c>
      <c r="E29" s="36">
        <f t="shared" si="12"/>
        <v>-204</v>
      </c>
      <c r="F29" s="36">
        <f>AVERAGE($E$12:E29)</f>
        <v>2746.1111111111113</v>
      </c>
      <c r="G29" s="107">
        <f t="shared" si="25"/>
        <v>189603.25</v>
      </c>
      <c r="H29" s="103">
        <f t="shared" si="28"/>
        <v>192254.39705882352</v>
      </c>
      <c r="I29" s="59">
        <f t="shared" si="29"/>
        <v>17379.602941176476</v>
      </c>
      <c r="J29" s="59">
        <f t="shared" si="26"/>
        <v>17379.602941176476</v>
      </c>
      <c r="K29" s="99">
        <f t="shared" si="30"/>
        <v>8.2904504713817773E-2</v>
      </c>
      <c r="L29" s="100">
        <f t="shared" si="27"/>
        <v>302050598.39295</v>
      </c>
      <c r="N29" s="107">
        <f t="shared" si="9"/>
        <v>194203.99339846568</v>
      </c>
      <c r="O29" s="59">
        <f t="shared" si="13"/>
        <v>15430.006601534318</v>
      </c>
      <c r="P29" s="59">
        <f t="shared" si="14"/>
        <v>15430.006601534318</v>
      </c>
      <c r="Q29" s="99">
        <f t="shared" si="15"/>
        <v>7.3604504047694169E-2</v>
      </c>
      <c r="R29" s="100">
        <f t="shared" si="16"/>
        <v>238085103.72339264</v>
      </c>
      <c r="T29" s="107">
        <f t="shared" si="10"/>
        <v>203996.6825703131</v>
      </c>
      <c r="U29" s="103">
        <f t="shared" si="17"/>
        <v>1555.4514944564235</v>
      </c>
      <c r="V29" s="108">
        <v>1</v>
      </c>
      <c r="W29" s="103">
        <f t="shared" si="11"/>
        <v>205552.13406476952</v>
      </c>
      <c r="X29" s="104">
        <f t="shared" si="18"/>
        <v>4081.8659352304821</v>
      </c>
      <c r="Y29" s="104">
        <f t="shared" si="19"/>
        <v>4081.8659352304821</v>
      </c>
      <c r="Z29" s="105">
        <f t="shared" si="20"/>
        <v>1.9452463020189298E-2</v>
      </c>
      <c r="AA29" s="106">
        <f t="shared" si="21"/>
        <v>16661629.513195019</v>
      </c>
      <c r="AC29" s="27">
        <f>_xlfn.FORECAST.ETS(C29,$D$11:D28,$C$11:C28,1,1,1)</f>
        <v>209629.20020001472</v>
      </c>
      <c r="AD29" s="42">
        <f t="shared" si="22"/>
        <v>4.7997999852814246</v>
      </c>
      <c r="AE29" s="27">
        <f t="shared" si="23"/>
        <v>4.7997999852814246</v>
      </c>
      <c r="AF29" s="42">
        <f t="shared" si="24"/>
        <v>23.038079898707565</v>
      </c>
    </row>
    <row r="30" spans="1:32" ht="15" customHeight="1" x14ac:dyDescent="0.25">
      <c r="A30" s="281"/>
      <c r="B30" s="34">
        <v>20</v>
      </c>
      <c r="C30" s="35">
        <v>34182</v>
      </c>
      <c r="D30" s="36">
        <v>193765</v>
      </c>
      <c r="E30" s="36">
        <f t="shared" si="12"/>
        <v>-15869</v>
      </c>
      <c r="F30" s="36">
        <f>AVERAGE($E$12:E30)</f>
        <v>1766.3684210526317</v>
      </c>
      <c r="G30" s="107">
        <f t="shared" si="25"/>
        <v>190010</v>
      </c>
      <c r="H30" s="103">
        <f t="shared" si="28"/>
        <v>192349.36111111112</v>
      </c>
      <c r="I30" s="59">
        <f t="shared" si="29"/>
        <v>1415.638888888876</v>
      </c>
      <c r="J30" s="59">
        <f t="shared" si="26"/>
        <v>1415.638888888876</v>
      </c>
      <c r="K30" s="99">
        <f t="shared" si="30"/>
        <v>7.3059576749612979E-3</v>
      </c>
      <c r="L30" s="100">
        <f t="shared" si="27"/>
        <v>2004033.4637345313</v>
      </c>
      <c r="N30" s="107">
        <f t="shared" si="9"/>
        <v>197289.99471877253</v>
      </c>
      <c r="O30" s="59">
        <f t="shared" si="13"/>
        <v>-3524.9947187725338</v>
      </c>
      <c r="P30" s="59">
        <f t="shared" si="14"/>
        <v>3524.9947187725338</v>
      </c>
      <c r="Q30" s="99">
        <f t="shared" si="15"/>
        <v>1.8192112707519591E-2</v>
      </c>
      <c r="R30" s="100">
        <f t="shared" si="16"/>
        <v>12425587.767374255</v>
      </c>
      <c r="T30" s="107">
        <f t="shared" si="10"/>
        <v>202015.99384533864</v>
      </c>
      <c r="U30" s="103">
        <f t="shared" si="17"/>
        <v>1012.0362176726163</v>
      </c>
      <c r="V30" s="108">
        <v>1</v>
      </c>
      <c r="W30" s="103">
        <f t="shared" si="11"/>
        <v>203028.03006301125</v>
      </c>
      <c r="X30" s="104">
        <f t="shared" si="18"/>
        <v>-9263.030063011247</v>
      </c>
      <c r="Y30" s="104">
        <f t="shared" si="19"/>
        <v>9263.030063011247</v>
      </c>
      <c r="Z30" s="105">
        <f t="shared" si="20"/>
        <v>4.4186678034151175E-2</v>
      </c>
      <c r="AA30" s="106">
        <f t="shared" si="21"/>
        <v>85803725.948250145</v>
      </c>
      <c r="AC30" s="27">
        <f>_xlfn.FORECAST.ETS(C30,$D$11:D29,$C$11:C29,1,1,1)</f>
        <v>208458.53585882788</v>
      </c>
      <c r="AD30" s="42">
        <f t="shared" si="22"/>
        <v>-14693.535858827876</v>
      </c>
      <c r="AE30" s="27">
        <f t="shared" si="23"/>
        <v>14693.535858827876</v>
      </c>
      <c r="AF30" s="42">
        <f t="shared" si="24"/>
        <v>215899996.03466064</v>
      </c>
    </row>
    <row r="31" spans="1:32" ht="15" customHeight="1" x14ac:dyDescent="0.25">
      <c r="A31" s="281"/>
      <c r="B31" s="34">
        <v>21</v>
      </c>
      <c r="C31" s="35">
        <v>34213</v>
      </c>
      <c r="D31" s="36">
        <v>197793</v>
      </c>
      <c r="E31" s="36">
        <f t="shared" si="12"/>
        <v>4028</v>
      </c>
      <c r="F31" s="36">
        <f>AVERAGE($E$12:E31)</f>
        <v>1879.45</v>
      </c>
      <c r="G31" s="107">
        <f t="shared" si="25"/>
        <v>190248.08333333334</v>
      </c>
      <c r="H31" s="103">
        <f t="shared" si="28"/>
        <v>191776.36842105264</v>
      </c>
      <c r="I31" s="59">
        <f t="shared" si="29"/>
        <v>6016.6315789473592</v>
      </c>
      <c r="J31" s="59">
        <f t="shared" si="26"/>
        <v>6016.6315789473592</v>
      </c>
      <c r="K31" s="99">
        <f t="shared" si="30"/>
        <v>3.0418829680258448E-2</v>
      </c>
      <c r="L31" s="100">
        <f t="shared" si="27"/>
        <v>36199855.556786589</v>
      </c>
      <c r="N31" s="107">
        <f t="shared" si="9"/>
        <v>196584.99577501803</v>
      </c>
      <c r="O31" s="59">
        <f t="shared" si="13"/>
        <v>1208.0042249819671</v>
      </c>
      <c r="P31" s="59">
        <f t="shared" si="14"/>
        <v>1208.0042249819671</v>
      </c>
      <c r="Q31" s="99">
        <f t="shared" si="15"/>
        <v>6.107416465607818E-3</v>
      </c>
      <c r="R31" s="100">
        <f t="shared" si="16"/>
        <v>1459274.207574283</v>
      </c>
      <c r="T31" s="107">
        <f t="shared" si="10"/>
        <v>201457.52104410785</v>
      </c>
      <c r="U31" s="103">
        <f t="shared" si="17"/>
        <v>770.6887200509824</v>
      </c>
      <c r="V31" s="108">
        <v>1</v>
      </c>
      <c r="W31" s="103">
        <f t="shared" si="11"/>
        <v>202228.20976415885</v>
      </c>
      <c r="X31" s="104">
        <f t="shared" si="18"/>
        <v>-4435.209764158848</v>
      </c>
      <c r="Y31" s="104">
        <f t="shared" si="19"/>
        <v>4435.209764158848</v>
      </c>
      <c r="Z31" s="105">
        <f t="shared" si="20"/>
        <v>2.2889633133738537E-2</v>
      </c>
      <c r="AA31" s="106">
        <f t="shared" si="21"/>
        <v>19671085.652089983</v>
      </c>
      <c r="AC31" s="27">
        <f>_xlfn.FORECAST.ETS(C31,$D$11:D30,$C$11:C30,1,1,1)</f>
        <v>201897.86808362833</v>
      </c>
      <c r="AD31" s="42">
        <f t="shared" si="22"/>
        <v>-4104.8680836283311</v>
      </c>
      <c r="AE31" s="27">
        <f t="shared" si="23"/>
        <v>4104.8680836283311</v>
      </c>
      <c r="AF31" s="42">
        <f t="shared" si="24"/>
        <v>16849941.983990528</v>
      </c>
    </row>
    <row r="32" spans="1:32" ht="15" customHeight="1" x14ac:dyDescent="0.25">
      <c r="A32" s="281"/>
      <c r="B32" s="34">
        <v>22</v>
      </c>
      <c r="C32" s="35">
        <v>34243</v>
      </c>
      <c r="D32" s="36">
        <v>182322</v>
      </c>
      <c r="E32" s="36">
        <f t="shared" si="12"/>
        <v>-15471</v>
      </c>
      <c r="F32" s="36">
        <f>AVERAGE($E$12:E32)</f>
        <v>1053.2380952380952</v>
      </c>
      <c r="G32" s="107">
        <f t="shared" si="25"/>
        <v>190494.5</v>
      </c>
      <c r="H32" s="103">
        <f t="shared" si="28"/>
        <v>192127.53333333335</v>
      </c>
      <c r="I32" s="59">
        <f t="shared" si="29"/>
        <v>-9805.5333333333547</v>
      </c>
      <c r="J32" s="59">
        <f t="shared" si="26"/>
        <v>9805.5333333333547</v>
      </c>
      <c r="K32" s="99">
        <f t="shared" si="30"/>
        <v>5.3781405059912434E-2</v>
      </c>
      <c r="L32" s="100">
        <f t="shared" si="27"/>
        <v>96148483.951111525</v>
      </c>
      <c r="N32" s="107">
        <f t="shared" si="9"/>
        <v>196826.59662001443</v>
      </c>
      <c r="O32" s="59">
        <f t="shared" si="13"/>
        <v>-14504.596620014432</v>
      </c>
      <c r="P32" s="59">
        <f t="shared" si="14"/>
        <v>14504.596620014432</v>
      </c>
      <c r="Q32" s="99">
        <f t="shared" si="15"/>
        <v>7.9554834962398568E-2</v>
      </c>
      <c r="R32" s="100">
        <f t="shared" si="16"/>
        <v>210383323.10933408</v>
      </c>
      <c r="T32" s="107">
        <f t="shared" si="10"/>
        <v>196256.34683491118</v>
      </c>
      <c r="U32" s="103">
        <f t="shared" si="17"/>
        <v>-147.03550614906419</v>
      </c>
      <c r="V32" s="108">
        <v>1</v>
      </c>
      <c r="W32" s="103">
        <f t="shared" si="11"/>
        <v>196109.31132876212</v>
      </c>
      <c r="X32" s="104">
        <f t="shared" si="18"/>
        <v>-13787.311328762124</v>
      </c>
      <c r="Y32" s="104">
        <f t="shared" si="19"/>
        <v>13787.311328762124</v>
      </c>
      <c r="Z32" s="105">
        <f t="shared" si="20"/>
        <v>6.9705759702123546E-2</v>
      </c>
      <c r="AA32" s="106">
        <f t="shared" si="21"/>
        <v>190089953.6762124</v>
      </c>
      <c r="AC32" s="27">
        <f>_xlfn.FORECAST.ETS(C32,$D$11:D31,$C$11:C31,1,1,1)</f>
        <v>201403.19669983111</v>
      </c>
      <c r="AD32" s="42">
        <f t="shared" si="22"/>
        <v>-19081.196699831111</v>
      </c>
      <c r="AE32" s="27">
        <f t="shared" si="23"/>
        <v>19081.196699831111</v>
      </c>
      <c r="AF32" s="42">
        <f t="shared" si="24"/>
        <v>364092067.49764568</v>
      </c>
    </row>
    <row r="33" spans="1:32" ht="15" customHeight="1" x14ac:dyDescent="0.25">
      <c r="A33" s="281"/>
      <c r="B33" s="34">
        <v>23</v>
      </c>
      <c r="C33" s="35">
        <v>34274</v>
      </c>
      <c r="D33" s="36">
        <v>186828</v>
      </c>
      <c r="E33" s="36">
        <f t="shared" si="12"/>
        <v>4506</v>
      </c>
      <c r="F33" s="36">
        <f>AVERAGE($E$12:E33)</f>
        <v>1210.1818181818182</v>
      </c>
      <c r="G33" s="107">
        <f t="shared" si="25"/>
        <v>190906.33333333334</v>
      </c>
      <c r="H33" s="103">
        <f t="shared" si="28"/>
        <v>191547.73809523811</v>
      </c>
      <c r="I33" s="59">
        <f t="shared" si="29"/>
        <v>-4719.7380952381063</v>
      </c>
      <c r="J33" s="59">
        <f t="shared" si="26"/>
        <v>4719.7380952381063</v>
      </c>
      <c r="K33" s="99">
        <f t="shared" si="30"/>
        <v>2.5262477226315683E-2</v>
      </c>
      <c r="L33" s="100">
        <f t="shared" si="27"/>
        <v>22275927.687641829</v>
      </c>
      <c r="N33" s="107">
        <f t="shared" si="9"/>
        <v>193925.67729601156</v>
      </c>
      <c r="O33" s="59">
        <f t="shared" si="13"/>
        <v>-7097.6772960115632</v>
      </c>
      <c r="P33" s="59">
        <f t="shared" si="14"/>
        <v>7097.6772960115632</v>
      </c>
      <c r="Q33" s="99">
        <f t="shared" si="15"/>
        <v>3.7990436636968564E-2</v>
      </c>
      <c r="R33" s="100">
        <f t="shared" si="16"/>
        <v>50377022.998318017</v>
      </c>
      <c r="T33" s="107">
        <f t="shared" si="10"/>
        <v>193324.91793013347</v>
      </c>
      <c r="U33" s="103">
        <f t="shared" si="17"/>
        <v>-574.92631802255698</v>
      </c>
      <c r="V33" s="108">
        <v>1</v>
      </c>
      <c r="W33" s="103">
        <f t="shared" si="11"/>
        <v>192749.9916121109</v>
      </c>
      <c r="X33" s="104">
        <f t="shared" si="18"/>
        <v>-5921.9916121108981</v>
      </c>
      <c r="Y33" s="104">
        <f t="shared" si="19"/>
        <v>5921.9916121108981</v>
      </c>
      <c r="Z33" s="105">
        <f t="shared" si="20"/>
        <v>3.2480949156497282E-2</v>
      </c>
      <c r="AA33" s="106">
        <f t="shared" si="21"/>
        <v>35069984.653911836</v>
      </c>
      <c r="AC33" s="27">
        <f>_xlfn.FORECAST.ETS(C33,$D$11:D32,$C$11:C32,1,1,1)</f>
        <v>182913.74421230942</v>
      </c>
      <c r="AD33" s="42">
        <f t="shared" si="22"/>
        <v>3914.2557876905776</v>
      </c>
      <c r="AE33" s="27">
        <f t="shared" si="23"/>
        <v>3914.2557876905776</v>
      </c>
      <c r="AF33" s="42">
        <f t="shared" si="24"/>
        <v>15321398.371469183</v>
      </c>
    </row>
    <row r="34" spans="1:32" ht="15" customHeight="1" x14ac:dyDescent="0.25">
      <c r="A34" s="281"/>
      <c r="B34" s="34">
        <v>24</v>
      </c>
      <c r="C34" s="35">
        <v>34304</v>
      </c>
      <c r="D34" s="36">
        <v>169314</v>
      </c>
      <c r="E34" s="36">
        <f t="shared" si="12"/>
        <v>-17514</v>
      </c>
      <c r="F34" s="36">
        <f>AVERAGE($E$12:E34)</f>
        <v>396.08695652173913</v>
      </c>
      <c r="G34" s="107">
        <f t="shared" si="25"/>
        <v>191392.08333333334</v>
      </c>
      <c r="H34" s="103">
        <f t="shared" si="28"/>
        <v>192116.51515151517</v>
      </c>
      <c r="I34" s="59">
        <f t="shared" si="29"/>
        <v>-22802.515151515167</v>
      </c>
      <c r="J34" s="59">
        <f t="shared" si="26"/>
        <v>22802.515151515167</v>
      </c>
      <c r="K34" s="99">
        <f t="shared" si="30"/>
        <v>0.13467589893047927</v>
      </c>
      <c r="L34" s="100">
        <f t="shared" si="27"/>
        <v>519954697.23507875</v>
      </c>
      <c r="N34" s="107">
        <f t="shared" si="9"/>
        <v>192506.14183680926</v>
      </c>
      <c r="O34" s="59">
        <f t="shared" si="13"/>
        <v>-23192.141836809256</v>
      </c>
      <c r="P34" s="59">
        <f t="shared" si="14"/>
        <v>23192.141836809256</v>
      </c>
      <c r="Q34" s="99">
        <f t="shared" si="15"/>
        <v>0.13697710665868892</v>
      </c>
      <c r="R34" s="100">
        <f t="shared" si="16"/>
        <v>537875442.97867823</v>
      </c>
      <c r="T34" s="107">
        <f t="shared" si="10"/>
        <v>185719.1941284776</v>
      </c>
      <c r="U34" s="103">
        <f t="shared" si="17"/>
        <v>-1655.3819910146176</v>
      </c>
      <c r="V34" s="108">
        <v>1</v>
      </c>
      <c r="W34" s="103">
        <f t="shared" si="11"/>
        <v>184063.81213746298</v>
      </c>
      <c r="X34" s="104">
        <f t="shared" si="18"/>
        <v>-14749.812137462985</v>
      </c>
      <c r="Y34" s="104">
        <f t="shared" si="19"/>
        <v>14749.812137462985</v>
      </c>
      <c r="Z34" s="105">
        <f t="shared" si="20"/>
        <v>7.8948616574940511E-2</v>
      </c>
      <c r="AA34" s="106">
        <f t="shared" si="21"/>
        <v>217556958.09045038</v>
      </c>
      <c r="AC34" s="27">
        <f>_xlfn.FORECAST.ETS(C34,$D$11:D33,$C$11:C33,1,1,1)</f>
        <v>187306.66501976285</v>
      </c>
      <c r="AD34" s="42">
        <f t="shared" si="22"/>
        <v>-17992.665019762848</v>
      </c>
      <c r="AE34" s="27">
        <f t="shared" si="23"/>
        <v>17992.665019762848</v>
      </c>
      <c r="AF34" s="42">
        <f t="shared" si="24"/>
        <v>323735994.51339757</v>
      </c>
    </row>
    <row r="35" spans="1:32" ht="15" customHeight="1" x14ac:dyDescent="0.25">
      <c r="A35" s="281"/>
      <c r="B35" s="34">
        <v>25</v>
      </c>
      <c r="C35" s="35">
        <v>34335</v>
      </c>
      <c r="D35" s="36">
        <v>166444</v>
      </c>
      <c r="E35" s="36">
        <f t="shared" si="12"/>
        <v>-2870</v>
      </c>
      <c r="F35" s="36">
        <f>AVERAGE($E$12:E35)</f>
        <v>260</v>
      </c>
      <c r="G35" s="107">
        <f t="shared" ref="G35:G86" si="31">AVERAGE(D23:D34)</f>
        <v>191194.91666666666</v>
      </c>
      <c r="H35" s="103">
        <f t="shared" si="28"/>
        <v>191788.17028985507</v>
      </c>
      <c r="I35" s="59">
        <f t="shared" si="29"/>
        <v>-25344.170289855072</v>
      </c>
      <c r="J35" s="59">
        <f t="shared" si="26"/>
        <v>25344.170289855072</v>
      </c>
      <c r="K35" s="99">
        <f t="shared" si="30"/>
        <v>0.15226845239152551</v>
      </c>
      <c r="L35" s="100">
        <f t="shared" si="27"/>
        <v>642326967.68117249</v>
      </c>
      <c r="N35" s="107">
        <f t="shared" si="9"/>
        <v>187867.71346944739</v>
      </c>
      <c r="O35" s="59">
        <f t="shared" si="13"/>
        <v>-21423.713469447393</v>
      </c>
      <c r="P35" s="59">
        <f t="shared" si="14"/>
        <v>21423.713469447393</v>
      </c>
      <c r="Q35" s="99">
        <f t="shared" si="15"/>
        <v>0.128714243045393</v>
      </c>
      <c r="R35" s="100">
        <f t="shared" si="16"/>
        <v>458975498.82098168</v>
      </c>
      <c r="T35" s="107">
        <f t="shared" si="10"/>
        <v>178777.86849622408</v>
      </c>
      <c r="U35" s="103">
        <f t="shared" si="17"/>
        <v>-2467.6977784608916</v>
      </c>
      <c r="V35" s="108">
        <v>1</v>
      </c>
      <c r="W35" s="103">
        <f t="shared" si="11"/>
        <v>176310.17071776319</v>
      </c>
      <c r="X35" s="104">
        <f t="shared" si="18"/>
        <v>-9866.1707177631906</v>
      </c>
      <c r="Y35" s="104">
        <f t="shared" si="19"/>
        <v>9866.1707177631906</v>
      </c>
      <c r="Z35" s="105">
        <f t="shared" si="20"/>
        <v>5.8271440741835823E-2</v>
      </c>
      <c r="AA35" s="106">
        <f t="shared" si="21"/>
        <v>97341324.632047832</v>
      </c>
      <c r="AC35" s="27">
        <f>_xlfn.FORECAST.ETS(C35,$D$11:D34,$C$11:C34,1,1,1)</f>
        <v>171279.21324852505</v>
      </c>
      <c r="AD35" s="42">
        <f t="shared" si="22"/>
        <v>-4835.2132485250477</v>
      </c>
      <c r="AE35" s="27">
        <f t="shared" si="23"/>
        <v>4835.2132485250477</v>
      </c>
      <c r="AF35" s="42">
        <f t="shared" si="24"/>
        <v>23379287.158712145</v>
      </c>
    </row>
    <row r="36" spans="1:32" ht="15" customHeight="1" x14ac:dyDescent="0.25">
      <c r="A36" s="281"/>
      <c r="B36" s="34">
        <v>26</v>
      </c>
      <c r="C36" s="35">
        <v>34366</v>
      </c>
      <c r="D36" s="36">
        <v>196190</v>
      </c>
      <c r="E36" s="36">
        <f t="shared" si="12"/>
        <v>29746</v>
      </c>
      <c r="F36" s="36">
        <f>AVERAGE($E$12:E36)</f>
        <v>1439.44</v>
      </c>
      <c r="G36" s="107">
        <f t="shared" si="31"/>
        <v>191494.91666666666</v>
      </c>
      <c r="H36" s="103">
        <f t="shared" si="28"/>
        <v>191454.91666666666</v>
      </c>
      <c r="I36" s="59">
        <f t="shared" si="29"/>
        <v>4735.083333333343</v>
      </c>
      <c r="J36" s="59">
        <f t="shared" si="26"/>
        <v>4735.083333333343</v>
      </c>
      <c r="K36" s="99">
        <f t="shared" si="30"/>
        <v>2.413519207570897E-2</v>
      </c>
      <c r="L36" s="100">
        <f t="shared" si="27"/>
        <v>22421014.173611201</v>
      </c>
      <c r="N36" s="107">
        <f t="shared" si="9"/>
        <v>183582.97077555791</v>
      </c>
      <c r="O36" s="59">
        <f t="shared" si="13"/>
        <v>12607.029224442085</v>
      </c>
      <c r="P36" s="59">
        <f t="shared" si="14"/>
        <v>12607.029224442085</v>
      </c>
      <c r="Q36" s="99">
        <f t="shared" si="15"/>
        <v>6.4259285511198763E-2</v>
      </c>
      <c r="R36" s="100">
        <f t="shared" si="16"/>
        <v>158937185.86593682</v>
      </c>
      <c r="T36" s="107">
        <f t="shared" si="10"/>
        <v>182274.11950243422</v>
      </c>
      <c r="U36" s="103">
        <f t="shared" si="17"/>
        <v>-1551.1897560307025</v>
      </c>
      <c r="V36" s="108">
        <v>1</v>
      </c>
      <c r="W36" s="103">
        <f t="shared" si="11"/>
        <v>180722.9297464035</v>
      </c>
      <c r="X36" s="104">
        <f t="shared" si="18"/>
        <v>15467.070253596496</v>
      </c>
      <c r="Y36" s="104">
        <f t="shared" si="19"/>
        <v>15467.070253596496</v>
      </c>
      <c r="Z36" s="105">
        <f t="shared" si="20"/>
        <v>9.2926571420997431E-2</v>
      </c>
      <c r="AA36" s="106">
        <f t="shared" si="21"/>
        <v>239230262.22968957</v>
      </c>
      <c r="AC36" s="27">
        <f>_xlfn.FORECAST.ETS(C36,$D$11:D35,$C$11:C35,1,1,1)</f>
        <v>166419.37384615385</v>
      </c>
      <c r="AD36" s="42">
        <f t="shared" si="22"/>
        <v>29770.626153846155</v>
      </c>
      <c r="AE36" s="27">
        <f t="shared" si="23"/>
        <v>29770.626153846155</v>
      </c>
      <c r="AF36" s="42">
        <f t="shared" si="24"/>
        <v>886290181.59206867</v>
      </c>
    </row>
    <row r="37" spans="1:32" ht="15" customHeight="1" x14ac:dyDescent="0.25">
      <c r="A37" s="281"/>
      <c r="B37" s="34">
        <v>27</v>
      </c>
      <c r="C37" s="35">
        <v>34394</v>
      </c>
      <c r="D37" s="36">
        <v>195407</v>
      </c>
      <c r="E37" s="36">
        <f t="shared" si="12"/>
        <v>-783</v>
      </c>
      <c r="F37" s="36">
        <f>AVERAGE($E$12:E37)</f>
        <v>1353.9615384615386</v>
      </c>
      <c r="G37" s="107">
        <f t="shared" si="31"/>
        <v>192188.33333333334</v>
      </c>
      <c r="H37" s="103">
        <f t="shared" si="28"/>
        <v>192934.35666666666</v>
      </c>
      <c r="I37" s="59">
        <f t="shared" si="29"/>
        <v>2472.6433333333407</v>
      </c>
      <c r="J37" s="59">
        <f t="shared" si="26"/>
        <v>2472.6433333333407</v>
      </c>
      <c r="K37" s="99">
        <f t="shared" si="30"/>
        <v>1.2653811446536413E-2</v>
      </c>
      <c r="L37" s="100">
        <f t="shared" si="27"/>
        <v>6113965.0538778147</v>
      </c>
      <c r="N37" s="107">
        <f t="shared" si="9"/>
        <v>186104.37662044633</v>
      </c>
      <c r="O37" s="59">
        <f t="shared" si="13"/>
        <v>9302.6233795536682</v>
      </c>
      <c r="P37" s="59">
        <f t="shared" si="14"/>
        <v>9302.6233795536682</v>
      </c>
      <c r="Q37" s="99">
        <f t="shared" si="15"/>
        <v>4.7606397823791717E-2</v>
      </c>
      <c r="R37" s="100">
        <f t="shared" si="16"/>
        <v>86538801.741818517</v>
      </c>
      <c r="T37" s="107">
        <f t="shared" si="10"/>
        <v>185128.15082248245</v>
      </c>
      <c r="U37" s="103">
        <f t="shared" si="17"/>
        <v>-874.2187419297486</v>
      </c>
      <c r="V37" s="108">
        <v>1</v>
      </c>
      <c r="W37" s="103">
        <f t="shared" si="11"/>
        <v>184253.93208055271</v>
      </c>
      <c r="X37" s="104">
        <f t="shared" si="18"/>
        <v>11153.06791944729</v>
      </c>
      <c r="Y37" s="104">
        <f t="shared" si="19"/>
        <v>11153.06791944729</v>
      </c>
      <c r="Z37" s="105">
        <f t="shared" si="20"/>
        <v>5.6848299706648099E-2</v>
      </c>
      <c r="AA37" s="106">
        <f t="shared" si="21"/>
        <v>124390924.01580431</v>
      </c>
      <c r="AC37" s="27">
        <f>_xlfn.FORECAST.ETS(C37,$D$11:D36,$C$11:C36,1,1,1)</f>
        <v>184628.05141732199</v>
      </c>
      <c r="AD37" s="42">
        <f t="shared" si="22"/>
        <v>10778.948582678015</v>
      </c>
      <c r="AE37" s="27">
        <f t="shared" si="23"/>
        <v>10778.948582678015</v>
      </c>
      <c r="AF37" s="42">
        <f t="shared" si="24"/>
        <v>116185732.54801638</v>
      </c>
    </row>
    <row r="38" spans="1:32" ht="15" customHeight="1" x14ac:dyDescent="0.25">
      <c r="A38" s="281"/>
      <c r="B38" s="34">
        <v>28</v>
      </c>
      <c r="C38" s="35">
        <v>34425</v>
      </c>
      <c r="D38" s="36">
        <v>206594</v>
      </c>
      <c r="E38" s="36">
        <f t="shared" si="12"/>
        <v>11187</v>
      </c>
      <c r="F38" s="36">
        <f>AVERAGE($E$12:E38)</f>
        <v>1718.148148148148</v>
      </c>
      <c r="G38" s="107">
        <f t="shared" si="31"/>
        <v>192744.16666666666</v>
      </c>
      <c r="H38" s="103">
        <f t="shared" si="28"/>
        <v>193542.29487179487</v>
      </c>
      <c r="I38" s="59">
        <f t="shared" si="29"/>
        <v>13051.705128205125</v>
      </c>
      <c r="J38" s="59">
        <f t="shared" si="26"/>
        <v>13051.705128205125</v>
      </c>
      <c r="K38" s="99">
        <f t="shared" si="30"/>
        <v>6.3175625275686251E-2</v>
      </c>
      <c r="L38" s="100">
        <f t="shared" si="27"/>
        <v>170347006.75361598</v>
      </c>
      <c r="N38" s="107">
        <f t="shared" si="9"/>
        <v>187964.90129635707</v>
      </c>
      <c r="O38" s="59">
        <f t="shared" si="13"/>
        <v>18629.098703642929</v>
      </c>
      <c r="P38" s="59">
        <f t="shared" si="14"/>
        <v>18629.098703642929</v>
      </c>
      <c r="Q38" s="99">
        <f t="shared" si="15"/>
        <v>9.0172505995541635E-2</v>
      </c>
      <c r="R38" s="100">
        <f t="shared" si="16"/>
        <v>347043318.51007062</v>
      </c>
      <c r="T38" s="107">
        <f t="shared" si="10"/>
        <v>190955.95245638688</v>
      </c>
      <c r="U38" s="103">
        <f t="shared" si="17"/>
        <v>155.71220863951135</v>
      </c>
      <c r="V38" s="108">
        <v>1</v>
      </c>
      <c r="W38" s="103">
        <f t="shared" si="11"/>
        <v>191111.66466502639</v>
      </c>
      <c r="X38" s="104">
        <f t="shared" si="18"/>
        <v>15482.335334973613</v>
      </c>
      <c r="Y38" s="104">
        <f t="shared" si="19"/>
        <v>15482.335334973613</v>
      </c>
      <c r="Z38" s="105">
        <f t="shared" si="20"/>
        <v>7.9231221680766878E-2</v>
      </c>
      <c r="AA38" s="106">
        <f t="shared" si="21"/>
        <v>239702707.42457253</v>
      </c>
      <c r="AC38" s="27">
        <f>_xlfn.FORECAST.ETS(C38,$D$11:D37,$C$11:C37,1,1,1)</f>
        <v>195333.34556283941</v>
      </c>
      <c r="AD38" s="42">
        <f t="shared" si="22"/>
        <v>11260.654437160585</v>
      </c>
      <c r="AE38" s="27">
        <f t="shared" si="23"/>
        <v>11260.654437160585</v>
      </c>
      <c r="AF38" s="42">
        <f t="shared" si="24"/>
        <v>126802338.35314438</v>
      </c>
    </row>
    <row r="39" spans="1:32" ht="15" customHeight="1" x14ac:dyDescent="0.25">
      <c r="A39" s="281"/>
      <c r="B39" s="34">
        <v>29</v>
      </c>
      <c r="C39" s="35">
        <v>34455</v>
      </c>
      <c r="D39" s="36">
        <v>207280</v>
      </c>
      <c r="E39" s="36">
        <f t="shared" si="12"/>
        <v>686</v>
      </c>
      <c r="F39" s="36">
        <f>AVERAGE($E$12:E39)</f>
        <v>1681.2857142857142</v>
      </c>
      <c r="G39" s="107">
        <f t="shared" si="31"/>
        <v>192795.25</v>
      </c>
      <c r="H39" s="103">
        <f t="shared" si="28"/>
        <v>194462.3148148148</v>
      </c>
      <c r="I39" s="59">
        <f t="shared" si="29"/>
        <v>12817.685185185197</v>
      </c>
      <c r="J39" s="59">
        <f t="shared" si="26"/>
        <v>12817.685185185197</v>
      </c>
      <c r="K39" s="99">
        <f t="shared" si="30"/>
        <v>6.1837539488543022E-2</v>
      </c>
      <c r="L39" s="100">
        <f t="shared" si="27"/>
        <v>164293053.50651607</v>
      </c>
      <c r="N39" s="107">
        <f t="shared" si="9"/>
        <v>191690.72103708569</v>
      </c>
      <c r="O39" s="59">
        <f t="shared" si="13"/>
        <v>15589.278962914308</v>
      </c>
      <c r="P39" s="59">
        <f t="shared" si="14"/>
        <v>15589.278962914308</v>
      </c>
      <c r="Q39" s="99">
        <f t="shared" si="15"/>
        <v>7.5208794687930861E-2</v>
      </c>
      <c r="R39" s="100">
        <f t="shared" si="16"/>
        <v>243025618.58356261</v>
      </c>
      <c r="T39" s="107">
        <f t="shared" si="10"/>
        <v>195962.16526551847</v>
      </c>
      <c r="U39" s="103">
        <f t="shared" si="17"/>
        <v>901.11141873662871</v>
      </c>
      <c r="V39" s="108">
        <v>1</v>
      </c>
      <c r="W39" s="103">
        <f t="shared" si="11"/>
        <v>196863.27668425511</v>
      </c>
      <c r="X39" s="104">
        <f t="shared" si="18"/>
        <v>10416.723315744894</v>
      </c>
      <c r="Y39" s="104">
        <f t="shared" si="19"/>
        <v>10416.723315744894</v>
      </c>
      <c r="Z39" s="105">
        <f t="shared" si="20"/>
        <v>5.0421228669491336E-2</v>
      </c>
      <c r="AA39" s="106">
        <f t="shared" si="21"/>
        <v>108508124.63678329</v>
      </c>
      <c r="AC39" s="27">
        <f>_xlfn.FORECAST.ETS(C39,$D$11:D38,$C$11:C38,1,1,1)</f>
        <v>198790.19952319548</v>
      </c>
      <c r="AD39" s="42">
        <f t="shared" si="22"/>
        <v>8489.8004768045212</v>
      </c>
      <c r="AE39" s="27">
        <f t="shared" si="23"/>
        <v>8489.8004768045212</v>
      </c>
      <c r="AF39" s="42">
        <f t="shared" si="24"/>
        <v>72076712.135950282</v>
      </c>
    </row>
    <row r="40" spans="1:32" ht="15" customHeight="1" x14ac:dyDescent="0.25">
      <c r="A40" s="281"/>
      <c r="B40" s="34">
        <v>30</v>
      </c>
      <c r="C40" s="35">
        <v>34486</v>
      </c>
      <c r="D40" s="36">
        <v>214778</v>
      </c>
      <c r="E40" s="36">
        <f t="shared" si="12"/>
        <v>7498</v>
      </c>
      <c r="F40" s="36">
        <f>AVERAGE($E$12:E40)</f>
        <v>1881.8620689655172</v>
      </c>
      <c r="G40" s="107">
        <f t="shared" si="31"/>
        <v>193450.75</v>
      </c>
      <c r="H40" s="103">
        <f t="shared" si="28"/>
        <v>194476.53571428571</v>
      </c>
      <c r="I40" s="59">
        <f t="shared" si="29"/>
        <v>20301.46428571429</v>
      </c>
      <c r="J40" s="59">
        <f t="shared" si="26"/>
        <v>20301.46428571429</v>
      </c>
      <c r="K40" s="99">
        <f t="shared" si="30"/>
        <v>9.4523015791721177E-2</v>
      </c>
      <c r="L40" s="100">
        <f t="shared" si="27"/>
        <v>412149452.14413279</v>
      </c>
      <c r="N40" s="107">
        <f t="shared" si="9"/>
        <v>194808.57682966857</v>
      </c>
      <c r="O40" s="59">
        <f t="shared" si="13"/>
        <v>19969.423170331429</v>
      </c>
      <c r="P40" s="59">
        <f t="shared" si="14"/>
        <v>19969.423170331429</v>
      </c>
      <c r="Q40" s="99">
        <f t="shared" si="15"/>
        <v>9.2977042203258378E-2</v>
      </c>
      <c r="R40" s="100">
        <f t="shared" si="16"/>
        <v>398777861.75576973</v>
      </c>
      <c r="T40" s="107">
        <f t="shared" si="10"/>
        <v>202237.69367897857</v>
      </c>
      <c r="U40" s="103">
        <f t="shared" si="17"/>
        <v>1727.0233219725496</v>
      </c>
      <c r="V40" s="108">
        <v>1</v>
      </c>
      <c r="W40" s="103">
        <f t="shared" si="11"/>
        <v>203964.71700095112</v>
      </c>
      <c r="X40" s="104">
        <f t="shared" si="18"/>
        <v>10813.282999048883</v>
      </c>
      <c r="Y40" s="104">
        <f t="shared" si="19"/>
        <v>10813.282999048883</v>
      </c>
      <c r="Z40" s="105">
        <f t="shared" si="20"/>
        <v>5.2167517363223094E-2</v>
      </c>
      <c r="AA40" s="106">
        <f t="shared" si="21"/>
        <v>116927089.2175196</v>
      </c>
      <c r="AC40" s="27">
        <f>_xlfn.FORECAST.ETS(C40,$D$11:D39,$C$11:C39,1,1,1)</f>
        <v>197746.36977015843</v>
      </c>
      <c r="AD40" s="42">
        <f t="shared" si="22"/>
        <v>17031.630229841569</v>
      </c>
      <c r="AE40" s="27">
        <f t="shared" si="23"/>
        <v>17031.630229841569</v>
      </c>
      <c r="AF40" s="42">
        <f t="shared" si="24"/>
        <v>290076428.28605318</v>
      </c>
    </row>
    <row r="41" spans="1:32" ht="15" customHeight="1" x14ac:dyDescent="0.25">
      <c r="A41" s="281"/>
      <c r="B41" s="34">
        <v>31</v>
      </c>
      <c r="C41" s="35">
        <v>34516</v>
      </c>
      <c r="D41" s="36">
        <v>215045</v>
      </c>
      <c r="E41" s="36">
        <f t="shared" si="12"/>
        <v>267</v>
      </c>
      <c r="F41" s="36">
        <f>AVERAGE($E$12:E41)</f>
        <v>1828.0333333333333</v>
      </c>
      <c r="G41" s="107">
        <f t="shared" si="31"/>
        <v>193862.41666666666</v>
      </c>
      <c r="H41" s="103">
        <f t="shared" si="28"/>
        <v>195332.61206896551</v>
      </c>
      <c r="I41" s="59">
        <f t="shared" si="29"/>
        <v>19712.387931034493</v>
      </c>
      <c r="J41" s="59">
        <f t="shared" si="26"/>
        <v>19712.387931034493</v>
      </c>
      <c r="K41" s="99">
        <f t="shared" si="30"/>
        <v>9.1666339282636164E-2</v>
      </c>
      <c r="L41" s="100">
        <f t="shared" si="27"/>
        <v>388578237.94359434</v>
      </c>
      <c r="N41" s="107">
        <f t="shared" si="9"/>
        <v>198802.46146373486</v>
      </c>
      <c r="O41" s="59">
        <f t="shared" si="13"/>
        <v>16242.538536265143</v>
      </c>
      <c r="P41" s="59">
        <f t="shared" si="14"/>
        <v>16242.538536265143</v>
      </c>
      <c r="Q41" s="99">
        <f t="shared" si="15"/>
        <v>7.553088207707756E-2</v>
      </c>
      <c r="R41" s="100">
        <f t="shared" si="16"/>
        <v>263820058.10205823</v>
      </c>
      <c r="T41" s="107">
        <f t="shared" si="10"/>
        <v>207288.80190066577</v>
      </c>
      <c r="U41" s="103">
        <f t="shared" si="17"/>
        <v>2237.8510617509319</v>
      </c>
      <c r="V41" s="108">
        <v>1</v>
      </c>
      <c r="W41" s="103">
        <f t="shared" si="11"/>
        <v>209526.6529624167</v>
      </c>
      <c r="X41" s="104">
        <f t="shared" si="18"/>
        <v>5518.3470375832985</v>
      </c>
      <c r="Y41" s="104">
        <f t="shared" si="19"/>
        <v>5518.3470375832985</v>
      </c>
      <c r="Z41" s="105">
        <f t="shared" si="20"/>
        <v>2.5693260192306933E-2</v>
      </c>
      <c r="AA41" s="106">
        <f t="shared" si="21"/>
        <v>30452154.027204368</v>
      </c>
      <c r="AC41" s="27">
        <f>_xlfn.FORECAST.ETS(C41,$D$11:D40,$C$11:C40,1,1,1)</f>
        <v>214133.61614491045</v>
      </c>
      <c r="AD41" s="42">
        <f t="shared" si="22"/>
        <v>911.38385508954525</v>
      </c>
      <c r="AE41" s="27">
        <f t="shared" si="23"/>
        <v>911.38385508954525</v>
      </c>
      <c r="AF41" s="42">
        <f t="shared" si="24"/>
        <v>830620.53131788119</v>
      </c>
    </row>
    <row r="42" spans="1:32" ht="15" customHeight="1" x14ac:dyDescent="0.25">
      <c r="A42" s="281"/>
      <c r="B42" s="34">
        <v>32</v>
      </c>
      <c r="C42" s="35">
        <v>34547</v>
      </c>
      <c r="D42" s="36">
        <v>200511</v>
      </c>
      <c r="E42" s="36">
        <f t="shared" si="12"/>
        <v>-14534</v>
      </c>
      <c r="F42" s="36">
        <f>AVERAGE($E$12:E42)</f>
        <v>1300.2258064516129</v>
      </c>
      <c r="G42" s="107">
        <f t="shared" si="31"/>
        <v>194313.33333333334</v>
      </c>
      <c r="H42" s="103">
        <f t="shared" si="28"/>
        <v>195690.44999999998</v>
      </c>
      <c r="I42" s="59">
        <f t="shared" si="29"/>
        <v>4820.5500000000175</v>
      </c>
      <c r="J42" s="59">
        <f t="shared" si="26"/>
        <v>4820.5500000000175</v>
      </c>
      <c r="K42" s="99">
        <f t="shared" si="30"/>
        <v>2.4041324416116908E-2</v>
      </c>
      <c r="L42" s="100">
        <f t="shared" si="27"/>
        <v>23237702.30250017</v>
      </c>
      <c r="N42" s="107">
        <f t="shared" si="9"/>
        <v>202050.9691709879</v>
      </c>
      <c r="O42" s="59">
        <f t="shared" si="13"/>
        <v>-1539.9691709878971</v>
      </c>
      <c r="P42" s="59">
        <f t="shared" si="14"/>
        <v>1539.9691709878971</v>
      </c>
      <c r="Q42" s="99">
        <f t="shared" si="15"/>
        <v>7.6802228854671167E-3</v>
      </c>
      <c r="R42" s="100">
        <f t="shared" si="16"/>
        <v>2371505.0475931512</v>
      </c>
      <c r="T42" s="107">
        <f t="shared" si="10"/>
        <v>206821.95707369168</v>
      </c>
      <c r="U42" s="103">
        <f t="shared" si="17"/>
        <v>1822.2077405638317</v>
      </c>
      <c r="V42" s="108">
        <v>1</v>
      </c>
      <c r="W42" s="103">
        <f t="shared" si="11"/>
        <v>208644.16481425552</v>
      </c>
      <c r="X42" s="104">
        <f t="shared" si="18"/>
        <v>-8133.1648142555205</v>
      </c>
      <c r="Y42" s="104">
        <f t="shared" si="19"/>
        <v>8133.1648142555205</v>
      </c>
      <c r="Z42" s="105">
        <f t="shared" si="20"/>
        <v>3.7820757582159643E-2</v>
      </c>
      <c r="AA42" s="106">
        <f t="shared" si="21"/>
        <v>66148369.895844035</v>
      </c>
      <c r="AC42" s="27">
        <f>_xlfn.FORECAST.ETS(C42,$D$11:D41,$C$11:C41,1,1,1)</f>
        <v>199425.37550869677</v>
      </c>
      <c r="AD42" s="42">
        <f t="shared" si="22"/>
        <v>1085.6244913032278</v>
      </c>
      <c r="AE42" s="27">
        <f t="shared" si="23"/>
        <v>1085.6244913032278</v>
      </c>
      <c r="AF42" s="42">
        <f t="shared" si="24"/>
        <v>1178580.5361173921</v>
      </c>
    </row>
    <row r="43" spans="1:32" ht="15" customHeight="1" x14ac:dyDescent="0.25">
      <c r="A43" s="281"/>
      <c r="B43" s="34">
        <v>33</v>
      </c>
      <c r="C43" s="35">
        <v>34578</v>
      </c>
      <c r="D43" s="36">
        <v>202864</v>
      </c>
      <c r="E43" s="36">
        <f t="shared" si="12"/>
        <v>2353</v>
      </c>
      <c r="F43" s="36">
        <f>AVERAGE($E$12:E43)</f>
        <v>1333.125</v>
      </c>
      <c r="G43" s="107">
        <f t="shared" si="31"/>
        <v>194875.5</v>
      </c>
      <c r="H43" s="103">
        <f t="shared" si="28"/>
        <v>195613.55913978495</v>
      </c>
      <c r="I43" s="59">
        <f t="shared" si="29"/>
        <v>7250.4408602150506</v>
      </c>
      <c r="J43" s="59">
        <f t="shared" si="26"/>
        <v>7250.4408602150506</v>
      </c>
      <c r="K43" s="99">
        <f t="shared" si="30"/>
        <v>3.5740401748043271E-2</v>
      </c>
      <c r="L43" s="100">
        <f t="shared" si="27"/>
        <v>52568892.667475961</v>
      </c>
      <c r="N43" s="107">
        <f t="shared" si="9"/>
        <v>201742.97533679035</v>
      </c>
      <c r="O43" s="59">
        <f t="shared" si="13"/>
        <v>1121.0246632096532</v>
      </c>
      <c r="P43" s="59">
        <f t="shared" si="14"/>
        <v>1121.0246632096532</v>
      </c>
      <c r="Q43" s="99">
        <f t="shared" si="15"/>
        <v>5.5259911231645498E-3</v>
      </c>
      <c r="R43" s="100">
        <f t="shared" si="16"/>
        <v>1256696.2955243164</v>
      </c>
      <c r="T43" s="107">
        <f t="shared" si="10"/>
        <v>206910.11536997883</v>
      </c>
      <c r="U43" s="103">
        <f t="shared" si="17"/>
        <v>1555.7282176250951</v>
      </c>
      <c r="V43" s="108">
        <v>1</v>
      </c>
      <c r="W43" s="103">
        <f t="shared" si="11"/>
        <v>208465.84358760391</v>
      </c>
      <c r="X43" s="104">
        <f t="shared" si="18"/>
        <v>-5601.8435876039148</v>
      </c>
      <c r="Y43" s="104">
        <f t="shared" si="19"/>
        <v>5601.8435876039148</v>
      </c>
      <c r="Z43" s="105">
        <f t="shared" si="20"/>
        <v>2.7937836765084781E-2</v>
      </c>
      <c r="AA43" s="106">
        <f t="shared" si="21"/>
        <v>31380651.579979099</v>
      </c>
      <c r="AC43" s="27">
        <f>_xlfn.FORECAST.ETS(C43,$D$11:D42,$C$11:C42,1,1,1)</f>
        <v>203720.15168374349</v>
      </c>
      <c r="AD43" s="42">
        <f t="shared" si="22"/>
        <v>-856.15168374349014</v>
      </c>
      <c r="AE43" s="27">
        <f t="shared" si="23"/>
        <v>856.15168374349014</v>
      </c>
      <c r="AF43" s="42">
        <f t="shared" si="24"/>
        <v>732995.7055768132</v>
      </c>
    </row>
    <row r="44" spans="1:32" ht="15" customHeight="1" x14ac:dyDescent="0.25">
      <c r="A44" s="281"/>
      <c r="B44" s="34">
        <v>34</v>
      </c>
      <c r="C44" s="35">
        <v>34608</v>
      </c>
      <c r="D44" s="36">
        <v>190074</v>
      </c>
      <c r="E44" s="36">
        <f t="shared" si="12"/>
        <v>-12790</v>
      </c>
      <c r="F44" s="36">
        <f>AVERAGE($E$12:E44)</f>
        <v>905.15151515151513</v>
      </c>
      <c r="G44" s="107">
        <f t="shared" si="31"/>
        <v>195298.08333333334</v>
      </c>
      <c r="H44" s="103">
        <f t="shared" si="28"/>
        <v>196208.625</v>
      </c>
      <c r="I44" s="59">
        <f t="shared" si="29"/>
        <v>-6134.625</v>
      </c>
      <c r="J44" s="59">
        <f t="shared" si="26"/>
        <v>6134.625</v>
      </c>
      <c r="K44" s="99">
        <f t="shared" si="30"/>
        <v>3.2274929764197102E-2</v>
      </c>
      <c r="L44" s="100">
        <f t="shared" si="27"/>
        <v>37633623.890625</v>
      </c>
      <c r="N44" s="107">
        <f t="shared" si="9"/>
        <v>201967.18026943231</v>
      </c>
      <c r="O44" s="59">
        <f t="shared" si="13"/>
        <v>-11893.180269432312</v>
      </c>
      <c r="P44" s="59">
        <f t="shared" si="14"/>
        <v>11893.180269432312</v>
      </c>
      <c r="Q44" s="99">
        <f t="shared" si="15"/>
        <v>6.2571315747720957E-2</v>
      </c>
      <c r="R44" s="100">
        <f t="shared" si="16"/>
        <v>141447736.92121404</v>
      </c>
      <c r="T44" s="107">
        <f t="shared" si="10"/>
        <v>202948.29051132273</v>
      </c>
      <c r="U44" s="103">
        <f t="shared" si="17"/>
        <v>707.81992042548745</v>
      </c>
      <c r="V44" s="108">
        <v>1</v>
      </c>
      <c r="W44" s="103">
        <f t="shared" si="11"/>
        <v>203656.11043174821</v>
      </c>
      <c r="X44" s="104">
        <f t="shared" si="18"/>
        <v>-13582.11043174821</v>
      </c>
      <c r="Y44" s="104">
        <f t="shared" si="19"/>
        <v>13582.11043174821</v>
      </c>
      <c r="Z44" s="105">
        <f t="shared" si="20"/>
        <v>6.6951802349101905E-2</v>
      </c>
      <c r="AA44" s="106">
        <f t="shared" si="21"/>
        <v>184473723.78020352</v>
      </c>
      <c r="AC44" s="27">
        <f>_xlfn.FORECAST.ETS(C44,$D$11:D43,$C$11:C43,1,1,1)</f>
        <v>187174.9449857446</v>
      </c>
      <c r="AD44" s="42">
        <f t="shared" si="22"/>
        <v>2899.0550142553984</v>
      </c>
      <c r="AE44" s="27">
        <f t="shared" si="23"/>
        <v>2899.0550142553984</v>
      </c>
      <c r="AF44" s="42">
        <f t="shared" si="24"/>
        <v>8404519.9756793678</v>
      </c>
    </row>
    <row r="45" spans="1:32" ht="15" customHeight="1" x14ac:dyDescent="0.25">
      <c r="A45" s="281"/>
      <c r="B45" s="34">
        <v>35</v>
      </c>
      <c r="C45" s="35">
        <v>34639</v>
      </c>
      <c r="D45" s="36">
        <v>193087</v>
      </c>
      <c r="E45" s="36">
        <f t="shared" si="12"/>
        <v>3013</v>
      </c>
      <c r="F45" s="36">
        <f>AVERAGE($E$12:E45)</f>
        <v>967.14705882352939</v>
      </c>
      <c r="G45" s="107">
        <f t="shared" si="31"/>
        <v>195944.08333333334</v>
      </c>
      <c r="H45" s="103">
        <f t="shared" si="28"/>
        <v>196203.23484848486</v>
      </c>
      <c r="I45" s="59">
        <f t="shared" si="29"/>
        <v>-3116.2348484848626</v>
      </c>
      <c r="J45" s="59">
        <f t="shared" si="26"/>
        <v>3116.2348484848626</v>
      </c>
      <c r="K45" s="99">
        <f t="shared" si="30"/>
        <v>1.6139019449703307E-2</v>
      </c>
      <c r="L45" s="100">
        <f t="shared" si="27"/>
        <v>9710919.630911475</v>
      </c>
      <c r="N45" s="107">
        <f t="shared" si="9"/>
        <v>199588.54421554587</v>
      </c>
      <c r="O45" s="59">
        <f t="shared" si="13"/>
        <v>-6501.5442155458732</v>
      </c>
      <c r="P45" s="59">
        <f t="shared" si="14"/>
        <v>6501.5442155458732</v>
      </c>
      <c r="Q45" s="99">
        <f t="shared" si="15"/>
        <v>3.3671579213234826E-2</v>
      </c>
      <c r="R45" s="100">
        <f t="shared" si="16"/>
        <v>42270077.186698005</v>
      </c>
      <c r="T45" s="107">
        <f t="shared" si="10"/>
        <v>200485.37730222373</v>
      </c>
      <c r="U45" s="103">
        <f t="shared" si="17"/>
        <v>220.55846746606687</v>
      </c>
      <c r="V45" s="108">
        <v>1</v>
      </c>
      <c r="W45" s="103">
        <f t="shared" si="11"/>
        <v>200705.93576968979</v>
      </c>
      <c r="X45" s="104">
        <f t="shared" si="18"/>
        <v>-7618.9357696897932</v>
      </c>
      <c r="Y45" s="104">
        <f t="shared" si="19"/>
        <v>7618.9357696897932</v>
      </c>
      <c r="Z45" s="105">
        <f t="shared" si="20"/>
        <v>4.0084050263001741E-2</v>
      </c>
      <c r="AA45" s="106">
        <f t="shared" si="21"/>
        <v>58048182.262658603</v>
      </c>
      <c r="AC45" s="27">
        <f>_xlfn.FORECAST.ETS(C45,$D$11:D44,$C$11:C44,1,1,1)</f>
        <v>191978.54512925469</v>
      </c>
      <c r="AD45" s="42">
        <f t="shared" si="22"/>
        <v>1108.4548707453068</v>
      </c>
      <c r="AE45" s="27">
        <f t="shared" si="23"/>
        <v>1108.4548707453068</v>
      </c>
      <c r="AF45" s="42">
        <f t="shared" si="24"/>
        <v>1228672.200478995</v>
      </c>
    </row>
    <row r="46" spans="1:32" ht="15" customHeight="1" x14ac:dyDescent="0.25">
      <c r="A46" s="281"/>
      <c r="B46" s="34">
        <v>36</v>
      </c>
      <c r="C46" s="35">
        <v>34669</v>
      </c>
      <c r="D46" s="36">
        <v>193838</v>
      </c>
      <c r="E46" s="36">
        <f t="shared" si="12"/>
        <v>751</v>
      </c>
      <c r="F46" s="36">
        <f>AVERAGE($E$12:E46)</f>
        <v>960.97142857142853</v>
      </c>
      <c r="G46" s="107">
        <f t="shared" si="31"/>
        <v>196465.66666666666</v>
      </c>
      <c r="H46" s="103">
        <f t="shared" si="28"/>
        <v>196911.23039215687</v>
      </c>
      <c r="I46" s="59">
        <f t="shared" si="29"/>
        <v>-3073.2303921568673</v>
      </c>
      <c r="J46" s="59">
        <f t="shared" si="26"/>
        <v>3073.2303921568673</v>
      </c>
      <c r="K46" s="99">
        <f t="shared" si="30"/>
        <v>1.5854633209983943E-2</v>
      </c>
      <c r="L46" s="100">
        <f t="shared" si="27"/>
        <v>9444745.0432766527</v>
      </c>
      <c r="N46" s="107">
        <f t="shared" si="9"/>
        <v>198288.2353724367</v>
      </c>
      <c r="O46" s="59">
        <f t="shared" si="13"/>
        <v>-4450.2353724366985</v>
      </c>
      <c r="P46" s="59">
        <f t="shared" si="14"/>
        <v>4450.2353724366985</v>
      </c>
      <c r="Q46" s="99">
        <f t="shared" si="15"/>
        <v>2.2958529145145422E-2</v>
      </c>
      <c r="R46" s="100">
        <f t="shared" si="16"/>
        <v>19804594.8700868</v>
      </c>
      <c r="T46" s="107">
        <f t="shared" si="10"/>
        <v>198645.55503878283</v>
      </c>
      <c r="U46" s="103">
        <f t="shared" si="17"/>
        <v>-96.069917068421915</v>
      </c>
      <c r="V46" s="108">
        <v>1</v>
      </c>
      <c r="W46" s="103">
        <f t="shared" si="11"/>
        <v>198549.48512171442</v>
      </c>
      <c r="X46" s="104">
        <f t="shared" si="18"/>
        <v>-4711.4851217144169</v>
      </c>
      <c r="Y46" s="104">
        <f t="shared" si="19"/>
        <v>4711.4851217144169</v>
      </c>
      <c r="Z46" s="105">
        <f t="shared" si="20"/>
        <v>2.4400840666199262E-2</v>
      </c>
      <c r="AA46" s="106">
        <f t="shared" si="21"/>
        <v>22198092.052136313</v>
      </c>
      <c r="AC46" s="27">
        <f>_xlfn.FORECAST.ETS(C46,$D$11:D45,$C$11:C45,1,1,1)</f>
        <v>180600.17144300084</v>
      </c>
      <c r="AD46" s="42">
        <f t="shared" si="22"/>
        <v>13237.828556999157</v>
      </c>
      <c r="AE46" s="27">
        <f t="shared" si="23"/>
        <v>13237.828556999157</v>
      </c>
      <c r="AF46" s="42">
        <f t="shared" si="24"/>
        <v>175240104.90450236</v>
      </c>
    </row>
    <row r="47" spans="1:32" ht="15" customHeight="1" x14ac:dyDescent="0.25">
      <c r="A47" s="281"/>
      <c r="B47" s="34">
        <v>37</v>
      </c>
      <c r="C47" s="35">
        <v>34700</v>
      </c>
      <c r="D47" s="36">
        <v>171053</v>
      </c>
      <c r="E47" s="36">
        <f t="shared" si="12"/>
        <v>-22785</v>
      </c>
      <c r="F47" s="36">
        <f>AVERAGE($E$12:E47)</f>
        <v>301.36111111111109</v>
      </c>
      <c r="G47" s="107">
        <f t="shared" si="31"/>
        <v>198509.33333333334</v>
      </c>
      <c r="H47" s="103">
        <f t="shared" si="28"/>
        <v>197426.63809523807</v>
      </c>
      <c r="I47" s="59">
        <f t="shared" si="29"/>
        <v>-26373.638095238071</v>
      </c>
      <c r="J47" s="59">
        <f t="shared" si="26"/>
        <v>26373.638095238071</v>
      </c>
      <c r="K47" s="99">
        <f t="shared" si="30"/>
        <v>0.15418401369890075</v>
      </c>
      <c r="L47" s="100">
        <f t="shared" si="27"/>
        <v>695568786.37859285</v>
      </c>
      <c r="N47" s="107">
        <f t="shared" si="9"/>
        <v>197398.18829794938</v>
      </c>
      <c r="O47" s="59">
        <f t="shared" si="13"/>
        <v>-26345.188297949382</v>
      </c>
      <c r="P47" s="59">
        <f t="shared" si="14"/>
        <v>26345.188297949382</v>
      </c>
      <c r="Q47" s="99">
        <f t="shared" si="15"/>
        <v>0.15401769216529018</v>
      </c>
      <c r="R47" s="100">
        <f t="shared" si="16"/>
        <v>694068946.454409</v>
      </c>
      <c r="T47" s="107">
        <f t="shared" si="10"/>
        <v>190300.53958520008</v>
      </c>
      <c r="U47" s="103">
        <f t="shared" si="17"/>
        <v>-1363.7241229926774</v>
      </c>
      <c r="V47" s="108">
        <v>1</v>
      </c>
      <c r="W47" s="103">
        <f t="shared" si="11"/>
        <v>188936.81546220739</v>
      </c>
      <c r="X47" s="104">
        <f t="shared" si="18"/>
        <v>-17883.815462207393</v>
      </c>
      <c r="Y47" s="104">
        <f t="shared" si="19"/>
        <v>17883.815462207393</v>
      </c>
      <c r="Z47" s="105">
        <f t="shared" si="20"/>
        <v>9.2261659025616199E-2</v>
      </c>
      <c r="AA47" s="106">
        <f t="shared" si="21"/>
        <v>319830855.48628819</v>
      </c>
      <c r="AC47" s="27">
        <f>_xlfn.FORECAST.ETS(C47,$D$11:D46,$C$11:C46,1,1,1)</f>
        <v>180027.42215606687</v>
      </c>
      <c r="AD47" s="42">
        <f t="shared" si="22"/>
        <v>-8974.4221560668666</v>
      </c>
      <c r="AE47" s="27">
        <f t="shared" si="23"/>
        <v>8974.4221560668666</v>
      </c>
      <c r="AF47" s="42">
        <f t="shared" si="24"/>
        <v>80540253.035303861</v>
      </c>
    </row>
    <row r="48" spans="1:32" ht="15" customHeight="1" x14ac:dyDescent="0.25">
      <c r="A48" s="281"/>
      <c r="B48" s="34">
        <v>38</v>
      </c>
      <c r="C48" s="35">
        <v>34731</v>
      </c>
      <c r="D48" s="36">
        <v>201227</v>
      </c>
      <c r="E48" s="36">
        <f t="shared" si="12"/>
        <v>30174</v>
      </c>
      <c r="F48" s="36">
        <f>AVERAGE($E$12:E48)</f>
        <v>1108.7297297297298</v>
      </c>
      <c r="G48" s="107">
        <f t="shared" si="31"/>
        <v>198893.41666666666</v>
      </c>
      <c r="H48" s="103">
        <f t="shared" si="28"/>
        <v>198810.69444444447</v>
      </c>
      <c r="I48" s="59">
        <f t="shared" si="29"/>
        <v>2416.3055555555329</v>
      </c>
      <c r="J48" s="59">
        <f t="shared" si="26"/>
        <v>2416.3055555555329</v>
      </c>
      <c r="K48" s="99">
        <f t="shared" si="30"/>
        <v>1.2007859559380864E-2</v>
      </c>
      <c r="L48" s="100">
        <f t="shared" si="27"/>
        <v>5838532.5378085328</v>
      </c>
      <c r="N48" s="107">
        <f t="shared" si="9"/>
        <v>192129.15063835951</v>
      </c>
      <c r="O48" s="59">
        <f t="shared" si="13"/>
        <v>9097.8493616404885</v>
      </c>
      <c r="P48" s="59">
        <f t="shared" si="14"/>
        <v>9097.8493616404885</v>
      </c>
      <c r="Q48" s="99">
        <f t="shared" si="15"/>
        <v>4.5211871973644138E-2</v>
      </c>
      <c r="R48" s="100">
        <f t="shared" si="16"/>
        <v>82770863.007102251</v>
      </c>
      <c r="T48" s="107">
        <f t="shared" si="10"/>
        <v>192623.87082354518</v>
      </c>
      <c r="U48" s="103">
        <f t="shared" si="17"/>
        <v>-797.11700750305158</v>
      </c>
      <c r="V48" s="108">
        <v>1</v>
      </c>
      <c r="W48" s="103">
        <f t="shared" si="11"/>
        <v>191826.75381604212</v>
      </c>
      <c r="X48" s="104">
        <f t="shared" si="18"/>
        <v>9400.2461839578755</v>
      </c>
      <c r="Y48" s="104">
        <f t="shared" si="19"/>
        <v>9400.2461839578755</v>
      </c>
      <c r="Z48" s="105">
        <f t="shared" si="20"/>
        <v>5.4955167018163234E-2</v>
      </c>
      <c r="AA48" s="106">
        <f t="shared" si="21"/>
        <v>88364628.319014594</v>
      </c>
      <c r="AC48" s="27">
        <f>_xlfn.FORECAST.ETS(C48,$D$11:D47,$C$11:C47,1,1,1)</f>
        <v>200579.34911928285</v>
      </c>
      <c r="AD48" s="42">
        <f t="shared" si="22"/>
        <v>647.65088071714854</v>
      </c>
      <c r="AE48" s="27">
        <f t="shared" si="23"/>
        <v>647.65088071714854</v>
      </c>
      <c r="AF48" s="42">
        <f t="shared" si="24"/>
        <v>419451.66329369816</v>
      </c>
    </row>
    <row r="49" spans="1:32" ht="15" customHeight="1" x14ac:dyDescent="0.25">
      <c r="A49" s="281"/>
      <c r="B49" s="34">
        <v>39</v>
      </c>
      <c r="C49" s="35">
        <v>34759</v>
      </c>
      <c r="D49" s="36">
        <v>198213</v>
      </c>
      <c r="E49" s="36">
        <f t="shared" si="12"/>
        <v>-3014</v>
      </c>
      <c r="F49" s="36">
        <f>AVERAGE($E$12:E49)</f>
        <v>1000.2368421052631</v>
      </c>
      <c r="G49" s="107">
        <f t="shared" si="31"/>
        <v>199313.16666666666</v>
      </c>
      <c r="H49" s="103">
        <f t="shared" si="28"/>
        <v>200002.14639639639</v>
      </c>
      <c r="I49" s="59">
        <f t="shared" si="29"/>
        <v>-1789.1463963963906</v>
      </c>
      <c r="J49" s="59">
        <f t="shared" si="26"/>
        <v>1789.1463963963906</v>
      </c>
      <c r="K49" s="99">
        <f t="shared" si="30"/>
        <v>9.0263827115092884E-3</v>
      </c>
      <c r="L49" s="100">
        <f t="shared" si="27"/>
        <v>3201044.8277381905</v>
      </c>
      <c r="N49" s="107">
        <f t="shared" si="9"/>
        <v>193948.72051068762</v>
      </c>
      <c r="O49" s="59">
        <f t="shared" si="13"/>
        <v>4264.2794893123792</v>
      </c>
      <c r="P49" s="59">
        <f t="shared" si="14"/>
        <v>4264.2794893123792</v>
      </c>
      <c r="Q49" s="99">
        <f t="shared" si="15"/>
        <v>2.151362165605878E-2</v>
      </c>
      <c r="R49" s="100">
        <f t="shared" si="16"/>
        <v>18184079.562970243</v>
      </c>
      <c r="T49" s="107">
        <f t="shared" si="10"/>
        <v>193742.62767122948</v>
      </c>
      <c r="U49" s="103">
        <f t="shared" si="17"/>
        <v>-502.69567330973325</v>
      </c>
      <c r="V49" s="108">
        <v>1</v>
      </c>
      <c r="W49" s="103">
        <f t="shared" si="11"/>
        <v>193239.93199791975</v>
      </c>
      <c r="X49" s="104">
        <f t="shared" si="18"/>
        <v>4973.0680020802538</v>
      </c>
      <c r="Y49" s="104">
        <f t="shared" si="19"/>
        <v>4973.0680020802538</v>
      </c>
      <c r="Z49" s="105">
        <f t="shared" si="20"/>
        <v>2.4713721330041464E-2</v>
      </c>
      <c r="AA49" s="106">
        <f t="shared" si="21"/>
        <v>24731405.353314485</v>
      </c>
      <c r="AC49" s="27">
        <f>_xlfn.FORECAST.ETS(C49,$D$11:D48,$C$11:C48,1,1,1)</f>
        <v>201899.48039965035</v>
      </c>
      <c r="AD49" s="42">
        <f t="shared" si="22"/>
        <v>-3686.480399650347</v>
      </c>
      <c r="AE49" s="27">
        <f t="shared" si="23"/>
        <v>3686.480399650347</v>
      </c>
      <c r="AF49" s="42">
        <f t="shared" si="24"/>
        <v>13590137.737006182</v>
      </c>
    </row>
    <row r="50" spans="1:32" ht="15" customHeight="1" x14ac:dyDescent="0.25">
      <c r="A50" s="281"/>
      <c r="B50" s="34">
        <v>40</v>
      </c>
      <c r="C50" s="35">
        <v>34790</v>
      </c>
      <c r="D50" s="36">
        <v>212586</v>
      </c>
      <c r="E50" s="36">
        <f t="shared" si="12"/>
        <v>14373</v>
      </c>
      <c r="F50" s="36">
        <f>AVERAGE($E$12:E50)</f>
        <v>1343.1282051282051</v>
      </c>
      <c r="G50" s="107">
        <f t="shared" si="31"/>
        <v>199547</v>
      </c>
      <c r="H50" s="103">
        <f t="shared" si="28"/>
        <v>200313.40350877191</v>
      </c>
      <c r="I50" s="59">
        <f t="shared" si="29"/>
        <v>12272.596491228091</v>
      </c>
      <c r="J50" s="59">
        <f t="shared" si="26"/>
        <v>12272.596491228091</v>
      </c>
      <c r="K50" s="99">
        <f t="shared" si="30"/>
        <v>5.7730031569473483E-2</v>
      </c>
      <c r="L50" s="100">
        <f t="shared" si="27"/>
        <v>150616624.63650405</v>
      </c>
      <c r="N50" s="107">
        <f t="shared" si="9"/>
        <v>194801.57640855011</v>
      </c>
      <c r="O50" s="59">
        <f t="shared" si="13"/>
        <v>17784.423591449886</v>
      </c>
      <c r="P50" s="59">
        <f t="shared" si="14"/>
        <v>17784.423591449886</v>
      </c>
      <c r="Q50" s="99">
        <f t="shared" si="15"/>
        <v>8.365754843428018E-2</v>
      </c>
      <c r="R50" s="100">
        <f t="shared" si="16"/>
        <v>316285722.48011923</v>
      </c>
      <c r="T50" s="107">
        <f t="shared" si="10"/>
        <v>199043.75239854382</v>
      </c>
      <c r="U50" s="103">
        <f t="shared" si="17"/>
        <v>389.2046682203403</v>
      </c>
      <c r="V50" s="108">
        <v>1</v>
      </c>
      <c r="W50" s="103">
        <f t="shared" si="11"/>
        <v>199432.95706676415</v>
      </c>
      <c r="X50" s="104">
        <f t="shared" si="18"/>
        <v>13153.042933235847</v>
      </c>
      <c r="Y50" s="104">
        <f t="shared" si="19"/>
        <v>13153.042933235847</v>
      </c>
      <c r="Z50" s="105">
        <f t="shared" si="20"/>
        <v>6.6358124508664157E-2</v>
      </c>
      <c r="AA50" s="106">
        <f t="shared" si="21"/>
        <v>173002538.40354547</v>
      </c>
      <c r="AC50" s="27">
        <f>_xlfn.FORECAST.ETS(C50,$D$11:D49,$C$11:C49,1,1,1)</f>
        <v>217181.94076528618</v>
      </c>
      <c r="AD50" s="42">
        <f t="shared" si="22"/>
        <v>-4595.9407652861846</v>
      </c>
      <c r="AE50" s="27">
        <f t="shared" si="23"/>
        <v>4595.9407652861846</v>
      </c>
      <c r="AF50" s="42">
        <f t="shared" si="24"/>
        <v>21122671.51801936</v>
      </c>
    </row>
    <row r="51" spans="1:32" ht="15" customHeight="1" x14ac:dyDescent="0.25">
      <c r="A51" s="281"/>
      <c r="B51" s="34">
        <v>41</v>
      </c>
      <c r="C51" s="35">
        <v>34820</v>
      </c>
      <c r="D51" s="36">
        <v>211370</v>
      </c>
      <c r="E51" s="36">
        <f t="shared" si="12"/>
        <v>-1216</v>
      </c>
      <c r="F51" s="36">
        <f>AVERAGE($E$12:E51)</f>
        <v>1279.1500000000001</v>
      </c>
      <c r="G51" s="107">
        <f t="shared" si="31"/>
        <v>200046.33333333334</v>
      </c>
      <c r="H51" s="103">
        <f t="shared" si="28"/>
        <v>200890.12820512822</v>
      </c>
      <c r="I51" s="59">
        <f t="shared" si="29"/>
        <v>10479.871794871782</v>
      </c>
      <c r="J51" s="59">
        <f t="shared" si="26"/>
        <v>10479.871794871782</v>
      </c>
      <c r="K51" s="99">
        <f t="shared" si="30"/>
        <v>4.9580696384878567E-2</v>
      </c>
      <c r="L51" s="100">
        <f t="shared" si="27"/>
        <v>109827712.83694911</v>
      </c>
      <c r="N51" s="107">
        <f t="shared" si="9"/>
        <v>198358.46112684012</v>
      </c>
      <c r="O51" s="59">
        <f t="shared" si="13"/>
        <v>13011.53887315988</v>
      </c>
      <c r="P51" s="59">
        <f t="shared" si="14"/>
        <v>13011.53887315988</v>
      </c>
      <c r="Q51" s="99">
        <f t="shared" si="15"/>
        <v>6.15581154996446E-2</v>
      </c>
      <c r="R51" s="100">
        <f t="shared" si="16"/>
        <v>169300143.84775066</v>
      </c>
      <c r="T51" s="107">
        <f t="shared" si="10"/>
        <v>203014.0699467349</v>
      </c>
      <c r="U51" s="103">
        <f t="shared" si="17"/>
        <v>939.53110498606293</v>
      </c>
      <c r="V51" s="108">
        <v>1</v>
      </c>
      <c r="W51" s="103">
        <f t="shared" si="11"/>
        <v>203953.60105172097</v>
      </c>
      <c r="X51" s="104">
        <f t="shared" si="18"/>
        <v>7416.3989482790348</v>
      </c>
      <c r="Y51" s="104">
        <f t="shared" si="19"/>
        <v>7416.3989482790348</v>
      </c>
      <c r="Z51" s="105">
        <f t="shared" si="20"/>
        <v>3.488658212807539E-2</v>
      </c>
      <c r="AA51" s="106">
        <f t="shared" si="21"/>
        <v>55002973.360034376</v>
      </c>
      <c r="AC51" s="27">
        <f>_xlfn.FORECAST.ETS(C51,$D$11:D50,$C$11:C50,1,1,1)</f>
        <v>208265.71705174097</v>
      </c>
      <c r="AD51" s="42">
        <f t="shared" si="22"/>
        <v>3104.2829482590314</v>
      </c>
      <c r="AE51" s="27">
        <f t="shared" si="23"/>
        <v>3104.2829482590314</v>
      </c>
      <c r="AF51" s="42">
        <f t="shared" si="24"/>
        <v>9636572.6228517834</v>
      </c>
    </row>
    <row r="52" spans="1:32" ht="15" customHeight="1" x14ac:dyDescent="0.25">
      <c r="A52" s="281"/>
      <c r="B52" s="34">
        <v>42</v>
      </c>
      <c r="C52" s="35">
        <v>34851</v>
      </c>
      <c r="D52" s="36">
        <v>217188</v>
      </c>
      <c r="E52" s="36">
        <f t="shared" si="12"/>
        <v>5818</v>
      </c>
      <c r="F52" s="36">
        <f>AVERAGE($E$12:E52)</f>
        <v>1389.8536585365853</v>
      </c>
      <c r="G52" s="107">
        <f t="shared" si="31"/>
        <v>200387.16666666666</v>
      </c>
      <c r="H52" s="103">
        <f t="shared" si="28"/>
        <v>201325.48333333334</v>
      </c>
      <c r="I52" s="59">
        <f t="shared" si="29"/>
        <v>15862.516666666663</v>
      </c>
      <c r="J52" s="59">
        <f t="shared" si="26"/>
        <v>15862.516666666663</v>
      </c>
      <c r="K52" s="99">
        <f t="shared" si="30"/>
        <v>7.3035879821475691E-2</v>
      </c>
      <c r="L52" s="100">
        <f t="shared" si="27"/>
        <v>251619435.00027767</v>
      </c>
      <c r="N52" s="107">
        <f t="shared" si="9"/>
        <v>200960.7689014721</v>
      </c>
      <c r="O52" s="59">
        <f t="shared" si="13"/>
        <v>16227.231098527904</v>
      </c>
      <c r="P52" s="59">
        <f t="shared" si="14"/>
        <v>16227.231098527904</v>
      </c>
      <c r="Q52" s="99">
        <f t="shared" si="15"/>
        <v>7.4715136649022518E-2</v>
      </c>
      <c r="R52" s="100">
        <f t="shared" si="16"/>
        <v>263323029.12503111</v>
      </c>
      <c r="T52" s="107">
        <f t="shared" si="10"/>
        <v>207923.92073620466</v>
      </c>
      <c r="U52" s="103">
        <f t="shared" si="17"/>
        <v>1549.6687795071093</v>
      </c>
      <c r="V52" s="108">
        <v>1</v>
      </c>
      <c r="W52" s="103">
        <f t="shared" si="11"/>
        <v>209473.58951571176</v>
      </c>
      <c r="X52" s="104">
        <f t="shared" si="18"/>
        <v>7714.4104842882371</v>
      </c>
      <c r="Y52" s="104">
        <f t="shared" si="19"/>
        <v>7714.4104842882371</v>
      </c>
      <c r="Z52" s="105">
        <f t="shared" si="20"/>
        <v>3.6497187322175509E-2</v>
      </c>
      <c r="AA52" s="106">
        <f t="shared" si="21"/>
        <v>59512129.120096274</v>
      </c>
      <c r="AC52" s="27">
        <f>_xlfn.FORECAST.ETS(C52,$D$11:D51,$C$11:C51,1,1,1)</f>
        <v>220856.59871693663</v>
      </c>
      <c r="AD52" s="42">
        <f t="shared" si="22"/>
        <v>-3668.5987169366272</v>
      </c>
      <c r="AE52" s="27">
        <f t="shared" si="23"/>
        <v>3668.5987169366272</v>
      </c>
      <c r="AF52" s="42">
        <f t="shared" si="24"/>
        <v>13458616.545909068</v>
      </c>
    </row>
    <row r="53" spans="1:32" ht="15" customHeight="1" x14ac:dyDescent="0.25">
      <c r="A53" s="281"/>
      <c r="B53" s="34">
        <v>43</v>
      </c>
      <c r="C53" s="35">
        <v>34881</v>
      </c>
      <c r="D53" s="36">
        <v>219216</v>
      </c>
      <c r="E53" s="36">
        <f t="shared" si="12"/>
        <v>2028</v>
      </c>
      <c r="F53" s="36">
        <f>AVERAGE($E$12:E53)</f>
        <v>1405.047619047619</v>
      </c>
      <c r="G53" s="107">
        <f t="shared" si="31"/>
        <v>200588</v>
      </c>
      <c r="H53" s="103">
        <f t="shared" si="28"/>
        <v>201777.02032520325</v>
      </c>
      <c r="I53" s="59">
        <f t="shared" si="29"/>
        <v>17438.979674796748</v>
      </c>
      <c r="J53" s="59">
        <f t="shared" si="26"/>
        <v>17438.979674796748</v>
      </c>
      <c r="K53" s="99">
        <f t="shared" si="30"/>
        <v>7.9551582342514915E-2</v>
      </c>
      <c r="L53" s="100">
        <f t="shared" si="27"/>
        <v>304118012.09797412</v>
      </c>
      <c r="N53" s="107">
        <f t="shared" si="9"/>
        <v>204206.21512117769</v>
      </c>
      <c r="O53" s="59">
        <f t="shared" si="13"/>
        <v>15009.784878822305</v>
      </c>
      <c r="P53" s="59">
        <f t="shared" si="14"/>
        <v>15009.784878822305</v>
      </c>
      <c r="Q53" s="99">
        <f t="shared" si="15"/>
        <v>6.8470298148047157E-2</v>
      </c>
      <c r="R53" s="100">
        <f t="shared" si="16"/>
        <v>225293642.10852274</v>
      </c>
      <c r="T53" s="107">
        <f t="shared" si="10"/>
        <v>212396.3126609982</v>
      </c>
      <c r="U53" s="103">
        <f t="shared" si="17"/>
        <v>1998.817373284842</v>
      </c>
      <c r="V53" s="108">
        <v>1</v>
      </c>
      <c r="W53" s="103">
        <f t="shared" si="11"/>
        <v>214395.13003428304</v>
      </c>
      <c r="X53" s="104">
        <f t="shared" si="18"/>
        <v>4820.8699657169636</v>
      </c>
      <c r="Y53" s="104">
        <f t="shared" si="19"/>
        <v>4820.8699657169636</v>
      </c>
      <c r="Z53" s="105">
        <f t="shared" si="20"/>
        <v>2.2196760252486156E-2</v>
      </c>
      <c r="AA53" s="106">
        <f t="shared" si="21"/>
        <v>23240787.22635188</v>
      </c>
      <c r="AC53" s="27">
        <f>_xlfn.FORECAST.ETS(C53,$D$11:D52,$C$11:C52,1,1,1)</f>
        <v>218081.89535868305</v>
      </c>
      <c r="AD53" s="42">
        <f t="shared" si="22"/>
        <v>1134.1046413169533</v>
      </c>
      <c r="AE53" s="27">
        <f t="shared" si="23"/>
        <v>1134.1046413169533</v>
      </c>
      <c r="AF53" s="42">
        <f t="shared" si="24"/>
        <v>1286193.3374566555</v>
      </c>
    </row>
    <row r="54" spans="1:32" ht="15" customHeight="1" x14ac:dyDescent="0.25">
      <c r="A54" s="281"/>
      <c r="B54" s="34">
        <v>44</v>
      </c>
      <c r="C54" s="35">
        <v>34912</v>
      </c>
      <c r="D54" s="36">
        <v>203866</v>
      </c>
      <c r="E54" s="36">
        <f t="shared" si="12"/>
        <v>-15350</v>
      </c>
      <c r="F54" s="36">
        <f>AVERAGE($E$12:E54)</f>
        <v>1015.3953488372093</v>
      </c>
      <c r="G54" s="107">
        <f t="shared" si="31"/>
        <v>200935.58333333334</v>
      </c>
      <c r="H54" s="103">
        <f t="shared" si="28"/>
        <v>201993.04761904763</v>
      </c>
      <c r="I54" s="59">
        <f t="shared" si="29"/>
        <v>1872.9523809523671</v>
      </c>
      <c r="J54" s="59">
        <f t="shared" si="26"/>
        <v>1872.9523809523671</v>
      </c>
      <c r="K54" s="99">
        <f t="shared" si="30"/>
        <v>9.1871738345401747E-3</v>
      </c>
      <c r="L54" s="100">
        <f t="shared" si="27"/>
        <v>3507950.6213151407</v>
      </c>
      <c r="N54" s="107">
        <f t="shared" si="9"/>
        <v>207208.17209694217</v>
      </c>
      <c r="O54" s="59">
        <f t="shared" si="13"/>
        <v>-3342.1720969421731</v>
      </c>
      <c r="P54" s="59">
        <f t="shared" si="14"/>
        <v>3342.1720969421731</v>
      </c>
      <c r="Q54" s="99">
        <f t="shared" si="15"/>
        <v>1.6393965138582073E-2</v>
      </c>
      <c r="R54" s="100">
        <f t="shared" si="16"/>
        <v>11170114.325578842</v>
      </c>
      <c r="T54" s="107">
        <f t="shared" si="10"/>
        <v>211236.39102399809</v>
      </c>
      <c r="U54" s="103">
        <f t="shared" si="17"/>
        <v>1513.3991129653843</v>
      </c>
      <c r="V54" s="108">
        <v>1</v>
      </c>
      <c r="W54" s="103">
        <f t="shared" si="11"/>
        <v>212749.79013696348</v>
      </c>
      <c r="X54" s="104">
        <f t="shared" si="18"/>
        <v>-8883.7901369634783</v>
      </c>
      <c r="Y54" s="104">
        <f t="shared" si="19"/>
        <v>8883.7901369634783</v>
      </c>
      <c r="Z54" s="105">
        <f t="shared" si="20"/>
        <v>4.0525281626174539E-2</v>
      </c>
      <c r="AA54" s="106">
        <f t="shared" si="21"/>
        <v>78921727.197609574</v>
      </c>
      <c r="AC54" s="27">
        <f>_xlfn.FORECAST.ETS(C54,$D$11:D53,$C$11:C53,1,1,1)</f>
        <v>204690.76534539901</v>
      </c>
      <c r="AD54" s="42">
        <f t="shared" si="22"/>
        <v>-824.76534539900604</v>
      </c>
      <c r="AE54" s="27">
        <f t="shared" si="23"/>
        <v>824.76534539900604</v>
      </c>
      <c r="AF54" s="42">
        <f t="shared" si="24"/>
        <v>680237.87497114169</v>
      </c>
    </row>
    <row r="55" spans="1:32" ht="15" customHeight="1" x14ac:dyDescent="0.25">
      <c r="A55" s="281"/>
      <c r="B55" s="34">
        <v>45</v>
      </c>
      <c r="C55" s="35">
        <v>34943</v>
      </c>
      <c r="D55" s="36">
        <v>206745</v>
      </c>
      <c r="E55" s="36">
        <f t="shared" si="12"/>
        <v>2879</v>
      </c>
      <c r="F55" s="36">
        <f>AVERAGE($E$12:E55)</f>
        <v>1057.75</v>
      </c>
      <c r="G55" s="107">
        <f t="shared" si="31"/>
        <v>201215.16666666666</v>
      </c>
      <c r="H55" s="103">
        <f t="shared" si="28"/>
        <v>201950.97868217056</v>
      </c>
      <c r="I55" s="59">
        <f t="shared" si="29"/>
        <v>4794.0213178294362</v>
      </c>
      <c r="J55" s="59">
        <f t="shared" si="26"/>
        <v>4794.0213178294362</v>
      </c>
      <c r="K55" s="99">
        <f t="shared" si="30"/>
        <v>2.3188088310863317E-2</v>
      </c>
      <c r="L55" s="100">
        <f t="shared" si="27"/>
        <v>22982640.395803083</v>
      </c>
      <c r="N55" s="107">
        <f t="shared" si="9"/>
        <v>206539.73767755376</v>
      </c>
      <c r="O55" s="59">
        <f t="shared" si="13"/>
        <v>205.26232244624407</v>
      </c>
      <c r="P55" s="59">
        <f t="shared" si="14"/>
        <v>205.26232244624407</v>
      </c>
      <c r="Q55" s="99">
        <f t="shared" si="15"/>
        <v>9.9282847201259553E-4</v>
      </c>
      <c r="R55" s="100">
        <f t="shared" si="16"/>
        <v>42132.621016025871</v>
      </c>
      <c r="T55" s="107">
        <f t="shared" si="10"/>
        <v>210948.35309587442</v>
      </c>
      <c r="U55" s="103">
        <f t="shared" si="17"/>
        <v>1236.5638215046965</v>
      </c>
      <c r="V55" s="108">
        <v>1</v>
      </c>
      <c r="W55" s="103">
        <f t="shared" si="11"/>
        <v>212184.91691737913</v>
      </c>
      <c r="X55" s="104">
        <f t="shared" si="18"/>
        <v>-5439.9169173791306</v>
      </c>
      <c r="Y55" s="104">
        <f t="shared" si="19"/>
        <v>5439.9169173791306</v>
      </c>
      <c r="Z55" s="105">
        <f t="shared" si="20"/>
        <v>2.6683786984485546E-2</v>
      </c>
      <c r="AA55" s="106">
        <f t="shared" si="21"/>
        <v>29592696.067987662</v>
      </c>
      <c r="AC55" s="27">
        <f>_xlfn.FORECAST.ETS(C55,$D$11:D54,$C$11:C54,1,1,1)</f>
        <v>208083.05270948284</v>
      </c>
      <c r="AD55" s="42">
        <f t="shared" si="22"/>
        <v>-1338.0527094828431</v>
      </c>
      <c r="AE55" s="27">
        <f t="shared" si="23"/>
        <v>1338.0527094828431</v>
      </c>
      <c r="AF55" s="42">
        <f t="shared" si="24"/>
        <v>1790385.0533543776</v>
      </c>
    </row>
    <row r="56" spans="1:32" ht="15" customHeight="1" x14ac:dyDescent="0.25">
      <c r="A56" s="281"/>
      <c r="B56" s="34">
        <v>46</v>
      </c>
      <c r="C56" s="35">
        <v>34973</v>
      </c>
      <c r="D56" s="36">
        <v>194131</v>
      </c>
      <c r="E56" s="36">
        <f t="shared" si="12"/>
        <v>-12614</v>
      </c>
      <c r="F56" s="36">
        <f>AVERAGE($E$12:E56)</f>
        <v>753.93333333333328</v>
      </c>
      <c r="G56" s="107">
        <f t="shared" si="31"/>
        <v>201538.58333333334</v>
      </c>
      <c r="H56" s="103">
        <f t="shared" si="28"/>
        <v>202272.91666666666</v>
      </c>
      <c r="I56" s="59">
        <f t="shared" si="29"/>
        <v>-8141.916666666657</v>
      </c>
      <c r="J56" s="59">
        <f t="shared" si="26"/>
        <v>8141.916666666657</v>
      </c>
      <c r="K56" s="99">
        <f t="shared" si="30"/>
        <v>4.1940322084915119E-2</v>
      </c>
      <c r="L56" s="100">
        <f t="shared" si="27"/>
        <v>66290807.006944284</v>
      </c>
      <c r="N56" s="107">
        <f t="shared" si="9"/>
        <v>206580.79014204303</v>
      </c>
      <c r="O56" s="59">
        <f t="shared" si="13"/>
        <v>-12449.790142043028</v>
      </c>
      <c r="P56" s="59">
        <f t="shared" si="14"/>
        <v>12449.790142043028</v>
      </c>
      <c r="Q56" s="99">
        <f t="shared" si="15"/>
        <v>6.4130871123329242E-2</v>
      </c>
      <c r="R56" s="100">
        <f t="shared" si="16"/>
        <v>154997274.58091176</v>
      </c>
      <c r="T56" s="107">
        <f t="shared" si="10"/>
        <v>206768.74184216536</v>
      </c>
      <c r="U56" s="103">
        <f t="shared" si="17"/>
        <v>404.23475790197131</v>
      </c>
      <c r="V56" s="108">
        <v>1</v>
      </c>
      <c r="W56" s="103">
        <f t="shared" si="11"/>
        <v>207172.97660006734</v>
      </c>
      <c r="X56" s="104">
        <f t="shared" si="18"/>
        <v>-13041.976600067341</v>
      </c>
      <c r="Y56" s="104">
        <f t="shared" si="19"/>
        <v>13041.976600067341</v>
      </c>
      <c r="Z56" s="105">
        <f t="shared" si="20"/>
        <v>6.3082428112251038E-2</v>
      </c>
      <c r="AA56" s="106">
        <f t="shared" si="21"/>
        <v>170093153.63670409</v>
      </c>
      <c r="AC56" s="27">
        <f>_xlfn.FORECAST.ETS(C56,$D$11:D55,$C$11:C55,1,1,1)</f>
        <v>192304.57565342233</v>
      </c>
      <c r="AD56" s="42">
        <f t="shared" si="22"/>
        <v>1826.4243465776672</v>
      </c>
      <c r="AE56" s="27">
        <f t="shared" si="23"/>
        <v>1826.4243465776672</v>
      </c>
      <c r="AF56" s="42">
        <f t="shared" si="24"/>
        <v>3335825.8937716587</v>
      </c>
    </row>
    <row r="57" spans="1:32" ht="15" customHeight="1" x14ac:dyDescent="0.25">
      <c r="A57" s="281"/>
      <c r="B57" s="34">
        <v>47</v>
      </c>
      <c r="C57" s="35">
        <v>35004</v>
      </c>
      <c r="D57" s="36">
        <v>193341</v>
      </c>
      <c r="E57" s="36">
        <f t="shared" si="12"/>
        <v>-790</v>
      </c>
      <c r="F57" s="36">
        <f>AVERAGE($E$12:E57)</f>
        <v>720.36956521739125</v>
      </c>
      <c r="G57" s="107">
        <f t="shared" si="31"/>
        <v>201876.66666666666</v>
      </c>
      <c r="H57" s="103">
        <f t="shared" si="28"/>
        <v>202292.51666666666</v>
      </c>
      <c r="I57" s="59">
        <f t="shared" si="29"/>
        <v>-8951.5166666666628</v>
      </c>
      <c r="J57" s="59">
        <f t="shared" si="26"/>
        <v>8951.5166666666628</v>
      </c>
      <c r="K57" s="99">
        <f t="shared" si="30"/>
        <v>4.6299112276582115E-2</v>
      </c>
      <c r="L57" s="100">
        <f t="shared" si="27"/>
        <v>80129650.633611038</v>
      </c>
      <c r="N57" s="107">
        <f t="shared" si="9"/>
        <v>204090.83211363445</v>
      </c>
      <c r="O57" s="59">
        <f t="shared" si="13"/>
        <v>-10749.832113634446</v>
      </c>
      <c r="P57" s="59">
        <f t="shared" si="14"/>
        <v>10749.832113634446</v>
      </c>
      <c r="Q57" s="99">
        <f t="shared" si="15"/>
        <v>5.5600375055650096E-2</v>
      </c>
      <c r="R57" s="100">
        <f t="shared" si="16"/>
        <v>115558890.47132641</v>
      </c>
      <c r="T57" s="107">
        <f t="shared" si="10"/>
        <v>203023.38362004713</v>
      </c>
      <c r="U57" s="103">
        <f t="shared" si="17"/>
        <v>-233.45268599151143</v>
      </c>
      <c r="V57" s="108">
        <v>1</v>
      </c>
      <c r="W57" s="103">
        <f t="shared" si="11"/>
        <v>202789.93093405562</v>
      </c>
      <c r="X57" s="104">
        <f t="shared" si="18"/>
        <v>-9448.930934055621</v>
      </c>
      <c r="Y57" s="104">
        <f t="shared" si="19"/>
        <v>9448.930934055621</v>
      </c>
      <c r="Z57" s="105">
        <f t="shared" si="20"/>
        <v>4.8672962762544986E-2</v>
      </c>
      <c r="AA57" s="106">
        <f t="shared" si="21"/>
        <v>89282295.796553224</v>
      </c>
      <c r="AC57" s="27">
        <f>_xlfn.FORECAST.ETS(C57,$D$11:D56,$C$11:C56,1,1,1)</f>
        <v>196377.67842377053</v>
      </c>
      <c r="AD57" s="42">
        <f t="shared" si="22"/>
        <v>-3036.6784237705288</v>
      </c>
      <c r="AE57" s="27">
        <f t="shared" si="23"/>
        <v>3036.6784237705288</v>
      </c>
      <c r="AF57" s="42">
        <f t="shared" si="24"/>
        <v>9221415.8493934628</v>
      </c>
    </row>
    <row r="58" spans="1:32" ht="15" customHeight="1" x14ac:dyDescent="0.25">
      <c r="A58" s="281"/>
      <c r="B58" s="34">
        <v>48</v>
      </c>
      <c r="C58" s="35">
        <v>35034</v>
      </c>
      <c r="D58" s="36">
        <v>183465</v>
      </c>
      <c r="E58" s="36">
        <f t="shared" si="12"/>
        <v>-9876</v>
      </c>
      <c r="F58" s="36">
        <f>AVERAGE($E$12:E58)</f>
        <v>494.91489361702128</v>
      </c>
      <c r="G58" s="107">
        <f t="shared" si="31"/>
        <v>201897.83333333334</v>
      </c>
      <c r="H58" s="103">
        <f t="shared" si="28"/>
        <v>202597.03623188403</v>
      </c>
      <c r="I58" s="59">
        <f t="shared" si="29"/>
        <v>-19132.036231884034</v>
      </c>
      <c r="J58" s="59">
        <f t="shared" si="26"/>
        <v>19132.036231884034</v>
      </c>
      <c r="K58" s="99">
        <f t="shared" si="30"/>
        <v>0.10428166806684673</v>
      </c>
      <c r="L58" s="100">
        <f t="shared" si="27"/>
        <v>366034810.37812346</v>
      </c>
      <c r="N58" s="107">
        <f t="shared" si="9"/>
        <v>201940.86569090758</v>
      </c>
      <c r="O58" s="59">
        <f t="shared" si="13"/>
        <v>-18475.86569090758</v>
      </c>
      <c r="P58" s="59">
        <f t="shared" si="14"/>
        <v>18475.86569090758</v>
      </c>
      <c r="Q58" s="99">
        <f t="shared" si="15"/>
        <v>0.10070512463362265</v>
      </c>
      <c r="R58" s="100">
        <f t="shared" si="16"/>
        <v>341357613.02845579</v>
      </c>
      <c r="T58" s="107">
        <f t="shared" si="10"/>
        <v>196992.45165383891</v>
      </c>
      <c r="U58" s="103">
        <f t="shared" si="17"/>
        <v>-1124.378557764318</v>
      </c>
      <c r="V58" s="108">
        <v>1</v>
      </c>
      <c r="W58" s="103">
        <f t="shared" si="11"/>
        <v>195868.0730960746</v>
      </c>
      <c r="X58" s="104">
        <f t="shared" si="18"/>
        <v>-12403.0730960746</v>
      </c>
      <c r="Y58" s="104">
        <f t="shared" si="19"/>
        <v>12403.0730960746</v>
      </c>
      <c r="Z58" s="105">
        <f t="shared" si="20"/>
        <v>6.4151282428841272E-2</v>
      </c>
      <c r="AA58" s="106">
        <f t="shared" si="21"/>
        <v>153836222.22656956</v>
      </c>
      <c r="AC58" s="27">
        <f>_xlfn.FORECAST.ETS(C58,$D$11:D57,$C$11:C57,1,1,1)</f>
        <v>182149.90890783409</v>
      </c>
      <c r="AD58" s="42">
        <f t="shared" si="22"/>
        <v>1315.0910921659088</v>
      </c>
      <c r="AE58" s="27">
        <f t="shared" si="23"/>
        <v>1315.0910921659088</v>
      </c>
      <c r="AF58" s="42">
        <f t="shared" si="24"/>
        <v>1729464.5806941227</v>
      </c>
    </row>
    <row r="59" spans="1:32" ht="15" customHeight="1" x14ac:dyDescent="0.25">
      <c r="A59" s="281"/>
      <c r="B59" s="34">
        <v>49</v>
      </c>
      <c r="C59" s="35">
        <v>35065</v>
      </c>
      <c r="D59" s="36">
        <v>176562</v>
      </c>
      <c r="E59" s="36">
        <f t="shared" si="12"/>
        <v>-6903</v>
      </c>
      <c r="F59" s="36">
        <f>AVERAGE($E$12:E59)</f>
        <v>340.79166666666669</v>
      </c>
      <c r="G59" s="107">
        <f t="shared" si="31"/>
        <v>201033.41666666666</v>
      </c>
      <c r="H59" s="103">
        <f t="shared" si="28"/>
        <v>202392.74822695035</v>
      </c>
      <c r="I59" s="59">
        <f t="shared" si="29"/>
        <v>-25830.748226950353</v>
      </c>
      <c r="J59" s="59">
        <f t="shared" si="26"/>
        <v>25830.748226950353</v>
      </c>
      <c r="K59" s="99">
        <f t="shared" si="30"/>
        <v>0.14629845735181043</v>
      </c>
      <c r="L59" s="100">
        <f t="shared" si="27"/>
        <v>667227553.96409881</v>
      </c>
      <c r="N59" s="107">
        <f t="shared" si="9"/>
        <v>198245.69255272608</v>
      </c>
      <c r="O59" s="59">
        <f t="shared" si="13"/>
        <v>-21683.692552726076</v>
      </c>
      <c r="P59" s="59">
        <f t="shared" si="14"/>
        <v>21683.692552726076</v>
      </c>
      <c r="Q59" s="99">
        <f t="shared" si="15"/>
        <v>0.122810641886284</v>
      </c>
      <c r="R59" s="100">
        <f t="shared" si="16"/>
        <v>470182522.72114825</v>
      </c>
      <c r="T59" s="107">
        <f t="shared" si="10"/>
        <v>190076.25116725222</v>
      </c>
      <c r="U59" s="103">
        <f t="shared" si="17"/>
        <v>-2014.4350377757576</v>
      </c>
      <c r="V59" s="108">
        <v>1</v>
      </c>
      <c r="W59" s="103">
        <f t="shared" si="11"/>
        <v>188061.81612947647</v>
      </c>
      <c r="X59" s="104">
        <f t="shared" si="18"/>
        <v>-11499.816129476472</v>
      </c>
      <c r="Y59" s="104">
        <f t="shared" si="19"/>
        <v>11499.816129476472</v>
      </c>
      <c r="Z59" s="105">
        <f t="shared" si="20"/>
        <v>6.2681253260711695E-2</v>
      </c>
      <c r="AA59" s="106">
        <f t="shared" si="21"/>
        <v>132245771.01176724</v>
      </c>
      <c r="AC59" s="27">
        <f>_xlfn.FORECAST.ETS(C59,$D$11:D58,$C$11:C58,1,1,1)</f>
        <v>176546.99578529695</v>
      </c>
      <c r="AD59" s="42">
        <f t="shared" si="22"/>
        <v>15.004214703047182</v>
      </c>
      <c r="AE59" s="27">
        <f t="shared" si="23"/>
        <v>15.004214703047182</v>
      </c>
      <c r="AF59" s="42">
        <f t="shared" si="24"/>
        <v>225.12645885513726</v>
      </c>
    </row>
    <row r="60" spans="1:32" ht="15" customHeight="1" x14ac:dyDescent="0.25">
      <c r="A60" s="281"/>
      <c r="B60" s="34">
        <v>50</v>
      </c>
      <c r="C60" s="35">
        <v>35096</v>
      </c>
      <c r="D60" s="36">
        <v>204172</v>
      </c>
      <c r="E60" s="36">
        <f t="shared" si="12"/>
        <v>27610</v>
      </c>
      <c r="F60" s="36">
        <f>AVERAGE($E$12:E60)</f>
        <v>897.30612244897964</v>
      </c>
      <c r="G60" s="107">
        <f t="shared" si="31"/>
        <v>201492.5</v>
      </c>
      <c r="H60" s="103">
        <f t="shared" si="28"/>
        <v>201374.20833333331</v>
      </c>
      <c r="I60" s="59">
        <f t="shared" si="29"/>
        <v>2797.7916666666861</v>
      </c>
      <c r="J60" s="59">
        <f t="shared" si="26"/>
        <v>2797.7916666666861</v>
      </c>
      <c r="K60" s="99">
        <f t="shared" si="30"/>
        <v>1.3703111428926034E-2</v>
      </c>
      <c r="L60" s="100">
        <f t="shared" si="27"/>
        <v>7827638.210069553</v>
      </c>
      <c r="N60" s="107">
        <f t="shared" si="9"/>
        <v>193908.95404218088</v>
      </c>
      <c r="O60" s="59">
        <f t="shared" si="13"/>
        <v>10263.045957819122</v>
      </c>
      <c r="P60" s="59">
        <f t="shared" si="14"/>
        <v>10263.045957819122</v>
      </c>
      <c r="Q60" s="99">
        <f t="shared" si="15"/>
        <v>5.0266667113116011E-2</v>
      </c>
      <c r="R60" s="100">
        <f t="shared" si="16"/>
        <v>105330112.33230743</v>
      </c>
      <c r="T60" s="107">
        <f t="shared" si="10"/>
        <v>192894.87129063354</v>
      </c>
      <c r="U60" s="103">
        <f t="shared" si="17"/>
        <v>-1271.716750282545</v>
      </c>
      <c r="V60" s="108">
        <v>1</v>
      </c>
      <c r="W60" s="103">
        <f t="shared" si="11"/>
        <v>191623.15454035101</v>
      </c>
      <c r="X60" s="104">
        <f t="shared" si="18"/>
        <v>12548.84545964899</v>
      </c>
      <c r="Y60" s="104">
        <f t="shared" si="19"/>
        <v>12548.84545964899</v>
      </c>
      <c r="Z60" s="105">
        <f t="shared" si="20"/>
        <v>7.107330829764609E-2</v>
      </c>
      <c r="AA60" s="106">
        <f t="shared" si="21"/>
        <v>157473522.37015307</v>
      </c>
      <c r="AC60" s="27">
        <f>_xlfn.FORECAST.ETS(C60,$D$11:D59,$C$11:C59,1,1,1)</f>
        <v>203929.4948850869</v>
      </c>
      <c r="AD60" s="42">
        <f t="shared" si="22"/>
        <v>242.50511491310317</v>
      </c>
      <c r="AE60" s="27">
        <f t="shared" si="23"/>
        <v>242.50511491310317</v>
      </c>
      <c r="AF60" s="42">
        <f t="shared" si="24"/>
        <v>58808.730759017373</v>
      </c>
    </row>
    <row r="61" spans="1:32" ht="15" customHeight="1" x14ac:dyDescent="0.25">
      <c r="A61" s="281"/>
      <c r="B61" s="34">
        <v>51</v>
      </c>
      <c r="C61" s="35">
        <v>35125</v>
      </c>
      <c r="D61" s="36">
        <v>205253</v>
      </c>
      <c r="E61" s="36">
        <f t="shared" si="12"/>
        <v>1081</v>
      </c>
      <c r="F61" s="36">
        <f>AVERAGE($E$12:E61)</f>
        <v>900.98</v>
      </c>
      <c r="G61" s="107">
        <f t="shared" si="31"/>
        <v>201737.91666666666</v>
      </c>
      <c r="H61" s="103">
        <f t="shared" si="28"/>
        <v>202389.80612244899</v>
      </c>
      <c r="I61" s="59">
        <f t="shared" si="29"/>
        <v>2863.1938775510062</v>
      </c>
      <c r="J61" s="59">
        <f t="shared" si="26"/>
        <v>2863.1938775510062</v>
      </c>
      <c r="K61" s="99">
        <f t="shared" si="30"/>
        <v>1.3949583575153621E-2</v>
      </c>
      <c r="L61" s="100">
        <f t="shared" si="27"/>
        <v>8197879.1804455658</v>
      </c>
      <c r="N61" s="107">
        <f t="shared" si="9"/>
        <v>195961.5632337447</v>
      </c>
      <c r="O61" s="59">
        <f t="shared" si="13"/>
        <v>9291.4367662552977</v>
      </c>
      <c r="P61" s="59">
        <f t="shared" si="14"/>
        <v>9291.4367662552977</v>
      </c>
      <c r="Q61" s="99">
        <f t="shared" si="15"/>
        <v>4.5268214185689361E-2</v>
      </c>
      <c r="R61" s="100">
        <f t="shared" si="16"/>
        <v>86330797.181320697</v>
      </c>
      <c r="T61" s="107">
        <f t="shared" si="10"/>
        <v>195712.10817824569</v>
      </c>
      <c r="U61" s="103">
        <f t="shared" si="17"/>
        <v>-643.3480389167064</v>
      </c>
      <c r="V61" s="108">
        <v>1</v>
      </c>
      <c r="W61" s="103">
        <f t="shared" si="11"/>
        <v>195068.76013932898</v>
      </c>
      <c r="X61" s="104">
        <f t="shared" si="18"/>
        <v>10184.239860671019</v>
      </c>
      <c r="Y61" s="104">
        <f t="shared" si="19"/>
        <v>10184.239860671019</v>
      </c>
      <c r="Z61" s="105">
        <f t="shared" si="20"/>
        <v>4.9880688148575804E-2</v>
      </c>
      <c r="AA61" s="106">
        <f t="shared" si="21"/>
        <v>103718741.53968047</v>
      </c>
      <c r="AC61" s="27">
        <f>_xlfn.FORECAST.ETS(C61,$D$11:D60,$C$11:C60,1,1,1)</f>
        <v>204070.38074950047</v>
      </c>
      <c r="AD61" s="42">
        <f t="shared" si="22"/>
        <v>1182.619250499527</v>
      </c>
      <c r="AE61" s="27">
        <f t="shared" si="23"/>
        <v>1182.619250499527</v>
      </c>
      <c r="AF61" s="42">
        <f t="shared" si="24"/>
        <v>1398588.2916520629</v>
      </c>
    </row>
    <row r="62" spans="1:32" ht="15" customHeight="1" x14ac:dyDescent="0.25">
      <c r="A62" s="281"/>
      <c r="B62" s="34">
        <v>52</v>
      </c>
      <c r="C62" s="35">
        <v>35156</v>
      </c>
      <c r="D62" s="36">
        <v>218676</v>
      </c>
      <c r="E62" s="36">
        <f t="shared" si="12"/>
        <v>13423</v>
      </c>
      <c r="F62" s="36">
        <f>AVERAGE($E$12:E62)</f>
        <v>1146.5098039215686</v>
      </c>
      <c r="G62" s="107">
        <f t="shared" si="31"/>
        <v>202324.58333333334</v>
      </c>
      <c r="H62" s="103">
        <f t="shared" si="28"/>
        <v>202638.89666666667</v>
      </c>
      <c r="I62" s="59">
        <f t="shared" si="29"/>
        <v>16037.103333333333</v>
      </c>
      <c r="J62" s="59">
        <f t="shared" si="26"/>
        <v>16037.103333333333</v>
      </c>
      <c r="K62" s="99">
        <f t="shared" si="30"/>
        <v>7.3337281335552743E-2</v>
      </c>
      <c r="L62" s="100">
        <f t="shared" si="27"/>
        <v>257188683.32401109</v>
      </c>
      <c r="N62" s="107">
        <f t="shared" si="9"/>
        <v>197819.85058699577</v>
      </c>
      <c r="O62" s="59">
        <f t="shared" si="13"/>
        <v>20856.149413004227</v>
      </c>
      <c r="P62" s="59">
        <f t="shared" si="14"/>
        <v>20856.149413004227</v>
      </c>
      <c r="Q62" s="99">
        <f t="shared" si="15"/>
        <v>9.5374661201980224E-2</v>
      </c>
      <c r="R62" s="100">
        <f t="shared" si="16"/>
        <v>434978968.33755654</v>
      </c>
      <c r="T62" s="107">
        <f t="shared" si="10"/>
        <v>202150.93209753028</v>
      </c>
      <c r="U62" s="103">
        <f t="shared" si="17"/>
        <v>445.00259088831683</v>
      </c>
      <c r="V62" s="108">
        <v>1</v>
      </c>
      <c r="W62" s="103">
        <f t="shared" si="11"/>
        <v>202595.93468841861</v>
      </c>
      <c r="X62" s="104">
        <f t="shared" si="18"/>
        <v>16080.065311581391</v>
      </c>
      <c r="Y62" s="104">
        <f t="shared" si="19"/>
        <v>16080.065311581391</v>
      </c>
      <c r="Z62" s="105">
        <f t="shared" si="20"/>
        <v>7.8342656680201461E-2</v>
      </c>
      <c r="AA62" s="106">
        <f t="shared" si="21"/>
        <v>258568500.42472315</v>
      </c>
      <c r="AC62" s="27">
        <f>_xlfn.FORECAST.ETS(C62,$D$11:D61,$C$11:C61,1,1,1)</f>
        <v>218463.46998511752</v>
      </c>
      <c r="AD62" s="42">
        <f t="shared" si="22"/>
        <v>212.53001488247537</v>
      </c>
      <c r="AE62" s="27">
        <f t="shared" si="23"/>
        <v>212.53001488247537</v>
      </c>
      <c r="AF62" s="42">
        <f t="shared" si="24"/>
        <v>45169.007225945199</v>
      </c>
    </row>
    <row r="63" spans="1:32" ht="15" customHeight="1" x14ac:dyDescent="0.25">
      <c r="A63" s="281"/>
      <c r="B63" s="34">
        <v>53</v>
      </c>
      <c r="C63" s="35">
        <v>35186</v>
      </c>
      <c r="D63" s="36">
        <v>215551</v>
      </c>
      <c r="E63" s="36">
        <f t="shared" si="12"/>
        <v>-3125</v>
      </c>
      <c r="F63" s="36">
        <f>AVERAGE($E$12:E63)</f>
        <v>1064.3653846153845</v>
      </c>
      <c r="G63" s="107">
        <f t="shared" si="31"/>
        <v>202832.08333333334</v>
      </c>
      <c r="H63" s="103">
        <f t="shared" si="28"/>
        <v>203471.09313725491</v>
      </c>
      <c r="I63" s="59">
        <f t="shared" si="29"/>
        <v>12079.906862745091</v>
      </c>
      <c r="J63" s="59">
        <f t="shared" si="26"/>
        <v>12079.906862745091</v>
      </c>
      <c r="K63" s="99">
        <f t="shared" si="30"/>
        <v>5.6041989425913548E-2</v>
      </c>
      <c r="L63" s="100">
        <f t="shared" si="27"/>
        <v>145924149.81259593</v>
      </c>
      <c r="N63" s="107">
        <f t="shared" si="9"/>
        <v>201991.08046959664</v>
      </c>
      <c r="O63" s="59">
        <f t="shared" si="13"/>
        <v>13559.919530403364</v>
      </c>
      <c r="P63" s="59">
        <f t="shared" si="14"/>
        <v>13559.919530403364</v>
      </c>
      <c r="Q63" s="99">
        <f t="shared" si="15"/>
        <v>6.2908172684902244E-2</v>
      </c>
      <c r="R63" s="100">
        <f t="shared" si="16"/>
        <v>183871417.67101458</v>
      </c>
      <c r="T63" s="107">
        <f t="shared" si="10"/>
        <v>206482.45428189301</v>
      </c>
      <c r="U63" s="103">
        <f t="shared" si="17"/>
        <v>1042.2623118146246</v>
      </c>
      <c r="V63" s="108">
        <v>1</v>
      </c>
      <c r="W63" s="103">
        <f t="shared" si="11"/>
        <v>207524.71659370762</v>
      </c>
      <c r="X63" s="104">
        <f t="shared" si="18"/>
        <v>8026.2834062923794</v>
      </c>
      <c r="Y63" s="104">
        <f t="shared" si="19"/>
        <v>8026.2834062923794</v>
      </c>
      <c r="Z63" s="105">
        <f t="shared" si="20"/>
        <v>3.670399772399522E-2</v>
      </c>
      <c r="AA63" s="106">
        <f t="shared" si="21"/>
        <v>64421225.318124399</v>
      </c>
      <c r="AC63" s="27">
        <f>_xlfn.FORECAST.ETS(C63,$D$11:D62,$C$11:C62,1,1,1)</f>
        <v>215603.96005402415</v>
      </c>
      <c r="AD63" s="42">
        <f t="shared" si="22"/>
        <v>-52.960054024151759</v>
      </c>
      <c r="AE63" s="27">
        <f t="shared" si="23"/>
        <v>52.960054024151759</v>
      </c>
      <c r="AF63" s="42">
        <f t="shared" si="24"/>
        <v>2804.7673222410731</v>
      </c>
    </row>
    <row r="64" spans="1:32" ht="15" customHeight="1" x14ac:dyDescent="0.25">
      <c r="A64" s="281"/>
      <c r="B64" s="34">
        <v>54</v>
      </c>
      <c r="C64" s="35">
        <v>35217</v>
      </c>
      <c r="D64" s="36">
        <v>225109</v>
      </c>
      <c r="E64" s="36">
        <f t="shared" si="12"/>
        <v>9558</v>
      </c>
      <c r="F64" s="36">
        <f>AVERAGE($E$12:E64)</f>
        <v>1224.6226415094341</v>
      </c>
      <c r="G64" s="107">
        <f t="shared" si="31"/>
        <v>203180.5</v>
      </c>
      <c r="H64" s="103">
        <f t="shared" si="28"/>
        <v>203896.44871794872</v>
      </c>
      <c r="I64" s="59">
        <f t="shared" si="29"/>
        <v>21212.551282051281</v>
      </c>
      <c r="J64" s="59">
        <f t="shared" si="26"/>
        <v>21212.551282051281</v>
      </c>
      <c r="K64" s="99">
        <f t="shared" si="30"/>
        <v>9.4232355356966099E-2</v>
      </c>
      <c r="L64" s="100">
        <f t="shared" si="27"/>
        <v>449972331.89365548</v>
      </c>
      <c r="N64" s="107">
        <f t="shared" si="9"/>
        <v>204703.06437567732</v>
      </c>
      <c r="O64" s="59">
        <f t="shared" si="13"/>
        <v>20405.935624322679</v>
      </c>
      <c r="P64" s="59">
        <f t="shared" si="14"/>
        <v>20405.935624322679</v>
      </c>
      <c r="Q64" s="99">
        <f t="shared" si="15"/>
        <v>9.0649132750457245E-2</v>
      </c>
      <c r="R64" s="100">
        <f t="shared" si="16"/>
        <v>416402208.70400143</v>
      </c>
      <c r="T64" s="107">
        <f t="shared" si="10"/>
        <v>212800.00161559531</v>
      </c>
      <c r="U64" s="103">
        <f t="shared" si="17"/>
        <v>1852.9401391616216</v>
      </c>
      <c r="V64" s="108">
        <v>1</v>
      </c>
      <c r="W64" s="103">
        <f t="shared" si="11"/>
        <v>214652.94175475693</v>
      </c>
      <c r="X64" s="104">
        <f t="shared" si="18"/>
        <v>10456.058245243068</v>
      </c>
      <c r="Y64" s="104">
        <f t="shared" si="19"/>
        <v>10456.058245243068</v>
      </c>
      <c r="Z64" s="105">
        <f t="shared" si="20"/>
        <v>4.8508511884626231E-2</v>
      </c>
      <c r="AA64" s="106">
        <f t="shared" si="21"/>
        <v>109329154.02791555</v>
      </c>
      <c r="AC64" s="27">
        <f>_xlfn.FORECAST.ETS(C64,$D$11:D63,$C$11:C63,1,1,1)</f>
        <v>224896.30734357733</v>
      </c>
      <c r="AD64" s="42">
        <f t="shared" si="22"/>
        <v>212.69265642267419</v>
      </c>
      <c r="AE64" s="27">
        <f t="shared" si="23"/>
        <v>212.69265642267419</v>
      </c>
      <c r="AF64" s="42">
        <f t="shared" si="24"/>
        <v>45238.166096133726</v>
      </c>
    </row>
    <row r="65" spans="1:32" ht="15" customHeight="1" x14ac:dyDescent="0.25">
      <c r="A65" s="281"/>
      <c r="B65" s="34">
        <v>55</v>
      </c>
      <c r="C65" s="35">
        <v>35247</v>
      </c>
      <c r="D65" s="36">
        <v>229050</v>
      </c>
      <c r="E65" s="36">
        <f t="shared" si="12"/>
        <v>3941</v>
      </c>
      <c r="F65" s="36">
        <f>AVERAGE($E$12:E65)</f>
        <v>1274.9259259259259</v>
      </c>
      <c r="G65" s="107">
        <f t="shared" si="31"/>
        <v>203840.58333333334</v>
      </c>
      <c r="H65" s="103">
        <f t="shared" si="28"/>
        <v>204405.12264150943</v>
      </c>
      <c r="I65" s="59">
        <f t="shared" si="29"/>
        <v>24644.877358490572</v>
      </c>
      <c r="J65" s="59">
        <f t="shared" si="26"/>
        <v>24644.877358490572</v>
      </c>
      <c r="K65" s="99">
        <f t="shared" si="30"/>
        <v>0.10759605919445786</v>
      </c>
      <c r="L65" s="100">
        <f t="shared" si="27"/>
        <v>607369980.01504123</v>
      </c>
      <c r="N65" s="107">
        <f t="shared" si="9"/>
        <v>208784.25150054187</v>
      </c>
      <c r="O65" s="59">
        <f t="shared" si="13"/>
        <v>20265.748499458132</v>
      </c>
      <c r="P65" s="59">
        <f t="shared" si="14"/>
        <v>20265.748499458132</v>
      </c>
      <c r="Q65" s="99">
        <f t="shared" si="15"/>
        <v>8.8477400128610051E-2</v>
      </c>
      <c r="R65" s="100">
        <f t="shared" si="16"/>
        <v>410700562.24328953</v>
      </c>
      <c r="T65" s="107">
        <f t="shared" si="10"/>
        <v>218972.05922832983</v>
      </c>
      <c r="U65" s="103">
        <f t="shared" si="17"/>
        <v>2516.6792082365296</v>
      </c>
      <c r="V65" s="108">
        <v>1</v>
      </c>
      <c r="W65" s="103">
        <f t="shared" si="11"/>
        <v>221488.73843656637</v>
      </c>
      <c r="X65" s="104">
        <f t="shared" si="18"/>
        <v>7561.2615634336253</v>
      </c>
      <c r="Y65" s="104">
        <f t="shared" si="19"/>
        <v>7561.2615634336253</v>
      </c>
      <c r="Z65" s="105">
        <f t="shared" si="20"/>
        <v>3.3589334781966185E-2</v>
      </c>
      <c r="AA65" s="106">
        <f t="shared" si="21"/>
        <v>57172676.430658713</v>
      </c>
      <c r="AC65" s="27">
        <f>_xlfn.FORECAST.ETS(C65,$D$11:D64,$C$11:C64,1,1,1)</f>
        <v>224388.77139346694</v>
      </c>
      <c r="AD65" s="42">
        <f t="shared" si="22"/>
        <v>4661.2286065330554</v>
      </c>
      <c r="AE65" s="27">
        <f t="shared" si="23"/>
        <v>4661.2286065330554</v>
      </c>
      <c r="AF65" s="42">
        <f t="shared" si="24"/>
        <v>21727052.122362088</v>
      </c>
    </row>
    <row r="66" spans="1:32" ht="15" customHeight="1" x14ac:dyDescent="0.25">
      <c r="A66" s="281"/>
      <c r="B66" s="34">
        <v>56</v>
      </c>
      <c r="C66" s="35">
        <v>35278</v>
      </c>
      <c r="D66" s="36">
        <v>207604</v>
      </c>
      <c r="E66" s="36">
        <f t="shared" si="12"/>
        <v>-21446</v>
      </c>
      <c r="F66" s="36">
        <f>AVERAGE($E$12:E66)</f>
        <v>861.81818181818187</v>
      </c>
      <c r="G66" s="107">
        <f t="shared" si="31"/>
        <v>204660.08333333334</v>
      </c>
      <c r="H66" s="103">
        <f t="shared" si="28"/>
        <v>205115.50925925927</v>
      </c>
      <c r="I66" s="59">
        <f t="shared" si="29"/>
        <v>2488.49074074073</v>
      </c>
      <c r="J66" s="59">
        <f t="shared" si="26"/>
        <v>2488.49074074073</v>
      </c>
      <c r="K66" s="99">
        <f t="shared" si="30"/>
        <v>1.1986718660241277E-2</v>
      </c>
      <c r="L66" s="100">
        <f t="shared" si="27"/>
        <v>6192586.1667523468</v>
      </c>
      <c r="N66" s="107">
        <f t="shared" si="9"/>
        <v>212837.40120043349</v>
      </c>
      <c r="O66" s="59">
        <f t="shared" si="13"/>
        <v>-5233.4012004334945</v>
      </c>
      <c r="P66" s="59">
        <f t="shared" si="14"/>
        <v>5233.4012004334945</v>
      </c>
      <c r="Q66" s="99">
        <f t="shared" si="15"/>
        <v>2.5208575944748148E-2</v>
      </c>
      <c r="R66" s="100">
        <f t="shared" si="16"/>
        <v>27388488.124698743</v>
      </c>
      <c r="T66" s="107">
        <f t="shared" si="10"/>
        <v>217323.31690559647</v>
      </c>
      <c r="U66" s="103">
        <f t="shared" si="17"/>
        <v>1876.5593165718442</v>
      </c>
      <c r="V66" s="108">
        <v>1</v>
      </c>
      <c r="W66" s="103">
        <f t="shared" si="11"/>
        <v>219199.8762221683</v>
      </c>
      <c r="X66" s="104">
        <f t="shared" si="18"/>
        <v>-11595.876222168299</v>
      </c>
      <c r="Y66" s="104">
        <f t="shared" si="19"/>
        <v>11595.876222168299</v>
      </c>
      <c r="Z66" s="105">
        <f t="shared" si="20"/>
        <v>5.0625960367466923E-2</v>
      </c>
      <c r="AA66" s="106">
        <f t="shared" si="21"/>
        <v>134464345.35984814</v>
      </c>
      <c r="AC66" s="27">
        <f>_xlfn.FORECAST.ETS(C66,$D$11:D65,$C$11:C65,1,1,1)</f>
        <v>210576.30539344816</v>
      </c>
      <c r="AD66" s="42">
        <f t="shared" si="22"/>
        <v>-2972.3053934481577</v>
      </c>
      <c r="AE66" s="27">
        <f t="shared" si="23"/>
        <v>2972.3053934481577</v>
      </c>
      <c r="AF66" s="42">
        <f t="shared" si="24"/>
        <v>8834599.351921007</v>
      </c>
    </row>
    <row r="67" spans="1:32" ht="15" customHeight="1" x14ac:dyDescent="0.25">
      <c r="A67" s="281"/>
      <c r="B67" s="34">
        <v>57</v>
      </c>
      <c r="C67" s="35">
        <v>35309</v>
      </c>
      <c r="D67" s="36">
        <v>215654</v>
      </c>
      <c r="E67" s="36">
        <f t="shared" si="12"/>
        <v>8050</v>
      </c>
      <c r="F67" s="36">
        <f>AVERAGE($E$12:E67)</f>
        <v>990.17857142857144</v>
      </c>
      <c r="G67" s="107">
        <f t="shared" si="31"/>
        <v>204971.58333333334</v>
      </c>
      <c r="H67" s="103">
        <f t="shared" si="28"/>
        <v>205521.90151515152</v>
      </c>
      <c r="I67" s="59">
        <f t="shared" si="29"/>
        <v>10132.09848484848</v>
      </c>
      <c r="J67" s="59">
        <f t="shared" si="26"/>
        <v>10132.09848484848</v>
      </c>
      <c r="K67" s="99">
        <f t="shared" si="30"/>
        <v>4.6983123358938304E-2</v>
      </c>
      <c r="L67" s="100">
        <f t="shared" si="27"/>
        <v>102659419.70666887</v>
      </c>
      <c r="N67" s="107">
        <f t="shared" si="9"/>
        <v>211790.72096034681</v>
      </c>
      <c r="O67" s="59">
        <f t="shared" si="13"/>
        <v>3863.2790396531927</v>
      </c>
      <c r="P67" s="59">
        <f t="shared" si="14"/>
        <v>3863.2790396531927</v>
      </c>
      <c r="Q67" s="99">
        <f t="shared" si="15"/>
        <v>1.7914247079364135E-2</v>
      </c>
      <c r="R67" s="100">
        <f t="shared" si="16"/>
        <v>14924924.938223695</v>
      </c>
      <c r="T67" s="107">
        <f t="shared" si="10"/>
        <v>218136.11335551779</v>
      </c>
      <c r="U67" s="103">
        <f t="shared" si="17"/>
        <v>1713.0858803554877</v>
      </c>
      <c r="V67" s="108">
        <v>1</v>
      </c>
      <c r="W67" s="103">
        <f t="shared" si="11"/>
        <v>219849.1992358733</v>
      </c>
      <c r="X67" s="104">
        <f t="shared" si="18"/>
        <v>-4195.1992358732969</v>
      </c>
      <c r="Y67" s="104">
        <f t="shared" si="19"/>
        <v>4195.1992358732969</v>
      </c>
      <c r="Z67" s="105">
        <f t="shared" si="20"/>
        <v>2.0207699446413832E-2</v>
      </c>
      <c r="AA67" s="106">
        <f t="shared" si="21"/>
        <v>17599696.628671892</v>
      </c>
      <c r="AC67" s="27">
        <f>_xlfn.FORECAST.ETS(C67,$D$11:D66,$C$11:C66,1,1,1)</f>
        <v>213266.4848897722</v>
      </c>
      <c r="AD67" s="42">
        <f t="shared" si="22"/>
        <v>2387.5151102278032</v>
      </c>
      <c r="AE67" s="27">
        <f t="shared" si="23"/>
        <v>2387.5151102278032</v>
      </c>
      <c r="AF67" s="42">
        <f t="shared" si="24"/>
        <v>5700228.4015660798</v>
      </c>
    </row>
    <row r="68" spans="1:32" ht="15" customHeight="1" x14ac:dyDescent="0.25">
      <c r="A68" s="281"/>
      <c r="B68" s="34">
        <v>58</v>
      </c>
      <c r="C68" s="35">
        <v>35339</v>
      </c>
      <c r="D68" s="36">
        <v>199643</v>
      </c>
      <c r="E68" s="36">
        <f t="shared" si="12"/>
        <v>-16011</v>
      </c>
      <c r="F68" s="36">
        <f>AVERAGE($E$12:E68)</f>
        <v>691.91228070175441</v>
      </c>
      <c r="G68" s="107">
        <f t="shared" si="31"/>
        <v>205714</v>
      </c>
      <c r="H68" s="103">
        <f t="shared" si="28"/>
        <v>205961.76190476192</v>
      </c>
      <c r="I68" s="59">
        <f t="shared" si="29"/>
        <v>-6318.7619047619228</v>
      </c>
      <c r="J68" s="59">
        <f t="shared" si="26"/>
        <v>6318.7619047619228</v>
      </c>
      <c r="K68" s="99">
        <f t="shared" si="30"/>
        <v>3.1650305318803681E-2</v>
      </c>
      <c r="L68" s="100">
        <f t="shared" si="27"/>
        <v>39926752.009070523</v>
      </c>
      <c r="N68" s="107">
        <f t="shared" si="9"/>
        <v>212563.37676827743</v>
      </c>
      <c r="O68" s="59">
        <f t="shared" si="13"/>
        <v>-12920.376768277434</v>
      </c>
      <c r="P68" s="59">
        <f t="shared" si="14"/>
        <v>12920.376768277434</v>
      </c>
      <c r="Q68" s="99">
        <f t="shared" si="15"/>
        <v>6.4717404408255907E-2</v>
      </c>
      <c r="R68" s="100">
        <f t="shared" si="16"/>
        <v>166936135.83424324</v>
      </c>
      <c r="T68" s="107">
        <f t="shared" si="10"/>
        <v>213787.33946511129</v>
      </c>
      <c r="U68" s="103">
        <f t="shared" si="17"/>
        <v>781.53141680443116</v>
      </c>
      <c r="V68" s="108">
        <v>1</v>
      </c>
      <c r="W68" s="103">
        <f t="shared" si="11"/>
        <v>214568.87088191573</v>
      </c>
      <c r="X68" s="104">
        <f t="shared" si="18"/>
        <v>-14925.870881915733</v>
      </c>
      <c r="Y68" s="104">
        <f t="shared" si="19"/>
        <v>14925.870881915733</v>
      </c>
      <c r="Z68" s="105">
        <f t="shared" si="20"/>
        <v>6.9212121648175931E-2</v>
      </c>
      <c r="AA68" s="106">
        <f t="shared" si="21"/>
        <v>222781621.58361992</v>
      </c>
      <c r="AC68" s="27">
        <f>_xlfn.FORECAST.ETS(C68,$D$11:D67,$C$11:C67,1,1,1)</f>
        <v>198632.84519876825</v>
      </c>
      <c r="AD68" s="42">
        <f t="shared" si="22"/>
        <v>1010.1548012317508</v>
      </c>
      <c r="AE68" s="27">
        <f t="shared" si="23"/>
        <v>1010.1548012317508</v>
      </c>
      <c r="AF68" s="42">
        <f t="shared" si="24"/>
        <v>1020412.7224515579</v>
      </c>
    </row>
    <row r="69" spans="1:32" ht="15" customHeight="1" x14ac:dyDescent="0.25">
      <c r="A69" s="281"/>
      <c r="B69" s="34">
        <v>59</v>
      </c>
      <c r="C69" s="35">
        <v>35370</v>
      </c>
      <c r="D69" s="36">
        <v>201462</v>
      </c>
      <c r="E69" s="36">
        <f t="shared" si="12"/>
        <v>1819</v>
      </c>
      <c r="F69" s="36">
        <f>AVERAGE($E$12:E69)</f>
        <v>711.34482758620686</v>
      </c>
      <c r="G69" s="107">
        <f t="shared" si="31"/>
        <v>206173.33333333334</v>
      </c>
      <c r="H69" s="103">
        <f t="shared" si="28"/>
        <v>206405.91228070174</v>
      </c>
      <c r="I69" s="59">
        <f t="shared" si="29"/>
        <v>-4943.9122807017411</v>
      </c>
      <c r="J69" s="59">
        <f t="shared" si="26"/>
        <v>4943.9122807017411</v>
      </c>
      <c r="K69" s="99">
        <f t="shared" si="30"/>
        <v>2.454017274077365E-2</v>
      </c>
      <c r="L69" s="100">
        <f t="shared" si="27"/>
        <v>24442268.639273491</v>
      </c>
      <c r="N69" s="107">
        <f t="shared" si="9"/>
        <v>209979.30141462196</v>
      </c>
      <c r="O69" s="59">
        <f t="shared" si="13"/>
        <v>-8517.3014146219648</v>
      </c>
      <c r="P69" s="59">
        <f t="shared" si="14"/>
        <v>8517.3014146219648</v>
      </c>
      <c r="Q69" s="99">
        <f t="shared" si="15"/>
        <v>4.2277458848924185E-2</v>
      </c>
      <c r="R69" s="100">
        <f t="shared" si="16"/>
        <v>72544423.387521327</v>
      </c>
      <c r="T69" s="107">
        <f t="shared" si="10"/>
        <v>210636.809617341</v>
      </c>
      <c r="U69" s="103">
        <f t="shared" si="17"/>
        <v>177.27309337073814</v>
      </c>
      <c r="V69" s="108">
        <v>1</v>
      </c>
      <c r="W69" s="103">
        <f t="shared" si="11"/>
        <v>210814.08271071175</v>
      </c>
      <c r="X69" s="104">
        <f t="shared" si="18"/>
        <v>-9352.0827107117511</v>
      </c>
      <c r="Y69" s="104">
        <f t="shared" si="19"/>
        <v>9352.0827107117511</v>
      </c>
      <c r="Z69" s="105">
        <f t="shared" si="20"/>
        <v>4.6844030147371811E-2</v>
      </c>
      <c r="AA69" s="106">
        <f t="shared" si="21"/>
        <v>87461451.027993649</v>
      </c>
      <c r="AC69" s="27">
        <f>_xlfn.FORECAST.ETS(C69,$D$11:D68,$C$11:C68,1,1,1)</f>
        <v>202607.83172213906</v>
      </c>
      <c r="AD69" s="42">
        <f t="shared" si="22"/>
        <v>-1145.8317221390607</v>
      </c>
      <c r="AE69" s="27">
        <f t="shared" si="23"/>
        <v>1145.8317221390607</v>
      </c>
      <c r="AF69" s="42">
        <f t="shared" si="24"/>
        <v>1312930.3354601657</v>
      </c>
    </row>
    <row r="70" spans="1:32" ht="15" customHeight="1" x14ac:dyDescent="0.25">
      <c r="A70" s="281"/>
      <c r="B70" s="34">
        <v>60</v>
      </c>
      <c r="C70" s="35">
        <v>35400</v>
      </c>
      <c r="D70" s="36">
        <v>190126</v>
      </c>
      <c r="E70" s="36">
        <f t="shared" si="12"/>
        <v>-11336</v>
      </c>
      <c r="F70" s="36">
        <f>AVERAGE($E$12:E70)</f>
        <v>507.15254237288133</v>
      </c>
      <c r="G70" s="107">
        <f t="shared" si="31"/>
        <v>206850.08333333334</v>
      </c>
      <c r="H70" s="103">
        <f t="shared" si="28"/>
        <v>206884.67816091955</v>
      </c>
      <c r="I70" s="59">
        <f t="shared" si="29"/>
        <v>-16758.678160919546</v>
      </c>
      <c r="J70" s="59">
        <f t="shared" si="26"/>
        <v>16758.678160919546</v>
      </c>
      <c r="K70" s="99">
        <f t="shared" si="30"/>
        <v>8.8145115139010688E-2</v>
      </c>
      <c r="L70" s="100">
        <f t="shared" si="27"/>
        <v>280853293.70128173</v>
      </c>
      <c r="N70" s="107">
        <f t="shared" si="9"/>
        <v>208275.84113169758</v>
      </c>
      <c r="O70" s="59">
        <f t="shared" si="13"/>
        <v>-18149.841131697583</v>
      </c>
      <c r="P70" s="59">
        <f t="shared" si="14"/>
        <v>18149.841131697583</v>
      </c>
      <c r="Q70" s="99">
        <f t="shared" si="15"/>
        <v>9.5462173146742602E-2</v>
      </c>
      <c r="R70" s="100">
        <f t="shared" si="16"/>
        <v>329416733.10586143</v>
      </c>
      <c r="T70" s="107">
        <f t="shared" si="10"/>
        <v>204607.6578974982</v>
      </c>
      <c r="U70" s="103">
        <f t="shared" si="17"/>
        <v>-776.49735927639426</v>
      </c>
      <c r="V70" s="108">
        <v>1</v>
      </c>
      <c r="W70" s="103">
        <f t="shared" si="11"/>
        <v>203831.1605382218</v>
      </c>
      <c r="X70" s="104">
        <f t="shared" si="18"/>
        <v>-13705.160538221797</v>
      </c>
      <c r="Y70" s="104">
        <f t="shared" si="19"/>
        <v>13705.160538221797</v>
      </c>
      <c r="Z70" s="105">
        <f t="shared" si="20"/>
        <v>6.8028514251927394E-2</v>
      </c>
      <c r="AA70" s="106">
        <f t="shared" si="21"/>
        <v>187831425.37843198</v>
      </c>
      <c r="AC70" s="27">
        <f>_xlfn.FORECAST.ETS(C70,$D$11:D69,$C$11:C69,1,1,1)</f>
        <v>193265.27530567429</v>
      </c>
      <c r="AD70" s="42">
        <f t="shared" si="22"/>
        <v>-3139.2753056742949</v>
      </c>
      <c r="AE70" s="27">
        <f t="shared" si="23"/>
        <v>3139.2753056742949</v>
      </c>
      <c r="AF70" s="42">
        <f t="shared" si="24"/>
        <v>9855049.4448164385</v>
      </c>
    </row>
    <row r="71" spans="1:32" ht="15" customHeight="1" x14ac:dyDescent="0.25">
      <c r="A71" s="281"/>
      <c r="B71" s="34">
        <v>61</v>
      </c>
      <c r="C71" s="35">
        <v>35431</v>
      </c>
      <c r="D71" s="36">
        <v>183950</v>
      </c>
      <c r="E71" s="36">
        <f t="shared" si="12"/>
        <v>-6176</v>
      </c>
      <c r="F71" s="36">
        <f>AVERAGE($E$12:E71)</f>
        <v>395.76666666666665</v>
      </c>
      <c r="G71" s="107">
        <f t="shared" si="31"/>
        <v>207405.16666666666</v>
      </c>
      <c r="H71" s="103">
        <f t="shared" si="28"/>
        <v>207357.23587570622</v>
      </c>
      <c r="I71" s="59">
        <f t="shared" si="29"/>
        <v>-23407.235875706217</v>
      </c>
      <c r="J71" s="59">
        <f t="shared" si="26"/>
        <v>23407.235875706217</v>
      </c>
      <c r="K71" s="99">
        <f t="shared" si="30"/>
        <v>0.12724781666597562</v>
      </c>
      <c r="L71" s="100">
        <f t="shared" si="27"/>
        <v>547898691.34094822</v>
      </c>
      <c r="N71" s="107">
        <f t="shared" si="9"/>
        <v>204645.87290535809</v>
      </c>
      <c r="O71" s="59">
        <f t="shared" si="13"/>
        <v>-20695.87290535809</v>
      </c>
      <c r="P71" s="59">
        <f t="shared" si="14"/>
        <v>20695.87290535809</v>
      </c>
      <c r="Q71" s="99">
        <f t="shared" si="15"/>
        <v>0.11250814300276211</v>
      </c>
      <c r="R71" s="100">
        <f t="shared" si="16"/>
        <v>428319155.31473511</v>
      </c>
      <c r="T71" s="107">
        <f t="shared" si="10"/>
        <v>197866.81237675526</v>
      </c>
      <c r="U71" s="103">
        <f t="shared" si="17"/>
        <v>-1693.0667558146247</v>
      </c>
      <c r="V71" s="108">
        <v>1</v>
      </c>
      <c r="W71" s="103">
        <f t="shared" si="11"/>
        <v>196173.74562094064</v>
      </c>
      <c r="X71" s="104">
        <f t="shared" si="18"/>
        <v>-12223.745620940637</v>
      </c>
      <c r="Y71" s="104">
        <f t="shared" si="19"/>
        <v>12223.745620940637</v>
      </c>
      <c r="Z71" s="105">
        <f t="shared" si="20"/>
        <v>6.4292866945818233E-2</v>
      </c>
      <c r="AA71" s="106">
        <f t="shared" si="21"/>
        <v>149419957.00546542</v>
      </c>
      <c r="AC71" s="27">
        <f>_xlfn.FORECAST.ETS(C71,$D$11:D70,$C$11:C70,1,1,1)</f>
        <v>181270.38017334731</v>
      </c>
      <c r="AD71" s="42">
        <f t="shared" si="22"/>
        <v>2679.6198266526917</v>
      </c>
      <c r="AE71" s="27">
        <f t="shared" si="23"/>
        <v>2679.6198266526917</v>
      </c>
      <c r="AF71" s="42">
        <f t="shared" si="24"/>
        <v>7180362.4153902018</v>
      </c>
    </row>
    <row r="72" spans="1:32" ht="15" customHeight="1" x14ac:dyDescent="0.25">
      <c r="A72" s="281"/>
      <c r="B72" s="34">
        <v>62</v>
      </c>
      <c r="C72" s="35">
        <v>35462</v>
      </c>
      <c r="D72" s="36">
        <v>211952</v>
      </c>
      <c r="E72" s="36">
        <f t="shared" si="12"/>
        <v>28002</v>
      </c>
      <c r="F72" s="36">
        <f>AVERAGE($E$12:E72)</f>
        <v>848.32786885245901</v>
      </c>
      <c r="G72" s="107">
        <f t="shared" si="31"/>
        <v>208020.83333333334</v>
      </c>
      <c r="H72" s="103">
        <f t="shared" si="28"/>
        <v>207800.93333333332</v>
      </c>
      <c r="I72" s="59">
        <f t="shared" si="29"/>
        <v>4151.0666666666802</v>
      </c>
      <c r="J72" s="59">
        <f t="shared" si="26"/>
        <v>4151.0666666666802</v>
      </c>
      <c r="K72" s="99">
        <f t="shared" si="30"/>
        <v>1.9584937470119086E-2</v>
      </c>
      <c r="L72" s="100">
        <f t="shared" si="27"/>
        <v>17231354.471111223</v>
      </c>
      <c r="N72" s="107">
        <f t="shared" si="9"/>
        <v>200506.6983242865</v>
      </c>
      <c r="O72" s="59">
        <f t="shared" si="13"/>
        <v>11445.301675713505</v>
      </c>
      <c r="P72" s="59">
        <f t="shared" si="14"/>
        <v>11445.301675713505</v>
      </c>
      <c r="Q72" s="99">
        <f t="shared" si="15"/>
        <v>5.3999498356767123E-2</v>
      </c>
      <c r="R72" s="100">
        <f t="shared" si="16"/>
        <v>130994930.44809036</v>
      </c>
      <c r="T72" s="107">
        <f t="shared" si="10"/>
        <v>200907.22193465845</v>
      </c>
      <c r="U72" s="103">
        <f t="shared" si="17"/>
        <v>-965.65121752962364</v>
      </c>
      <c r="V72" s="108">
        <v>1</v>
      </c>
      <c r="W72" s="103">
        <f t="shared" si="11"/>
        <v>199941.57071712881</v>
      </c>
      <c r="X72" s="104">
        <f t="shared" si="18"/>
        <v>12010.429282871191</v>
      </c>
      <c r="Y72" s="104">
        <f t="shared" si="19"/>
        <v>12010.429282871191</v>
      </c>
      <c r="Z72" s="105">
        <f t="shared" si="20"/>
        <v>6.5291814530422349E-2</v>
      </c>
      <c r="AA72" s="106">
        <f t="shared" si="21"/>
        <v>144250411.55884981</v>
      </c>
      <c r="AC72" s="27">
        <f>_xlfn.FORECAST.ETS(C72,$D$11:D71,$C$11:C71,1,1,1)</f>
        <v>209960.66845273753</v>
      </c>
      <c r="AD72" s="42">
        <f t="shared" si="22"/>
        <v>1991.3315472624672</v>
      </c>
      <c r="AE72" s="27">
        <f t="shared" si="23"/>
        <v>1991.3315472624672</v>
      </c>
      <c r="AF72" s="42">
        <f t="shared" si="24"/>
        <v>3965401.3311227318</v>
      </c>
    </row>
    <row r="73" spans="1:32" ht="15" customHeight="1" x14ac:dyDescent="0.25">
      <c r="A73" s="281"/>
      <c r="B73" s="34">
        <v>63</v>
      </c>
      <c r="C73" s="35">
        <v>35490</v>
      </c>
      <c r="D73" s="36">
        <v>211290</v>
      </c>
      <c r="E73" s="36">
        <f t="shared" si="12"/>
        <v>-662</v>
      </c>
      <c r="F73" s="36">
        <f>AVERAGE($E$12:E73)</f>
        <v>823.9677419354839</v>
      </c>
      <c r="G73" s="107">
        <f t="shared" si="31"/>
        <v>208669.16666666666</v>
      </c>
      <c r="H73" s="103">
        <f t="shared" si="28"/>
        <v>208869.16120218582</v>
      </c>
      <c r="I73" s="59">
        <f t="shared" si="29"/>
        <v>2420.8387978141836</v>
      </c>
      <c r="J73" s="59">
        <f t="shared" si="26"/>
        <v>2420.8387978141836</v>
      </c>
      <c r="K73" s="99">
        <f t="shared" si="30"/>
        <v>1.1457422489536578E-2</v>
      </c>
      <c r="L73" s="100">
        <f t="shared" si="27"/>
        <v>5860460.4850024218</v>
      </c>
      <c r="N73" s="107">
        <f t="shared" si="9"/>
        <v>202795.75865942921</v>
      </c>
      <c r="O73" s="59">
        <f t="shared" si="13"/>
        <v>8494.2413405707921</v>
      </c>
      <c r="P73" s="59">
        <f t="shared" si="14"/>
        <v>8494.2413405707921</v>
      </c>
      <c r="Q73" s="99">
        <f t="shared" si="15"/>
        <v>4.0201814286387395E-2</v>
      </c>
      <c r="R73" s="100">
        <f t="shared" si="16"/>
        <v>72152135.951861888</v>
      </c>
      <c r="T73" s="107">
        <f t="shared" si="10"/>
        <v>203346.09950199016</v>
      </c>
      <c r="U73" s="103">
        <f t="shared" si="17"/>
        <v>-442.46128807552026</v>
      </c>
      <c r="V73" s="108">
        <v>1</v>
      </c>
      <c r="W73" s="103">
        <f t="shared" si="11"/>
        <v>202903.63821391464</v>
      </c>
      <c r="X73" s="104">
        <f t="shared" si="18"/>
        <v>8386.3617860853556</v>
      </c>
      <c r="Y73" s="104">
        <f t="shared" si="19"/>
        <v>8386.3617860853556</v>
      </c>
      <c r="Z73" s="105">
        <f t="shared" si="20"/>
        <v>3.956726893865288E-2</v>
      </c>
      <c r="AA73" s="106">
        <f t="shared" si="21"/>
        <v>70331064.007112756</v>
      </c>
      <c r="AC73" s="27">
        <f>_xlfn.FORECAST.ETS(C73,$D$11:D72,$C$11:C72,1,1,1)</f>
        <v>209242.71921159446</v>
      </c>
      <c r="AD73" s="42">
        <f t="shared" si="22"/>
        <v>2047.2807884055364</v>
      </c>
      <c r="AE73" s="27">
        <f t="shared" si="23"/>
        <v>2047.2807884055364</v>
      </c>
      <c r="AF73" s="42">
        <f t="shared" si="24"/>
        <v>4191358.6265743948</v>
      </c>
    </row>
    <row r="74" spans="1:32" ht="15" customHeight="1" x14ac:dyDescent="0.25">
      <c r="A74" s="281"/>
      <c r="B74" s="34">
        <v>64</v>
      </c>
      <c r="C74" s="35">
        <v>35521</v>
      </c>
      <c r="D74" s="36">
        <v>226082</v>
      </c>
      <c r="E74" s="36">
        <f t="shared" si="12"/>
        <v>14792</v>
      </c>
      <c r="F74" s="36">
        <f>AVERAGE($E$12:E74)</f>
        <v>1045.6825396825398</v>
      </c>
      <c r="G74" s="107">
        <f t="shared" si="31"/>
        <v>209172.25</v>
      </c>
      <c r="H74" s="103">
        <f t="shared" si="28"/>
        <v>209493.13440860214</v>
      </c>
      <c r="I74" s="59">
        <f t="shared" si="29"/>
        <v>16588.865591397858</v>
      </c>
      <c r="J74" s="59">
        <f t="shared" si="26"/>
        <v>16588.865591397858</v>
      </c>
      <c r="K74" s="99">
        <f t="shared" si="30"/>
        <v>7.3375437192690518E-2</v>
      </c>
      <c r="L74" s="100">
        <f t="shared" si="27"/>
        <v>275190461.60946381</v>
      </c>
      <c r="N74" s="107">
        <f t="shared" si="9"/>
        <v>204494.60692754338</v>
      </c>
      <c r="O74" s="59">
        <f t="shared" si="13"/>
        <v>21587.393072456616</v>
      </c>
      <c r="P74" s="59">
        <f t="shared" si="14"/>
        <v>21587.393072456616</v>
      </c>
      <c r="Q74" s="99">
        <f t="shared" si="15"/>
        <v>9.5484793448645258E-2</v>
      </c>
      <c r="R74" s="100">
        <f t="shared" si="16"/>
        <v>466015539.66474789</v>
      </c>
      <c r="T74" s="107">
        <f t="shared" si="10"/>
        <v>209857.14674974023</v>
      </c>
      <c r="U74" s="103">
        <f t="shared" si="17"/>
        <v>626.11702928045088</v>
      </c>
      <c r="V74" s="108">
        <v>1</v>
      </c>
      <c r="W74" s="103">
        <f t="shared" si="11"/>
        <v>210483.26377902069</v>
      </c>
      <c r="X74" s="104">
        <f t="shared" si="18"/>
        <v>15598.736220979306</v>
      </c>
      <c r="Y74" s="104">
        <f t="shared" si="19"/>
        <v>15598.736220979306</v>
      </c>
      <c r="Z74" s="105">
        <f t="shared" si="20"/>
        <v>7.3826192536226548E-2</v>
      </c>
      <c r="AA74" s="106">
        <f t="shared" si="21"/>
        <v>243320571.69169179</v>
      </c>
      <c r="AC74" s="27">
        <f>_xlfn.FORECAST.ETS(C74,$D$11:D73,$C$11:C73,1,1,1)</f>
        <v>223711.03035177998</v>
      </c>
      <c r="AD74" s="42">
        <f t="shared" si="22"/>
        <v>2370.9696482200234</v>
      </c>
      <c r="AE74" s="27">
        <f t="shared" si="23"/>
        <v>2370.9696482200234</v>
      </c>
      <c r="AF74" s="42">
        <f t="shared" si="24"/>
        <v>5621497.0727805812</v>
      </c>
    </row>
    <row r="75" spans="1:32" ht="15" customHeight="1" x14ac:dyDescent="0.25">
      <c r="A75" s="281"/>
      <c r="B75" s="34">
        <v>65</v>
      </c>
      <c r="C75" s="35">
        <v>35551</v>
      </c>
      <c r="D75" s="36">
        <v>222254</v>
      </c>
      <c r="E75" s="36">
        <f t="shared" si="12"/>
        <v>-3828</v>
      </c>
      <c r="F75" s="36">
        <f>AVERAGE($E$12:E75)</f>
        <v>969.53125</v>
      </c>
      <c r="G75" s="107">
        <f t="shared" si="31"/>
        <v>209789.41666666666</v>
      </c>
      <c r="H75" s="103">
        <f t="shared" si="28"/>
        <v>210217.93253968254</v>
      </c>
      <c r="I75" s="59">
        <f t="shared" si="29"/>
        <v>12036.067460317456</v>
      </c>
      <c r="J75" s="59">
        <f t="shared" si="26"/>
        <v>12036.067460317456</v>
      </c>
      <c r="K75" s="99">
        <f t="shared" si="30"/>
        <v>5.4154559469424421E-2</v>
      </c>
      <c r="L75" s="100">
        <f t="shared" si="27"/>
        <v>144866919.9093127</v>
      </c>
      <c r="N75" s="107">
        <f t="shared" si="9"/>
        <v>208812.08554203471</v>
      </c>
      <c r="O75" s="59">
        <f t="shared" si="13"/>
        <v>13441.914457965293</v>
      </c>
      <c r="P75" s="59">
        <f t="shared" si="14"/>
        <v>13441.914457965293</v>
      </c>
      <c r="Q75" s="99">
        <f t="shared" si="15"/>
        <v>6.0479966425644953E-2</v>
      </c>
      <c r="R75" s="100">
        <f t="shared" si="16"/>
        <v>180685064.29525638</v>
      </c>
      <c r="T75" s="107">
        <f t="shared" si="10"/>
        <v>214014.48464531446</v>
      </c>
      <c r="U75" s="103">
        <f t="shared" si="17"/>
        <v>1168.7763259614576</v>
      </c>
      <c r="V75" s="108">
        <v>1</v>
      </c>
      <c r="W75" s="103">
        <f t="shared" si="11"/>
        <v>215183.26097127591</v>
      </c>
      <c r="X75" s="104">
        <f t="shared" si="18"/>
        <v>7070.7390287240851</v>
      </c>
      <c r="Y75" s="104">
        <f t="shared" si="19"/>
        <v>7070.7390287240851</v>
      </c>
      <c r="Z75" s="105">
        <f t="shared" si="20"/>
        <v>3.1275108273653297E-2</v>
      </c>
      <c r="AA75" s="106">
        <f t="shared" si="21"/>
        <v>49995350.412322015</v>
      </c>
      <c r="AC75" s="27">
        <f>_xlfn.FORECAST.ETS(C75,$D$11:D74,$C$11:C74,1,1,1)</f>
        <v>222447.15295202829</v>
      </c>
      <c r="AD75" s="42">
        <f t="shared" si="22"/>
        <v>-193.15295202829293</v>
      </c>
      <c r="AE75" s="27">
        <f t="shared" si="23"/>
        <v>193.15295202829293</v>
      </c>
      <c r="AF75" s="42">
        <f t="shared" si="24"/>
        <v>37308.062877244032</v>
      </c>
    </row>
    <row r="76" spans="1:32" ht="15" customHeight="1" x14ac:dyDescent="0.25">
      <c r="A76" s="281"/>
      <c r="B76" s="34">
        <v>66</v>
      </c>
      <c r="C76" s="35">
        <v>35582</v>
      </c>
      <c r="D76" s="36">
        <v>236713</v>
      </c>
      <c r="E76" s="36">
        <f t="shared" si="12"/>
        <v>14459</v>
      </c>
      <c r="F76" s="36">
        <f>AVERAGE($E$12:E76)</f>
        <v>1177.0615384615385</v>
      </c>
      <c r="G76" s="107">
        <f t="shared" si="31"/>
        <v>210348</v>
      </c>
      <c r="H76" s="103">
        <f t="shared" si="28"/>
        <v>210758.94791666666</v>
      </c>
      <c r="I76" s="59">
        <f t="shared" si="29"/>
        <v>25954.052083333343</v>
      </c>
      <c r="J76" s="59">
        <f t="shared" si="26"/>
        <v>25954.052083333343</v>
      </c>
      <c r="K76" s="99">
        <f t="shared" si="30"/>
        <v>0.10964354337671925</v>
      </c>
      <c r="L76" s="100">
        <f t="shared" si="27"/>
        <v>673612819.54437983</v>
      </c>
      <c r="N76" s="107">
        <f t="shared" ref="N76:N139" si="32">$D75*$N$9+$N75*(1-$N$9)</f>
        <v>211500.4684336278</v>
      </c>
      <c r="O76" s="59">
        <f t="shared" ref="O76:O139" si="33">$D76-N76</f>
        <v>25212.531566372199</v>
      </c>
      <c r="P76" s="59">
        <f t="shared" ref="P76:P139" si="34">ABS(O76)</f>
        <v>25212.531566372199</v>
      </c>
      <c r="Q76" s="99">
        <f t="shared" si="15"/>
        <v>0.10651097137196605</v>
      </c>
      <c r="R76" s="100">
        <f t="shared" ref="R76:R139" si="35">P76^2</f>
        <v>635671747.98531461</v>
      </c>
      <c r="T76" s="107">
        <f t="shared" ref="T76:T139" si="36">$V$9*D76+(1-$V$9)*(T75+U75)</f>
        <v>221642.18267989313</v>
      </c>
      <c r="U76" s="103">
        <f t="shared" ref="U76:U139" si="37">$W$9*(T76-T75)+(1-$W$9)*U75</f>
        <v>2161.3491625041361</v>
      </c>
      <c r="V76" s="108">
        <v>1</v>
      </c>
      <c r="W76" s="103">
        <f t="shared" ref="W76:W139" si="38">T76+(U76*$V76)</f>
        <v>223803.53184239726</v>
      </c>
      <c r="X76" s="104">
        <f t="shared" si="18"/>
        <v>12909.468157602736</v>
      </c>
      <c r="Y76" s="104">
        <f t="shared" ref="Y76:Y139" si="39">ABS(X76)</f>
        <v>12909.468157602736</v>
      </c>
      <c r="Z76" s="105">
        <f t="shared" si="20"/>
        <v>5.8084300654218761E-2</v>
      </c>
      <c r="AA76" s="106">
        <f t="shared" ref="AA76:AA139" si="40">Y76^2</f>
        <v>166654368.11215898</v>
      </c>
      <c r="AC76" s="27">
        <f>_xlfn.FORECAST.ETS(C76,$D$11:D75,$C$11:C75,1,1,1)</f>
        <v>231693.07931504564</v>
      </c>
      <c r="AD76" s="42">
        <f t="shared" si="22"/>
        <v>5019.9206849543552</v>
      </c>
      <c r="AE76" s="27">
        <f t="shared" si="23"/>
        <v>5019.9206849543552</v>
      </c>
      <c r="AF76" s="42">
        <f t="shared" si="24"/>
        <v>25199603.683232602</v>
      </c>
    </row>
    <row r="77" spans="1:32" ht="15" customHeight="1" x14ac:dyDescent="0.25">
      <c r="A77" s="281"/>
      <c r="B77" s="34">
        <v>67</v>
      </c>
      <c r="C77" s="35">
        <v>35612</v>
      </c>
      <c r="D77" s="36">
        <v>233496</v>
      </c>
      <c r="E77" s="36">
        <f t="shared" ref="E77:E140" si="41">D77-D76</f>
        <v>-3217</v>
      </c>
      <c r="F77" s="36">
        <f>AVERAGE($E$12:E77)</f>
        <v>1110.4848484848485</v>
      </c>
      <c r="G77" s="107">
        <f t="shared" si="31"/>
        <v>211315</v>
      </c>
      <c r="H77" s="103">
        <f t="shared" si="28"/>
        <v>211525.06153846154</v>
      </c>
      <c r="I77" s="59">
        <f t="shared" si="29"/>
        <v>21970.938461538462</v>
      </c>
      <c r="J77" s="59">
        <f t="shared" si="26"/>
        <v>21970.938461538462</v>
      </c>
      <c r="K77" s="99">
        <f t="shared" si="30"/>
        <v>9.4095566782893339E-2</v>
      </c>
      <c r="L77" s="100">
        <f t="shared" si="27"/>
        <v>482722136.88071012</v>
      </c>
      <c r="N77" s="107">
        <f t="shared" si="32"/>
        <v>216542.97474690227</v>
      </c>
      <c r="O77" s="59">
        <f t="shared" si="33"/>
        <v>16953.02525309773</v>
      </c>
      <c r="P77" s="59">
        <f t="shared" si="34"/>
        <v>16953.02525309773</v>
      </c>
      <c r="Q77" s="99">
        <f t="shared" ref="Q77:Q140" si="42">P77/$D77</f>
        <v>7.260520631230398E-2</v>
      </c>
      <c r="R77" s="100">
        <f t="shared" si="35"/>
        <v>287405065.23216939</v>
      </c>
      <c r="T77" s="107">
        <f t="shared" si="36"/>
        <v>226711.27228967811</v>
      </c>
      <c r="U77" s="103">
        <f t="shared" si="37"/>
        <v>2608.1952947055611</v>
      </c>
      <c r="V77" s="108">
        <v>1</v>
      </c>
      <c r="W77" s="103">
        <f t="shared" si="38"/>
        <v>229319.46758438367</v>
      </c>
      <c r="X77" s="104">
        <f t="shared" ref="X77:X140" si="43">$D77-W77</f>
        <v>4176.532415616326</v>
      </c>
      <c r="Y77" s="104">
        <f t="shared" si="39"/>
        <v>4176.532415616326</v>
      </c>
      <c r="Z77" s="105">
        <f t="shared" ref="Z77:Z140" si="44">Y77/$D76</f>
        <v>1.7643865844361426E-2</v>
      </c>
      <c r="AA77" s="106">
        <f t="shared" si="40"/>
        <v>17443423.018693943</v>
      </c>
      <c r="AC77" s="27">
        <f>_xlfn.FORECAST.ETS(C77,$D$11:D76,$C$11:C76,1,1,1)</f>
        <v>232468.00184790514</v>
      </c>
      <c r="AD77" s="42">
        <f t="shared" ref="AD77:AD140" si="45">D77-AC77</f>
        <v>1027.9981520948641</v>
      </c>
      <c r="AE77" s="27">
        <f t="shared" si="23"/>
        <v>1027.9981520948641</v>
      </c>
      <c r="AF77" s="42">
        <f t="shared" si="24"/>
        <v>1056780.2007104552</v>
      </c>
    </row>
    <row r="78" spans="1:32" ht="15" customHeight="1" x14ac:dyDescent="0.25">
      <c r="A78" s="281"/>
      <c r="B78" s="34">
        <v>68</v>
      </c>
      <c r="C78" s="35">
        <v>35643</v>
      </c>
      <c r="D78" s="36">
        <v>213547</v>
      </c>
      <c r="E78" s="36">
        <f t="shared" si="41"/>
        <v>-19949</v>
      </c>
      <c r="F78" s="36">
        <f>AVERAGE($E$12:E78)</f>
        <v>796.16417910447763</v>
      </c>
      <c r="G78" s="107">
        <f t="shared" si="31"/>
        <v>211685.5</v>
      </c>
      <c r="H78" s="103">
        <f t="shared" si="28"/>
        <v>212425.48484848486</v>
      </c>
      <c r="I78" s="59">
        <f t="shared" si="29"/>
        <v>1121.5151515151374</v>
      </c>
      <c r="J78" s="59">
        <f t="shared" si="26"/>
        <v>1121.5151515151374</v>
      </c>
      <c r="K78" s="99">
        <f t="shared" si="30"/>
        <v>5.2518422244992313E-3</v>
      </c>
      <c r="L78" s="100">
        <f t="shared" si="27"/>
        <v>1257796.2350780217</v>
      </c>
      <c r="N78" s="107">
        <f t="shared" si="32"/>
        <v>219933.57979752184</v>
      </c>
      <c r="O78" s="59">
        <f t="shared" si="33"/>
        <v>-6386.5797975218447</v>
      </c>
      <c r="P78" s="59">
        <f t="shared" si="34"/>
        <v>6386.5797975218447</v>
      </c>
      <c r="Q78" s="99">
        <f t="shared" si="42"/>
        <v>2.9907138932047019E-2</v>
      </c>
      <c r="R78" s="100">
        <f t="shared" si="35"/>
        <v>40788401.510114171</v>
      </c>
      <c r="T78" s="107">
        <f t="shared" si="36"/>
        <v>224587.72730906858</v>
      </c>
      <c r="U78" s="103">
        <f t="shared" si="37"/>
        <v>1881.0465415960853</v>
      </c>
      <c r="V78" s="108">
        <v>1</v>
      </c>
      <c r="W78" s="103">
        <f t="shared" si="38"/>
        <v>226468.77385066467</v>
      </c>
      <c r="X78" s="104">
        <f t="shared" si="43"/>
        <v>-12921.773850664671</v>
      </c>
      <c r="Y78" s="104">
        <f t="shared" si="39"/>
        <v>12921.773850664671</v>
      </c>
      <c r="Z78" s="105">
        <f t="shared" si="44"/>
        <v>5.5340450588723882E-2</v>
      </c>
      <c r="AA78" s="106">
        <f t="shared" si="40"/>
        <v>166972239.44772127</v>
      </c>
      <c r="AC78" s="27">
        <f>_xlfn.FORECAST.ETS(C78,$D$11:D77,$C$11:C77,1,1,1)</f>
        <v>217942.24570287706</v>
      </c>
      <c r="AD78" s="42">
        <f t="shared" si="45"/>
        <v>-4395.2457028770586</v>
      </c>
      <c r="AE78" s="27">
        <f t="shared" ref="AE78:AE141" si="46">ABS(AD78)</f>
        <v>4395.2457028770586</v>
      </c>
      <c r="AF78" s="42">
        <f t="shared" ref="AF78:AF141" si="47">AE78^2</f>
        <v>19318184.788659249</v>
      </c>
    </row>
    <row r="79" spans="1:32" ht="15" customHeight="1" x14ac:dyDescent="0.25">
      <c r="A79" s="281"/>
      <c r="B79" s="34">
        <v>69</v>
      </c>
      <c r="C79" s="35">
        <v>35674</v>
      </c>
      <c r="D79" s="36">
        <v>221219</v>
      </c>
      <c r="E79" s="36">
        <f t="shared" si="41"/>
        <v>7672</v>
      </c>
      <c r="F79" s="36">
        <f>AVERAGE($E$12:E79)</f>
        <v>897.27941176470586</v>
      </c>
      <c r="G79" s="107">
        <f t="shared" si="31"/>
        <v>212180.75</v>
      </c>
      <c r="H79" s="103">
        <f t="shared" si="28"/>
        <v>212481.66417910447</v>
      </c>
      <c r="I79" s="59">
        <f t="shared" si="29"/>
        <v>8737.3358208955324</v>
      </c>
      <c r="J79" s="59">
        <f t="shared" si="26"/>
        <v>8737.3358208955324</v>
      </c>
      <c r="K79" s="99">
        <f t="shared" si="30"/>
        <v>3.9496317318564553E-2</v>
      </c>
      <c r="L79" s="100">
        <f t="shared" si="27"/>
        <v>76341037.247104213</v>
      </c>
      <c r="N79" s="107">
        <f t="shared" si="32"/>
        <v>218656.26383801748</v>
      </c>
      <c r="O79" s="59">
        <f t="shared" si="33"/>
        <v>2562.7361619825242</v>
      </c>
      <c r="P79" s="59">
        <f t="shared" si="34"/>
        <v>2562.7361619825242</v>
      </c>
      <c r="Q79" s="99">
        <f t="shared" si="42"/>
        <v>1.1584611457345545E-2</v>
      </c>
      <c r="R79" s="100">
        <f t="shared" si="35"/>
        <v>6567616.6359329186</v>
      </c>
      <c r="T79" s="107">
        <f t="shared" si="36"/>
        <v>224893.84169546526</v>
      </c>
      <c r="U79" s="103">
        <f t="shared" si="37"/>
        <v>1639.0193198443583</v>
      </c>
      <c r="V79" s="108">
        <v>1</v>
      </c>
      <c r="W79" s="103">
        <f t="shared" si="38"/>
        <v>226532.86101530961</v>
      </c>
      <c r="X79" s="104">
        <f t="shared" si="43"/>
        <v>-5313.8610153096088</v>
      </c>
      <c r="Y79" s="104">
        <f t="shared" si="39"/>
        <v>5313.8610153096088</v>
      </c>
      <c r="Z79" s="105">
        <f t="shared" si="44"/>
        <v>2.4883800827497502E-2</v>
      </c>
      <c r="AA79" s="106">
        <f t="shared" si="40"/>
        <v>28237118.890027266</v>
      </c>
      <c r="AC79" s="27">
        <f>_xlfn.FORECAST.ETS(C79,$D$11:D78,$C$11:C78,1,1,1)</f>
        <v>220301.67842938085</v>
      </c>
      <c r="AD79" s="42">
        <f t="shared" si="45"/>
        <v>917.32157061915495</v>
      </c>
      <c r="AE79" s="27">
        <f t="shared" si="46"/>
        <v>917.32157061915495</v>
      </c>
      <c r="AF79" s="42">
        <f t="shared" si="47"/>
        <v>841478.8639231933</v>
      </c>
    </row>
    <row r="80" spans="1:32" ht="15" customHeight="1" x14ac:dyDescent="0.25">
      <c r="A80" s="281"/>
      <c r="B80" s="34">
        <v>70</v>
      </c>
      <c r="C80" s="35">
        <v>35704</v>
      </c>
      <c r="D80" s="36">
        <v>202422</v>
      </c>
      <c r="E80" s="36">
        <f t="shared" si="41"/>
        <v>-18797</v>
      </c>
      <c r="F80" s="36">
        <f>AVERAGE($E$12:E80)</f>
        <v>611.85507246376812</v>
      </c>
      <c r="G80" s="107">
        <f t="shared" si="31"/>
        <v>212644.5</v>
      </c>
      <c r="H80" s="103">
        <f t="shared" si="28"/>
        <v>213078.0294117647</v>
      </c>
      <c r="I80" s="59">
        <f t="shared" si="29"/>
        <v>-10656.029411764699</v>
      </c>
      <c r="J80" s="59">
        <f t="shared" si="26"/>
        <v>10656.029411764699</v>
      </c>
      <c r="K80" s="99">
        <f t="shared" si="30"/>
        <v>5.2642644632326027E-2</v>
      </c>
      <c r="L80" s="100">
        <f t="shared" si="27"/>
        <v>113550962.82439432</v>
      </c>
      <c r="N80" s="107">
        <f t="shared" si="32"/>
        <v>219168.81107041397</v>
      </c>
      <c r="O80" s="59">
        <f t="shared" si="33"/>
        <v>-16746.811070413969</v>
      </c>
      <c r="P80" s="59">
        <f t="shared" si="34"/>
        <v>16746.811070413969</v>
      </c>
      <c r="Q80" s="99">
        <f t="shared" si="42"/>
        <v>8.2732168788046595E-2</v>
      </c>
      <c r="R80" s="100">
        <f t="shared" si="35"/>
        <v>280455681.02813989</v>
      </c>
      <c r="T80" s="107">
        <f t="shared" si="36"/>
        <v>219299.60271071672</v>
      </c>
      <c r="U80" s="103">
        <f t="shared" si="37"/>
        <v>527.45054153620208</v>
      </c>
      <c r="V80" s="108">
        <v>1</v>
      </c>
      <c r="W80" s="103">
        <f t="shared" si="38"/>
        <v>219827.05325225292</v>
      </c>
      <c r="X80" s="104">
        <f t="shared" si="43"/>
        <v>-17405.053252252925</v>
      </c>
      <c r="Y80" s="104">
        <f t="shared" si="39"/>
        <v>17405.053252252925</v>
      </c>
      <c r="Z80" s="105">
        <f t="shared" si="44"/>
        <v>7.8677931155338943E-2</v>
      </c>
      <c r="AA80" s="106">
        <f t="shared" si="40"/>
        <v>302935878.71376014</v>
      </c>
      <c r="AC80" s="27">
        <f>_xlfn.FORECAST.ETS(C80,$D$11:D79,$C$11:C79,1,1,1)</f>
        <v>204809.43055995466</v>
      </c>
      <c r="AD80" s="42">
        <f t="shared" si="45"/>
        <v>-2387.4305599546642</v>
      </c>
      <c r="AE80" s="27">
        <f t="shared" si="46"/>
        <v>2387.4305599546642</v>
      </c>
      <c r="AF80" s="42">
        <f t="shared" si="47"/>
        <v>5699824.6786054419</v>
      </c>
    </row>
    <row r="81" spans="1:32" ht="15" customHeight="1" x14ac:dyDescent="0.25">
      <c r="A81" s="281"/>
      <c r="B81" s="34">
        <v>71</v>
      </c>
      <c r="C81" s="35">
        <v>35735</v>
      </c>
      <c r="D81" s="36">
        <v>207322</v>
      </c>
      <c r="E81" s="36">
        <f t="shared" si="41"/>
        <v>4900</v>
      </c>
      <c r="F81" s="36">
        <f>AVERAGE($E$12:E81)</f>
        <v>673.11428571428576</v>
      </c>
      <c r="G81" s="107">
        <f t="shared" si="31"/>
        <v>212876.08333333334</v>
      </c>
      <c r="H81" s="103">
        <f t="shared" si="28"/>
        <v>213256.35507246378</v>
      </c>
      <c r="I81" s="59">
        <f t="shared" si="29"/>
        <v>-5934.3550724637753</v>
      </c>
      <c r="J81" s="59">
        <f t="shared" si="26"/>
        <v>5934.3550724637753</v>
      </c>
      <c r="K81" s="99">
        <f t="shared" si="30"/>
        <v>2.8623855994365167E-2</v>
      </c>
      <c r="L81" s="100">
        <f t="shared" si="27"/>
        <v>35216570.126076542</v>
      </c>
      <c r="N81" s="107">
        <f t="shared" si="32"/>
        <v>215819.44885633118</v>
      </c>
      <c r="O81" s="59">
        <f t="shared" si="33"/>
        <v>-8497.4488563311752</v>
      </c>
      <c r="P81" s="59">
        <f t="shared" si="34"/>
        <v>8497.4488563311752</v>
      </c>
      <c r="Q81" s="99">
        <f t="shared" si="42"/>
        <v>4.0986720446123302E-2</v>
      </c>
      <c r="R81" s="100">
        <f t="shared" si="35"/>
        <v>72206637.065963998</v>
      </c>
      <c r="T81" s="107">
        <f t="shared" si="36"/>
        <v>216075.53727657703</v>
      </c>
      <c r="U81" s="103">
        <f t="shared" si="37"/>
        <v>-49.062539330509082</v>
      </c>
      <c r="V81" s="108">
        <v>1</v>
      </c>
      <c r="W81" s="103">
        <f t="shared" si="38"/>
        <v>216026.47473724652</v>
      </c>
      <c r="X81" s="104">
        <f t="shared" si="43"/>
        <v>-8704.4747372465208</v>
      </c>
      <c r="Y81" s="104">
        <f t="shared" si="39"/>
        <v>8704.4747372465208</v>
      </c>
      <c r="Z81" s="105">
        <f t="shared" si="44"/>
        <v>4.3001624019358177E-2</v>
      </c>
      <c r="AA81" s="106">
        <f t="shared" si="40"/>
        <v>75767880.451362893</v>
      </c>
      <c r="AC81" s="27">
        <f>_xlfn.FORECAST.ETS(C81,$D$11:D80,$C$11:C80,1,1,1)</f>
        <v>208307.35292123014</v>
      </c>
      <c r="AD81" s="42">
        <f t="shared" si="45"/>
        <v>-985.35292123013642</v>
      </c>
      <c r="AE81" s="27">
        <f t="shared" si="46"/>
        <v>985.35292123013642</v>
      </c>
      <c r="AF81" s="42">
        <f t="shared" si="47"/>
        <v>970920.37937676348</v>
      </c>
    </row>
    <row r="82" spans="1:32" ht="15" customHeight="1" x14ac:dyDescent="0.25">
      <c r="A82" s="281"/>
      <c r="B82" s="34">
        <v>72</v>
      </c>
      <c r="C82" s="35">
        <v>35765</v>
      </c>
      <c r="D82" s="36">
        <v>196870</v>
      </c>
      <c r="E82" s="36">
        <f t="shared" si="41"/>
        <v>-10452</v>
      </c>
      <c r="F82" s="36">
        <f>AVERAGE($E$12:E82)</f>
        <v>516.42253521126759</v>
      </c>
      <c r="G82" s="107">
        <f t="shared" si="31"/>
        <v>213364.41666666666</v>
      </c>
      <c r="H82" s="103">
        <f t="shared" si="28"/>
        <v>213549.19761904763</v>
      </c>
      <c r="I82" s="59">
        <f t="shared" si="29"/>
        <v>-16679.197619047627</v>
      </c>
      <c r="J82" s="59">
        <f t="shared" si="26"/>
        <v>16679.197619047627</v>
      </c>
      <c r="K82" s="99">
        <f t="shared" si="30"/>
        <v>8.4721885604955693E-2</v>
      </c>
      <c r="L82" s="100">
        <f t="shared" si="27"/>
        <v>278195633.21524405</v>
      </c>
      <c r="N82" s="107">
        <f t="shared" si="32"/>
        <v>214119.95908506494</v>
      </c>
      <c r="O82" s="59">
        <f t="shared" si="33"/>
        <v>-17249.95908506494</v>
      </c>
      <c r="P82" s="59">
        <f t="shared" si="34"/>
        <v>17249.95908506494</v>
      </c>
      <c r="Q82" s="99">
        <f t="shared" si="42"/>
        <v>8.7621065094046532E-2</v>
      </c>
      <c r="R82" s="100">
        <f t="shared" si="35"/>
        <v>297561088.43641448</v>
      </c>
      <c r="T82" s="107">
        <f t="shared" si="36"/>
        <v>210279.53231607255</v>
      </c>
      <c r="U82" s="103">
        <f t="shared" si="37"/>
        <v>-932.22217460240267</v>
      </c>
      <c r="V82" s="108">
        <v>1</v>
      </c>
      <c r="W82" s="103">
        <f t="shared" si="38"/>
        <v>209347.31014147014</v>
      </c>
      <c r="X82" s="104">
        <f t="shared" si="43"/>
        <v>-12477.310141470138</v>
      </c>
      <c r="Y82" s="104">
        <f t="shared" si="39"/>
        <v>12477.310141470138</v>
      </c>
      <c r="Z82" s="105">
        <f t="shared" si="44"/>
        <v>6.0183242210041087E-2</v>
      </c>
      <c r="AA82" s="106">
        <f t="shared" si="40"/>
        <v>155683268.36643356</v>
      </c>
      <c r="AC82" s="27">
        <f>_xlfn.FORECAST.ETS(C82,$D$11:D81,$C$11:C81,1,1,1)</f>
        <v>199454.2634597173</v>
      </c>
      <c r="AD82" s="42">
        <f t="shared" si="45"/>
        <v>-2584.2634597173019</v>
      </c>
      <c r="AE82" s="27">
        <f t="shared" si="46"/>
        <v>2584.2634597173019</v>
      </c>
      <c r="AF82" s="42">
        <f t="shared" si="47"/>
        <v>6678417.6292300392</v>
      </c>
    </row>
    <row r="83" spans="1:32" ht="15" customHeight="1" x14ac:dyDescent="0.25">
      <c r="A83" s="281"/>
      <c r="B83" s="34">
        <v>73</v>
      </c>
      <c r="C83" s="35">
        <v>35796</v>
      </c>
      <c r="D83" s="36">
        <v>187167</v>
      </c>
      <c r="E83" s="36">
        <f t="shared" si="41"/>
        <v>-9703</v>
      </c>
      <c r="F83" s="36">
        <f>AVERAGE($E$12:E83)</f>
        <v>374.48611111111109</v>
      </c>
      <c r="G83" s="107">
        <f t="shared" si="31"/>
        <v>213926.41666666666</v>
      </c>
      <c r="H83" s="103">
        <f t="shared" si="28"/>
        <v>213880.83920187791</v>
      </c>
      <c r="I83" s="59">
        <f t="shared" si="29"/>
        <v>-26713.839201877912</v>
      </c>
      <c r="J83" s="59">
        <f t="shared" si="26"/>
        <v>26713.839201877912</v>
      </c>
      <c r="K83" s="99">
        <f t="shared" si="30"/>
        <v>0.14272729274860371</v>
      </c>
      <c r="L83" s="100">
        <f t="shared" si="27"/>
        <v>713629204.90378916</v>
      </c>
      <c r="N83" s="107">
        <f t="shared" si="32"/>
        <v>210669.96726805196</v>
      </c>
      <c r="O83" s="59">
        <f t="shared" si="33"/>
        <v>-23502.967268051958</v>
      </c>
      <c r="P83" s="59">
        <f t="shared" si="34"/>
        <v>23502.967268051958</v>
      </c>
      <c r="Q83" s="99">
        <f t="shared" si="42"/>
        <v>0.12557217494564724</v>
      </c>
      <c r="R83" s="100">
        <f t="shared" si="35"/>
        <v>552389470.40312171</v>
      </c>
      <c r="T83" s="107">
        <f t="shared" si="36"/>
        <v>202693.21709902911</v>
      </c>
      <c r="U83" s="103">
        <f t="shared" si="37"/>
        <v>-1954.7879067342758</v>
      </c>
      <c r="V83" s="108">
        <v>1</v>
      </c>
      <c r="W83" s="103">
        <f t="shared" si="38"/>
        <v>200738.42919229483</v>
      </c>
      <c r="X83" s="104">
        <f t="shared" si="43"/>
        <v>-13571.429192294832</v>
      </c>
      <c r="Y83" s="104">
        <f t="shared" si="39"/>
        <v>13571.429192294832</v>
      </c>
      <c r="Z83" s="105">
        <f t="shared" si="44"/>
        <v>6.8935994271828269E-2</v>
      </c>
      <c r="AA83" s="106">
        <f t="shared" si="40"/>
        <v>184183690.32147238</v>
      </c>
      <c r="AC83" s="27">
        <f>_xlfn.FORECAST.ETS(C83,$D$11:D82,$C$11:C82,1,1,1)</f>
        <v>187576.06988808926</v>
      </c>
      <c r="AD83" s="42">
        <f t="shared" si="45"/>
        <v>-409.06988808925962</v>
      </c>
      <c r="AE83" s="27">
        <f t="shared" si="46"/>
        <v>409.06988808925962</v>
      </c>
      <c r="AF83" s="42">
        <f t="shared" si="47"/>
        <v>167338.17334135939</v>
      </c>
    </row>
    <row r="84" spans="1:32" ht="15" customHeight="1" x14ac:dyDescent="0.25">
      <c r="A84" s="281"/>
      <c r="B84" s="34">
        <v>74</v>
      </c>
      <c r="C84" s="35">
        <v>35827</v>
      </c>
      <c r="D84" s="36">
        <v>214222</v>
      </c>
      <c r="E84" s="36">
        <f t="shared" si="41"/>
        <v>27055</v>
      </c>
      <c r="F84" s="36">
        <f>AVERAGE($E$12:E84)</f>
        <v>739.97260273972597</v>
      </c>
      <c r="G84" s="107">
        <f t="shared" si="31"/>
        <v>214194.5</v>
      </c>
      <c r="H84" s="103">
        <f t="shared" si="28"/>
        <v>214300.90277777778</v>
      </c>
      <c r="I84" s="59">
        <f t="shared" si="29"/>
        <v>-78.902777777781012</v>
      </c>
      <c r="J84" s="59">
        <f t="shared" si="26"/>
        <v>78.902777777781012</v>
      </c>
      <c r="K84" s="99">
        <f t="shared" si="30"/>
        <v>3.6832247751295857E-4</v>
      </c>
      <c r="L84" s="100">
        <f t="shared" si="27"/>
        <v>6225.6483410498931</v>
      </c>
      <c r="N84" s="107">
        <f t="shared" si="32"/>
        <v>205969.37381444158</v>
      </c>
      <c r="O84" s="59">
        <f t="shared" si="33"/>
        <v>8252.6261855584162</v>
      </c>
      <c r="P84" s="59">
        <f t="shared" si="34"/>
        <v>8252.6261855584162</v>
      </c>
      <c r="Q84" s="99">
        <f t="shared" si="42"/>
        <v>3.8523709915687543E-2</v>
      </c>
      <c r="R84" s="100">
        <f t="shared" si="35"/>
        <v>68105838.95856446</v>
      </c>
      <c r="T84" s="107">
        <f t="shared" si="36"/>
        <v>204783.50043460637</v>
      </c>
      <c r="U84" s="103">
        <f t="shared" si="37"/>
        <v>-1333.1628092134774</v>
      </c>
      <c r="V84" s="108">
        <v>1</v>
      </c>
      <c r="W84" s="103">
        <f t="shared" si="38"/>
        <v>203450.33762539289</v>
      </c>
      <c r="X84" s="104">
        <f t="shared" si="43"/>
        <v>10771.662374607113</v>
      </c>
      <c r="Y84" s="104">
        <f t="shared" si="39"/>
        <v>10771.662374607113</v>
      </c>
      <c r="Z84" s="105">
        <f t="shared" si="44"/>
        <v>5.7551076710141813E-2</v>
      </c>
      <c r="AA84" s="106">
        <f t="shared" si="40"/>
        <v>116028710.31252654</v>
      </c>
      <c r="AC84" s="27">
        <f>_xlfn.FORECAST.ETS(C84,$D$11:D83,$C$11:C83,1,1,1)</f>
        <v>215873.88055955854</v>
      </c>
      <c r="AD84" s="42">
        <f t="shared" si="45"/>
        <v>-1651.8805595585436</v>
      </c>
      <c r="AE84" s="27">
        <f t="shared" si="46"/>
        <v>1651.8805595585436</v>
      </c>
      <c r="AF84" s="42">
        <f t="shared" si="47"/>
        <v>2728709.3830474471</v>
      </c>
    </row>
    <row r="85" spans="1:32" ht="15" customHeight="1" x14ac:dyDescent="0.25">
      <c r="A85" s="281"/>
      <c r="B85" s="34">
        <v>75</v>
      </c>
      <c r="C85" s="35">
        <v>35855</v>
      </c>
      <c r="D85" s="36">
        <v>217921</v>
      </c>
      <c r="E85" s="36">
        <f t="shared" si="41"/>
        <v>3699</v>
      </c>
      <c r="F85" s="36">
        <f>AVERAGE($E$12:E85)</f>
        <v>779.95945945945948</v>
      </c>
      <c r="G85" s="107">
        <f t="shared" si="31"/>
        <v>214383.66666666666</v>
      </c>
      <c r="H85" s="103">
        <f t="shared" si="28"/>
        <v>214934.47260273973</v>
      </c>
      <c r="I85" s="59">
        <f t="shared" si="29"/>
        <v>2986.5273972602736</v>
      </c>
      <c r="J85" s="59">
        <f t="shared" si="26"/>
        <v>2986.5273972602736</v>
      </c>
      <c r="K85" s="99">
        <f t="shared" si="30"/>
        <v>1.3704633317854972E-2</v>
      </c>
      <c r="L85" s="100">
        <f t="shared" si="27"/>
        <v>8919345.8945862241</v>
      </c>
      <c r="N85" s="107">
        <f t="shared" si="32"/>
        <v>207619.89905155328</v>
      </c>
      <c r="O85" s="59">
        <f t="shared" si="33"/>
        <v>10301.100948446721</v>
      </c>
      <c r="P85" s="59">
        <f t="shared" si="34"/>
        <v>10301.100948446721</v>
      </c>
      <c r="Q85" s="99">
        <f t="shared" si="42"/>
        <v>4.7269886557269478E-2</v>
      </c>
      <c r="R85" s="100">
        <f t="shared" si="35"/>
        <v>106112680.75008994</v>
      </c>
      <c r="T85" s="107">
        <f t="shared" si="36"/>
        <v>207791.536337775</v>
      </c>
      <c r="U85" s="103">
        <f t="shared" si="37"/>
        <v>-666.03041245509621</v>
      </c>
      <c r="V85" s="108">
        <v>1</v>
      </c>
      <c r="W85" s="103">
        <f t="shared" si="38"/>
        <v>207125.50592531991</v>
      </c>
      <c r="X85" s="104">
        <f t="shared" si="43"/>
        <v>10795.494074680086</v>
      </c>
      <c r="Y85" s="104">
        <f t="shared" si="39"/>
        <v>10795.494074680086</v>
      </c>
      <c r="Z85" s="105">
        <f t="shared" si="44"/>
        <v>5.0393956151469438E-2</v>
      </c>
      <c r="AA85" s="106">
        <f t="shared" si="40"/>
        <v>116542692.31645285</v>
      </c>
      <c r="AC85" s="27">
        <f>_xlfn.FORECAST.ETS(C85,$D$11:D84,$C$11:C84,1,1,1)</f>
        <v>214686.25320713787</v>
      </c>
      <c r="AD85" s="42">
        <f t="shared" si="45"/>
        <v>3234.7467928621336</v>
      </c>
      <c r="AE85" s="27">
        <f t="shared" si="46"/>
        <v>3234.7467928621336</v>
      </c>
      <c r="AF85" s="42">
        <f t="shared" si="47"/>
        <v>10463586.813931858</v>
      </c>
    </row>
    <row r="86" spans="1:32" ht="15" customHeight="1" x14ac:dyDescent="0.25">
      <c r="A86" s="281"/>
      <c r="B86" s="34">
        <v>76</v>
      </c>
      <c r="C86" s="35">
        <v>35886</v>
      </c>
      <c r="D86" s="36">
        <v>227899</v>
      </c>
      <c r="E86" s="36">
        <f t="shared" si="41"/>
        <v>9978</v>
      </c>
      <c r="F86" s="36">
        <f>AVERAGE($E$12:E86)</f>
        <v>902.6</v>
      </c>
      <c r="G86" s="107">
        <f t="shared" si="31"/>
        <v>214936.25</v>
      </c>
      <c r="H86" s="103">
        <f t="shared" si="28"/>
        <v>215163.62612612612</v>
      </c>
      <c r="I86" s="59">
        <f t="shared" si="29"/>
        <v>12735.373873873876</v>
      </c>
      <c r="J86" s="59">
        <f t="shared" si="26"/>
        <v>12735.373873873876</v>
      </c>
      <c r="K86" s="99">
        <f t="shared" si="30"/>
        <v>5.5881657549501647E-2</v>
      </c>
      <c r="L86" s="100">
        <f t="shared" si="27"/>
        <v>162189747.7073493</v>
      </c>
      <c r="N86" s="107">
        <f t="shared" si="32"/>
        <v>209680.11924124265</v>
      </c>
      <c r="O86" s="59">
        <f t="shared" si="33"/>
        <v>18218.880758757354</v>
      </c>
      <c r="P86" s="59">
        <f t="shared" si="34"/>
        <v>18218.880758757354</v>
      </c>
      <c r="Q86" s="99">
        <f t="shared" si="42"/>
        <v>7.994278500018584E-2</v>
      </c>
      <c r="R86" s="100">
        <f t="shared" si="35"/>
        <v>331927616.10181892</v>
      </c>
      <c r="T86" s="107">
        <f t="shared" si="36"/>
        <v>213357.55414772395</v>
      </c>
      <c r="U86" s="103">
        <f t="shared" si="37"/>
        <v>291.67770983558864</v>
      </c>
      <c r="V86" s="108">
        <v>1</v>
      </c>
      <c r="W86" s="103">
        <f t="shared" si="38"/>
        <v>213649.23185755953</v>
      </c>
      <c r="X86" s="104">
        <f t="shared" si="43"/>
        <v>14249.768142440473</v>
      </c>
      <c r="Y86" s="104">
        <f t="shared" si="39"/>
        <v>14249.768142440473</v>
      </c>
      <c r="Z86" s="105">
        <f t="shared" si="44"/>
        <v>6.5389605143333931E-2</v>
      </c>
      <c r="AA86" s="106">
        <f t="shared" si="40"/>
        <v>203055892.11331141</v>
      </c>
      <c r="AC86" s="27">
        <f>_xlfn.FORECAST.ETS(C86,$D$11:D85,$C$11:C85,1,1,1)</f>
        <v>230030.08795065308</v>
      </c>
      <c r="AD86" s="42">
        <f t="shared" si="45"/>
        <v>-2131.0879506530764</v>
      </c>
      <c r="AE86" s="27">
        <f t="shared" si="46"/>
        <v>2131.0879506530764</v>
      </c>
      <c r="AF86" s="42">
        <f t="shared" si="47"/>
        <v>4541535.8534187293</v>
      </c>
    </row>
    <row r="87" spans="1:32" ht="15" customHeight="1" x14ac:dyDescent="0.25">
      <c r="A87" s="281"/>
      <c r="B87" s="34">
        <v>77</v>
      </c>
      <c r="C87" s="35">
        <v>35916</v>
      </c>
      <c r="D87" s="36">
        <v>228733</v>
      </c>
      <c r="E87" s="36">
        <f t="shared" si="41"/>
        <v>834</v>
      </c>
      <c r="F87" s="36">
        <f>AVERAGE($E$12:E87)</f>
        <v>901.6973684210526</v>
      </c>
      <c r="G87" s="107">
        <f t="shared" ref="G87:G150" si="48">AVERAGE(D75:D86)</f>
        <v>215087.66666666666</v>
      </c>
      <c r="H87" s="103">
        <f t="shared" ref="H87:H150" si="49">G86+$F86</f>
        <v>215838.85</v>
      </c>
      <c r="I87" s="59">
        <f t="shared" si="29"/>
        <v>12894.149999999994</v>
      </c>
      <c r="J87" s="59">
        <f t="shared" ref="J87:J150" si="50">ABS(I87)</f>
        <v>12894.149999999994</v>
      </c>
      <c r="K87" s="99">
        <f t="shared" si="30"/>
        <v>5.6372058251323569E-2</v>
      </c>
      <c r="L87" s="100">
        <f t="shared" ref="L87:L150" si="51">J87^2</f>
        <v>166259104.22249985</v>
      </c>
      <c r="N87" s="107">
        <f t="shared" si="32"/>
        <v>213323.89539299411</v>
      </c>
      <c r="O87" s="59">
        <f t="shared" si="33"/>
        <v>15409.104607005895</v>
      </c>
      <c r="P87" s="59">
        <f t="shared" si="34"/>
        <v>15409.104607005895</v>
      </c>
      <c r="Q87" s="99">
        <f t="shared" si="42"/>
        <v>6.7367212457345005E-2</v>
      </c>
      <c r="R87" s="100">
        <f t="shared" si="35"/>
        <v>237440504.78965029</v>
      </c>
      <c r="T87" s="107">
        <f t="shared" si="36"/>
        <v>218174.36230029166</v>
      </c>
      <c r="U87" s="103">
        <f t="shared" si="37"/>
        <v>987.07575952488219</v>
      </c>
      <c r="V87" s="108">
        <v>1</v>
      </c>
      <c r="W87" s="103">
        <f t="shared" si="38"/>
        <v>219161.43805981654</v>
      </c>
      <c r="X87" s="104">
        <f t="shared" si="43"/>
        <v>9571.5619401834556</v>
      </c>
      <c r="Y87" s="104">
        <f t="shared" si="39"/>
        <v>9571.5619401834556</v>
      </c>
      <c r="Z87" s="105">
        <f t="shared" si="44"/>
        <v>4.1999139707429411E-2</v>
      </c>
      <c r="AA87" s="106">
        <f t="shared" si="40"/>
        <v>91614797.974768475</v>
      </c>
      <c r="AC87" s="27">
        <f>_xlfn.FORECAST.ETS(C87,$D$11:D86,$C$11:C86,1,1,1)</f>
        <v>226646.42835576367</v>
      </c>
      <c r="AD87" s="42">
        <f t="shared" si="45"/>
        <v>2086.5716442363337</v>
      </c>
      <c r="AE87" s="27">
        <f t="shared" si="46"/>
        <v>2086.5716442363337</v>
      </c>
      <c r="AF87" s="42">
        <f t="shared" si="47"/>
        <v>4353781.2265311172</v>
      </c>
    </row>
    <row r="88" spans="1:32" ht="15" customHeight="1" x14ac:dyDescent="0.25">
      <c r="A88" s="281"/>
      <c r="B88" s="34">
        <v>78</v>
      </c>
      <c r="C88" s="35">
        <v>35947</v>
      </c>
      <c r="D88" s="36">
        <v>239944</v>
      </c>
      <c r="E88" s="36">
        <f t="shared" si="41"/>
        <v>11211</v>
      </c>
      <c r="F88" s="36">
        <f>AVERAGE($E$12:E88)</f>
        <v>1035.5844155844156</v>
      </c>
      <c r="G88" s="107">
        <f t="shared" si="48"/>
        <v>215627.58333333334</v>
      </c>
      <c r="H88" s="103">
        <f t="shared" si="49"/>
        <v>215989.3640350877</v>
      </c>
      <c r="I88" s="59">
        <f t="shared" si="29"/>
        <v>23954.635964912304</v>
      </c>
      <c r="J88" s="59">
        <f t="shared" si="50"/>
        <v>23954.635964912304</v>
      </c>
      <c r="K88" s="99">
        <f t="shared" si="30"/>
        <v>9.9834277851966732E-2</v>
      </c>
      <c r="L88" s="100">
        <f t="shared" si="51"/>
        <v>573824584.21147001</v>
      </c>
      <c r="N88" s="107">
        <f t="shared" si="32"/>
        <v>216405.71631439531</v>
      </c>
      <c r="O88" s="59">
        <f t="shared" si="33"/>
        <v>23538.283685604692</v>
      </c>
      <c r="P88" s="59">
        <f t="shared" si="34"/>
        <v>23538.283685604692</v>
      </c>
      <c r="Q88" s="99">
        <f t="shared" si="42"/>
        <v>9.8099071806774463E-2</v>
      </c>
      <c r="R88" s="100">
        <f t="shared" si="35"/>
        <v>554050798.86400402</v>
      </c>
      <c r="T88" s="107">
        <f t="shared" si="36"/>
        <v>225396.20664187154</v>
      </c>
      <c r="U88" s="103">
        <f t="shared" si="37"/>
        <v>1945.2019322606698</v>
      </c>
      <c r="V88" s="108">
        <v>1</v>
      </c>
      <c r="W88" s="103">
        <f t="shared" si="38"/>
        <v>227341.40857413222</v>
      </c>
      <c r="X88" s="104">
        <f t="shared" si="43"/>
        <v>12602.59142586778</v>
      </c>
      <c r="Y88" s="104">
        <f t="shared" si="39"/>
        <v>12602.59142586778</v>
      </c>
      <c r="Z88" s="105">
        <f t="shared" si="44"/>
        <v>5.5097390520247536E-2</v>
      </c>
      <c r="AA88" s="106">
        <f t="shared" si="40"/>
        <v>158825310.64735609</v>
      </c>
      <c r="AC88" s="27">
        <f>_xlfn.FORECAST.ETS(C88,$D$11:D87,$C$11:C87,1,1,1)</f>
        <v>236518.30415175442</v>
      </c>
      <c r="AD88" s="42">
        <f t="shared" si="45"/>
        <v>3425.6958482455811</v>
      </c>
      <c r="AE88" s="27">
        <f t="shared" si="46"/>
        <v>3425.6958482455811</v>
      </c>
      <c r="AF88" s="42">
        <f t="shared" si="47"/>
        <v>11735392.044687012</v>
      </c>
    </row>
    <row r="89" spans="1:32" ht="15" customHeight="1" x14ac:dyDescent="0.25">
      <c r="A89" s="281"/>
      <c r="B89" s="34">
        <v>79</v>
      </c>
      <c r="C89" s="35">
        <v>35977</v>
      </c>
      <c r="D89" s="36">
        <v>237143</v>
      </c>
      <c r="E89" s="36">
        <f t="shared" si="41"/>
        <v>-2801</v>
      </c>
      <c r="F89" s="36">
        <f>AVERAGE($E$12:E89)</f>
        <v>986.39743589743591</v>
      </c>
      <c r="G89" s="107">
        <f t="shared" si="48"/>
        <v>215896.83333333334</v>
      </c>
      <c r="H89" s="103">
        <f t="shared" si="49"/>
        <v>216663.16774891777</v>
      </c>
      <c r="I89" s="59">
        <f t="shared" ref="I89:I152" si="52">$D89-H89</f>
        <v>20479.832251082233</v>
      </c>
      <c r="J89" s="59">
        <f t="shared" si="50"/>
        <v>20479.832251082233</v>
      </c>
      <c r="K89" s="99">
        <f t="shared" ref="K89:K152" si="53">J89/$D89</f>
        <v>8.6360686383668214E-2</v>
      </c>
      <c r="L89" s="100">
        <f t="shared" si="51"/>
        <v>419423529.03246796</v>
      </c>
      <c r="N89" s="107">
        <f t="shared" si="32"/>
        <v>221113.37305151625</v>
      </c>
      <c r="O89" s="59">
        <f t="shared" si="33"/>
        <v>16029.626948483754</v>
      </c>
      <c r="P89" s="59">
        <f t="shared" si="34"/>
        <v>16029.626948483754</v>
      </c>
      <c r="Q89" s="99">
        <f t="shared" si="42"/>
        <v>6.7594771713623228E-2</v>
      </c>
      <c r="R89" s="100">
        <f t="shared" si="35"/>
        <v>256948940.10755658</v>
      </c>
      <c r="T89" s="107">
        <f t="shared" si="36"/>
        <v>230281.88600189253</v>
      </c>
      <c r="U89" s="103">
        <f t="shared" si="37"/>
        <v>2397.0789100180964</v>
      </c>
      <c r="V89" s="108">
        <v>1</v>
      </c>
      <c r="W89" s="103">
        <f t="shared" si="38"/>
        <v>232678.96491191062</v>
      </c>
      <c r="X89" s="104">
        <f t="shared" si="43"/>
        <v>4464.035088089382</v>
      </c>
      <c r="Y89" s="104">
        <f t="shared" si="39"/>
        <v>4464.035088089382</v>
      </c>
      <c r="Z89" s="105">
        <f t="shared" si="44"/>
        <v>1.8604487247396818E-2</v>
      </c>
      <c r="AA89" s="106">
        <f t="shared" si="40"/>
        <v>19927609.267693177</v>
      </c>
      <c r="AC89" s="27">
        <f>_xlfn.FORECAST.ETS(C89,$D$11:D88,$C$11:C88,1,1,1)</f>
        <v>236878.1614688616</v>
      </c>
      <c r="AD89" s="42">
        <f t="shared" si="45"/>
        <v>264.83853113840451</v>
      </c>
      <c r="AE89" s="27">
        <f t="shared" si="46"/>
        <v>264.83853113840451</v>
      </c>
      <c r="AF89" s="42">
        <f t="shared" si="47"/>
        <v>70139.44757554766</v>
      </c>
    </row>
    <row r="90" spans="1:32" ht="15" customHeight="1" x14ac:dyDescent="0.25">
      <c r="A90" s="281"/>
      <c r="B90" s="34">
        <v>80</v>
      </c>
      <c r="C90" s="35">
        <v>36008</v>
      </c>
      <c r="D90" s="36">
        <v>219461</v>
      </c>
      <c r="E90" s="36">
        <f t="shared" si="41"/>
        <v>-17682</v>
      </c>
      <c r="F90" s="36">
        <f>AVERAGE($E$12:E90)</f>
        <v>750.08860759493666</v>
      </c>
      <c r="G90" s="107">
        <f t="shared" si="48"/>
        <v>216200.75</v>
      </c>
      <c r="H90" s="103">
        <f t="shared" si="49"/>
        <v>216883.23076923078</v>
      </c>
      <c r="I90" s="59">
        <f t="shared" si="52"/>
        <v>2577.7692307692196</v>
      </c>
      <c r="J90" s="59">
        <f t="shared" si="50"/>
        <v>2577.7692307692196</v>
      </c>
      <c r="K90" s="99">
        <f t="shared" si="53"/>
        <v>1.1745910347484153E-2</v>
      </c>
      <c r="L90" s="100">
        <f t="shared" si="51"/>
        <v>6644894.2071005339</v>
      </c>
      <c r="N90" s="107">
        <f t="shared" si="32"/>
        <v>224319.298441213</v>
      </c>
      <c r="O90" s="59">
        <f t="shared" si="33"/>
        <v>-4858.2984412130027</v>
      </c>
      <c r="P90" s="59">
        <f t="shared" si="34"/>
        <v>4858.2984412130027</v>
      </c>
      <c r="Q90" s="99">
        <f t="shared" si="42"/>
        <v>2.2137411390693574E-2</v>
      </c>
      <c r="R90" s="100">
        <f t="shared" si="35"/>
        <v>23603063.743892692</v>
      </c>
      <c r="T90" s="107">
        <f t="shared" si="36"/>
        <v>228713.5754383374</v>
      </c>
      <c r="U90" s="103">
        <f t="shared" si="37"/>
        <v>1787.6988841648797</v>
      </c>
      <c r="V90" s="108">
        <v>1</v>
      </c>
      <c r="W90" s="103">
        <f t="shared" si="38"/>
        <v>230501.27432250229</v>
      </c>
      <c r="X90" s="104">
        <f t="shared" si="43"/>
        <v>-11040.274322502286</v>
      </c>
      <c r="Y90" s="104">
        <f t="shared" si="39"/>
        <v>11040.274322502286</v>
      </c>
      <c r="Z90" s="105">
        <f t="shared" si="44"/>
        <v>4.6555345603717109E-2</v>
      </c>
      <c r="AA90" s="106">
        <f t="shared" si="40"/>
        <v>121887657.11610331</v>
      </c>
      <c r="AC90" s="27">
        <f>_xlfn.FORECAST.ETS(C90,$D$11:D89,$C$11:C89,1,1,1)</f>
        <v>222146.15339689411</v>
      </c>
      <c r="AD90" s="42">
        <f t="shared" si="45"/>
        <v>-2685.1533968941076</v>
      </c>
      <c r="AE90" s="27">
        <f t="shared" si="46"/>
        <v>2685.1533968941076</v>
      </c>
      <c r="AF90" s="42">
        <f t="shared" si="47"/>
        <v>7210048.764851965</v>
      </c>
    </row>
    <row r="91" spans="1:32" ht="15" customHeight="1" x14ac:dyDescent="0.25">
      <c r="A91" s="281"/>
      <c r="B91" s="34">
        <v>81</v>
      </c>
      <c r="C91" s="35">
        <v>36039</v>
      </c>
      <c r="D91" s="36">
        <v>228523</v>
      </c>
      <c r="E91" s="36">
        <f t="shared" si="41"/>
        <v>9062</v>
      </c>
      <c r="F91" s="36">
        <f>AVERAGE($E$12:E91)</f>
        <v>853.98749999999995</v>
      </c>
      <c r="G91" s="107">
        <f t="shared" si="48"/>
        <v>216693.58333333334</v>
      </c>
      <c r="H91" s="103">
        <f t="shared" si="49"/>
        <v>216950.83860759492</v>
      </c>
      <c r="I91" s="59">
        <f t="shared" si="52"/>
        <v>11572.161392405076</v>
      </c>
      <c r="J91" s="59">
        <f t="shared" si="50"/>
        <v>11572.161392405076</v>
      </c>
      <c r="K91" s="99">
        <f t="shared" si="53"/>
        <v>5.0638935216171133E-2</v>
      </c>
      <c r="L91" s="100">
        <f t="shared" si="51"/>
        <v>133914919.29187059</v>
      </c>
      <c r="N91" s="107">
        <f t="shared" si="32"/>
        <v>223347.63875297044</v>
      </c>
      <c r="O91" s="59">
        <f t="shared" si="33"/>
        <v>5175.3612470295629</v>
      </c>
      <c r="P91" s="59">
        <f t="shared" si="34"/>
        <v>5175.3612470295629</v>
      </c>
      <c r="Q91" s="99">
        <f t="shared" si="42"/>
        <v>2.2647003789682277E-2</v>
      </c>
      <c r="R91" s="100">
        <f t="shared" si="35"/>
        <v>26784364.037255391</v>
      </c>
      <c r="T91" s="107">
        <f t="shared" si="36"/>
        <v>229907.79202575158</v>
      </c>
      <c r="U91" s="103">
        <f t="shared" si="37"/>
        <v>1696.4956720346277</v>
      </c>
      <c r="V91" s="108">
        <v>1</v>
      </c>
      <c r="W91" s="103">
        <f t="shared" si="38"/>
        <v>231604.2876977862</v>
      </c>
      <c r="X91" s="104">
        <f t="shared" si="43"/>
        <v>-3081.2876977862034</v>
      </c>
      <c r="Y91" s="104">
        <f t="shared" si="39"/>
        <v>3081.2876977862034</v>
      </c>
      <c r="Z91" s="105">
        <f t="shared" si="44"/>
        <v>1.4040251788637633E-2</v>
      </c>
      <c r="AA91" s="106">
        <f t="shared" si="40"/>
        <v>9494333.8765286021</v>
      </c>
      <c r="AC91" s="27">
        <f>_xlfn.FORECAST.ETS(C91,$D$11:D90,$C$11:C90,1,1,1)</f>
        <v>224943.7809124575</v>
      </c>
      <c r="AD91" s="42">
        <f t="shared" si="45"/>
        <v>3579.2190875425003</v>
      </c>
      <c r="AE91" s="27">
        <f t="shared" si="46"/>
        <v>3579.2190875425003</v>
      </c>
      <c r="AF91" s="42">
        <f t="shared" si="47"/>
        <v>12810809.276628569</v>
      </c>
    </row>
    <row r="92" spans="1:32" ht="15" customHeight="1" x14ac:dyDescent="0.25">
      <c r="A92" s="281"/>
      <c r="B92" s="34">
        <v>82</v>
      </c>
      <c r="C92" s="35">
        <v>36069</v>
      </c>
      <c r="D92" s="36">
        <v>211178</v>
      </c>
      <c r="E92" s="36">
        <f t="shared" si="41"/>
        <v>-17345</v>
      </c>
      <c r="F92" s="36">
        <f>AVERAGE($E$12:E92)</f>
        <v>629.30864197530866</v>
      </c>
      <c r="G92" s="107">
        <f t="shared" si="48"/>
        <v>217302.25</v>
      </c>
      <c r="H92" s="103">
        <f t="shared" si="49"/>
        <v>217547.57083333333</v>
      </c>
      <c r="I92" s="59">
        <f t="shared" si="52"/>
        <v>-6369.5708333333314</v>
      </c>
      <c r="J92" s="59">
        <f t="shared" si="50"/>
        <v>6369.5708333333314</v>
      </c>
      <c r="K92" s="99">
        <f t="shared" si="53"/>
        <v>3.0162094694207404E-2</v>
      </c>
      <c r="L92" s="100">
        <f t="shared" si="51"/>
        <v>40571432.600850672</v>
      </c>
      <c r="N92" s="107">
        <f t="shared" si="32"/>
        <v>224382.71100237637</v>
      </c>
      <c r="O92" s="59">
        <f t="shared" si="33"/>
        <v>-13204.711002376367</v>
      </c>
      <c r="P92" s="59">
        <f t="shared" si="34"/>
        <v>13204.711002376367</v>
      </c>
      <c r="Q92" s="99">
        <f t="shared" si="42"/>
        <v>6.2528819301141056E-2</v>
      </c>
      <c r="R92" s="100">
        <f t="shared" si="35"/>
        <v>174364392.65627947</v>
      </c>
      <c r="T92" s="107">
        <f t="shared" si="36"/>
        <v>225476.40138845032</v>
      </c>
      <c r="U92" s="103">
        <f t="shared" si="37"/>
        <v>754.79460017402187</v>
      </c>
      <c r="V92" s="108">
        <v>1</v>
      </c>
      <c r="W92" s="103">
        <f t="shared" si="38"/>
        <v>226231.19598862436</v>
      </c>
      <c r="X92" s="104">
        <f t="shared" si="43"/>
        <v>-15053.195988624357</v>
      </c>
      <c r="Y92" s="104">
        <f t="shared" si="39"/>
        <v>15053.195988624357</v>
      </c>
      <c r="Z92" s="105">
        <f t="shared" si="44"/>
        <v>6.587168901434147E-2</v>
      </c>
      <c r="AA92" s="106">
        <f t="shared" si="40"/>
        <v>226598709.47193643</v>
      </c>
      <c r="AC92" s="27">
        <f>_xlfn.FORECAST.ETS(C92,$D$11:D91,$C$11:C91,1,1,1)</f>
        <v>210644.98602706997</v>
      </c>
      <c r="AD92" s="42">
        <f t="shared" si="45"/>
        <v>533.0139729300281</v>
      </c>
      <c r="AE92" s="27">
        <f t="shared" si="46"/>
        <v>533.0139729300281</v>
      </c>
      <c r="AF92" s="42">
        <f t="shared" si="47"/>
        <v>284103.89533865271</v>
      </c>
    </row>
    <row r="93" spans="1:32" ht="15" customHeight="1" x14ac:dyDescent="0.25">
      <c r="A93" s="281"/>
      <c r="B93" s="34">
        <v>83</v>
      </c>
      <c r="C93" s="35">
        <v>36100</v>
      </c>
      <c r="D93" s="36">
        <v>216303</v>
      </c>
      <c r="E93" s="36">
        <f t="shared" si="41"/>
        <v>5125</v>
      </c>
      <c r="F93" s="36">
        <f>AVERAGE($E$12:E93)</f>
        <v>684.13414634146341</v>
      </c>
      <c r="G93" s="107">
        <f t="shared" si="48"/>
        <v>218031.91666666666</v>
      </c>
      <c r="H93" s="103">
        <f t="shared" si="49"/>
        <v>217931.55864197531</v>
      </c>
      <c r="I93" s="59">
        <f t="shared" si="52"/>
        <v>-1628.558641975309</v>
      </c>
      <c r="J93" s="59">
        <f t="shared" si="50"/>
        <v>1628.558641975309</v>
      </c>
      <c r="K93" s="99">
        <f t="shared" si="53"/>
        <v>7.5290617419791171E-3</v>
      </c>
      <c r="L93" s="100">
        <f t="shared" si="51"/>
        <v>2652203.2503524628</v>
      </c>
      <c r="N93" s="107">
        <f t="shared" si="32"/>
        <v>221741.76880190111</v>
      </c>
      <c r="O93" s="59">
        <f t="shared" si="33"/>
        <v>-5438.7688019011111</v>
      </c>
      <c r="P93" s="59">
        <f t="shared" si="34"/>
        <v>5438.7688019011111</v>
      </c>
      <c r="Q93" s="99">
        <f t="shared" si="42"/>
        <v>2.5144213450119097E-2</v>
      </c>
      <c r="R93" s="100">
        <f t="shared" si="35"/>
        <v>29580206.080532849</v>
      </c>
      <c r="T93" s="107">
        <f t="shared" si="36"/>
        <v>223252.73719203702</v>
      </c>
      <c r="U93" s="103">
        <f t="shared" si="37"/>
        <v>297.08084707031804</v>
      </c>
      <c r="V93" s="108">
        <v>1</v>
      </c>
      <c r="W93" s="103">
        <f t="shared" si="38"/>
        <v>223549.81803910734</v>
      </c>
      <c r="X93" s="104">
        <f t="shared" si="43"/>
        <v>-7246.8180391073402</v>
      </c>
      <c r="Y93" s="104">
        <f t="shared" si="39"/>
        <v>7246.8180391073402</v>
      </c>
      <c r="Z93" s="105">
        <f t="shared" si="44"/>
        <v>3.4316160012441352E-2</v>
      </c>
      <c r="AA93" s="106">
        <f t="shared" si="40"/>
        <v>52516371.691931553</v>
      </c>
      <c r="AC93" s="27">
        <f>_xlfn.FORECAST.ETS(C93,$D$11:D92,$C$11:C92,1,1,1)</f>
        <v>214503.40289916677</v>
      </c>
      <c r="AD93" s="42">
        <f t="shared" si="45"/>
        <v>1799.5971008332272</v>
      </c>
      <c r="AE93" s="27">
        <f t="shared" si="46"/>
        <v>1799.5971008332272</v>
      </c>
      <c r="AF93" s="42">
        <f t="shared" si="47"/>
        <v>3238549.7253273563</v>
      </c>
    </row>
    <row r="94" spans="1:32" ht="15" customHeight="1" x14ac:dyDescent="0.25">
      <c r="A94" s="281"/>
      <c r="B94" s="34">
        <v>84</v>
      </c>
      <c r="C94" s="35">
        <v>36130</v>
      </c>
      <c r="D94" s="36">
        <v>193581</v>
      </c>
      <c r="E94" s="36">
        <f t="shared" si="41"/>
        <v>-22722</v>
      </c>
      <c r="F94" s="36">
        <f>AVERAGE($E$12:E94)</f>
        <v>402.13253012048193</v>
      </c>
      <c r="G94" s="107">
        <f t="shared" si="48"/>
        <v>218780.33333333334</v>
      </c>
      <c r="H94" s="103">
        <f t="shared" si="49"/>
        <v>218716.05081300813</v>
      </c>
      <c r="I94" s="59">
        <f t="shared" si="52"/>
        <v>-25135.050813008129</v>
      </c>
      <c r="J94" s="59">
        <f t="shared" si="50"/>
        <v>25135.050813008129</v>
      </c>
      <c r="K94" s="99">
        <f t="shared" si="53"/>
        <v>0.12984255073074386</v>
      </c>
      <c r="L94" s="100">
        <f t="shared" si="51"/>
        <v>631770779.37250066</v>
      </c>
      <c r="N94" s="107">
        <f t="shared" si="32"/>
        <v>220654.01504152091</v>
      </c>
      <c r="O94" s="59">
        <f t="shared" si="33"/>
        <v>-27073.015041520906</v>
      </c>
      <c r="P94" s="59">
        <f t="shared" si="34"/>
        <v>27073.015041520906</v>
      </c>
      <c r="Q94" s="99">
        <f t="shared" si="42"/>
        <v>0.13985367903627374</v>
      </c>
      <c r="R94" s="100">
        <f t="shared" si="35"/>
        <v>732948143.4384172</v>
      </c>
      <c r="T94" s="107">
        <f t="shared" si="36"/>
        <v>214559.17262737511</v>
      </c>
      <c r="U94" s="103">
        <f t="shared" si="37"/>
        <v>-1084.5538624457661</v>
      </c>
      <c r="V94" s="108">
        <v>1</v>
      </c>
      <c r="W94" s="103">
        <f t="shared" si="38"/>
        <v>213474.61876492936</v>
      </c>
      <c r="X94" s="104">
        <f t="shared" si="43"/>
        <v>-19893.618764929357</v>
      </c>
      <c r="Y94" s="104">
        <f t="shared" si="39"/>
        <v>19893.618764929357</v>
      </c>
      <c r="Z94" s="105">
        <f t="shared" si="44"/>
        <v>9.1971071898814885E-2</v>
      </c>
      <c r="AA94" s="106">
        <f t="shared" si="40"/>
        <v>395756067.56434941</v>
      </c>
      <c r="AC94" s="27">
        <f>_xlfn.FORECAST.ETS(C94,$D$11:D93,$C$11:C93,1,1,1)</f>
        <v>206341.20659169581</v>
      </c>
      <c r="AD94" s="42">
        <f t="shared" si="45"/>
        <v>-12760.206591695809</v>
      </c>
      <c r="AE94" s="27">
        <f t="shared" si="46"/>
        <v>12760.206591695809</v>
      </c>
      <c r="AF94" s="42">
        <f t="shared" si="47"/>
        <v>162822872.26275718</v>
      </c>
    </row>
    <row r="95" spans="1:32" ht="15" customHeight="1" x14ac:dyDescent="0.25">
      <c r="A95" s="281"/>
      <c r="B95" s="34">
        <v>85</v>
      </c>
      <c r="C95" s="35">
        <v>36161</v>
      </c>
      <c r="D95" s="36">
        <v>191485</v>
      </c>
      <c r="E95" s="36">
        <f t="shared" si="41"/>
        <v>-2096</v>
      </c>
      <c r="F95" s="36">
        <f>AVERAGE($E$12:E95)</f>
        <v>372.39285714285717</v>
      </c>
      <c r="G95" s="107">
        <f t="shared" si="48"/>
        <v>218506.25</v>
      </c>
      <c r="H95" s="103">
        <f t="shared" si="49"/>
        <v>219182.46586345384</v>
      </c>
      <c r="I95" s="59">
        <f t="shared" si="52"/>
        <v>-27697.465863453835</v>
      </c>
      <c r="J95" s="59">
        <f t="shared" si="50"/>
        <v>27697.465863453835</v>
      </c>
      <c r="K95" s="99">
        <f t="shared" si="53"/>
        <v>0.14464561643707777</v>
      </c>
      <c r="L95" s="100">
        <f t="shared" si="51"/>
        <v>767149615.25719047</v>
      </c>
      <c r="N95" s="107">
        <f t="shared" si="32"/>
        <v>215239.41203321674</v>
      </c>
      <c r="O95" s="59">
        <f t="shared" si="33"/>
        <v>-23754.412033216737</v>
      </c>
      <c r="P95" s="59">
        <f t="shared" si="34"/>
        <v>23754.412033216737</v>
      </c>
      <c r="Q95" s="99">
        <f t="shared" si="42"/>
        <v>0.12405364406202438</v>
      </c>
      <c r="R95" s="100">
        <f t="shared" si="35"/>
        <v>564272091.04383206</v>
      </c>
      <c r="T95" s="107">
        <f t="shared" si="36"/>
        <v>206877.73313545054</v>
      </c>
      <c r="U95" s="103">
        <f t="shared" si="37"/>
        <v>-2098.3282627242979</v>
      </c>
      <c r="V95" s="108">
        <v>1</v>
      </c>
      <c r="W95" s="103">
        <f t="shared" si="38"/>
        <v>204779.40487272624</v>
      </c>
      <c r="X95" s="104">
        <f t="shared" si="43"/>
        <v>-13294.404872726242</v>
      </c>
      <c r="Y95" s="104">
        <f t="shared" si="39"/>
        <v>13294.404872726242</v>
      </c>
      <c r="Z95" s="105">
        <f t="shared" si="44"/>
        <v>6.8676186571648257E-2</v>
      </c>
      <c r="AA95" s="106">
        <f t="shared" si="40"/>
        <v>176741200.91996723</v>
      </c>
      <c r="AC95" s="27">
        <f>_xlfn.FORECAST.ETS(C95,$D$11:D94,$C$11:C94,1,1,1)</f>
        <v>191582.86098018667</v>
      </c>
      <c r="AD95" s="42">
        <f t="shared" si="45"/>
        <v>-97.860980186669622</v>
      </c>
      <c r="AE95" s="27">
        <f t="shared" si="46"/>
        <v>97.860980186669622</v>
      </c>
      <c r="AF95" s="42">
        <f t="shared" si="47"/>
        <v>9576.771443095744</v>
      </c>
    </row>
    <row r="96" spans="1:32" ht="15" customHeight="1" x14ac:dyDescent="0.25">
      <c r="A96" s="281"/>
      <c r="B96" s="34">
        <v>86</v>
      </c>
      <c r="C96" s="35">
        <v>36192</v>
      </c>
      <c r="D96" s="36">
        <v>220763</v>
      </c>
      <c r="E96" s="36">
        <f t="shared" si="41"/>
        <v>29278</v>
      </c>
      <c r="F96" s="36">
        <f>AVERAGE($E$12:E96)</f>
        <v>712.4588235294118</v>
      </c>
      <c r="G96" s="107">
        <f t="shared" si="48"/>
        <v>218866.08333333334</v>
      </c>
      <c r="H96" s="103">
        <f t="shared" si="49"/>
        <v>218878.64285714287</v>
      </c>
      <c r="I96" s="59">
        <f t="shared" si="52"/>
        <v>1884.3571428571304</v>
      </c>
      <c r="J96" s="59">
        <f t="shared" si="50"/>
        <v>1884.3571428571304</v>
      </c>
      <c r="K96" s="99">
        <f t="shared" si="53"/>
        <v>8.5356565314709913E-3</v>
      </c>
      <c r="L96" s="100">
        <f t="shared" si="51"/>
        <v>3550801.8418366876</v>
      </c>
      <c r="N96" s="107">
        <f t="shared" si="32"/>
        <v>210488.52962657341</v>
      </c>
      <c r="O96" s="59">
        <f t="shared" si="33"/>
        <v>10274.470373426593</v>
      </c>
      <c r="P96" s="59">
        <f t="shared" si="34"/>
        <v>10274.470373426593</v>
      </c>
      <c r="Q96" s="99">
        <f t="shared" si="42"/>
        <v>4.6540726360063026E-2</v>
      </c>
      <c r="R96" s="100">
        <f t="shared" si="35"/>
        <v>105564741.45442079</v>
      </c>
      <c r="T96" s="107">
        <f t="shared" si="36"/>
        <v>209574.48341090835</v>
      </c>
      <c r="U96" s="103">
        <f t="shared" si="37"/>
        <v>-1361.4460212599902</v>
      </c>
      <c r="V96" s="108">
        <v>1</v>
      </c>
      <c r="W96" s="103">
        <f t="shared" si="38"/>
        <v>208213.03738964835</v>
      </c>
      <c r="X96" s="104">
        <f t="shared" si="43"/>
        <v>12549.962610351649</v>
      </c>
      <c r="Y96" s="104">
        <f t="shared" si="39"/>
        <v>12549.962610351649</v>
      </c>
      <c r="Z96" s="105">
        <f t="shared" si="44"/>
        <v>6.5540186491639812E-2</v>
      </c>
      <c r="AA96" s="106">
        <f t="shared" si="40"/>
        <v>157501561.52122438</v>
      </c>
      <c r="AC96" s="27">
        <f>_xlfn.FORECAST.ETS(C96,$D$11:D95,$C$11:C95,1,1,1)</f>
        <v>219907.73302782519</v>
      </c>
      <c r="AD96" s="42">
        <f t="shared" si="45"/>
        <v>855.26697217480978</v>
      </c>
      <c r="AE96" s="27">
        <f t="shared" si="46"/>
        <v>855.26697217480978</v>
      </c>
      <c r="AF96" s="42">
        <f t="shared" si="47"/>
        <v>731481.59369306685</v>
      </c>
    </row>
    <row r="97" spans="1:32" ht="15" customHeight="1" x14ac:dyDescent="0.25">
      <c r="A97" s="281"/>
      <c r="B97" s="34">
        <v>87</v>
      </c>
      <c r="C97" s="35">
        <v>36220</v>
      </c>
      <c r="D97" s="36">
        <v>220996</v>
      </c>
      <c r="E97" s="36">
        <f t="shared" si="41"/>
        <v>233</v>
      </c>
      <c r="F97" s="36">
        <f>AVERAGE($E$12:E97)</f>
        <v>706.88372093023258</v>
      </c>
      <c r="G97" s="107">
        <f t="shared" si="48"/>
        <v>219411.16666666666</v>
      </c>
      <c r="H97" s="103">
        <f t="shared" si="49"/>
        <v>219578.54215686276</v>
      </c>
      <c r="I97" s="59">
        <f t="shared" si="52"/>
        <v>1417.4578431372356</v>
      </c>
      <c r="J97" s="59">
        <f t="shared" si="50"/>
        <v>1417.4578431372356</v>
      </c>
      <c r="K97" s="99">
        <f t="shared" si="53"/>
        <v>6.4139524839238521E-3</v>
      </c>
      <c r="L97" s="100">
        <f t="shared" si="51"/>
        <v>2009186.7370712641</v>
      </c>
      <c r="N97" s="107">
        <f t="shared" si="32"/>
        <v>212543.42370125875</v>
      </c>
      <c r="O97" s="59">
        <f t="shared" si="33"/>
        <v>8452.5762987412454</v>
      </c>
      <c r="P97" s="59">
        <f t="shared" si="34"/>
        <v>8452.5762987412454</v>
      </c>
      <c r="Q97" s="99">
        <f t="shared" si="42"/>
        <v>3.8247643843061618E-2</v>
      </c>
      <c r="R97" s="100">
        <f t="shared" si="35"/>
        <v>71446046.086042255</v>
      </c>
      <c r="T97" s="107">
        <f t="shared" si="36"/>
        <v>212047.92617275385</v>
      </c>
      <c r="U97" s="103">
        <f t="shared" si="37"/>
        <v>-772.12064947318208</v>
      </c>
      <c r="V97" s="108">
        <v>1</v>
      </c>
      <c r="W97" s="103">
        <f t="shared" si="38"/>
        <v>211275.80552328067</v>
      </c>
      <c r="X97" s="104">
        <f t="shared" si="43"/>
        <v>9720.1944767193345</v>
      </c>
      <c r="Y97" s="104">
        <f t="shared" si="39"/>
        <v>9720.1944767193345</v>
      </c>
      <c r="Z97" s="105">
        <f t="shared" si="44"/>
        <v>4.4029998127944149E-2</v>
      </c>
      <c r="AA97" s="106">
        <f t="shared" si="40"/>
        <v>94482180.665245056</v>
      </c>
      <c r="AC97" s="27">
        <f>_xlfn.FORECAST.ETS(C97,$D$11:D96,$C$11:C96,1,1,1)</f>
        <v>219161.27111161745</v>
      </c>
      <c r="AD97" s="42">
        <f t="shared" si="45"/>
        <v>1834.7288883825531</v>
      </c>
      <c r="AE97" s="27">
        <f t="shared" si="46"/>
        <v>1834.7288883825531</v>
      </c>
      <c r="AF97" s="42">
        <f t="shared" si="47"/>
        <v>3366230.0938654789</v>
      </c>
    </row>
    <row r="98" spans="1:32" ht="15" customHeight="1" x14ac:dyDescent="0.25">
      <c r="A98" s="281"/>
      <c r="B98" s="34">
        <v>88</v>
      </c>
      <c r="C98" s="35">
        <v>36251</v>
      </c>
      <c r="D98" s="36">
        <v>230786</v>
      </c>
      <c r="E98" s="36">
        <f t="shared" si="41"/>
        <v>9790</v>
      </c>
      <c r="F98" s="36">
        <f>AVERAGE($E$12:E98)</f>
        <v>811.28735632183907</v>
      </c>
      <c r="G98" s="107">
        <f t="shared" si="48"/>
        <v>219667.41666666666</v>
      </c>
      <c r="H98" s="103">
        <f t="shared" si="49"/>
        <v>220118.05038759689</v>
      </c>
      <c r="I98" s="59">
        <f t="shared" si="52"/>
        <v>10667.949612403114</v>
      </c>
      <c r="J98" s="59">
        <f t="shared" si="50"/>
        <v>10667.949612403114</v>
      </c>
      <c r="K98" s="99">
        <f t="shared" si="53"/>
        <v>4.6224422679032151E-2</v>
      </c>
      <c r="L98" s="100">
        <f t="shared" si="51"/>
        <v>113805148.93277174</v>
      </c>
      <c r="N98" s="107">
        <f t="shared" si="32"/>
        <v>214233.93896100702</v>
      </c>
      <c r="O98" s="59">
        <f t="shared" si="33"/>
        <v>16552.061038992979</v>
      </c>
      <c r="P98" s="59">
        <f t="shared" si="34"/>
        <v>16552.061038992979</v>
      </c>
      <c r="Q98" s="99">
        <f t="shared" si="42"/>
        <v>7.1720386154242366E-2</v>
      </c>
      <c r="R98" s="100">
        <f t="shared" si="35"/>
        <v>273970724.63854933</v>
      </c>
      <c r="T98" s="107">
        <f t="shared" si="36"/>
        <v>217128.86386629648</v>
      </c>
      <c r="U98" s="103">
        <f t="shared" si="37"/>
        <v>127.34631793502967</v>
      </c>
      <c r="V98" s="108">
        <v>1</v>
      </c>
      <c r="W98" s="103">
        <f t="shared" si="38"/>
        <v>217256.21018423152</v>
      </c>
      <c r="X98" s="104">
        <f t="shared" si="43"/>
        <v>13529.789815768483</v>
      </c>
      <c r="Y98" s="104">
        <f t="shared" si="39"/>
        <v>13529.789815768483</v>
      </c>
      <c r="Z98" s="105">
        <f t="shared" si="44"/>
        <v>6.1221876485404635E-2</v>
      </c>
      <c r="AA98" s="106">
        <f t="shared" si="40"/>
        <v>183055212.45887256</v>
      </c>
      <c r="AC98" s="27">
        <f>_xlfn.FORECAST.ETS(C98,$D$11:D97,$C$11:C97,1,1,1)</f>
        <v>233828.71445118025</v>
      </c>
      <c r="AD98" s="42">
        <f t="shared" si="45"/>
        <v>-3042.7144511802471</v>
      </c>
      <c r="AE98" s="27">
        <f t="shared" si="46"/>
        <v>3042.7144511802471</v>
      </c>
      <c r="AF98" s="42">
        <f t="shared" si="47"/>
        <v>9258111.231421113</v>
      </c>
    </row>
    <row r="99" spans="1:32" ht="15" customHeight="1" x14ac:dyDescent="0.25">
      <c r="A99" s="281"/>
      <c r="B99" s="34">
        <v>89</v>
      </c>
      <c r="C99" s="35">
        <v>36281</v>
      </c>
      <c r="D99" s="36">
        <v>235970</v>
      </c>
      <c r="E99" s="36">
        <f t="shared" si="41"/>
        <v>5184</v>
      </c>
      <c r="F99" s="36">
        <f>AVERAGE($E$12:E99)</f>
        <v>860.97727272727275</v>
      </c>
      <c r="G99" s="107">
        <f t="shared" si="48"/>
        <v>219908</v>
      </c>
      <c r="H99" s="103">
        <f t="shared" si="49"/>
        <v>220478.7040229885</v>
      </c>
      <c r="I99" s="59">
        <f t="shared" si="52"/>
        <v>15491.295977011498</v>
      </c>
      <c r="J99" s="59">
        <f t="shared" si="50"/>
        <v>15491.295977011498</v>
      </c>
      <c r="K99" s="99">
        <f t="shared" si="53"/>
        <v>6.5649429914868399E-2</v>
      </c>
      <c r="L99" s="100">
        <f t="shared" si="51"/>
        <v>239980251.04737261</v>
      </c>
      <c r="N99" s="107">
        <f t="shared" si="32"/>
        <v>217544.35116880565</v>
      </c>
      <c r="O99" s="59">
        <f t="shared" si="33"/>
        <v>18425.648831194354</v>
      </c>
      <c r="P99" s="59">
        <f t="shared" si="34"/>
        <v>18425.648831194354</v>
      </c>
      <c r="Q99" s="99">
        <f t="shared" si="42"/>
        <v>7.8084709205383546E-2</v>
      </c>
      <c r="R99" s="100">
        <f t="shared" si="35"/>
        <v>339504534.85049385</v>
      </c>
      <c r="T99" s="107">
        <f t="shared" si="36"/>
        <v>222870.34712896205</v>
      </c>
      <c r="U99" s="103">
        <f t="shared" si="37"/>
        <v>990.09711185404103</v>
      </c>
      <c r="V99" s="108">
        <v>1</v>
      </c>
      <c r="W99" s="103">
        <f t="shared" si="38"/>
        <v>223860.44424081608</v>
      </c>
      <c r="X99" s="104">
        <f t="shared" si="43"/>
        <v>12109.555759183917</v>
      </c>
      <c r="Y99" s="104">
        <f t="shared" si="39"/>
        <v>12109.555759183917</v>
      </c>
      <c r="Z99" s="105">
        <f t="shared" si="44"/>
        <v>5.2470928735642186E-2</v>
      </c>
      <c r="AA99" s="106">
        <f t="shared" si="40"/>
        <v>146641340.68478438</v>
      </c>
      <c r="AC99" s="27">
        <f>_xlfn.FORECAST.ETS(C99,$D$11:D98,$C$11:C98,1,1,1)</f>
        <v>230738.11325686658</v>
      </c>
      <c r="AD99" s="42">
        <f t="shared" si="45"/>
        <v>5231.886743133422</v>
      </c>
      <c r="AE99" s="27">
        <f t="shared" si="46"/>
        <v>5231.886743133422</v>
      </c>
      <c r="AF99" s="42">
        <f t="shared" si="47"/>
        <v>27372638.892975245</v>
      </c>
    </row>
    <row r="100" spans="1:32" ht="15" customHeight="1" x14ac:dyDescent="0.25">
      <c r="A100" s="281"/>
      <c r="B100" s="34">
        <v>90</v>
      </c>
      <c r="C100" s="35">
        <v>36312</v>
      </c>
      <c r="D100" s="36">
        <v>243116</v>
      </c>
      <c r="E100" s="36">
        <f t="shared" si="41"/>
        <v>7146</v>
      </c>
      <c r="F100" s="36">
        <f>AVERAGE($E$12:E100)</f>
        <v>931.59550561797755</v>
      </c>
      <c r="G100" s="107">
        <f t="shared" si="48"/>
        <v>220511.08333333334</v>
      </c>
      <c r="H100" s="103">
        <f t="shared" si="49"/>
        <v>220768.97727272726</v>
      </c>
      <c r="I100" s="59">
        <f t="shared" si="52"/>
        <v>22347.022727272735</v>
      </c>
      <c r="J100" s="59">
        <f t="shared" si="50"/>
        <v>22347.022727272735</v>
      </c>
      <c r="K100" s="99">
        <f t="shared" si="53"/>
        <v>9.191917737735375E-2</v>
      </c>
      <c r="L100" s="100">
        <f t="shared" si="51"/>
        <v>499389424.77324414</v>
      </c>
      <c r="N100" s="107">
        <f t="shared" si="32"/>
        <v>221229.48093504453</v>
      </c>
      <c r="O100" s="59">
        <f t="shared" si="33"/>
        <v>21886.519064955472</v>
      </c>
      <c r="P100" s="59">
        <f t="shared" si="34"/>
        <v>21886.519064955472</v>
      </c>
      <c r="Q100" s="99">
        <f t="shared" si="42"/>
        <v>9.0025004791768004E-2</v>
      </c>
      <c r="R100" s="100">
        <f t="shared" si="35"/>
        <v>479019716.78065932</v>
      </c>
      <c r="T100" s="107">
        <f t="shared" si="36"/>
        <v>229637.11096857127</v>
      </c>
      <c r="U100" s="103">
        <f t="shared" si="37"/>
        <v>1877.8246209334491</v>
      </c>
      <c r="V100" s="108">
        <v>1</v>
      </c>
      <c r="W100" s="103">
        <f t="shared" si="38"/>
        <v>231514.93558950472</v>
      </c>
      <c r="X100" s="104">
        <f t="shared" si="43"/>
        <v>11601.064410495281</v>
      </c>
      <c r="Y100" s="104">
        <f t="shared" si="39"/>
        <v>11601.064410495281</v>
      </c>
      <c r="Z100" s="105">
        <f t="shared" si="44"/>
        <v>4.916330215915278E-2</v>
      </c>
      <c r="AA100" s="106">
        <f t="shared" si="40"/>
        <v>134584695.45646021</v>
      </c>
      <c r="AC100" s="27">
        <f>_xlfn.FORECAST.ETS(C100,$D$11:D99,$C$11:C99,1,1,1)</f>
        <v>241360.82782392463</v>
      </c>
      <c r="AD100" s="42">
        <f t="shared" si="45"/>
        <v>1755.1721760753717</v>
      </c>
      <c r="AE100" s="27">
        <f t="shared" si="46"/>
        <v>1755.1721760753717</v>
      </c>
      <c r="AF100" s="42">
        <f t="shared" si="47"/>
        <v>3080629.3676691554</v>
      </c>
    </row>
    <row r="101" spans="1:32" ht="15" customHeight="1" x14ac:dyDescent="0.25">
      <c r="A101" s="281"/>
      <c r="B101" s="34">
        <v>91</v>
      </c>
      <c r="C101" s="35">
        <v>36342</v>
      </c>
      <c r="D101" s="36">
        <v>241503</v>
      </c>
      <c r="E101" s="36">
        <f t="shared" si="41"/>
        <v>-1613</v>
      </c>
      <c r="F101" s="36">
        <f>AVERAGE($E$12:E101)</f>
        <v>903.32222222222219</v>
      </c>
      <c r="G101" s="107">
        <f t="shared" si="48"/>
        <v>220775.41666666666</v>
      </c>
      <c r="H101" s="103">
        <f t="shared" si="49"/>
        <v>221442.67883895131</v>
      </c>
      <c r="I101" s="59">
        <f t="shared" si="52"/>
        <v>20060.321161048691</v>
      </c>
      <c r="J101" s="59">
        <f t="shared" si="50"/>
        <v>20060.321161048691</v>
      </c>
      <c r="K101" s="99">
        <f t="shared" si="53"/>
        <v>8.3064480197134985E-2</v>
      </c>
      <c r="L101" s="100">
        <f t="shared" si="51"/>
        <v>402416485.08441788</v>
      </c>
      <c r="N101" s="107">
        <f t="shared" si="32"/>
        <v>225606.78474803566</v>
      </c>
      <c r="O101" s="59">
        <f t="shared" si="33"/>
        <v>15896.215251964342</v>
      </c>
      <c r="P101" s="59">
        <f t="shared" si="34"/>
        <v>15896.215251964342</v>
      </c>
      <c r="Q101" s="99">
        <f t="shared" si="42"/>
        <v>6.5822019817411551E-2</v>
      </c>
      <c r="R101" s="100">
        <f t="shared" si="35"/>
        <v>252689659.33678377</v>
      </c>
      <c r="T101" s="107">
        <f t="shared" si="36"/>
        <v>234511.35491265327</v>
      </c>
      <c r="U101" s="103">
        <f t="shared" si="37"/>
        <v>2338.2984525144775</v>
      </c>
      <c r="V101" s="108">
        <v>1</v>
      </c>
      <c r="W101" s="103">
        <f t="shared" si="38"/>
        <v>236849.65336516776</v>
      </c>
      <c r="X101" s="104">
        <f t="shared" si="43"/>
        <v>4653.3466348322399</v>
      </c>
      <c r="Y101" s="104">
        <f t="shared" si="39"/>
        <v>4653.3466348322399</v>
      </c>
      <c r="Z101" s="105">
        <f t="shared" si="44"/>
        <v>1.9140437629906054E-2</v>
      </c>
      <c r="AA101" s="106">
        <f t="shared" si="40"/>
        <v>21653634.903904531</v>
      </c>
      <c r="AC101" s="27">
        <f>_xlfn.FORECAST.ETS(C101,$D$11:D100,$C$11:C100,1,1,1)</f>
        <v>240982.91251927838</v>
      </c>
      <c r="AD101" s="42">
        <f t="shared" si="45"/>
        <v>520.08748072161688</v>
      </c>
      <c r="AE101" s="27">
        <f t="shared" si="46"/>
        <v>520.08748072161688</v>
      </c>
      <c r="AF101" s="42">
        <f t="shared" si="47"/>
        <v>270490.98760335823</v>
      </c>
    </row>
    <row r="102" spans="1:32" ht="15" customHeight="1" x14ac:dyDescent="0.25">
      <c r="A102" s="281"/>
      <c r="B102" s="34">
        <v>92</v>
      </c>
      <c r="C102" s="35">
        <v>36373</v>
      </c>
      <c r="D102" s="36">
        <v>224306</v>
      </c>
      <c r="E102" s="36">
        <f t="shared" si="41"/>
        <v>-17197</v>
      </c>
      <c r="F102" s="36">
        <f>AVERAGE($E$12:E102)</f>
        <v>704.41758241758237</v>
      </c>
      <c r="G102" s="107">
        <f t="shared" si="48"/>
        <v>221138.75</v>
      </c>
      <c r="H102" s="103">
        <f t="shared" si="49"/>
        <v>221678.73888888888</v>
      </c>
      <c r="I102" s="59">
        <f t="shared" si="52"/>
        <v>2627.2611111111182</v>
      </c>
      <c r="J102" s="59">
        <f t="shared" si="50"/>
        <v>2627.2611111111182</v>
      </c>
      <c r="K102" s="99">
        <f t="shared" si="53"/>
        <v>1.1712843664953761E-2</v>
      </c>
      <c r="L102" s="100">
        <f t="shared" si="51"/>
        <v>6902500.9459568271</v>
      </c>
      <c r="N102" s="107">
        <f t="shared" si="32"/>
        <v>228786.02779842855</v>
      </c>
      <c r="O102" s="59">
        <f t="shared" si="33"/>
        <v>-4480.0277984285494</v>
      </c>
      <c r="P102" s="59">
        <f t="shared" si="34"/>
        <v>4480.0277984285494</v>
      </c>
      <c r="Q102" s="99">
        <f t="shared" si="42"/>
        <v>1.9972839774364259E-2</v>
      </c>
      <c r="R102" s="100">
        <f t="shared" si="35"/>
        <v>20070649.074692555</v>
      </c>
      <c r="T102" s="107">
        <f t="shared" si="36"/>
        <v>233086.55735561741</v>
      </c>
      <c r="U102" s="103">
        <f t="shared" si="37"/>
        <v>1760.005813450816</v>
      </c>
      <c r="V102" s="108">
        <v>1</v>
      </c>
      <c r="W102" s="103">
        <f t="shared" si="38"/>
        <v>234846.56316906822</v>
      </c>
      <c r="X102" s="104">
        <f t="shared" si="43"/>
        <v>-10540.56316906822</v>
      </c>
      <c r="Y102" s="104">
        <f t="shared" si="39"/>
        <v>10540.56316906822</v>
      </c>
      <c r="Z102" s="105">
        <f t="shared" si="44"/>
        <v>4.3645682120173335E-2</v>
      </c>
      <c r="AA102" s="106">
        <f t="shared" si="40"/>
        <v>111103471.92111748</v>
      </c>
      <c r="AC102" s="27">
        <f>_xlfn.FORECAST.ETS(C102,$D$11:D101,$C$11:C101,1,1,1)</f>
        <v>226236.08366108304</v>
      </c>
      <c r="AD102" s="42">
        <f t="shared" si="45"/>
        <v>-1930.0836610830447</v>
      </c>
      <c r="AE102" s="27">
        <f t="shared" si="46"/>
        <v>1930.0836610830447</v>
      </c>
      <c r="AF102" s="42">
        <f t="shared" si="47"/>
        <v>3725222.9387797294</v>
      </c>
    </row>
    <row r="103" spans="1:32" ht="15" customHeight="1" x14ac:dyDescent="0.25">
      <c r="A103" s="281"/>
      <c r="B103" s="34">
        <v>93</v>
      </c>
      <c r="C103" s="35">
        <v>36404</v>
      </c>
      <c r="D103" s="36">
        <v>233631</v>
      </c>
      <c r="E103" s="36">
        <f t="shared" si="41"/>
        <v>9325</v>
      </c>
      <c r="F103" s="36">
        <f>AVERAGE($E$12:E103)</f>
        <v>798.11956521739125</v>
      </c>
      <c r="G103" s="107">
        <f t="shared" si="48"/>
        <v>221542.5</v>
      </c>
      <c r="H103" s="103">
        <f t="shared" si="49"/>
        <v>221843.16758241758</v>
      </c>
      <c r="I103" s="59">
        <f t="shared" si="52"/>
        <v>11787.832417582424</v>
      </c>
      <c r="J103" s="59">
        <f t="shared" si="50"/>
        <v>11787.832417582424</v>
      </c>
      <c r="K103" s="99">
        <f t="shared" si="53"/>
        <v>5.0454915732854044E-2</v>
      </c>
      <c r="L103" s="100">
        <f t="shared" si="51"/>
        <v>138952993.10500708</v>
      </c>
      <c r="N103" s="107">
        <f t="shared" si="32"/>
        <v>227890.02223874285</v>
      </c>
      <c r="O103" s="59">
        <f t="shared" si="33"/>
        <v>5740.9777612571488</v>
      </c>
      <c r="P103" s="59">
        <f t="shared" si="34"/>
        <v>5740.9777612571488</v>
      </c>
      <c r="Q103" s="99">
        <f t="shared" si="42"/>
        <v>2.4572842479196461E-2</v>
      </c>
      <c r="R103" s="100">
        <f t="shared" si="35"/>
        <v>32958825.655249145</v>
      </c>
      <c r="T103" s="107">
        <f t="shared" si="36"/>
        <v>234481.89421834773</v>
      </c>
      <c r="U103" s="103">
        <f t="shared" si="37"/>
        <v>1703.9654229421703</v>
      </c>
      <c r="V103" s="108">
        <v>1</v>
      </c>
      <c r="W103" s="103">
        <f t="shared" si="38"/>
        <v>236185.85964128989</v>
      </c>
      <c r="X103" s="104">
        <f t="shared" si="43"/>
        <v>-2554.8596412898914</v>
      </c>
      <c r="Y103" s="104">
        <f t="shared" si="39"/>
        <v>2554.8596412898914</v>
      </c>
      <c r="Z103" s="105">
        <f t="shared" si="44"/>
        <v>1.139006375794625E-2</v>
      </c>
      <c r="AA103" s="106">
        <f t="shared" si="40"/>
        <v>6527307.7866919124</v>
      </c>
      <c r="AC103" s="27">
        <f>_xlfn.FORECAST.ETS(C103,$D$11:D102,$C$11:C102,1,1,1)</f>
        <v>229458.82385129269</v>
      </c>
      <c r="AD103" s="42">
        <f t="shared" si="45"/>
        <v>4172.176148707309</v>
      </c>
      <c r="AE103" s="27">
        <f t="shared" si="46"/>
        <v>4172.176148707309</v>
      </c>
      <c r="AF103" s="42">
        <f t="shared" si="47"/>
        <v>17407053.815842155</v>
      </c>
    </row>
    <row r="104" spans="1:32" ht="15" customHeight="1" x14ac:dyDescent="0.25">
      <c r="A104" s="281"/>
      <c r="B104" s="34">
        <v>94</v>
      </c>
      <c r="C104" s="35">
        <v>36434</v>
      </c>
      <c r="D104" s="36">
        <v>221856</v>
      </c>
      <c r="E104" s="36">
        <f t="shared" si="41"/>
        <v>-11775</v>
      </c>
      <c r="F104" s="36">
        <f>AVERAGE($E$12:E104)</f>
        <v>662.92473118279565</v>
      </c>
      <c r="G104" s="107">
        <f t="shared" si="48"/>
        <v>221968.16666666666</v>
      </c>
      <c r="H104" s="103">
        <f t="shared" si="49"/>
        <v>222340.61956521738</v>
      </c>
      <c r="I104" s="59">
        <f t="shared" si="52"/>
        <v>-484.61956521737739</v>
      </c>
      <c r="J104" s="59">
        <f t="shared" si="50"/>
        <v>484.61956521737739</v>
      </c>
      <c r="K104" s="99">
        <f t="shared" si="53"/>
        <v>2.1843879147617254E-3</v>
      </c>
      <c r="L104" s="100">
        <f t="shared" si="51"/>
        <v>234856.1229914799</v>
      </c>
      <c r="N104" s="107">
        <f t="shared" si="32"/>
        <v>229038.2177909943</v>
      </c>
      <c r="O104" s="59">
        <f t="shared" si="33"/>
        <v>-7182.2177909942984</v>
      </c>
      <c r="P104" s="59">
        <f t="shared" si="34"/>
        <v>7182.2177909942984</v>
      </c>
      <c r="Q104" s="99">
        <f t="shared" si="42"/>
        <v>3.2373331309472356E-2</v>
      </c>
      <c r="R104" s="100">
        <f t="shared" si="35"/>
        <v>51584252.397275023</v>
      </c>
      <c r="T104" s="107">
        <f t="shared" si="36"/>
        <v>231886.90174890292</v>
      </c>
      <c r="U104" s="103">
        <f t="shared" si="37"/>
        <v>1043.3243713977311</v>
      </c>
      <c r="V104" s="108">
        <v>1</v>
      </c>
      <c r="W104" s="103">
        <f t="shared" si="38"/>
        <v>232930.22612030065</v>
      </c>
      <c r="X104" s="104">
        <f t="shared" si="43"/>
        <v>-11074.226120300649</v>
      </c>
      <c r="Y104" s="104">
        <f t="shared" si="39"/>
        <v>11074.226120300649</v>
      </c>
      <c r="Z104" s="105">
        <f t="shared" si="44"/>
        <v>4.7400499592522606E-2</v>
      </c>
      <c r="AA104" s="106">
        <f t="shared" si="40"/>
        <v>122638484.16354917</v>
      </c>
      <c r="AC104" s="27">
        <f>_xlfn.FORECAST.ETS(C104,$D$11:D103,$C$11:C103,1,1,1)</f>
        <v>214777.42301578083</v>
      </c>
      <c r="AD104" s="42">
        <f t="shared" si="45"/>
        <v>7078.5769842191658</v>
      </c>
      <c r="AE104" s="27">
        <f t="shared" si="46"/>
        <v>7078.5769842191658</v>
      </c>
      <c r="AF104" s="42">
        <f t="shared" si="47"/>
        <v>50106252.121517301</v>
      </c>
    </row>
    <row r="105" spans="1:32" ht="15" customHeight="1" x14ac:dyDescent="0.25">
      <c r="A105" s="281"/>
      <c r="B105" s="34">
        <v>95</v>
      </c>
      <c r="C105" s="35">
        <v>36465</v>
      </c>
      <c r="D105" s="36">
        <v>221465</v>
      </c>
      <c r="E105" s="36">
        <f t="shared" si="41"/>
        <v>-391</v>
      </c>
      <c r="F105" s="36">
        <f>AVERAGE($E$12:E105)</f>
        <v>651.71276595744678</v>
      </c>
      <c r="G105" s="107">
        <f t="shared" si="48"/>
        <v>222858</v>
      </c>
      <c r="H105" s="103">
        <f t="shared" si="49"/>
        <v>222631.09139784946</v>
      </c>
      <c r="I105" s="59">
        <f t="shared" si="52"/>
        <v>-1166.0913978494646</v>
      </c>
      <c r="J105" s="59">
        <f t="shared" si="50"/>
        <v>1166.0913978494646</v>
      </c>
      <c r="K105" s="99">
        <f t="shared" si="53"/>
        <v>5.2653529806039982E-3</v>
      </c>
      <c r="L105" s="100">
        <f t="shared" si="51"/>
        <v>1359769.1481385182</v>
      </c>
      <c r="N105" s="107">
        <f t="shared" si="32"/>
        <v>227601.77423279546</v>
      </c>
      <c r="O105" s="59">
        <f t="shared" si="33"/>
        <v>-6136.774232795462</v>
      </c>
      <c r="P105" s="59">
        <f t="shared" si="34"/>
        <v>6136.774232795462</v>
      </c>
      <c r="Q105" s="99">
        <f t="shared" si="42"/>
        <v>2.7709905550743739E-2</v>
      </c>
      <c r="R105" s="100">
        <f t="shared" si="35"/>
        <v>37659997.984302334</v>
      </c>
      <c r="T105" s="107">
        <f t="shared" si="36"/>
        <v>229490.65828421045</v>
      </c>
      <c r="U105" s="103">
        <f t="shared" si="37"/>
        <v>514.74982636273376</v>
      </c>
      <c r="V105" s="108">
        <v>1</v>
      </c>
      <c r="W105" s="103">
        <f t="shared" si="38"/>
        <v>230005.40811057319</v>
      </c>
      <c r="X105" s="104">
        <f t="shared" si="43"/>
        <v>-8540.4081105731893</v>
      </c>
      <c r="Y105" s="104">
        <f t="shared" si="39"/>
        <v>8540.4081105731893</v>
      </c>
      <c r="Z105" s="105">
        <f t="shared" si="44"/>
        <v>3.8495276713603373E-2</v>
      </c>
      <c r="AA105" s="106">
        <f t="shared" si="40"/>
        <v>72938570.695144311</v>
      </c>
      <c r="AC105" s="27">
        <f>_xlfn.FORECAST.ETS(C105,$D$11:D104,$C$11:C104,1,1,1)</f>
        <v>220677.49022894187</v>
      </c>
      <c r="AD105" s="42">
        <f t="shared" si="45"/>
        <v>787.50977105813217</v>
      </c>
      <c r="AE105" s="27">
        <f t="shared" si="46"/>
        <v>787.50977105813217</v>
      </c>
      <c r="AF105" s="42">
        <f t="shared" si="47"/>
        <v>620171.6395120318</v>
      </c>
    </row>
    <row r="106" spans="1:32" ht="15" customHeight="1" x14ac:dyDescent="0.25">
      <c r="A106" s="281"/>
      <c r="B106" s="34">
        <v>96</v>
      </c>
      <c r="C106" s="35">
        <v>36495</v>
      </c>
      <c r="D106" s="36">
        <v>203442</v>
      </c>
      <c r="E106" s="36">
        <f t="shared" si="41"/>
        <v>-18023</v>
      </c>
      <c r="F106" s="36">
        <f>AVERAGE($E$12:E106)</f>
        <v>455.13684210526316</v>
      </c>
      <c r="G106" s="107">
        <f t="shared" si="48"/>
        <v>223288.16666666666</v>
      </c>
      <c r="H106" s="103">
        <f t="shared" si="49"/>
        <v>223509.71276595743</v>
      </c>
      <c r="I106" s="59">
        <f t="shared" si="52"/>
        <v>-20067.712765957433</v>
      </c>
      <c r="J106" s="59">
        <f t="shared" si="50"/>
        <v>20067.712765957433</v>
      </c>
      <c r="K106" s="99">
        <f t="shared" si="53"/>
        <v>9.8640953028172315E-2</v>
      </c>
      <c r="L106" s="100">
        <f t="shared" si="51"/>
        <v>402713095.65697092</v>
      </c>
      <c r="N106" s="107">
        <f t="shared" si="32"/>
        <v>226374.41938623638</v>
      </c>
      <c r="O106" s="59">
        <f t="shared" si="33"/>
        <v>-22932.419386236375</v>
      </c>
      <c r="P106" s="59">
        <f t="shared" si="34"/>
        <v>22932.419386236375</v>
      </c>
      <c r="Q106" s="99">
        <f t="shared" si="42"/>
        <v>0.11272214875117417</v>
      </c>
      <c r="R106" s="100">
        <f t="shared" si="35"/>
        <v>525895858.90622991</v>
      </c>
      <c r="T106" s="107">
        <f t="shared" si="36"/>
        <v>222036.38567740124</v>
      </c>
      <c r="U106" s="103">
        <f t="shared" si="37"/>
        <v>-709.8872814710337</v>
      </c>
      <c r="V106" s="108">
        <v>1</v>
      </c>
      <c r="W106" s="103">
        <f t="shared" si="38"/>
        <v>221326.49839593022</v>
      </c>
      <c r="X106" s="104">
        <f t="shared" si="43"/>
        <v>-17884.498395930219</v>
      </c>
      <c r="Y106" s="104">
        <f t="shared" si="39"/>
        <v>17884.498395930219</v>
      </c>
      <c r="Z106" s="105">
        <f t="shared" si="44"/>
        <v>8.0755416864652291E-2</v>
      </c>
      <c r="AA106" s="106">
        <f t="shared" si="40"/>
        <v>319855282.87403059</v>
      </c>
      <c r="AC106" s="27">
        <f>_xlfn.FORECAST.ETS(C106,$D$11:D105,$C$11:C105,1,1,1)</f>
        <v>212247.76584471008</v>
      </c>
      <c r="AD106" s="42">
        <f t="shared" si="45"/>
        <v>-8805.7658447100839</v>
      </c>
      <c r="AE106" s="27">
        <f t="shared" si="46"/>
        <v>8805.7658447100839</v>
      </c>
      <c r="AF106" s="42">
        <f t="shared" si="47"/>
        <v>77541512.111862704</v>
      </c>
    </row>
    <row r="107" spans="1:32" ht="15" customHeight="1" x14ac:dyDescent="0.25">
      <c r="A107" s="281"/>
      <c r="B107" s="34">
        <v>97</v>
      </c>
      <c r="C107" s="35">
        <v>36526</v>
      </c>
      <c r="D107" s="36">
        <v>199261</v>
      </c>
      <c r="E107" s="36">
        <f t="shared" si="41"/>
        <v>-4181</v>
      </c>
      <c r="F107" s="36">
        <f>AVERAGE($E$12:E107)</f>
        <v>406.84375</v>
      </c>
      <c r="G107" s="107">
        <f t="shared" si="48"/>
        <v>224109.91666666666</v>
      </c>
      <c r="H107" s="103">
        <f t="shared" si="49"/>
        <v>223743.30350877193</v>
      </c>
      <c r="I107" s="59">
        <f t="shared" si="52"/>
        <v>-24482.303508771933</v>
      </c>
      <c r="J107" s="59">
        <f t="shared" si="50"/>
        <v>24482.303508771933</v>
      </c>
      <c r="K107" s="99">
        <f t="shared" si="53"/>
        <v>0.12286550558700364</v>
      </c>
      <c r="L107" s="100">
        <f t="shared" si="51"/>
        <v>599383185.09562647</v>
      </c>
      <c r="N107" s="107">
        <f t="shared" si="32"/>
        <v>221787.93550898912</v>
      </c>
      <c r="O107" s="59">
        <f t="shared" si="33"/>
        <v>-22526.935508989118</v>
      </c>
      <c r="P107" s="59">
        <f t="shared" si="34"/>
        <v>22526.935508989118</v>
      </c>
      <c r="Q107" s="99">
        <f t="shared" si="42"/>
        <v>0.11305240618580213</v>
      </c>
      <c r="R107" s="100">
        <f t="shared" si="35"/>
        <v>507462823.42615479</v>
      </c>
      <c r="T107" s="107">
        <f t="shared" si="36"/>
        <v>214706.84887715112</v>
      </c>
      <c r="U107" s="103">
        <f t="shared" si="37"/>
        <v>-1727.1599155404137</v>
      </c>
      <c r="V107" s="108">
        <v>1</v>
      </c>
      <c r="W107" s="103">
        <f t="shared" si="38"/>
        <v>212979.68896161069</v>
      </c>
      <c r="X107" s="104">
        <f t="shared" si="43"/>
        <v>-13718.688961610693</v>
      </c>
      <c r="Y107" s="104">
        <f t="shared" si="39"/>
        <v>13718.688961610693</v>
      </c>
      <c r="Z107" s="105">
        <f t="shared" si="44"/>
        <v>6.7432924182866338E-2</v>
      </c>
      <c r="AA107" s="106">
        <f t="shared" si="40"/>
        <v>188202426.82541907</v>
      </c>
      <c r="AC107" s="27">
        <f>_xlfn.FORECAST.ETS(C107,$D$11:D106,$C$11:C106,1,1,1)</f>
        <v>198517.03472323011</v>
      </c>
      <c r="AD107" s="42">
        <f t="shared" si="45"/>
        <v>743.96527676988626</v>
      </c>
      <c r="AE107" s="27">
        <f t="shared" si="46"/>
        <v>743.96527676988626</v>
      </c>
      <c r="AF107" s="42">
        <f t="shared" si="47"/>
        <v>553484.33303929341</v>
      </c>
    </row>
    <row r="108" spans="1:32" ht="15" customHeight="1" x14ac:dyDescent="0.25">
      <c r="A108" s="281"/>
      <c r="B108" s="34">
        <v>98</v>
      </c>
      <c r="C108" s="35">
        <v>36557</v>
      </c>
      <c r="D108" s="36">
        <v>232490</v>
      </c>
      <c r="E108" s="36">
        <f t="shared" si="41"/>
        <v>33229</v>
      </c>
      <c r="F108" s="36">
        <f>AVERAGE($E$12:E108)</f>
        <v>745.21649484536078</v>
      </c>
      <c r="G108" s="107">
        <f t="shared" si="48"/>
        <v>224757.91666666666</v>
      </c>
      <c r="H108" s="103">
        <f t="shared" si="49"/>
        <v>224516.76041666666</v>
      </c>
      <c r="I108" s="59">
        <f t="shared" si="52"/>
        <v>7973.239583333343</v>
      </c>
      <c r="J108" s="59">
        <f t="shared" si="50"/>
        <v>7973.239583333343</v>
      </c>
      <c r="K108" s="99">
        <f t="shared" si="53"/>
        <v>3.4294978637074036E-2</v>
      </c>
      <c r="L108" s="100">
        <f t="shared" si="51"/>
        <v>63572549.453233659</v>
      </c>
      <c r="N108" s="107">
        <f t="shared" si="32"/>
        <v>217282.54840719132</v>
      </c>
      <c r="O108" s="59">
        <f t="shared" si="33"/>
        <v>15207.451592808677</v>
      </c>
      <c r="P108" s="59">
        <f t="shared" si="34"/>
        <v>15207.451592808677</v>
      </c>
      <c r="Q108" s="99">
        <f t="shared" si="42"/>
        <v>6.5411207332825821E-2</v>
      </c>
      <c r="R108" s="100">
        <f t="shared" si="35"/>
        <v>231266583.94761917</v>
      </c>
      <c r="T108" s="107">
        <f t="shared" si="36"/>
        <v>218832.78227312746</v>
      </c>
      <c r="U108" s="103">
        <f t="shared" si="37"/>
        <v>-827.6875743584136</v>
      </c>
      <c r="V108" s="108">
        <v>1</v>
      </c>
      <c r="W108" s="103">
        <f t="shared" si="38"/>
        <v>218005.09469876904</v>
      </c>
      <c r="X108" s="104">
        <f t="shared" si="43"/>
        <v>14484.90530123096</v>
      </c>
      <c r="Y108" s="104">
        <f t="shared" si="39"/>
        <v>14484.90530123096</v>
      </c>
      <c r="Z108" s="105">
        <f t="shared" si="44"/>
        <v>7.2693127612683664E-2</v>
      </c>
      <c r="AA108" s="106">
        <f t="shared" si="40"/>
        <v>209812481.58562875</v>
      </c>
      <c r="AC108" s="27">
        <f>_xlfn.FORECAST.ETS(C108,$D$11:D107,$C$11:C107,1,1,1)</f>
        <v>227070.38117073922</v>
      </c>
      <c r="AD108" s="42">
        <f t="shared" si="45"/>
        <v>5419.618829260784</v>
      </c>
      <c r="AE108" s="27">
        <f t="shared" si="46"/>
        <v>5419.618829260784</v>
      </c>
      <c r="AF108" s="42">
        <f t="shared" si="47"/>
        <v>29372268.25447803</v>
      </c>
    </row>
    <row r="109" spans="1:32" ht="15" customHeight="1" x14ac:dyDescent="0.25">
      <c r="A109" s="281"/>
      <c r="B109" s="34">
        <v>99</v>
      </c>
      <c r="C109" s="35">
        <v>36586</v>
      </c>
      <c r="D109" s="36">
        <v>227698</v>
      </c>
      <c r="E109" s="36">
        <f t="shared" si="41"/>
        <v>-4792</v>
      </c>
      <c r="F109" s="36">
        <f>AVERAGE($E$12:E109)</f>
        <v>688.71428571428567</v>
      </c>
      <c r="G109" s="107">
        <f t="shared" si="48"/>
        <v>225735.16666666666</v>
      </c>
      <c r="H109" s="103">
        <f t="shared" si="49"/>
        <v>225503.13316151203</v>
      </c>
      <c r="I109" s="59">
        <f t="shared" si="52"/>
        <v>2194.8668384879711</v>
      </c>
      <c r="J109" s="59">
        <f t="shared" si="50"/>
        <v>2194.8668384879711</v>
      </c>
      <c r="K109" s="99">
        <f t="shared" si="53"/>
        <v>9.6393768873155282E-3</v>
      </c>
      <c r="L109" s="100">
        <f t="shared" si="51"/>
        <v>4817440.4386941819</v>
      </c>
      <c r="N109" s="107">
        <f t="shared" si="32"/>
        <v>220324.03872575308</v>
      </c>
      <c r="O109" s="59">
        <f t="shared" si="33"/>
        <v>7373.961274246918</v>
      </c>
      <c r="P109" s="59">
        <f t="shared" si="34"/>
        <v>7373.961274246918</v>
      </c>
      <c r="Q109" s="99">
        <f t="shared" si="42"/>
        <v>3.2384831110712074E-2</v>
      </c>
      <c r="R109" s="100">
        <f t="shared" si="35"/>
        <v>54375304.874093235</v>
      </c>
      <c r="T109" s="107">
        <f t="shared" si="36"/>
        <v>220912.96628913831</v>
      </c>
      <c r="U109" s="103">
        <f t="shared" si="37"/>
        <v>-380.82128878261261</v>
      </c>
      <c r="V109" s="108">
        <v>1</v>
      </c>
      <c r="W109" s="103">
        <f t="shared" si="38"/>
        <v>220532.1450003557</v>
      </c>
      <c r="X109" s="104">
        <f t="shared" si="43"/>
        <v>7165.8549996443035</v>
      </c>
      <c r="Y109" s="104">
        <f t="shared" si="39"/>
        <v>7165.8549996443035</v>
      </c>
      <c r="Z109" s="105">
        <f t="shared" si="44"/>
        <v>3.0822207405240241E-2</v>
      </c>
      <c r="AA109" s="106">
        <f t="shared" si="40"/>
        <v>51349477.875927262</v>
      </c>
      <c r="AC109" s="27">
        <f>_xlfn.FORECAST.ETS(C109,$D$11:D108,$C$11:C108,1,1,1)</f>
        <v>226762.26007586039</v>
      </c>
      <c r="AD109" s="42">
        <f t="shared" si="45"/>
        <v>935.73992413960514</v>
      </c>
      <c r="AE109" s="27">
        <f t="shared" si="46"/>
        <v>935.73992413960514</v>
      </c>
      <c r="AF109" s="42">
        <f t="shared" si="47"/>
        <v>875609.20562879392</v>
      </c>
    </row>
    <row r="110" spans="1:32" ht="15" customHeight="1" x14ac:dyDescent="0.25">
      <c r="A110" s="281"/>
      <c r="B110" s="34">
        <v>100</v>
      </c>
      <c r="C110" s="35">
        <v>36617</v>
      </c>
      <c r="D110" s="36">
        <v>242501</v>
      </c>
      <c r="E110" s="36">
        <f t="shared" si="41"/>
        <v>14803</v>
      </c>
      <c r="F110" s="36">
        <f>AVERAGE($E$12:E110)</f>
        <v>831.28282828282829</v>
      </c>
      <c r="G110" s="107">
        <f t="shared" si="48"/>
        <v>226293.66666666666</v>
      </c>
      <c r="H110" s="103">
        <f t="shared" si="49"/>
        <v>226423.88095238095</v>
      </c>
      <c r="I110" s="59">
        <f t="shared" si="52"/>
        <v>16077.119047619053</v>
      </c>
      <c r="J110" s="59">
        <f t="shared" si="50"/>
        <v>16077.119047619053</v>
      </c>
      <c r="K110" s="99">
        <f t="shared" si="53"/>
        <v>6.6297124744306435E-2</v>
      </c>
      <c r="L110" s="100">
        <f t="shared" si="51"/>
        <v>258473756.87131536</v>
      </c>
      <c r="N110" s="107">
        <f t="shared" si="32"/>
        <v>221798.83098060248</v>
      </c>
      <c r="O110" s="59">
        <f t="shared" si="33"/>
        <v>20702.169019397523</v>
      </c>
      <c r="P110" s="59">
        <f t="shared" si="34"/>
        <v>20702.169019397523</v>
      </c>
      <c r="Q110" s="99">
        <f t="shared" si="42"/>
        <v>8.5369417113321272E-2</v>
      </c>
      <c r="R110" s="100">
        <f t="shared" si="35"/>
        <v>428579802.10770261</v>
      </c>
      <c r="T110" s="107">
        <f t="shared" si="36"/>
        <v>227122.80150024896</v>
      </c>
      <c r="U110" s="103">
        <f t="shared" si="37"/>
        <v>631.99585189426477</v>
      </c>
      <c r="V110" s="108">
        <v>1</v>
      </c>
      <c r="W110" s="103">
        <f t="shared" si="38"/>
        <v>227754.79735214321</v>
      </c>
      <c r="X110" s="104">
        <f t="shared" si="43"/>
        <v>14746.202647856786</v>
      </c>
      <c r="Y110" s="104">
        <f t="shared" si="39"/>
        <v>14746.202647856786</v>
      </c>
      <c r="Z110" s="105">
        <f t="shared" si="44"/>
        <v>6.4762108792597153E-2</v>
      </c>
      <c r="AA110" s="106">
        <f t="shared" si="40"/>
        <v>217450492.53165847</v>
      </c>
      <c r="AC110" s="27">
        <f>_xlfn.FORECAST.ETS(C110,$D$11:D109,$C$11:C109,1,1,1)</f>
        <v>241769.57314982763</v>
      </c>
      <c r="AD110" s="42">
        <f t="shared" si="45"/>
        <v>731.42685017237091</v>
      </c>
      <c r="AE110" s="27">
        <f t="shared" si="46"/>
        <v>731.42685017237091</v>
      </c>
      <c r="AF110" s="42">
        <f t="shared" si="47"/>
        <v>534985.23715307587</v>
      </c>
    </row>
    <row r="111" spans="1:32" ht="15" customHeight="1" x14ac:dyDescent="0.25">
      <c r="A111" s="281"/>
      <c r="B111" s="34">
        <v>101</v>
      </c>
      <c r="C111" s="35">
        <v>36647</v>
      </c>
      <c r="D111" s="36">
        <v>242963</v>
      </c>
      <c r="E111" s="36">
        <f t="shared" si="41"/>
        <v>462</v>
      </c>
      <c r="F111" s="36">
        <f>AVERAGE($E$12:E111)</f>
        <v>827.59</v>
      </c>
      <c r="G111" s="107">
        <f t="shared" si="48"/>
        <v>227269.91666666666</v>
      </c>
      <c r="H111" s="103">
        <f t="shared" si="49"/>
        <v>227124.94949494948</v>
      </c>
      <c r="I111" s="59">
        <f t="shared" si="52"/>
        <v>15838.050505050516</v>
      </c>
      <c r="J111" s="59">
        <f t="shared" si="50"/>
        <v>15838.050505050516</v>
      </c>
      <c r="K111" s="99">
        <f t="shared" si="53"/>
        <v>6.5187088178243258E-2</v>
      </c>
      <c r="L111" s="100">
        <f t="shared" si="51"/>
        <v>250843843.80053091</v>
      </c>
      <c r="N111" s="107">
        <f t="shared" si="32"/>
        <v>225939.26478448202</v>
      </c>
      <c r="O111" s="59">
        <f t="shared" si="33"/>
        <v>17023.735215517983</v>
      </c>
      <c r="P111" s="59">
        <f t="shared" si="34"/>
        <v>17023.735215517983</v>
      </c>
      <c r="Q111" s="99">
        <f t="shared" si="42"/>
        <v>7.0067192187773381E-2</v>
      </c>
      <c r="R111" s="100">
        <f t="shared" si="35"/>
        <v>289807560.68806714</v>
      </c>
      <c r="T111" s="107">
        <f t="shared" si="36"/>
        <v>232317.25814650024</v>
      </c>
      <c r="U111" s="103">
        <f t="shared" si="37"/>
        <v>1333.1306320585581</v>
      </c>
      <c r="V111" s="108">
        <v>1</v>
      </c>
      <c r="W111" s="103">
        <f t="shared" si="38"/>
        <v>233650.38877855882</v>
      </c>
      <c r="X111" s="104">
        <f t="shared" si="43"/>
        <v>9312.6112214411842</v>
      </c>
      <c r="Y111" s="104">
        <f t="shared" si="39"/>
        <v>9312.6112214411842</v>
      </c>
      <c r="Z111" s="105">
        <f t="shared" si="44"/>
        <v>3.8402362140532137E-2</v>
      </c>
      <c r="AA111" s="106">
        <f t="shared" si="40"/>
        <v>86724727.761712268</v>
      </c>
      <c r="AC111" s="27">
        <f>_xlfn.FORECAST.ETS(C111,$D$11:D110,$C$11:C110,1,1,1)</f>
        <v>239668.22385891742</v>
      </c>
      <c r="AD111" s="42">
        <f t="shared" si="45"/>
        <v>3294.7761410825769</v>
      </c>
      <c r="AE111" s="27">
        <f t="shared" si="46"/>
        <v>3294.7761410825769</v>
      </c>
      <c r="AF111" s="42">
        <f t="shared" si="47"/>
        <v>10855549.819846997</v>
      </c>
    </row>
    <row r="112" spans="1:32" ht="15" customHeight="1" x14ac:dyDescent="0.25">
      <c r="A112" s="281"/>
      <c r="B112" s="34">
        <v>102</v>
      </c>
      <c r="C112" s="35">
        <v>36678</v>
      </c>
      <c r="D112" s="36">
        <v>245140</v>
      </c>
      <c r="E112" s="36">
        <f t="shared" si="41"/>
        <v>2177</v>
      </c>
      <c r="F112" s="36">
        <f>AVERAGE($E$12:E112)</f>
        <v>840.95049504950498</v>
      </c>
      <c r="G112" s="107">
        <f t="shared" si="48"/>
        <v>227852.66666666666</v>
      </c>
      <c r="H112" s="103">
        <f t="shared" si="49"/>
        <v>228097.50666666665</v>
      </c>
      <c r="I112" s="59">
        <f t="shared" si="52"/>
        <v>17042.493333333347</v>
      </c>
      <c r="J112" s="59">
        <f t="shared" si="50"/>
        <v>17042.493333333347</v>
      </c>
      <c r="K112" s="99">
        <f t="shared" si="53"/>
        <v>6.9521470724212067E-2</v>
      </c>
      <c r="L112" s="100">
        <f t="shared" si="51"/>
        <v>290446579.01671153</v>
      </c>
      <c r="N112" s="107">
        <f t="shared" si="32"/>
        <v>229344.01182758564</v>
      </c>
      <c r="O112" s="59">
        <f t="shared" si="33"/>
        <v>15795.988172414363</v>
      </c>
      <c r="P112" s="59">
        <f t="shared" si="34"/>
        <v>15795.988172414363</v>
      </c>
      <c r="Q112" s="99">
        <f t="shared" si="42"/>
        <v>6.4436600197496793E-2</v>
      </c>
      <c r="R112" s="100">
        <f t="shared" si="35"/>
        <v>249513242.34305447</v>
      </c>
      <c r="T112" s="107">
        <f t="shared" si="36"/>
        <v>237097.27214499115</v>
      </c>
      <c r="U112" s="103">
        <f t="shared" si="37"/>
        <v>1862.8293890023065</v>
      </c>
      <c r="V112" s="108">
        <v>1</v>
      </c>
      <c r="W112" s="103">
        <f t="shared" si="38"/>
        <v>238960.10153399347</v>
      </c>
      <c r="X112" s="104">
        <f t="shared" si="43"/>
        <v>6179.8984660065325</v>
      </c>
      <c r="Y112" s="104">
        <f t="shared" si="39"/>
        <v>6179.8984660065325</v>
      </c>
      <c r="Z112" s="105">
        <f t="shared" si="44"/>
        <v>2.5435553833326609E-2</v>
      </c>
      <c r="AA112" s="106">
        <f t="shared" si="40"/>
        <v>38191145.050149895</v>
      </c>
      <c r="AC112" s="27">
        <f>_xlfn.FORECAST.ETS(C112,$D$11:D111,$C$11:C111,1,1,1)</f>
        <v>249823.39350471084</v>
      </c>
      <c r="AD112" s="42">
        <f t="shared" si="45"/>
        <v>-4683.3935047108389</v>
      </c>
      <c r="AE112" s="27">
        <f t="shared" si="46"/>
        <v>4683.3935047108389</v>
      </c>
      <c r="AF112" s="42">
        <f t="shared" si="47"/>
        <v>21934174.719967674</v>
      </c>
    </row>
    <row r="113" spans="1:32" ht="15" customHeight="1" x14ac:dyDescent="0.25">
      <c r="A113" s="281"/>
      <c r="B113" s="34">
        <v>103</v>
      </c>
      <c r="C113" s="35">
        <v>36708</v>
      </c>
      <c r="D113" s="36">
        <v>247832</v>
      </c>
      <c r="E113" s="36">
        <f t="shared" si="41"/>
        <v>2692</v>
      </c>
      <c r="F113" s="36">
        <f>AVERAGE($E$12:E113)</f>
        <v>859.0980392156863</v>
      </c>
      <c r="G113" s="107">
        <f t="shared" si="48"/>
        <v>228021.33333333334</v>
      </c>
      <c r="H113" s="103">
        <f t="shared" si="49"/>
        <v>228693.61716171616</v>
      </c>
      <c r="I113" s="59">
        <f t="shared" si="52"/>
        <v>19138.38283828384</v>
      </c>
      <c r="J113" s="59">
        <f t="shared" si="50"/>
        <v>19138.38283828384</v>
      </c>
      <c r="K113" s="99">
        <f t="shared" si="53"/>
        <v>7.7223211039267894E-2</v>
      </c>
      <c r="L113" s="100">
        <f t="shared" si="51"/>
        <v>366277697.66471744</v>
      </c>
      <c r="N113" s="107">
        <f t="shared" si="32"/>
        <v>232503.20946206851</v>
      </c>
      <c r="O113" s="59">
        <f t="shared" si="33"/>
        <v>15328.790537931491</v>
      </c>
      <c r="P113" s="59">
        <f t="shared" si="34"/>
        <v>15328.790537931491</v>
      </c>
      <c r="Q113" s="99">
        <f t="shared" si="42"/>
        <v>6.185153869529153E-2</v>
      </c>
      <c r="R113" s="100">
        <f t="shared" si="35"/>
        <v>234971819.35577801</v>
      </c>
      <c r="T113" s="107">
        <f t="shared" si="36"/>
        <v>241621.67107379541</v>
      </c>
      <c r="U113" s="103">
        <f t="shared" si="37"/>
        <v>2271.8452815857763</v>
      </c>
      <c r="V113" s="108">
        <v>1</v>
      </c>
      <c r="W113" s="103">
        <f t="shared" si="38"/>
        <v>243893.5163553812</v>
      </c>
      <c r="X113" s="104">
        <f t="shared" si="43"/>
        <v>3938.4836446187983</v>
      </c>
      <c r="Y113" s="104">
        <f t="shared" si="39"/>
        <v>3938.4836446187983</v>
      </c>
      <c r="Z113" s="105">
        <f t="shared" si="44"/>
        <v>1.6066262725866028E-2</v>
      </c>
      <c r="AA113" s="106">
        <f t="shared" si="40"/>
        <v>15511653.418929772</v>
      </c>
      <c r="AC113" s="27">
        <f>_xlfn.FORECAST.ETS(C113,$D$11:D112,$C$11:C112,1,1,1)</f>
        <v>248142.73643673921</v>
      </c>
      <c r="AD113" s="42">
        <f t="shared" si="45"/>
        <v>-310.7364367392147</v>
      </c>
      <c r="AE113" s="27">
        <f t="shared" si="46"/>
        <v>310.7364367392147</v>
      </c>
      <c r="AF113" s="42">
        <f t="shared" si="47"/>
        <v>96557.133117383972</v>
      </c>
    </row>
    <row r="114" spans="1:32" ht="15" customHeight="1" x14ac:dyDescent="0.25">
      <c r="A114" s="281"/>
      <c r="B114" s="34">
        <v>104</v>
      </c>
      <c r="C114" s="35">
        <v>36739</v>
      </c>
      <c r="D114" s="36">
        <v>227899</v>
      </c>
      <c r="E114" s="36">
        <f t="shared" si="41"/>
        <v>-19933</v>
      </c>
      <c r="F114" s="36">
        <f>AVERAGE($E$12:E114)</f>
        <v>657.23300970873788</v>
      </c>
      <c r="G114" s="107">
        <f t="shared" si="48"/>
        <v>228548.75</v>
      </c>
      <c r="H114" s="103">
        <f t="shared" si="49"/>
        <v>228880.43137254904</v>
      </c>
      <c r="I114" s="59">
        <f t="shared" si="52"/>
        <v>-981.43137254903559</v>
      </c>
      <c r="J114" s="59">
        <f t="shared" si="50"/>
        <v>981.43137254903559</v>
      </c>
      <c r="K114" s="99">
        <f t="shared" si="53"/>
        <v>4.3064312372982578E-3</v>
      </c>
      <c r="L114" s="100">
        <f t="shared" si="51"/>
        <v>963207.53902348387</v>
      </c>
      <c r="N114" s="107">
        <f t="shared" si="32"/>
        <v>235568.96756965481</v>
      </c>
      <c r="O114" s="59">
        <f t="shared" si="33"/>
        <v>-7669.9675696548074</v>
      </c>
      <c r="P114" s="59">
        <f t="shared" si="34"/>
        <v>7669.9675696548074</v>
      </c>
      <c r="Q114" s="99">
        <f t="shared" si="42"/>
        <v>3.3655117265344765E-2</v>
      </c>
      <c r="R114" s="100">
        <f t="shared" si="35"/>
        <v>58828402.51955647</v>
      </c>
      <c r="T114" s="107">
        <f t="shared" si="36"/>
        <v>239095.16144876683</v>
      </c>
      <c r="U114" s="103">
        <f t="shared" si="37"/>
        <v>1534.459545195368</v>
      </c>
      <c r="V114" s="108">
        <v>1</v>
      </c>
      <c r="W114" s="103">
        <f t="shared" si="38"/>
        <v>240629.62099396219</v>
      </c>
      <c r="X114" s="104">
        <f t="shared" si="43"/>
        <v>-12730.620993962191</v>
      </c>
      <c r="Y114" s="104">
        <f t="shared" si="39"/>
        <v>12730.620993962191</v>
      </c>
      <c r="Z114" s="105">
        <f t="shared" si="44"/>
        <v>5.1367946810590204E-2</v>
      </c>
      <c r="AA114" s="106">
        <f t="shared" si="40"/>
        <v>162068710.89191088</v>
      </c>
      <c r="AC114" s="27">
        <f>_xlfn.FORECAST.ETS(C114,$D$11:D113,$C$11:C113,1,1,1)</f>
        <v>233268.57143497292</v>
      </c>
      <c r="AD114" s="42">
        <f t="shared" si="45"/>
        <v>-5369.5714349729242</v>
      </c>
      <c r="AE114" s="27">
        <f t="shared" si="46"/>
        <v>5369.5714349729242</v>
      </c>
      <c r="AF114" s="42">
        <f t="shared" si="47"/>
        <v>28832297.395277187</v>
      </c>
    </row>
    <row r="115" spans="1:32" ht="15" customHeight="1" x14ac:dyDescent="0.25">
      <c r="A115" s="281"/>
      <c r="B115" s="34">
        <v>105</v>
      </c>
      <c r="C115" s="35">
        <v>36770</v>
      </c>
      <c r="D115" s="36">
        <v>236491</v>
      </c>
      <c r="E115" s="36">
        <f t="shared" si="41"/>
        <v>8592</v>
      </c>
      <c r="F115" s="36">
        <f>AVERAGE($E$12:E115)</f>
        <v>733.52884615384619</v>
      </c>
      <c r="G115" s="107">
        <f t="shared" si="48"/>
        <v>228848.16666666666</v>
      </c>
      <c r="H115" s="103">
        <f t="shared" si="49"/>
        <v>229205.98300970873</v>
      </c>
      <c r="I115" s="59">
        <f t="shared" si="52"/>
        <v>7285.0169902912749</v>
      </c>
      <c r="J115" s="59">
        <f t="shared" si="50"/>
        <v>7285.0169902912749</v>
      </c>
      <c r="K115" s="99">
        <f t="shared" si="53"/>
        <v>3.0804626773497826E-2</v>
      </c>
      <c r="L115" s="100">
        <f t="shared" si="51"/>
        <v>53071472.548832543</v>
      </c>
      <c r="N115" s="107">
        <f t="shared" si="32"/>
        <v>234034.97405572387</v>
      </c>
      <c r="O115" s="59">
        <f t="shared" si="33"/>
        <v>2456.0259442761308</v>
      </c>
      <c r="P115" s="59">
        <f t="shared" si="34"/>
        <v>2456.0259442761308</v>
      </c>
      <c r="Q115" s="99">
        <f t="shared" si="42"/>
        <v>1.0385282925253522E-2</v>
      </c>
      <c r="R115" s="100">
        <f t="shared" si="35"/>
        <v>6032063.4389574593</v>
      </c>
      <c r="T115" s="107">
        <f t="shared" si="36"/>
        <v>239388.0346957735</v>
      </c>
      <c r="U115" s="103">
        <f t="shared" si="37"/>
        <v>1343.6591470172159</v>
      </c>
      <c r="V115" s="108">
        <v>1</v>
      </c>
      <c r="W115" s="103">
        <f t="shared" si="38"/>
        <v>240731.69384279073</v>
      </c>
      <c r="X115" s="104">
        <f t="shared" si="43"/>
        <v>-4240.6938427907298</v>
      </c>
      <c r="Y115" s="104">
        <f t="shared" si="39"/>
        <v>4240.6938427907298</v>
      </c>
      <c r="Z115" s="105">
        <f t="shared" si="44"/>
        <v>1.8607777317104199E-2</v>
      </c>
      <c r="AA115" s="106">
        <f t="shared" si="40"/>
        <v>17983484.268283207</v>
      </c>
      <c r="AC115" s="27">
        <f>_xlfn.FORECAST.ETS(C115,$D$11:D114,$C$11:C114,1,1,1)</f>
        <v>235410.02524010791</v>
      </c>
      <c r="AD115" s="42">
        <f t="shared" si="45"/>
        <v>1080.9747598920949</v>
      </c>
      <c r="AE115" s="27">
        <f t="shared" si="46"/>
        <v>1080.9747598920949</v>
      </c>
      <c r="AF115" s="42">
        <f t="shared" si="47"/>
        <v>1168506.4315237722</v>
      </c>
    </row>
    <row r="116" spans="1:32" ht="15" customHeight="1" x14ac:dyDescent="0.25">
      <c r="A116" s="281"/>
      <c r="B116" s="34">
        <v>106</v>
      </c>
      <c r="C116" s="35">
        <v>36800</v>
      </c>
      <c r="D116" s="36">
        <v>222819</v>
      </c>
      <c r="E116" s="36">
        <f t="shared" si="41"/>
        <v>-13672</v>
      </c>
      <c r="F116" s="36">
        <f>AVERAGE($E$12:E116)</f>
        <v>596.33333333333337</v>
      </c>
      <c r="G116" s="107">
        <f t="shared" si="48"/>
        <v>229086.5</v>
      </c>
      <c r="H116" s="103">
        <f t="shared" si="49"/>
        <v>229581.6955128205</v>
      </c>
      <c r="I116" s="59">
        <f t="shared" si="52"/>
        <v>-6762.6955128205009</v>
      </c>
      <c r="J116" s="59">
        <f t="shared" si="50"/>
        <v>6762.6955128205009</v>
      </c>
      <c r="K116" s="99">
        <f t="shared" si="53"/>
        <v>3.0350623209064311E-2</v>
      </c>
      <c r="L116" s="100">
        <f t="shared" si="51"/>
        <v>45734050.599122539</v>
      </c>
      <c r="N116" s="107">
        <f t="shared" si="32"/>
        <v>234526.17924457911</v>
      </c>
      <c r="O116" s="59">
        <f t="shared" si="33"/>
        <v>-11707.179244579107</v>
      </c>
      <c r="P116" s="59">
        <f t="shared" si="34"/>
        <v>11707.179244579107</v>
      </c>
      <c r="Q116" s="99">
        <f t="shared" si="42"/>
        <v>5.2541207188700728E-2</v>
      </c>
      <c r="R116" s="100">
        <f t="shared" si="35"/>
        <v>137058045.86470383</v>
      </c>
      <c r="T116" s="107">
        <f t="shared" si="36"/>
        <v>235357.88568995352</v>
      </c>
      <c r="U116" s="103">
        <f t="shared" si="37"/>
        <v>517.84080737369015</v>
      </c>
      <c r="V116" s="108">
        <v>1</v>
      </c>
      <c r="W116" s="103">
        <f t="shared" si="38"/>
        <v>235875.72649732721</v>
      </c>
      <c r="X116" s="104">
        <f t="shared" si="43"/>
        <v>-13056.72649732721</v>
      </c>
      <c r="Y116" s="104">
        <f t="shared" si="39"/>
        <v>13056.72649732721</v>
      </c>
      <c r="Z116" s="105">
        <f t="shared" si="44"/>
        <v>5.5210246890271555E-2</v>
      </c>
      <c r="AA116" s="106">
        <f t="shared" si="40"/>
        <v>170478106.82600647</v>
      </c>
      <c r="AC116" s="27">
        <f>_xlfn.FORECAST.ETS(C116,$D$11:D115,$C$11:C115,1,1,1)</f>
        <v>220478.01422882505</v>
      </c>
      <c r="AD116" s="42">
        <f t="shared" si="45"/>
        <v>2340.9857711749501</v>
      </c>
      <c r="AE116" s="27">
        <f t="shared" si="46"/>
        <v>2340.9857711749501</v>
      </c>
      <c r="AF116" s="42">
        <f t="shared" si="47"/>
        <v>5480214.380843576</v>
      </c>
    </row>
    <row r="117" spans="1:32" ht="15" customHeight="1" x14ac:dyDescent="0.25">
      <c r="A117" s="281"/>
      <c r="B117" s="34">
        <v>107</v>
      </c>
      <c r="C117" s="35">
        <v>36831</v>
      </c>
      <c r="D117" s="36">
        <v>218390</v>
      </c>
      <c r="E117" s="36">
        <f t="shared" si="41"/>
        <v>-4429</v>
      </c>
      <c r="F117" s="36">
        <f>AVERAGE($E$12:E117)</f>
        <v>548.92452830188677</v>
      </c>
      <c r="G117" s="107">
        <f t="shared" si="48"/>
        <v>229166.75</v>
      </c>
      <c r="H117" s="103">
        <f t="shared" si="49"/>
        <v>229682.83333333334</v>
      </c>
      <c r="I117" s="59">
        <f t="shared" si="52"/>
        <v>-11292.833333333343</v>
      </c>
      <c r="J117" s="59">
        <f t="shared" si="50"/>
        <v>11292.833333333343</v>
      </c>
      <c r="K117" s="99">
        <f t="shared" si="53"/>
        <v>5.1709479982294713E-2</v>
      </c>
      <c r="L117" s="100">
        <f t="shared" si="51"/>
        <v>127528084.69444466</v>
      </c>
      <c r="N117" s="107">
        <f t="shared" si="32"/>
        <v>232184.74339566327</v>
      </c>
      <c r="O117" s="59">
        <f t="shared" si="33"/>
        <v>-13794.743395663274</v>
      </c>
      <c r="P117" s="59">
        <f t="shared" si="34"/>
        <v>13794.743395663274</v>
      </c>
      <c r="Q117" s="99">
        <f t="shared" si="42"/>
        <v>6.3165636685119625E-2</v>
      </c>
      <c r="R117" s="100">
        <f t="shared" si="35"/>
        <v>190294945.3521955</v>
      </c>
      <c r="T117" s="107">
        <f t="shared" si="36"/>
        <v>230630.00854812903</v>
      </c>
      <c r="U117" s="103">
        <f t="shared" si="37"/>
        <v>-288.2933090364603</v>
      </c>
      <c r="V117" s="108">
        <v>1</v>
      </c>
      <c r="W117" s="103">
        <f t="shared" si="38"/>
        <v>230341.71523909256</v>
      </c>
      <c r="X117" s="104">
        <f t="shared" si="43"/>
        <v>-11951.715239092562</v>
      </c>
      <c r="Y117" s="104">
        <f t="shared" si="39"/>
        <v>11951.715239092562</v>
      </c>
      <c r="Z117" s="105">
        <f t="shared" si="44"/>
        <v>5.3638671922468739E-2</v>
      </c>
      <c r="AA117" s="106">
        <f t="shared" si="40"/>
        <v>142843497.15635738</v>
      </c>
      <c r="AC117" s="27">
        <f>_xlfn.FORECAST.ETS(C117,$D$11:D116,$C$11:C116,1,1,1)</f>
        <v>224788.15365060038</v>
      </c>
      <c r="AD117" s="42">
        <f t="shared" si="45"/>
        <v>-6398.1536506003758</v>
      </c>
      <c r="AE117" s="27">
        <f t="shared" si="46"/>
        <v>6398.1536506003758</v>
      </c>
      <c r="AF117" s="42">
        <f t="shared" si="47"/>
        <v>40936370.136690915</v>
      </c>
    </row>
    <row r="118" spans="1:32" ht="15" customHeight="1" x14ac:dyDescent="0.25">
      <c r="A118" s="281"/>
      <c r="B118" s="34">
        <v>108</v>
      </c>
      <c r="C118" s="35">
        <v>36861</v>
      </c>
      <c r="D118" s="36">
        <v>209685</v>
      </c>
      <c r="E118" s="36">
        <f t="shared" si="41"/>
        <v>-8705</v>
      </c>
      <c r="F118" s="36">
        <f>AVERAGE($E$12:E118)</f>
        <v>462.43925233644859</v>
      </c>
      <c r="G118" s="107">
        <f t="shared" si="48"/>
        <v>228910.5</v>
      </c>
      <c r="H118" s="103">
        <f t="shared" si="49"/>
        <v>229715.6745283019</v>
      </c>
      <c r="I118" s="59">
        <f t="shared" si="52"/>
        <v>-20030.674528301897</v>
      </c>
      <c r="J118" s="59">
        <f t="shared" si="50"/>
        <v>20030.674528301897</v>
      </c>
      <c r="K118" s="99">
        <f t="shared" si="53"/>
        <v>9.5527455603891059E-2</v>
      </c>
      <c r="L118" s="100">
        <f t="shared" si="51"/>
        <v>401227922.05876243</v>
      </c>
      <c r="N118" s="107">
        <f t="shared" si="32"/>
        <v>229425.79471653063</v>
      </c>
      <c r="O118" s="59">
        <f t="shared" si="33"/>
        <v>-19740.794716530625</v>
      </c>
      <c r="P118" s="59">
        <f t="shared" si="34"/>
        <v>19740.794716530625</v>
      </c>
      <c r="Q118" s="99">
        <f t="shared" si="42"/>
        <v>9.4145001867232403E-2</v>
      </c>
      <c r="R118" s="100">
        <f t="shared" si="35"/>
        <v>389698976.04020345</v>
      </c>
      <c r="T118" s="107">
        <f t="shared" si="36"/>
        <v>224144.70066736478</v>
      </c>
      <c r="U118" s="103">
        <f t="shared" si="37"/>
        <v>-1240.6176456745368</v>
      </c>
      <c r="V118" s="108">
        <v>1</v>
      </c>
      <c r="W118" s="103">
        <f t="shared" si="38"/>
        <v>222904.08302169025</v>
      </c>
      <c r="X118" s="104">
        <f t="shared" si="43"/>
        <v>-13219.083021690254</v>
      </c>
      <c r="Y118" s="104">
        <f t="shared" si="39"/>
        <v>13219.083021690254</v>
      </c>
      <c r="Z118" s="105">
        <f t="shared" si="44"/>
        <v>6.0529708419296918E-2</v>
      </c>
      <c r="AA118" s="106">
        <f t="shared" si="40"/>
        <v>174744155.93433955</v>
      </c>
      <c r="AC118" s="27">
        <f>_xlfn.FORECAST.ETS(C118,$D$11:D117,$C$11:C117,1,1,1)</f>
        <v>215277.01055545954</v>
      </c>
      <c r="AD118" s="42">
        <f t="shared" si="45"/>
        <v>-5592.0105554595357</v>
      </c>
      <c r="AE118" s="27">
        <f t="shared" si="46"/>
        <v>5592.0105554595357</v>
      </c>
      <c r="AF118" s="42">
        <f t="shared" si="47"/>
        <v>31270582.052370865</v>
      </c>
    </row>
    <row r="119" spans="1:32" ht="15" customHeight="1" x14ac:dyDescent="0.25">
      <c r="A119" s="281"/>
      <c r="B119" s="34">
        <v>109</v>
      </c>
      <c r="C119" s="35">
        <v>36892</v>
      </c>
      <c r="D119" s="36">
        <v>200876</v>
      </c>
      <c r="E119" s="36">
        <f t="shared" si="41"/>
        <v>-8809</v>
      </c>
      <c r="F119" s="36">
        <f>AVERAGE($E$12:E119)</f>
        <v>376.59259259259261</v>
      </c>
      <c r="G119" s="107">
        <f t="shared" si="48"/>
        <v>229430.75</v>
      </c>
      <c r="H119" s="103">
        <f t="shared" si="49"/>
        <v>229372.93925233645</v>
      </c>
      <c r="I119" s="59">
        <f t="shared" si="52"/>
        <v>-28496.939252336451</v>
      </c>
      <c r="J119" s="59">
        <f t="shared" si="50"/>
        <v>28496.939252336451</v>
      </c>
      <c r="K119" s="99">
        <f t="shared" si="53"/>
        <v>0.14186333485501729</v>
      </c>
      <c r="L119" s="100">
        <f t="shared" si="51"/>
        <v>812075546.75135398</v>
      </c>
      <c r="N119" s="107">
        <f t="shared" si="32"/>
        <v>225477.63577322452</v>
      </c>
      <c r="O119" s="59">
        <f t="shared" si="33"/>
        <v>-24601.635773224523</v>
      </c>
      <c r="P119" s="59">
        <f t="shared" si="34"/>
        <v>24601.635773224523</v>
      </c>
      <c r="Q119" s="99">
        <f t="shared" si="42"/>
        <v>0.12247175258977938</v>
      </c>
      <c r="R119" s="100">
        <f t="shared" si="35"/>
        <v>605240482.7184006</v>
      </c>
      <c r="T119" s="107">
        <f t="shared" si="36"/>
        <v>216295.65811518315</v>
      </c>
      <c r="U119" s="103">
        <f t="shared" si="37"/>
        <v>-2256.1653408540346</v>
      </c>
      <c r="V119" s="108">
        <v>1</v>
      </c>
      <c r="W119" s="103">
        <f t="shared" si="38"/>
        <v>214039.49277432912</v>
      </c>
      <c r="X119" s="104">
        <f t="shared" si="43"/>
        <v>-13163.492774329119</v>
      </c>
      <c r="Y119" s="104">
        <f t="shared" si="39"/>
        <v>13163.492774329119</v>
      </c>
      <c r="Z119" s="105">
        <f t="shared" si="44"/>
        <v>6.2777465123061343E-2</v>
      </c>
      <c r="AA119" s="106">
        <f t="shared" si="40"/>
        <v>173277542.01981494</v>
      </c>
      <c r="AC119" s="27">
        <f>_xlfn.FORECAST.ETS(C119,$D$11:D118,$C$11:C118,1,1,1)</f>
        <v>202771.7933833313</v>
      </c>
      <c r="AD119" s="42">
        <f t="shared" si="45"/>
        <v>-1895.7933833313</v>
      </c>
      <c r="AE119" s="27">
        <f t="shared" si="46"/>
        <v>1895.7933833313</v>
      </c>
      <c r="AF119" s="42">
        <f t="shared" si="47"/>
        <v>3594032.5522827376</v>
      </c>
    </row>
    <row r="120" spans="1:32" ht="15" customHeight="1" x14ac:dyDescent="0.25">
      <c r="A120" s="281"/>
      <c r="B120" s="34">
        <v>110</v>
      </c>
      <c r="C120" s="35">
        <v>36923</v>
      </c>
      <c r="D120" s="36">
        <v>232587</v>
      </c>
      <c r="E120" s="36">
        <f t="shared" si="41"/>
        <v>31711</v>
      </c>
      <c r="F120" s="36">
        <f>AVERAGE($E$12:E120)</f>
        <v>664.06422018348621</v>
      </c>
      <c r="G120" s="107">
        <f t="shared" si="48"/>
        <v>229565.33333333334</v>
      </c>
      <c r="H120" s="103">
        <f t="shared" si="49"/>
        <v>229807.34259259258</v>
      </c>
      <c r="I120" s="59">
        <f t="shared" si="52"/>
        <v>2779.657407407416</v>
      </c>
      <c r="J120" s="59">
        <f t="shared" si="50"/>
        <v>2779.657407407416</v>
      </c>
      <c r="K120" s="99">
        <f t="shared" si="53"/>
        <v>1.1951043727325328E-2</v>
      </c>
      <c r="L120" s="100">
        <f t="shared" si="51"/>
        <v>7726495.3025549175</v>
      </c>
      <c r="N120" s="107">
        <f t="shared" si="32"/>
        <v>220557.30861857964</v>
      </c>
      <c r="O120" s="59">
        <f t="shared" si="33"/>
        <v>12029.691381420358</v>
      </c>
      <c r="P120" s="59">
        <f t="shared" si="34"/>
        <v>12029.691381420358</v>
      </c>
      <c r="Q120" s="99">
        <f t="shared" si="42"/>
        <v>5.1721254332444885E-2</v>
      </c>
      <c r="R120" s="100">
        <f t="shared" si="35"/>
        <v>144713474.73221925</v>
      </c>
      <c r="T120" s="107">
        <f t="shared" si="36"/>
        <v>219603.74494203035</v>
      </c>
      <c r="U120" s="103">
        <f t="shared" si="37"/>
        <v>-1401.0805749301016</v>
      </c>
      <c r="V120" s="108">
        <v>1</v>
      </c>
      <c r="W120" s="103">
        <f t="shared" si="38"/>
        <v>218202.66436710025</v>
      </c>
      <c r="X120" s="104">
        <f t="shared" si="43"/>
        <v>14384.335632899747</v>
      </c>
      <c r="Y120" s="104">
        <f t="shared" si="39"/>
        <v>14384.335632899747</v>
      </c>
      <c r="Z120" s="105">
        <f t="shared" si="44"/>
        <v>7.1608034971324327E-2</v>
      </c>
      <c r="AA120" s="106">
        <f t="shared" si="40"/>
        <v>206909111.59990937</v>
      </c>
      <c r="AC120" s="27">
        <f>_xlfn.FORECAST.ETS(C120,$D$11:D119,$C$11:C119,1,1,1)</f>
        <v>231770.11411478766</v>
      </c>
      <c r="AD120" s="42">
        <f t="shared" si="45"/>
        <v>816.8858852123376</v>
      </c>
      <c r="AE120" s="27">
        <f t="shared" si="46"/>
        <v>816.8858852123376</v>
      </c>
      <c r="AF120" s="42">
        <f t="shared" si="47"/>
        <v>667302.54945914436</v>
      </c>
    </row>
    <row r="121" spans="1:32" ht="15" customHeight="1" x14ac:dyDescent="0.25">
      <c r="A121" s="281"/>
      <c r="B121" s="34">
        <v>111</v>
      </c>
      <c r="C121" s="35">
        <v>36951</v>
      </c>
      <c r="D121" s="36">
        <v>232513</v>
      </c>
      <c r="E121" s="36">
        <f t="shared" si="41"/>
        <v>-74</v>
      </c>
      <c r="F121" s="36">
        <f>AVERAGE($E$12:E121)</f>
        <v>657.35454545454547</v>
      </c>
      <c r="G121" s="107">
        <f t="shared" si="48"/>
        <v>229573.41666666666</v>
      </c>
      <c r="H121" s="103">
        <f t="shared" si="49"/>
        <v>230229.39755351684</v>
      </c>
      <c r="I121" s="59">
        <f t="shared" si="52"/>
        <v>2283.6024464831571</v>
      </c>
      <c r="J121" s="59">
        <f t="shared" si="50"/>
        <v>2283.6024464831571</v>
      </c>
      <c r="K121" s="99">
        <f t="shared" si="53"/>
        <v>9.8213968530067447E-3</v>
      </c>
      <c r="L121" s="100">
        <f t="shared" si="51"/>
        <v>5214840.1335838605</v>
      </c>
      <c r="N121" s="107">
        <f t="shared" si="32"/>
        <v>222963.24689486373</v>
      </c>
      <c r="O121" s="59">
        <f t="shared" si="33"/>
        <v>9549.7531051362748</v>
      </c>
      <c r="P121" s="59">
        <f t="shared" si="34"/>
        <v>9549.7531051362748</v>
      </c>
      <c r="Q121" s="99">
        <f t="shared" si="42"/>
        <v>4.1071910409896543E-2</v>
      </c>
      <c r="R121" s="100">
        <f t="shared" si="35"/>
        <v>91197784.36905992</v>
      </c>
      <c r="T121" s="107">
        <f t="shared" si="36"/>
        <v>222495.76505697015</v>
      </c>
      <c r="U121" s="103">
        <f t="shared" si="37"/>
        <v>-741.33962720776367</v>
      </c>
      <c r="V121" s="108">
        <v>1</v>
      </c>
      <c r="W121" s="103">
        <f t="shared" si="38"/>
        <v>221754.4254297624</v>
      </c>
      <c r="X121" s="104">
        <f t="shared" si="43"/>
        <v>10758.574570237601</v>
      </c>
      <c r="Y121" s="104">
        <f t="shared" si="39"/>
        <v>10758.574570237601</v>
      </c>
      <c r="Z121" s="105">
        <f t="shared" si="44"/>
        <v>4.6256130266255642E-2</v>
      </c>
      <c r="AA121" s="106">
        <f t="shared" si="40"/>
        <v>115746926.78336318</v>
      </c>
      <c r="AC121" s="27">
        <f>_xlfn.FORECAST.ETS(C121,$D$11:D120,$C$11:C120,1,1,1)</f>
        <v>230829.75098177153</v>
      </c>
      <c r="AD121" s="42">
        <f t="shared" si="45"/>
        <v>1683.2490182284673</v>
      </c>
      <c r="AE121" s="27">
        <f t="shared" si="46"/>
        <v>1683.2490182284673</v>
      </c>
      <c r="AF121" s="42">
        <f t="shared" si="47"/>
        <v>2833327.2573670992</v>
      </c>
    </row>
    <row r="122" spans="1:32" ht="15" customHeight="1" x14ac:dyDescent="0.25">
      <c r="A122" s="281"/>
      <c r="B122" s="34">
        <v>112</v>
      </c>
      <c r="C122" s="35">
        <v>36982</v>
      </c>
      <c r="D122" s="36">
        <v>245357</v>
      </c>
      <c r="E122" s="36">
        <f t="shared" si="41"/>
        <v>12844</v>
      </c>
      <c r="F122" s="36">
        <f>AVERAGE($E$12:E122)</f>
        <v>767.14414414414409</v>
      </c>
      <c r="G122" s="107">
        <f t="shared" si="48"/>
        <v>229974.66666666666</v>
      </c>
      <c r="H122" s="103">
        <f t="shared" si="49"/>
        <v>230230.77121212121</v>
      </c>
      <c r="I122" s="59">
        <f t="shared" si="52"/>
        <v>15126.22878787879</v>
      </c>
      <c r="J122" s="59">
        <f t="shared" si="50"/>
        <v>15126.22878787879</v>
      </c>
      <c r="K122" s="99">
        <f t="shared" si="53"/>
        <v>6.1649876660860664E-2</v>
      </c>
      <c r="L122" s="100">
        <f t="shared" si="51"/>
        <v>228802797.34325305</v>
      </c>
      <c r="N122" s="107">
        <f t="shared" si="32"/>
        <v>224873.19751589099</v>
      </c>
      <c r="O122" s="59">
        <f t="shared" si="33"/>
        <v>20483.802484109008</v>
      </c>
      <c r="P122" s="59">
        <f t="shared" si="34"/>
        <v>20483.802484109008</v>
      </c>
      <c r="Q122" s="99">
        <f t="shared" si="42"/>
        <v>8.3485706477129273E-2</v>
      </c>
      <c r="R122" s="100">
        <f t="shared" si="35"/>
        <v>419586164.20799035</v>
      </c>
      <c r="T122" s="107">
        <f t="shared" si="36"/>
        <v>228835.19780083367</v>
      </c>
      <c r="U122" s="103">
        <f t="shared" si="37"/>
        <v>346.79592146912421</v>
      </c>
      <c r="V122" s="108">
        <v>1</v>
      </c>
      <c r="W122" s="103">
        <f t="shared" si="38"/>
        <v>229181.99372230281</v>
      </c>
      <c r="X122" s="104">
        <f t="shared" si="43"/>
        <v>16175.00627769719</v>
      </c>
      <c r="Y122" s="104">
        <f t="shared" si="39"/>
        <v>16175.00627769719</v>
      </c>
      <c r="Z122" s="105">
        <f t="shared" si="44"/>
        <v>6.9566029760474421E-2</v>
      </c>
      <c r="AA122" s="106">
        <f t="shared" si="40"/>
        <v>261630828.08354351</v>
      </c>
      <c r="AC122" s="27">
        <f>_xlfn.FORECAST.ETS(C122,$D$11:D121,$C$11:C121,1,1,1)</f>
        <v>244025.46473370137</v>
      </c>
      <c r="AD122" s="42">
        <f t="shared" si="45"/>
        <v>1331.5352662986261</v>
      </c>
      <c r="AE122" s="27">
        <f t="shared" si="46"/>
        <v>1331.5352662986261</v>
      </c>
      <c r="AF122" s="42">
        <f t="shared" si="47"/>
        <v>1772986.165396953</v>
      </c>
    </row>
    <row r="123" spans="1:32" ht="15" customHeight="1" x14ac:dyDescent="0.25">
      <c r="A123" s="281"/>
      <c r="B123" s="34">
        <v>113</v>
      </c>
      <c r="C123" s="35">
        <v>37012</v>
      </c>
      <c r="D123" s="36">
        <v>243498</v>
      </c>
      <c r="E123" s="36">
        <f t="shared" si="41"/>
        <v>-1859</v>
      </c>
      <c r="F123" s="36">
        <f>AVERAGE($E$12:E123)</f>
        <v>743.69642857142856</v>
      </c>
      <c r="G123" s="107">
        <f t="shared" si="48"/>
        <v>230212.66666666666</v>
      </c>
      <c r="H123" s="103">
        <f t="shared" si="49"/>
        <v>230741.8108108108</v>
      </c>
      <c r="I123" s="59">
        <f t="shared" si="52"/>
        <v>12756.189189189201</v>
      </c>
      <c r="J123" s="59">
        <f t="shared" si="50"/>
        <v>12756.189189189201</v>
      </c>
      <c r="K123" s="99">
        <f t="shared" si="53"/>
        <v>5.2387244204014818E-2</v>
      </c>
      <c r="L123" s="100">
        <f t="shared" si="51"/>
        <v>162720362.63038746</v>
      </c>
      <c r="N123" s="107">
        <f t="shared" si="32"/>
        <v>228969.9580127128</v>
      </c>
      <c r="O123" s="59">
        <f t="shared" si="33"/>
        <v>14528.041987287201</v>
      </c>
      <c r="P123" s="59">
        <f t="shared" si="34"/>
        <v>14528.041987287201</v>
      </c>
      <c r="Q123" s="99">
        <f t="shared" si="42"/>
        <v>5.9663906838196619E-2</v>
      </c>
      <c r="R123" s="100">
        <f t="shared" si="35"/>
        <v>211064003.98437983</v>
      </c>
      <c r="T123" s="107">
        <f t="shared" si="36"/>
        <v>233476.79560561196</v>
      </c>
      <c r="U123" s="103">
        <f t="shared" si="37"/>
        <v>1006.7982995777843</v>
      </c>
      <c r="V123" s="108">
        <v>1</v>
      </c>
      <c r="W123" s="103">
        <f t="shared" si="38"/>
        <v>234483.59390518974</v>
      </c>
      <c r="X123" s="104">
        <f t="shared" si="43"/>
        <v>9014.406094810256</v>
      </c>
      <c r="Y123" s="104">
        <f t="shared" si="39"/>
        <v>9014.406094810256</v>
      </c>
      <c r="Z123" s="105">
        <f t="shared" si="44"/>
        <v>3.6739958895854838E-2</v>
      </c>
      <c r="AA123" s="106">
        <f t="shared" si="40"/>
        <v>81259517.242152289</v>
      </c>
      <c r="AC123" s="27">
        <f>_xlfn.FORECAST.ETS(C123,$D$11:D122,$C$11:C122,1,1,1)</f>
        <v>242594.18884350552</v>
      </c>
      <c r="AD123" s="42">
        <f t="shared" si="45"/>
        <v>903.81115649448475</v>
      </c>
      <c r="AE123" s="27">
        <f t="shared" si="46"/>
        <v>903.81115649448475</v>
      </c>
      <c r="AF123" s="42">
        <f t="shared" si="47"/>
        <v>816874.60660389799</v>
      </c>
    </row>
    <row r="124" spans="1:32" ht="15" customHeight="1" x14ac:dyDescent="0.25">
      <c r="A124" s="281"/>
      <c r="B124" s="34">
        <v>114</v>
      </c>
      <c r="C124" s="35">
        <v>37043</v>
      </c>
      <c r="D124" s="36">
        <v>250363</v>
      </c>
      <c r="E124" s="36">
        <f t="shared" si="41"/>
        <v>6865</v>
      </c>
      <c r="F124" s="36">
        <f>AVERAGE($E$12:E124)</f>
        <v>797.86725663716811</v>
      </c>
      <c r="G124" s="107">
        <f t="shared" si="48"/>
        <v>230257.25</v>
      </c>
      <c r="H124" s="103">
        <f t="shared" si="49"/>
        <v>230956.36309523808</v>
      </c>
      <c r="I124" s="59">
        <f t="shared" si="52"/>
        <v>19406.636904761923</v>
      </c>
      <c r="J124" s="59">
        <f t="shared" si="50"/>
        <v>19406.636904761923</v>
      </c>
      <c r="K124" s="99">
        <f t="shared" si="53"/>
        <v>7.7513997294975392E-2</v>
      </c>
      <c r="L124" s="100">
        <f t="shared" si="51"/>
        <v>376617555.9532674</v>
      </c>
      <c r="N124" s="107">
        <f t="shared" si="32"/>
        <v>231875.56641017026</v>
      </c>
      <c r="O124" s="59">
        <f t="shared" si="33"/>
        <v>18487.433589829743</v>
      </c>
      <c r="P124" s="59">
        <f t="shared" si="34"/>
        <v>18487.433589829743</v>
      </c>
      <c r="Q124" s="99">
        <f t="shared" si="42"/>
        <v>7.3842515027499042E-2</v>
      </c>
      <c r="R124" s="100">
        <f t="shared" si="35"/>
        <v>341785200.73836505</v>
      </c>
      <c r="T124" s="107">
        <f t="shared" si="36"/>
        <v>239247.41573363281</v>
      </c>
      <c r="U124" s="103">
        <f t="shared" si="37"/>
        <v>1738.8771756436113</v>
      </c>
      <c r="V124" s="108">
        <v>1</v>
      </c>
      <c r="W124" s="103">
        <f t="shared" si="38"/>
        <v>240986.29290927641</v>
      </c>
      <c r="X124" s="104">
        <f t="shared" si="43"/>
        <v>9376.7070907235902</v>
      </c>
      <c r="Y124" s="104">
        <f t="shared" si="39"/>
        <v>9376.7070907235902</v>
      </c>
      <c r="Z124" s="105">
        <f t="shared" si="44"/>
        <v>3.8508353623945946E-2</v>
      </c>
      <c r="AA124" s="106">
        <f t="shared" si="40"/>
        <v>87922635.86522606</v>
      </c>
      <c r="AC124" s="27">
        <f>_xlfn.FORECAST.ETS(C124,$D$11:D123,$C$11:C123,1,1,1)</f>
        <v>251598.74892097028</v>
      </c>
      <c r="AD124" s="42">
        <f t="shared" si="45"/>
        <v>-1235.7489209702762</v>
      </c>
      <c r="AE124" s="27">
        <f t="shared" si="46"/>
        <v>1235.7489209702762</v>
      </c>
      <c r="AF124" s="42">
        <f t="shared" si="47"/>
        <v>1527075.3956792019</v>
      </c>
    </row>
    <row r="125" spans="1:32" ht="15" customHeight="1" x14ac:dyDescent="0.25">
      <c r="A125" s="281"/>
      <c r="B125" s="34">
        <v>115</v>
      </c>
      <c r="C125" s="35">
        <v>37073</v>
      </c>
      <c r="D125" s="36">
        <v>253274</v>
      </c>
      <c r="E125" s="36">
        <f t="shared" si="41"/>
        <v>2911</v>
      </c>
      <c r="F125" s="36">
        <f>AVERAGE($E$12:E125)</f>
        <v>816.40350877192986</v>
      </c>
      <c r="G125" s="107">
        <f t="shared" si="48"/>
        <v>230692.5</v>
      </c>
      <c r="H125" s="103">
        <f t="shared" si="49"/>
        <v>231055.11725663717</v>
      </c>
      <c r="I125" s="59">
        <f t="shared" si="52"/>
        <v>22218.882743362832</v>
      </c>
      <c r="J125" s="59">
        <f t="shared" si="50"/>
        <v>22218.882743362832</v>
      </c>
      <c r="K125" s="99">
        <f t="shared" si="53"/>
        <v>8.7726662600041194E-2</v>
      </c>
      <c r="L125" s="100">
        <f t="shared" si="51"/>
        <v>493678750.36330664</v>
      </c>
      <c r="N125" s="107">
        <f t="shared" si="32"/>
        <v>235573.05312813623</v>
      </c>
      <c r="O125" s="59">
        <f t="shared" si="33"/>
        <v>17700.946871863765</v>
      </c>
      <c r="P125" s="59">
        <f t="shared" si="34"/>
        <v>17700.946871863765</v>
      </c>
      <c r="Q125" s="99">
        <f t="shared" si="42"/>
        <v>6.9888527333495598E-2</v>
      </c>
      <c r="R125" s="100">
        <f t="shared" si="35"/>
        <v>313323520.16054362</v>
      </c>
      <c r="T125" s="107">
        <f t="shared" si="36"/>
        <v>244672.60503649345</v>
      </c>
      <c r="U125" s="103">
        <f t="shared" si="37"/>
        <v>2305.370074854929</v>
      </c>
      <c r="V125" s="108">
        <v>1</v>
      </c>
      <c r="W125" s="103">
        <f t="shared" si="38"/>
        <v>246977.97511134838</v>
      </c>
      <c r="X125" s="104">
        <f t="shared" si="43"/>
        <v>6296.0248886516201</v>
      </c>
      <c r="Y125" s="104">
        <f t="shared" si="39"/>
        <v>6296.0248886516201</v>
      </c>
      <c r="Z125" s="105">
        <f t="shared" si="44"/>
        <v>2.5147585260807789E-2</v>
      </c>
      <c r="AA125" s="106">
        <f t="shared" si="40"/>
        <v>39639929.398520648</v>
      </c>
      <c r="AC125" s="27">
        <f>_xlfn.FORECAST.ETS(C125,$D$11:D124,$C$11:C124,1,1,1)</f>
        <v>251416.95137523493</v>
      </c>
      <c r="AD125" s="42">
        <f t="shared" si="45"/>
        <v>1857.0486247650697</v>
      </c>
      <c r="AE125" s="27">
        <f t="shared" si="46"/>
        <v>1857.0486247650697</v>
      </c>
      <c r="AF125" s="42">
        <f t="shared" si="47"/>
        <v>3448629.5947418367</v>
      </c>
    </row>
    <row r="126" spans="1:32" ht="15" customHeight="1" x14ac:dyDescent="0.25">
      <c r="A126" s="281"/>
      <c r="B126" s="34">
        <v>116</v>
      </c>
      <c r="C126" s="35">
        <v>37104</v>
      </c>
      <c r="D126" s="36">
        <v>226312</v>
      </c>
      <c r="E126" s="36">
        <f t="shared" si="41"/>
        <v>-26962</v>
      </c>
      <c r="F126" s="36">
        <f>AVERAGE($E$12:E126)</f>
        <v>574.85217391304343</v>
      </c>
      <c r="G126" s="107">
        <f t="shared" si="48"/>
        <v>231146</v>
      </c>
      <c r="H126" s="103">
        <f t="shared" si="49"/>
        <v>231508.90350877194</v>
      </c>
      <c r="I126" s="59">
        <f t="shared" si="52"/>
        <v>-5196.9035087719385</v>
      </c>
      <c r="J126" s="59">
        <f t="shared" si="50"/>
        <v>5196.9035087719385</v>
      </c>
      <c r="K126" s="99">
        <f t="shared" si="53"/>
        <v>2.296344651972471E-2</v>
      </c>
      <c r="L126" s="100">
        <f t="shared" si="51"/>
        <v>27007806.079486087</v>
      </c>
      <c r="N126" s="107">
        <f t="shared" si="32"/>
        <v>239113.24250250898</v>
      </c>
      <c r="O126" s="59">
        <f t="shared" si="33"/>
        <v>-12801.242502508976</v>
      </c>
      <c r="P126" s="59">
        <f t="shared" si="34"/>
        <v>12801.242502508976</v>
      </c>
      <c r="Q126" s="99">
        <f t="shared" si="42"/>
        <v>5.6564576790046381E-2</v>
      </c>
      <c r="R126" s="100">
        <f t="shared" si="35"/>
        <v>163871809.60804227</v>
      </c>
      <c r="T126" s="107">
        <f t="shared" si="36"/>
        <v>240778.18257794384</v>
      </c>
      <c r="U126" s="103">
        <f t="shared" si="37"/>
        <v>1352.618835797889</v>
      </c>
      <c r="V126" s="108">
        <v>1</v>
      </c>
      <c r="W126" s="103">
        <f t="shared" si="38"/>
        <v>242130.80141374172</v>
      </c>
      <c r="X126" s="104">
        <f t="shared" si="43"/>
        <v>-15818.801413741719</v>
      </c>
      <c r="Y126" s="104">
        <f t="shared" si="39"/>
        <v>15818.801413741719</v>
      </c>
      <c r="Z126" s="105">
        <f t="shared" si="44"/>
        <v>6.2457265308486935E-2</v>
      </c>
      <c r="AA126" s="106">
        <f t="shared" si="40"/>
        <v>250234478.16739702</v>
      </c>
      <c r="AC126" s="27">
        <f>_xlfn.FORECAST.ETS(C126,$D$11:D125,$C$11:C125,1,1,1)</f>
        <v>233830.90952398989</v>
      </c>
      <c r="AD126" s="42">
        <f t="shared" si="45"/>
        <v>-7518.9095239898888</v>
      </c>
      <c r="AE126" s="27">
        <f t="shared" si="46"/>
        <v>7518.9095239898888</v>
      </c>
      <c r="AF126" s="42">
        <f t="shared" si="47"/>
        <v>56534000.429945856</v>
      </c>
    </row>
    <row r="127" spans="1:32" ht="15" customHeight="1" x14ac:dyDescent="0.25">
      <c r="A127" s="281"/>
      <c r="B127" s="34">
        <v>117</v>
      </c>
      <c r="C127" s="35">
        <v>37135</v>
      </c>
      <c r="D127" s="36">
        <v>241050</v>
      </c>
      <c r="E127" s="36">
        <f t="shared" si="41"/>
        <v>14738</v>
      </c>
      <c r="F127" s="36">
        <f>AVERAGE($E$12:E127)</f>
        <v>696.94827586206895</v>
      </c>
      <c r="G127" s="107">
        <f t="shared" si="48"/>
        <v>231013.75</v>
      </c>
      <c r="H127" s="103">
        <f t="shared" si="49"/>
        <v>231720.85217391304</v>
      </c>
      <c r="I127" s="59">
        <f t="shared" si="52"/>
        <v>9329.1478260869626</v>
      </c>
      <c r="J127" s="59">
        <f t="shared" si="50"/>
        <v>9329.1478260869626</v>
      </c>
      <c r="K127" s="99">
        <f t="shared" si="53"/>
        <v>3.8702127467691194E-2</v>
      </c>
      <c r="L127" s="100">
        <f t="shared" si="51"/>
        <v>87032999.160983101</v>
      </c>
      <c r="N127" s="107">
        <f t="shared" si="32"/>
        <v>236552.99400200718</v>
      </c>
      <c r="O127" s="59">
        <f t="shared" si="33"/>
        <v>4497.0059979928192</v>
      </c>
      <c r="P127" s="59">
        <f t="shared" si="34"/>
        <v>4497.0059979928192</v>
      </c>
      <c r="Q127" s="99">
        <f t="shared" si="42"/>
        <v>1.8655905405487738E-2</v>
      </c>
      <c r="R127" s="100">
        <f t="shared" si="35"/>
        <v>20223062.945983391</v>
      </c>
      <c r="T127" s="107">
        <f t="shared" si="36"/>
        <v>241806.5609896192</v>
      </c>
      <c r="U127" s="103">
        <f t="shared" si="37"/>
        <v>1302.7912868644937</v>
      </c>
      <c r="V127" s="108">
        <v>1</v>
      </c>
      <c r="W127" s="103">
        <f t="shared" si="38"/>
        <v>243109.3522764837</v>
      </c>
      <c r="X127" s="104">
        <f t="shared" si="43"/>
        <v>-2059.3522764836962</v>
      </c>
      <c r="Y127" s="104">
        <f t="shared" si="39"/>
        <v>2059.3522764836962</v>
      </c>
      <c r="Z127" s="105">
        <f t="shared" si="44"/>
        <v>9.0996159129153389E-3</v>
      </c>
      <c r="AA127" s="106">
        <f t="shared" si="40"/>
        <v>4240931.7986585815</v>
      </c>
      <c r="AC127" s="27">
        <f>_xlfn.FORECAST.ETS(C127,$D$11:D126,$C$11:C126,1,1,1)</f>
        <v>239663.48269002407</v>
      </c>
      <c r="AD127" s="42">
        <f t="shared" si="45"/>
        <v>1386.5173099759268</v>
      </c>
      <c r="AE127" s="27">
        <f t="shared" si="46"/>
        <v>1386.5173099759268</v>
      </c>
      <c r="AF127" s="42">
        <f t="shared" si="47"/>
        <v>1922430.2508628801</v>
      </c>
    </row>
    <row r="128" spans="1:32" ht="15" customHeight="1" x14ac:dyDescent="0.25">
      <c r="A128" s="281"/>
      <c r="B128" s="34">
        <v>118</v>
      </c>
      <c r="C128" s="35">
        <v>37165</v>
      </c>
      <c r="D128" s="36">
        <v>230511</v>
      </c>
      <c r="E128" s="36">
        <f t="shared" si="41"/>
        <v>-10539</v>
      </c>
      <c r="F128" s="36">
        <f>AVERAGE($E$12:E128)</f>
        <v>600.91452991452991</v>
      </c>
      <c r="G128" s="107">
        <f t="shared" si="48"/>
        <v>231393.66666666666</v>
      </c>
      <c r="H128" s="103">
        <f t="shared" si="49"/>
        <v>231710.69827586206</v>
      </c>
      <c r="I128" s="59">
        <f t="shared" si="52"/>
        <v>-1199.6982758620579</v>
      </c>
      <c r="J128" s="59">
        <f t="shared" si="50"/>
        <v>1199.6982758620579</v>
      </c>
      <c r="K128" s="99">
        <f t="shared" si="53"/>
        <v>5.2045163825676774E-3</v>
      </c>
      <c r="L128" s="100">
        <f t="shared" si="51"/>
        <v>1439275.9531063945</v>
      </c>
      <c r="N128" s="107">
        <f t="shared" si="32"/>
        <v>237452.39520160574</v>
      </c>
      <c r="O128" s="59">
        <f t="shared" si="33"/>
        <v>-6941.3952016057447</v>
      </c>
      <c r="P128" s="59">
        <f t="shared" si="34"/>
        <v>6941.3952016057447</v>
      </c>
      <c r="Q128" s="99">
        <f t="shared" si="42"/>
        <v>3.0113075738709843E-2</v>
      </c>
      <c r="R128" s="100">
        <f t="shared" si="35"/>
        <v>48182967.344875254</v>
      </c>
      <c r="T128" s="107">
        <f t="shared" si="36"/>
        <v>239329.84659353859</v>
      </c>
      <c r="U128" s="103">
        <f t="shared" si="37"/>
        <v>721.97689621396205</v>
      </c>
      <c r="V128" s="108">
        <v>1</v>
      </c>
      <c r="W128" s="103">
        <f t="shared" si="38"/>
        <v>240051.82348975254</v>
      </c>
      <c r="X128" s="104">
        <f t="shared" si="43"/>
        <v>-9540.8234897525399</v>
      </c>
      <c r="Y128" s="104">
        <f t="shared" si="39"/>
        <v>9540.8234897525399</v>
      </c>
      <c r="Z128" s="105">
        <f t="shared" si="44"/>
        <v>3.9580267536828626E-2</v>
      </c>
      <c r="AA128" s="106">
        <f t="shared" si="40"/>
        <v>91027312.862613827</v>
      </c>
      <c r="AC128" s="27">
        <f>_xlfn.FORECAST.ETS(C128,$D$11:D127,$C$11:C127,1,1,1)</f>
        <v>225046.10082148647</v>
      </c>
      <c r="AD128" s="42">
        <f t="shared" si="45"/>
        <v>5464.8991785135295</v>
      </c>
      <c r="AE128" s="27">
        <f t="shared" si="46"/>
        <v>5464.8991785135295</v>
      </c>
      <c r="AF128" s="42">
        <f t="shared" si="47"/>
        <v>29865123.031317849</v>
      </c>
    </row>
    <row r="129" spans="1:32" ht="15" customHeight="1" x14ac:dyDescent="0.25">
      <c r="A129" s="281"/>
      <c r="B129" s="34">
        <v>119</v>
      </c>
      <c r="C129" s="35">
        <v>37196</v>
      </c>
      <c r="D129" s="36">
        <v>229584</v>
      </c>
      <c r="E129" s="36">
        <f t="shared" si="41"/>
        <v>-927</v>
      </c>
      <c r="F129" s="36">
        <f>AVERAGE($E$12:E129)</f>
        <v>587.96610169491521</v>
      </c>
      <c r="G129" s="107">
        <f t="shared" si="48"/>
        <v>232034.66666666666</v>
      </c>
      <c r="H129" s="103">
        <f t="shared" si="49"/>
        <v>231994.58119658119</v>
      </c>
      <c r="I129" s="59">
        <f t="shared" si="52"/>
        <v>-2410.5811965811881</v>
      </c>
      <c r="J129" s="59">
        <f t="shared" si="50"/>
        <v>2410.5811965811881</v>
      </c>
      <c r="K129" s="99">
        <f t="shared" si="53"/>
        <v>1.0499778715333769E-2</v>
      </c>
      <c r="L129" s="100">
        <f t="shared" si="51"/>
        <v>5810901.7053107927</v>
      </c>
      <c r="N129" s="107">
        <f t="shared" si="32"/>
        <v>236064.11616128462</v>
      </c>
      <c r="O129" s="59">
        <f t="shared" si="33"/>
        <v>-6480.116161284619</v>
      </c>
      <c r="P129" s="59">
        <f t="shared" si="34"/>
        <v>6480.116161284619</v>
      </c>
      <c r="Q129" s="99">
        <f t="shared" si="42"/>
        <v>2.8225469376283275E-2</v>
      </c>
      <c r="R129" s="100">
        <f t="shared" si="35"/>
        <v>41991905.463742107</v>
      </c>
      <c r="T129" s="107">
        <f t="shared" si="36"/>
        <v>236911.47644282674</v>
      </c>
      <c r="U129" s="103">
        <f t="shared" si="37"/>
        <v>239.38501529102365</v>
      </c>
      <c r="V129" s="108">
        <v>1</v>
      </c>
      <c r="W129" s="103">
        <f t="shared" si="38"/>
        <v>237150.86145811775</v>
      </c>
      <c r="X129" s="104">
        <f t="shared" si="43"/>
        <v>-7566.8614581177535</v>
      </c>
      <c r="Y129" s="104">
        <f t="shared" si="39"/>
        <v>7566.8614581177535</v>
      </c>
      <c r="Z129" s="105">
        <f t="shared" si="44"/>
        <v>3.2826465800407587E-2</v>
      </c>
      <c r="AA129" s="106">
        <f t="shared" si="40"/>
        <v>57257392.326347932</v>
      </c>
      <c r="AC129" s="27">
        <f>_xlfn.FORECAST.ETS(C129,$D$11:D128,$C$11:C128,1,1,1)</f>
        <v>226860.26595606166</v>
      </c>
      <c r="AD129" s="42">
        <f t="shared" si="45"/>
        <v>2723.7340439383406</v>
      </c>
      <c r="AE129" s="27">
        <f t="shared" si="46"/>
        <v>2723.7340439383406</v>
      </c>
      <c r="AF129" s="42">
        <f t="shared" si="47"/>
        <v>7418727.1421087068</v>
      </c>
    </row>
    <row r="130" spans="1:32" ht="15" customHeight="1" x14ac:dyDescent="0.25">
      <c r="A130" s="281"/>
      <c r="B130" s="34">
        <v>120</v>
      </c>
      <c r="C130" s="35">
        <v>37226</v>
      </c>
      <c r="D130" s="36">
        <v>215215</v>
      </c>
      <c r="E130" s="36">
        <f t="shared" si="41"/>
        <v>-14369</v>
      </c>
      <c r="F130" s="36">
        <f>AVERAGE($E$12:E130)</f>
        <v>462.27731092436977</v>
      </c>
      <c r="G130" s="107">
        <f t="shared" si="48"/>
        <v>232967.5</v>
      </c>
      <c r="H130" s="103">
        <f t="shared" si="49"/>
        <v>232622.63276836157</v>
      </c>
      <c r="I130" s="59">
        <f t="shared" si="52"/>
        <v>-17407.632768361567</v>
      </c>
      <c r="J130" s="59">
        <f t="shared" si="50"/>
        <v>17407.632768361567</v>
      </c>
      <c r="K130" s="99">
        <f t="shared" si="53"/>
        <v>8.0884848957375494E-2</v>
      </c>
      <c r="L130" s="100">
        <f t="shared" si="51"/>
        <v>303025678.59813541</v>
      </c>
      <c r="N130" s="107">
        <f t="shared" si="32"/>
        <v>234768.09292902768</v>
      </c>
      <c r="O130" s="59">
        <f t="shared" si="33"/>
        <v>-19553.092929027684</v>
      </c>
      <c r="P130" s="59">
        <f t="shared" si="34"/>
        <v>19553.092929027684</v>
      </c>
      <c r="Q130" s="99">
        <f t="shared" si="42"/>
        <v>9.0853764510037321E-2</v>
      </c>
      <c r="R130" s="100">
        <f t="shared" si="35"/>
        <v>382323443.09119242</v>
      </c>
      <c r="T130" s="107">
        <f t="shared" si="36"/>
        <v>230570.10302068241</v>
      </c>
      <c r="U130" s="103">
        <f t="shared" si="37"/>
        <v>-771.91104363671025</v>
      </c>
      <c r="V130" s="108">
        <v>1</v>
      </c>
      <c r="W130" s="103">
        <f t="shared" si="38"/>
        <v>229798.1919770457</v>
      </c>
      <c r="X130" s="104">
        <f t="shared" si="43"/>
        <v>-14583.191977045703</v>
      </c>
      <c r="Y130" s="104">
        <f t="shared" si="39"/>
        <v>14583.191977045703</v>
      </c>
      <c r="Z130" s="105">
        <f t="shared" si="44"/>
        <v>6.3520070985110907E-2</v>
      </c>
      <c r="AA130" s="106">
        <f t="shared" si="40"/>
        <v>212669488.23937014</v>
      </c>
      <c r="AC130" s="27">
        <f>_xlfn.FORECAST.ETS(C130,$D$11:D129,$C$11:C129,1,1,1)</f>
        <v>219938.61359581997</v>
      </c>
      <c r="AD130" s="42">
        <f t="shared" si="45"/>
        <v>-4723.6135958199739</v>
      </c>
      <c r="AE130" s="27">
        <f t="shared" si="46"/>
        <v>4723.6135958199739</v>
      </c>
      <c r="AF130" s="42">
        <f t="shared" si="47"/>
        <v>22312525.402615305</v>
      </c>
    </row>
    <row r="131" spans="1:32" ht="15" customHeight="1" x14ac:dyDescent="0.25">
      <c r="A131" s="281"/>
      <c r="B131" s="34">
        <v>121</v>
      </c>
      <c r="C131" s="35">
        <v>37257</v>
      </c>
      <c r="D131" s="36">
        <v>208237</v>
      </c>
      <c r="E131" s="36">
        <f t="shared" si="41"/>
        <v>-6978</v>
      </c>
      <c r="F131" s="36">
        <f>AVERAGE($E$12:E131)</f>
        <v>400.27499999999998</v>
      </c>
      <c r="G131" s="107">
        <f t="shared" si="48"/>
        <v>233428.33333333334</v>
      </c>
      <c r="H131" s="103">
        <f t="shared" si="49"/>
        <v>233429.77731092437</v>
      </c>
      <c r="I131" s="59">
        <f t="shared" si="52"/>
        <v>-25192.777310924372</v>
      </c>
      <c r="J131" s="59">
        <f t="shared" si="50"/>
        <v>25192.777310924372</v>
      </c>
      <c r="K131" s="99">
        <f t="shared" si="53"/>
        <v>0.12098127283299497</v>
      </c>
      <c r="L131" s="100">
        <f t="shared" si="51"/>
        <v>634676028.63782585</v>
      </c>
      <c r="N131" s="107">
        <f t="shared" si="32"/>
        <v>230857.47434322216</v>
      </c>
      <c r="O131" s="59">
        <f t="shared" si="33"/>
        <v>-22620.474343222158</v>
      </c>
      <c r="P131" s="59">
        <f t="shared" si="34"/>
        <v>22620.474343222158</v>
      </c>
      <c r="Q131" s="99">
        <f t="shared" si="42"/>
        <v>0.10862850666895009</v>
      </c>
      <c r="R131" s="100">
        <f t="shared" si="35"/>
        <v>511685859.51237196</v>
      </c>
      <c r="T131" s="107">
        <f t="shared" si="36"/>
        <v>223329.834383932</v>
      </c>
      <c r="U131" s="103">
        <f t="shared" si="37"/>
        <v>-1765.9339368703481</v>
      </c>
      <c r="V131" s="108">
        <v>1</v>
      </c>
      <c r="W131" s="103">
        <f t="shared" si="38"/>
        <v>221563.90044706166</v>
      </c>
      <c r="X131" s="104">
        <f t="shared" si="43"/>
        <v>-13326.900447061664</v>
      </c>
      <c r="Y131" s="104">
        <f t="shared" si="39"/>
        <v>13326.900447061664</v>
      </c>
      <c r="Z131" s="105">
        <f t="shared" si="44"/>
        <v>6.1923659814890522E-2</v>
      </c>
      <c r="AA131" s="106">
        <f t="shared" si="40"/>
        <v>177606275.52589238</v>
      </c>
      <c r="AC131" s="27">
        <f>_xlfn.FORECAST.ETS(C131,$D$11:D130,$C$11:C130,1,1,1)</f>
        <v>208329.71414461531</v>
      </c>
      <c r="AD131" s="42">
        <f t="shared" si="45"/>
        <v>-92.714144615310943</v>
      </c>
      <c r="AE131" s="27">
        <f t="shared" si="46"/>
        <v>92.714144615310943</v>
      </c>
      <c r="AF131" s="42">
        <f t="shared" si="47"/>
        <v>8595.9126117487904</v>
      </c>
    </row>
    <row r="132" spans="1:32" ht="15" customHeight="1" x14ac:dyDescent="0.25">
      <c r="A132" s="281"/>
      <c r="B132" s="34">
        <v>122</v>
      </c>
      <c r="C132" s="35">
        <v>37288</v>
      </c>
      <c r="D132" s="36">
        <v>236070</v>
      </c>
      <c r="E132" s="36">
        <f t="shared" si="41"/>
        <v>27833</v>
      </c>
      <c r="F132" s="36">
        <f>AVERAGE($E$12:E132)</f>
        <v>626.99173553719004</v>
      </c>
      <c r="G132" s="107">
        <f t="shared" si="48"/>
        <v>234041.75</v>
      </c>
      <c r="H132" s="103">
        <f t="shared" si="49"/>
        <v>233828.60833333334</v>
      </c>
      <c r="I132" s="59">
        <f t="shared" si="52"/>
        <v>2241.3916666666628</v>
      </c>
      <c r="J132" s="59">
        <f t="shared" si="50"/>
        <v>2241.3916666666628</v>
      </c>
      <c r="K132" s="99">
        <f t="shared" si="53"/>
        <v>9.4946061196537583E-3</v>
      </c>
      <c r="L132" s="100">
        <f t="shared" si="51"/>
        <v>5023836.6034027608</v>
      </c>
      <c r="N132" s="107">
        <f t="shared" si="32"/>
        <v>226333.37947457773</v>
      </c>
      <c r="O132" s="59">
        <f t="shared" si="33"/>
        <v>9736.6205254222732</v>
      </c>
      <c r="P132" s="59">
        <f t="shared" si="34"/>
        <v>9736.6205254222732</v>
      </c>
      <c r="Q132" s="99">
        <f t="shared" si="42"/>
        <v>4.1244633055544003E-2</v>
      </c>
      <c r="R132" s="100">
        <f t="shared" si="35"/>
        <v>94801779.256074309</v>
      </c>
      <c r="T132" s="107">
        <f t="shared" si="36"/>
        <v>225915.73031294317</v>
      </c>
      <c r="U132" s="103">
        <f t="shared" si="37"/>
        <v>-1097.1678008191466</v>
      </c>
      <c r="V132" s="108">
        <v>1</v>
      </c>
      <c r="W132" s="103">
        <f t="shared" si="38"/>
        <v>224818.56251212402</v>
      </c>
      <c r="X132" s="104">
        <f t="shared" si="43"/>
        <v>11251.437487875985</v>
      </c>
      <c r="Y132" s="104">
        <f t="shared" si="39"/>
        <v>11251.437487875985</v>
      </c>
      <c r="Z132" s="105">
        <f t="shared" si="44"/>
        <v>5.4031884285098156E-2</v>
      </c>
      <c r="AA132" s="106">
        <f t="shared" si="40"/>
        <v>126594845.54358104</v>
      </c>
      <c r="AC132" s="27">
        <f>_xlfn.FORECAST.ETS(C132,$D$11:D131,$C$11:C131,1,1,1)</f>
        <v>238463.86520561262</v>
      </c>
      <c r="AD132" s="42">
        <f t="shared" si="45"/>
        <v>-2393.8652056126157</v>
      </c>
      <c r="AE132" s="27">
        <f t="shared" si="46"/>
        <v>2393.8652056126157</v>
      </c>
      <c r="AF132" s="42">
        <f t="shared" si="47"/>
        <v>5730590.6226427304</v>
      </c>
    </row>
    <row r="133" spans="1:32" ht="15" customHeight="1" x14ac:dyDescent="0.25">
      <c r="A133" s="281"/>
      <c r="B133" s="34">
        <v>123</v>
      </c>
      <c r="C133" s="35">
        <v>37316</v>
      </c>
      <c r="D133" s="36">
        <v>237226</v>
      </c>
      <c r="E133" s="36">
        <f t="shared" si="41"/>
        <v>1156</v>
      </c>
      <c r="F133" s="36">
        <f>AVERAGE($E$12:E133)</f>
        <v>631.32786885245901</v>
      </c>
      <c r="G133" s="107">
        <f t="shared" si="48"/>
        <v>234332</v>
      </c>
      <c r="H133" s="103">
        <f t="shared" si="49"/>
        <v>234668.74173553719</v>
      </c>
      <c r="I133" s="59">
        <f t="shared" si="52"/>
        <v>2557.2582644628128</v>
      </c>
      <c r="J133" s="59">
        <f t="shared" si="50"/>
        <v>2557.2582644628128</v>
      </c>
      <c r="K133" s="99">
        <f t="shared" si="53"/>
        <v>1.0779839749702026E-2</v>
      </c>
      <c r="L133" s="100">
        <f t="shared" si="51"/>
        <v>6539569.831163357</v>
      </c>
      <c r="N133" s="107">
        <f t="shared" si="32"/>
        <v>228280.70357966219</v>
      </c>
      <c r="O133" s="59">
        <f t="shared" si="33"/>
        <v>8945.2964203378069</v>
      </c>
      <c r="P133" s="59">
        <f t="shared" si="34"/>
        <v>8945.2964203378069</v>
      </c>
      <c r="Q133" s="99">
        <f t="shared" si="42"/>
        <v>3.770790899959451E-2</v>
      </c>
      <c r="R133" s="100">
        <f t="shared" si="35"/>
        <v>80018328.047708377</v>
      </c>
      <c r="T133" s="107">
        <f t="shared" si="36"/>
        <v>228540.79375848681</v>
      </c>
      <c r="U133" s="103">
        <f t="shared" si="37"/>
        <v>-525.15504185646364</v>
      </c>
      <c r="V133" s="108">
        <v>1</v>
      </c>
      <c r="W133" s="103">
        <f t="shared" si="38"/>
        <v>228015.63871663035</v>
      </c>
      <c r="X133" s="104">
        <f t="shared" si="43"/>
        <v>9210.3612833696534</v>
      </c>
      <c r="Y133" s="104">
        <f t="shared" si="39"/>
        <v>9210.3612833696534</v>
      </c>
      <c r="Z133" s="105">
        <f t="shared" si="44"/>
        <v>3.9015382231412946E-2</v>
      </c>
      <c r="AA133" s="106">
        <f t="shared" si="40"/>
        <v>84830754.970194682</v>
      </c>
      <c r="AC133" s="27">
        <f>_xlfn.FORECAST.ETS(C133,$D$11:D132,$C$11:C132,1,1,1)</f>
        <v>236933.13354919679</v>
      </c>
      <c r="AD133" s="42">
        <f t="shared" si="45"/>
        <v>292.86645080320886</v>
      </c>
      <c r="AE133" s="27">
        <f t="shared" si="46"/>
        <v>292.86645080320886</v>
      </c>
      <c r="AF133" s="42">
        <f t="shared" si="47"/>
        <v>85770.758006068354</v>
      </c>
    </row>
    <row r="134" spans="1:32" ht="15" customHeight="1" x14ac:dyDescent="0.25">
      <c r="A134" s="281"/>
      <c r="B134" s="34">
        <v>124</v>
      </c>
      <c r="C134" s="35">
        <v>37347</v>
      </c>
      <c r="D134" s="36">
        <v>251746</v>
      </c>
      <c r="E134" s="36">
        <f t="shared" si="41"/>
        <v>14520</v>
      </c>
      <c r="F134" s="36">
        <f>AVERAGE($E$12:E134)</f>
        <v>744.2439024390244</v>
      </c>
      <c r="G134" s="107">
        <f t="shared" si="48"/>
        <v>234724.75</v>
      </c>
      <c r="H134" s="103">
        <f t="shared" si="49"/>
        <v>234963.32786885247</v>
      </c>
      <c r="I134" s="59">
        <f t="shared" si="52"/>
        <v>16782.672131147527</v>
      </c>
      <c r="J134" s="59">
        <f t="shared" si="50"/>
        <v>16782.672131147527</v>
      </c>
      <c r="K134" s="99">
        <f t="shared" si="53"/>
        <v>6.666509946989238E-2</v>
      </c>
      <c r="L134" s="100">
        <f t="shared" si="51"/>
        <v>281658083.86159587</v>
      </c>
      <c r="N134" s="107">
        <f t="shared" si="32"/>
        <v>230069.76286372979</v>
      </c>
      <c r="O134" s="59">
        <f t="shared" si="33"/>
        <v>21676.237136270211</v>
      </c>
      <c r="P134" s="59">
        <f t="shared" si="34"/>
        <v>21676.237136270211</v>
      </c>
      <c r="Q134" s="99">
        <f t="shared" si="42"/>
        <v>8.6103600995726684E-2</v>
      </c>
      <c r="R134" s="100">
        <f t="shared" si="35"/>
        <v>469859256.38781977</v>
      </c>
      <c r="T134" s="107">
        <f t="shared" si="36"/>
        <v>235134.74710164126</v>
      </c>
      <c r="U134" s="103">
        <f t="shared" si="37"/>
        <v>568.87178214692869</v>
      </c>
      <c r="V134" s="108">
        <v>1</v>
      </c>
      <c r="W134" s="103">
        <f t="shared" si="38"/>
        <v>235703.61888378818</v>
      </c>
      <c r="X134" s="104">
        <f t="shared" si="43"/>
        <v>16042.381116211822</v>
      </c>
      <c r="Y134" s="104">
        <f t="shared" si="39"/>
        <v>16042.381116211822</v>
      </c>
      <c r="Z134" s="105">
        <f t="shared" si="44"/>
        <v>6.7624885620513026E-2</v>
      </c>
      <c r="AA134" s="106">
        <f t="shared" si="40"/>
        <v>257357991.87778965</v>
      </c>
      <c r="AC134" s="27">
        <f>_xlfn.FORECAST.ETS(C134,$D$11:D133,$C$11:C133,1,1,1)</f>
        <v>249700.80420061067</v>
      </c>
      <c r="AD134" s="42">
        <f t="shared" si="45"/>
        <v>2045.1957993893302</v>
      </c>
      <c r="AE134" s="27">
        <f t="shared" si="46"/>
        <v>2045.1957993893302</v>
      </c>
      <c r="AF134" s="42">
        <f t="shared" si="47"/>
        <v>4182825.8578397613</v>
      </c>
    </row>
    <row r="135" spans="1:32" ht="15" customHeight="1" x14ac:dyDescent="0.25">
      <c r="A135" s="281"/>
      <c r="B135" s="34">
        <v>125</v>
      </c>
      <c r="C135" s="35">
        <v>37377</v>
      </c>
      <c r="D135" s="36">
        <v>247868</v>
      </c>
      <c r="E135" s="36">
        <f t="shared" si="41"/>
        <v>-3878</v>
      </c>
      <c r="F135" s="36">
        <f>AVERAGE($E$12:E135)</f>
        <v>706.9677419354839</v>
      </c>
      <c r="G135" s="107">
        <f t="shared" si="48"/>
        <v>235257.16666666666</v>
      </c>
      <c r="H135" s="103">
        <f t="shared" si="49"/>
        <v>235468.99390243902</v>
      </c>
      <c r="I135" s="59">
        <f t="shared" si="52"/>
        <v>12399.006097560981</v>
      </c>
      <c r="J135" s="59">
        <f t="shared" si="50"/>
        <v>12399.006097560981</v>
      </c>
      <c r="K135" s="99">
        <f t="shared" si="53"/>
        <v>5.0022617270325261E-2</v>
      </c>
      <c r="L135" s="100">
        <f t="shared" si="51"/>
        <v>153735352.2073544</v>
      </c>
      <c r="N135" s="107">
        <f t="shared" si="32"/>
        <v>234405.01029098386</v>
      </c>
      <c r="O135" s="59">
        <f t="shared" si="33"/>
        <v>13462.989709016139</v>
      </c>
      <c r="P135" s="59">
        <f t="shared" si="34"/>
        <v>13462.989709016139</v>
      </c>
      <c r="Q135" s="99">
        <f t="shared" si="42"/>
        <v>5.431515850781924E-2</v>
      </c>
      <c r="R135" s="100">
        <f t="shared" si="35"/>
        <v>181252091.90507448</v>
      </c>
      <c r="T135" s="107">
        <f t="shared" si="36"/>
        <v>239352.93321865171</v>
      </c>
      <c r="U135" s="103">
        <f t="shared" si="37"/>
        <v>1129.6790568285137</v>
      </c>
      <c r="V135" s="108">
        <v>1</v>
      </c>
      <c r="W135" s="103">
        <f t="shared" si="38"/>
        <v>240482.61227548023</v>
      </c>
      <c r="X135" s="104">
        <f t="shared" si="43"/>
        <v>7385.3877245197655</v>
      </c>
      <c r="Y135" s="104">
        <f t="shared" si="39"/>
        <v>7385.3877245197655</v>
      </c>
      <c r="Z135" s="105">
        <f t="shared" si="44"/>
        <v>2.9336663639222729E-2</v>
      </c>
      <c r="AA135" s="106">
        <f t="shared" si="40"/>
        <v>54543951.841487236</v>
      </c>
      <c r="AC135" s="27">
        <f>_xlfn.FORECAST.ETS(C135,$D$11:D134,$C$11:C134,1,1,1)</f>
        <v>249791.41808146288</v>
      </c>
      <c r="AD135" s="42">
        <f t="shared" si="45"/>
        <v>-1923.418081462878</v>
      </c>
      <c r="AE135" s="27">
        <f t="shared" si="46"/>
        <v>1923.418081462878</v>
      </c>
      <c r="AF135" s="42">
        <f t="shared" si="47"/>
        <v>3699537.1160983387</v>
      </c>
    </row>
    <row r="136" spans="1:32" ht="15" customHeight="1" x14ac:dyDescent="0.25">
      <c r="A136" s="281"/>
      <c r="B136" s="34">
        <v>126</v>
      </c>
      <c r="C136" s="35">
        <v>37408</v>
      </c>
      <c r="D136" s="36">
        <v>256392</v>
      </c>
      <c r="E136" s="36">
        <f t="shared" si="41"/>
        <v>8524</v>
      </c>
      <c r="F136" s="36">
        <f>AVERAGE($E$12:E136)</f>
        <v>769.50400000000002</v>
      </c>
      <c r="G136" s="107">
        <f t="shared" si="48"/>
        <v>235621.33333333334</v>
      </c>
      <c r="H136" s="103">
        <f t="shared" si="49"/>
        <v>235964.13440860214</v>
      </c>
      <c r="I136" s="59">
        <f t="shared" si="52"/>
        <v>20427.865591397858</v>
      </c>
      <c r="J136" s="59">
        <f t="shared" si="50"/>
        <v>20427.865591397858</v>
      </c>
      <c r="K136" s="99">
        <f t="shared" si="53"/>
        <v>7.9674348620073401E-2</v>
      </c>
      <c r="L136" s="100">
        <f t="shared" si="51"/>
        <v>417297692.62021655</v>
      </c>
      <c r="N136" s="107">
        <f t="shared" si="32"/>
        <v>237097.60823278711</v>
      </c>
      <c r="O136" s="59">
        <f t="shared" si="33"/>
        <v>19294.391767212888</v>
      </c>
      <c r="P136" s="59">
        <f t="shared" si="34"/>
        <v>19294.391767212888</v>
      </c>
      <c r="Q136" s="99">
        <f t="shared" si="42"/>
        <v>7.5253485940329212E-2</v>
      </c>
      <c r="R136" s="100">
        <f t="shared" si="35"/>
        <v>372273553.6666925</v>
      </c>
      <c r="T136" s="107">
        <f t="shared" si="36"/>
        <v>245255.42859283614</v>
      </c>
      <c r="U136" s="103">
        <f t="shared" si="37"/>
        <v>1863.1401582527255</v>
      </c>
      <c r="V136" s="108">
        <v>1</v>
      </c>
      <c r="W136" s="103">
        <f t="shared" si="38"/>
        <v>247118.56875108887</v>
      </c>
      <c r="X136" s="104">
        <f t="shared" si="43"/>
        <v>9273.4312489111326</v>
      </c>
      <c r="Y136" s="104">
        <f t="shared" si="39"/>
        <v>9273.4312489111326</v>
      </c>
      <c r="Z136" s="105">
        <f t="shared" si="44"/>
        <v>3.7412781193664098E-2</v>
      </c>
      <c r="AA136" s="106">
        <f t="shared" si="40"/>
        <v>85996527.128281489</v>
      </c>
      <c r="AC136" s="27">
        <f>_xlfn.FORECAST.ETS(C136,$D$11:D135,$C$11:C135,1,1,1)</f>
        <v>256580.17989232615</v>
      </c>
      <c r="AD136" s="42">
        <f t="shared" si="45"/>
        <v>-188.17989232615218</v>
      </c>
      <c r="AE136" s="27">
        <f t="shared" si="46"/>
        <v>188.17989232615218</v>
      </c>
      <c r="AF136" s="42">
        <f t="shared" si="47"/>
        <v>35411.671875882232</v>
      </c>
    </row>
    <row r="137" spans="1:32" ht="15" customHeight="1" x14ac:dyDescent="0.25">
      <c r="A137" s="281"/>
      <c r="B137" s="34">
        <v>127</v>
      </c>
      <c r="C137" s="35">
        <v>37438</v>
      </c>
      <c r="D137" s="36">
        <v>258666</v>
      </c>
      <c r="E137" s="36">
        <f t="shared" si="41"/>
        <v>2274</v>
      </c>
      <c r="F137" s="36">
        <f>AVERAGE($E$12:E137)</f>
        <v>781.44444444444446</v>
      </c>
      <c r="G137" s="107">
        <f t="shared" si="48"/>
        <v>236123.75</v>
      </c>
      <c r="H137" s="103">
        <f t="shared" si="49"/>
        <v>236390.83733333333</v>
      </c>
      <c r="I137" s="59">
        <f t="shared" si="52"/>
        <v>22275.162666666671</v>
      </c>
      <c r="J137" s="59">
        <f t="shared" si="50"/>
        <v>22275.162666666671</v>
      </c>
      <c r="K137" s="99">
        <f t="shared" si="53"/>
        <v>8.6115541534900877E-2</v>
      </c>
      <c r="L137" s="100">
        <f t="shared" si="51"/>
        <v>496182871.8264606</v>
      </c>
      <c r="N137" s="107">
        <f t="shared" si="32"/>
        <v>240956.4865862297</v>
      </c>
      <c r="O137" s="59">
        <f t="shared" si="33"/>
        <v>17709.513413770299</v>
      </c>
      <c r="P137" s="59">
        <f t="shared" si="34"/>
        <v>17709.513413770299</v>
      </c>
      <c r="Q137" s="99">
        <f t="shared" si="42"/>
        <v>6.8464790168674267E-2</v>
      </c>
      <c r="R137" s="100">
        <f t="shared" si="35"/>
        <v>313626865.35251015</v>
      </c>
      <c r="T137" s="107">
        <f t="shared" si="36"/>
        <v>250582.7981257622</v>
      </c>
      <c r="U137" s="103">
        <f t="shared" si="37"/>
        <v>2395.5045577571336</v>
      </c>
      <c r="V137" s="108">
        <v>1</v>
      </c>
      <c r="W137" s="103">
        <f t="shared" si="38"/>
        <v>252978.30268351935</v>
      </c>
      <c r="X137" s="104">
        <f t="shared" si="43"/>
        <v>5687.697316480655</v>
      </c>
      <c r="Y137" s="104">
        <f t="shared" si="39"/>
        <v>5687.697316480655</v>
      </c>
      <c r="Z137" s="105">
        <f t="shared" si="44"/>
        <v>2.2183599006523818E-2</v>
      </c>
      <c r="AA137" s="106">
        <f t="shared" si="40"/>
        <v>32349900.763901245</v>
      </c>
      <c r="AC137" s="27">
        <f>_xlfn.FORECAST.ETS(C137,$D$11:D136,$C$11:C136,1,1,1)</f>
        <v>256385.37533596894</v>
      </c>
      <c r="AD137" s="42">
        <f t="shared" si="45"/>
        <v>2280.6246640310565</v>
      </c>
      <c r="AE137" s="27">
        <f t="shared" si="46"/>
        <v>2280.6246640310565</v>
      </c>
      <c r="AF137" s="42">
        <f t="shared" si="47"/>
        <v>5201248.8581867693</v>
      </c>
    </row>
    <row r="138" spans="1:32" ht="15" customHeight="1" x14ac:dyDescent="0.25">
      <c r="A138" s="281"/>
      <c r="B138" s="34">
        <v>128</v>
      </c>
      <c r="C138" s="35">
        <v>37469</v>
      </c>
      <c r="D138" s="36">
        <v>233625</v>
      </c>
      <c r="E138" s="36">
        <f t="shared" si="41"/>
        <v>-25041</v>
      </c>
      <c r="F138" s="36">
        <f>AVERAGE($E$12:E138)</f>
        <v>578.11811023622045</v>
      </c>
      <c r="G138" s="107">
        <f t="shared" si="48"/>
        <v>236573.08333333334</v>
      </c>
      <c r="H138" s="103">
        <f t="shared" si="49"/>
        <v>236905.19444444444</v>
      </c>
      <c r="I138" s="59">
        <f t="shared" si="52"/>
        <v>-3280.194444444438</v>
      </c>
      <c r="J138" s="59">
        <f t="shared" si="50"/>
        <v>3280.194444444438</v>
      </c>
      <c r="K138" s="99">
        <f t="shared" si="53"/>
        <v>1.4040425658403159E-2</v>
      </c>
      <c r="L138" s="100">
        <f t="shared" si="51"/>
        <v>10759675.593364155</v>
      </c>
      <c r="N138" s="107">
        <f t="shared" si="32"/>
        <v>244498.3892689838</v>
      </c>
      <c r="O138" s="59">
        <f t="shared" si="33"/>
        <v>-10873.389268983796</v>
      </c>
      <c r="P138" s="59">
        <f t="shared" si="34"/>
        <v>10873.389268983796</v>
      </c>
      <c r="Q138" s="99">
        <f t="shared" si="42"/>
        <v>4.65420621465331E-2</v>
      </c>
      <c r="R138" s="100">
        <f t="shared" si="35"/>
        <v>118230594.19485196</v>
      </c>
      <c r="T138" s="107">
        <f t="shared" si="36"/>
        <v>247172.31187846354</v>
      </c>
      <c r="U138" s="103">
        <f t="shared" si="37"/>
        <v>1503.2706799836401</v>
      </c>
      <c r="V138" s="108">
        <v>1</v>
      </c>
      <c r="W138" s="103">
        <f t="shared" si="38"/>
        <v>248675.58255844717</v>
      </c>
      <c r="X138" s="104">
        <f t="shared" si="43"/>
        <v>-15050.582558447175</v>
      </c>
      <c r="Y138" s="104">
        <f t="shared" si="39"/>
        <v>15050.582558447175</v>
      </c>
      <c r="Z138" s="105">
        <f t="shared" si="44"/>
        <v>5.8185391812016943E-2</v>
      </c>
      <c r="AA138" s="106">
        <f t="shared" si="40"/>
        <v>226520035.3486343</v>
      </c>
      <c r="AC138" s="27">
        <f>_xlfn.FORECAST.ETS(C138,$D$11:D137,$C$11:C137,1,1,1)</f>
        <v>241844.43938378734</v>
      </c>
      <c r="AD138" s="42">
        <f t="shared" si="45"/>
        <v>-8219.4393837873358</v>
      </c>
      <c r="AE138" s="27">
        <f t="shared" si="46"/>
        <v>8219.4393837873358</v>
      </c>
      <c r="AF138" s="42">
        <f t="shared" si="47"/>
        <v>67559183.783754334</v>
      </c>
    </row>
    <row r="139" spans="1:32" ht="15" customHeight="1" x14ac:dyDescent="0.25">
      <c r="A139" s="281"/>
      <c r="B139" s="34">
        <v>129</v>
      </c>
      <c r="C139" s="35">
        <v>37500</v>
      </c>
      <c r="D139" s="36">
        <v>245556</v>
      </c>
      <c r="E139" s="36">
        <f t="shared" si="41"/>
        <v>11931</v>
      </c>
      <c r="F139" s="36">
        <f>AVERAGE($E$12:E139)</f>
        <v>666.8125</v>
      </c>
      <c r="G139" s="107">
        <f t="shared" si="48"/>
        <v>237182.5</v>
      </c>
      <c r="H139" s="103">
        <f t="shared" si="49"/>
        <v>237151.20144356956</v>
      </c>
      <c r="I139" s="59">
        <f t="shared" si="52"/>
        <v>8404.7985564304399</v>
      </c>
      <c r="J139" s="59">
        <f t="shared" si="50"/>
        <v>8404.7985564304399</v>
      </c>
      <c r="K139" s="99">
        <f t="shared" si="53"/>
        <v>3.4227624478450701E-2</v>
      </c>
      <c r="L139" s="100">
        <f t="shared" si="51"/>
        <v>70640638.774175212</v>
      </c>
      <c r="N139" s="107">
        <f t="shared" si="32"/>
        <v>242323.71141518705</v>
      </c>
      <c r="O139" s="59">
        <f t="shared" si="33"/>
        <v>3232.2885848129517</v>
      </c>
      <c r="P139" s="59">
        <f t="shared" si="34"/>
        <v>3232.2885848129517</v>
      </c>
      <c r="Q139" s="99">
        <f t="shared" si="42"/>
        <v>1.3163142357804133E-2</v>
      </c>
      <c r="R139" s="100">
        <f t="shared" si="35"/>
        <v>10447689.495512115</v>
      </c>
      <c r="T139" s="107">
        <f t="shared" si="36"/>
        <v>247739.707790913</v>
      </c>
      <c r="U139" s="103">
        <f t="shared" si="37"/>
        <v>1359.4504086493716</v>
      </c>
      <c r="V139" s="108">
        <v>1</v>
      </c>
      <c r="W139" s="103">
        <f t="shared" si="38"/>
        <v>249099.15819956237</v>
      </c>
      <c r="X139" s="104">
        <f t="shared" si="43"/>
        <v>-3543.158199562371</v>
      </c>
      <c r="Y139" s="104">
        <f t="shared" si="39"/>
        <v>3543.158199562371</v>
      </c>
      <c r="Z139" s="105">
        <f t="shared" si="44"/>
        <v>1.5166006204654343E-2</v>
      </c>
      <c r="AA139" s="106">
        <f t="shared" si="40"/>
        <v>12553970.027126063</v>
      </c>
      <c r="AC139" s="27">
        <f>_xlfn.FORECAST.ETS(C139,$D$11:D138,$C$11:C138,1,1,1)</f>
        <v>246363.82964518742</v>
      </c>
      <c r="AD139" s="42">
        <f t="shared" si="45"/>
        <v>-807.82964518741937</v>
      </c>
      <c r="AE139" s="27">
        <f t="shared" si="46"/>
        <v>807.82964518741937</v>
      </c>
      <c r="AF139" s="42">
        <f t="shared" si="47"/>
        <v>652588.7356436319</v>
      </c>
    </row>
    <row r="140" spans="1:32" ht="15" customHeight="1" x14ac:dyDescent="0.25">
      <c r="A140" s="281"/>
      <c r="B140" s="34">
        <v>130</v>
      </c>
      <c r="C140" s="35">
        <v>37530</v>
      </c>
      <c r="D140" s="36">
        <v>230648</v>
      </c>
      <c r="E140" s="36">
        <f t="shared" si="41"/>
        <v>-14908</v>
      </c>
      <c r="F140" s="36">
        <f>AVERAGE($E$12:E140)</f>
        <v>546.07751937984494</v>
      </c>
      <c r="G140" s="107">
        <f t="shared" si="48"/>
        <v>237558</v>
      </c>
      <c r="H140" s="103">
        <f t="shared" si="49"/>
        <v>237849.3125</v>
      </c>
      <c r="I140" s="59">
        <f t="shared" si="52"/>
        <v>-7201.3125</v>
      </c>
      <c r="J140" s="59">
        <f t="shared" si="50"/>
        <v>7201.3125</v>
      </c>
      <c r="K140" s="99">
        <f t="shared" si="53"/>
        <v>3.1222089504352953E-2</v>
      </c>
      <c r="L140" s="100">
        <f t="shared" si="51"/>
        <v>51858901.72265625</v>
      </c>
      <c r="N140" s="107">
        <f t="shared" ref="N140:N203" si="54">$D139*$N$9+$N139*(1-$N$9)</f>
        <v>242970.16913214966</v>
      </c>
      <c r="O140" s="59">
        <f t="shared" ref="O140:O203" si="55">$D140-N140</f>
        <v>-12322.169132149662</v>
      </c>
      <c r="P140" s="59">
        <f t="shared" ref="P140:P203" si="56">ABS(O140)</f>
        <v>12322.169132149662</v>
      </c>
      <c r="Q140" s="99">
        <f t="shared" si="42"/>
        <v>5.3424131716510274E-2</v>
      </c>
      <c r="R140" s="100">
        <f t="shared" ref="R140:R203" si="57">P140^2</f>
        <v>151835852.12130195</v>
      </c>
      <c r="T140" s="107">
        <f t="shared" ref="T140:T203" si="58">$V$9*D140+(1-$V$9)*(T139+U139)</f>
        <v>243563.81073969364</v>
      </c>
      <c r="U140" s="103">
        <f t="shared" ref="U140:U203" si="59">$W$9*(T140-T139)+(1-$W$9)*U139</f>
        <v>508.80756494357956</v>
      </c>
      <c r="V140" s="108">
        <v>1</v>
      </c>
      <c r="W140" s="103">
        <f t="shared" ref="W140:W203" si="60">T140+(U140*$V140)</f>
        <v>244072.61830463723</v>
      </c>
      <c r="X140" s="104">
        <f t="shared" si="43"/>
        <v>-13424.618304637232</v>
      </c>
      <c r="Y140" s="104">
        <f t="shared" ref="Y140:Y203" si="61">ABS(X140)</f>
        <v>13424.618304637232</v>
      </c>
      <c r="Z140" s="105">
        <f t="shared" si="44"/>
        <v>5.4670292335097619E-2</v>
      </c>
      <c r="AA140" s="106">
        <f t="shared" ref="AA140:AA203" si="62">Y140^2</f>
        <v>180220376.62520102</v>
      </c>
      <c r="AC140" s="27">
        <f>_xlfn.FORECAST.ETS(C140,$D$11:D139,$C$11:C139,1,1,1)</f>
        <v>232216.75443152266</v>
      </c>
      <c r="AD140" s="42">
        <f t="shared" si="45"/>
        <v>-1568.7544315226551</v>
      </c>
      <c r="AE140" s="27">
        <f t="shared" si="46"/>
        <v>1568.7544315226551</v>
      </c>
      <c r="AF140" s="42">
        <f t="shared" si="47"/>
        <v>2460990.4664219688</v>
      </c>
    </row>
    <row r="141" spans="1:32" ht="15" customHeight="1" x14ac:dyDescent="0.25">
      <c r="A141" s="281"/>
      <c r="B141" s="34">
        <v>131</v>
      </c>
      <c r="C141" s="35">
        <v>37561</v>
      </c>
      <c r="D141" s="36">
        <v>234260</v>
      </c>
      <c r="E141" s="36">
        <f t="shared" ref="E141:E204" si="63">D141-D140</f>
        <v>3612</v>
      </c>
      <c r="F141" s="36">
        <f>AVERAGE($E$12:E141)</f>
        <v>569.6615384615385</v>
      </c>
      <c r="G141" s="107">
        <f t="shared" si="48"/>
        <v>237569.41666666666</v>
      </c>
      <c r="H141" s="103">
        <f t="shared" si="49"/>
        <v>238104.07751937985</v>
      </c>
      <c r="I141" s="59">
        <f t="shared" si="52"/>
        <v>-3844.0775193798472</v>
      </c>
      <c r="J141" s="59">
        <f t="shared" si="50"/>
        <v>3844.0775193798472</v>
      </c>
      <c r="K141" s="99">
        <f t="shared" si="53"/>
        <v>1.640944898565631E-2</v>
      </c>
      <c r="L141" s="100">
        <f t="shared" si="51"/>
        <v>14776931.97500152</v>
      </c>
      <c r="N141" s="107">
        <f t="shared" si="54"/>
        <v>240505.73530571975</v>
      </c>
      <c r="O141" s="59">
        <f t="shared" si="55"/>
        <v>-6245.735305719747</v>
      </c>
      <c r="P141" s="59">
        <f t="shared" si="56"/>
        <v>6245.735305719747</v>
      </c>
      <c r="Q141" s="99">
        <f t="shared" ref="Q141:Q204" si="64">P141/$D141</f>
        <v>2.6661552572866672E-2</v>
      </c>
      <c r="R141" s="100">
        <f t="shared" si="57"/>
        <v>39009209.509114139</v>
      </c>
      <c r="T141" s="107">
        <f t="shared" si="58"/>
        <v>241128.83281324606</v>
      </c>
      <c r="U141" s="103">
        <f t="shared" si="59"/>
        <v>56.422221510014651</v>
      </c>
      <c r="V141" s="108">
        <v>1</v>
      </c>
      <c r="W141" s="103">
        <f t="shared" si="60"/>
        <v>241185.25503475606</v>
      </c>
      <c r="X141" s="104">
        <f t="shared" ref="X141:X204" si="65">$D141-W141</f>
        <v>-6925.2550347560609</v>
      </c>
      <c r="Y141" s="104">
        <f t="shared" si="61"/>
        <v>6925.2550347560609</v>
      </c>
      <c r="Z141" s="105">
        <f t="shared" ref="Z141:Z204" si="66">Y141/$D140</f>
        <v>3.0025211728504305E-2</v>
      </c>
      <c r="AA141" s="106">
        <f t="shared" si="62"/>
        <v>47959157.296414174</v>
      </c>
      <c r="AC141" s="27">
        <f>_xlfn.FORECAST.ETS(C141,$D$11:D140,$C$11:C140,1,1,1)</f>
        <v>231571.11098321326</v>
      </c>
      <c r="AD141" s="42">
        <f t="shared" ref="AD141:AD204" si="67">D141-AC141</f>
        <v>2688.8890167867357</v>
      </c>
      <c r="AE141" s="27">
        <f t="shared" si="46"/>
        <v>2688.8890167867357</v>
      </c>
      <c r="AF141" s="42">
        <f t="shared" si="47"/>
        <v>7230124.1445963383</v>
      </c>
    </row>
    <row r="142" spans="1:32" ht="15" customHeight="1" x14ac:dyDescent="0.25">
      <c r="A142" s="281"/>
      <c r="B142" s="34">
        <v>132</v>
      </c>
      <c r="C142" s="35">
        <v>37591</v>
      </c>
      <c r="D142" s="36">
        <v>218534</v>
      </c>
      <c r="E142" s="36">
        <f t="shared" si="63"/>
        <v>-15726</v>
      </c>
      <c r="F142" s="36">
        <f>AVERAGE($E$12:E142)</f>
        <v>445.26717557251908</v>
      </c>
      <c r="G142" s="107">
        <f t="shared" si="48"/>
        <v>237959.08333333334</v>
      </c>
      <c r="H142" s="103">
        <f t="shared" si="49"/>
        <v>238139.0782051282</v>
      </c>
      <c r="I142" s="59">
        <f t="shared" si="52"/>
        <v>-19605.0782051282</v>
      </c>
      <c r="J142" s="59">
        <f t="shared" si="50"/>
        <v>19605.0782051282</v>
      </c>
      <c r="K142" s="99">
        <f t="shared" si="53"/>
        <v>8.9711798645191132E-2</v>
      </c>
      <c r="L142" s="100">
        <f t="shared" si="51"/>
        <v>384359091.42919278</v>
      </c>
      <c r="N142" s="107">
        <f t="shared" si="54"/>
        <v>239256.5882445758</v>
      </c>
      <c r="O142" s="59">
        <f t="shared" si="55"/>
        <v>-20722.588244575803</v>
      </c>
      <c r="P142" s="59">
        <f t="shared" si="56"/>
        <v>20722.588244575803</v>
      </c>
      <c r="Q142" s="99">
        <f t="shared" si="64"/>
        <v>9.482546534898828E-2</v>
      </c>
      <c r="R142" s="100">
        <f t="shared" si="57"/>
        <v>429425663.55423129</v>
      </c>
      <c r="T142" s="107">
        <f t="shared" si="58"/>
        <v>234389.87852432922</v>
      </c>
      <c r="U142" s="103">
        <f t="shared" si="59"/>
        <v>-987.85520475621593</v>
      </c>
      <c r="V142" s="108">
        <v>1</v>
      </c>
      <c r="W142" s="103">
        <f t="shared" si="60"/>
        <v>233402.023319573</v>
      </c>
      <c r="X142" s="104">
        <f t="shared" si="65"/>
        <v>-14868.023319572996</v>
      </c>
      <c r="Y142" s="104">
        <f t="shared" si="61"/>
        <v>14868.023319572996</v>
      </c>
      <c r="Z142" s="105">
        <f t="shared" si="66"/>
        <v>6.3468041149035245E-2</v>
      </c>
      <c r="AA142" s="106">
        <f t="shared" si="62"/>
        <v>221058117.43136641</v>
      </c>
      <c r="AC142" s="27">
        <f>_xlfn.FORECAST.ETS(C142,$D$11:D141,$C$11:C141,1,1,1)</f>
        <v>219104.22678329964</v>
      </c>
      <c r="AD142" s="42">
        <f t="shared" si="67"/>
        <v>-570.22678329964401</v>
      </c>
      <c r="AE142" s="27">
        <f t="shared" ref="AE142:AE205" si="68">ABS(AD142)</f>
        <v>570.22678329964401</v>
      </c>
      <c r="AF142" s="42">
        <f t="shared" ref="AF142:AF205" si="69">AE142^2</f>
        <v>325158.58439225919</v>
      </c>
    </row>
    <row r="143" spans="1:32" ht="15" customHeight="1" x14ac:dyDescent="0.25">
      <c r="A143" s="281"/>
      <c r="B143" s="34">
        <v>133</v>
      </c>
      <c r="C143" s="35">
        <v>37622</v>
      </c>
      <c r="D143" s="36">
        <v>203677</v>
      </c>
      <c r="E143" s="36">
        <f t="shared" si="63"/>
        <v>-14857</v>
      </c>
      <c r="F143" s="36">
        <f>AVERAGE($E$12:E143)</f>
        <v>329.34090909090907</v>
      </c>
      <c r="G143" s="107">
        <f t="shared" si="48"/>
        <v>238235.66666666666</v>
      </c>
      <c r="H143" s="103">
        <f t="shared" si="49"/>
        <v>238404.35050890586</v>
      </c>
      <c r="I143" s="59">
        <f t="shared" si="52"/>
        <v>-34727.35050890586</v>
      </c>
      <c r="J143" s="59">
        <f t="shared" si="50"/>
        <v>34727.35050890586</v>
      </c>
      <c r="K143" s="99">
        <f t="shared" si="53"/>
        <v>0.17050207195169734</v>
      </c>
      <c r="L143" s="100">
        <f t="shared" si="51"/>
        <v>1205988873.3684042</v>
      </c>
      <c r="N143" s="107">
        <f t="shared" si="54"/>
        <v>235112.07059566065</v>
      </c>
      <c r="O143" s="59">
        <f t="shared" si="55"/>
        <v>-31435.070595660654</v>
      </c>
      <c r="P143" s="59">
        <f t="shared" si="56"/>
        <v>31435.070595660654</v>
      </c>
      <c r="Q143" s="99">
        <f t="shared" si="64"/>
        <v>0.15433785157705904</v>
      </c>
      <c r="R143" s="100">
        <f t="shared" si="57"/>
        <v>988163663.35416913</v>
      </c>
      <c r="T143" s="107">
        <f t="shared" si="58"/>
        <v>224484.5163237011</v>
      </c>
      <c r="U143" s="103">
        <f t="shared" si="59"/>
        <v>-2358.250390375631</v>
      </c>
      <c r="V143" s="108">
        <v>1</v>
      </c>
      <c r="W143" s="103">
        <f t="shared" si="60"/>
        <v>222126.26593332546</v>
      </c>
      <c r="X143" s="104">
        <f t="shared" si="65"/>
        <v>-18449.265933325456</v>
      </c>
      <c r="Y143" s="104">
        <f t="shared" si="61"/>
        <v>18449.265933325456</v>
      </c>
      <c r="Z143" s="105">
        <f t="shared" si="66"/>
        <v>8.4422862956452793E-2</v>
      </c>
      <c r="AA143" s="106">
        <f t="shared" si="62"/>
        <v>340375413.47856319</v>
      </c>
      <c r="AC143" s="27">
        <f>_xlfn.FORECAST.ETS(C143,$D$11:D142,$C$11:C142,1,1,1)</f>
        <v>212126.99685853464</v>
      </c>
      <c r="AD143" s="42">
        <f t="shared" si="67"/>
        <v>-8449.996858534636</v>
      </c>
      <c r="AE143" s="27">
        <f t="shared" si="68"/>
        <v>8449.996858534636</v>
      </c>
      <c r="AF143" s="42">
        <f t="shared" si="69"/>
        <v>71402446.909245223</v>
      </c>
    </row>
    <row r="144" spans="1:32" ht="15" customHeight="1" x14ac:dyDescent="0.25">
      <c r="A144" s="281"/>
      <c r="B144" s="34">
        <v>134</v>
      </c>
      <c r="C144" s="35">
        <v>37653</v>
      </c>
      <c r="D144" s="36">
        <v>236679</v>
      </c>
      <c r="E144" s="36">
        <f t="shared" si="63"/>
        <v>33002</v>
      </c>
      <c r="F144" s="36">
        <f>AVERAGE($E$12:E144)</f>
        <v>575</v>
      </c>
      <c r="G144" s="107">
        <f t="shared" si="48"/>
        <v>237855.66666666666</v>
      </c>
      <c r="H144" s="103">
        <f t="shared" si="49"/>
        <v>238565.00757575757</v>
      </c>
      <c r="I144" s="59">
        <f t="shared" si="52"/>
        <v>-1886.0075757575687</v>
      </c>
      <c r="J144" s="59">
        <f t="shared" si="50"/>
        <v>1886.0075757575687</v>
      </c>
      <c r="K144" s="99">
        <f t="shared" si="53"/>
        <v>7.9686308280733347E-3</v>
      </c>
      <c r="L144" s="100">
        <f t="shared" si="51"/>
        <v>3557024.5758149414</v>
      </c>
      <c r="N144" s="107">
        <f t="shared" si="54"/>
        <v>228825.05647652852</v>
      </c>
      <c r="O144" s="59">
        <f t="shared" si="55"/>
        <v>7853.9435234714765</v>
      </c>
      <c r="P144" s="59">
        <f t="shared" si="56"/>
        <v>7853.9435234714765</v>
      </c>
      <c r="Q144" s="99">
        <f t="shared" si="64"/>
        <v>3.3183947555429409E-2</v>
      </c>
      <c r="R144" s="100">
        <f t="shared" si="57"/>
        <v>61684428.869879551</v>
      </c>
      <c r="T144" s="107">
        <f t="shared" si="58"/>
        <v>226492.08615332778</v>
      </c>
      <c r="U144" s="103">
        <f t="shared" si="59"/>
        <v>-1687.3342908939412</v>
      </c>
      <c r="V144" s="108">
        <v>1</v>
      </c>
      <c r="W144" s="103">
        <f t="shared" si="60"/>
        <v>224804.75186243383</v>
      </c>
      <c r="X144" s="104">
        <f t="shared" si="65"/>
        <v>11874.248137566174</v>
      </c>
      <c r="Y144" s="104">
        <f t="shared" si="61"/>
        <v>11874.248137566174</v>
      </c>
      <c r="Z144" s="105">
        <f t="shared" si="66"/>
        <v>5.829940610656173E-2</v>
      </c>
      <c r="AA144" s="106">
        <f t="shared" si="62"/>
        <v>140997768.83249375</v>
      </c>
      <c r="AC144" s="27">
        <f>_xlfn.FORECAST.ETS(C144,$D$11:D143,$C$11:C143,1,1,1)</f>
        <v>239565.03094952941</v>
      </c>
      <c r="AD144" s="42">
        <f t="shared" si="67"/>
        <v>-2886.0309495294059</v>
      </c>
      <c r="AE144" s="27">
        <f t="shared" si="68"/>
        <v>2886.0309495294059</v>
      </c>
      <c r="AF144" s="42">
        <f t="shared" si="69"/>
        <v>8329174.6416416047</v>
      </c>
    </row>
    <row r="145" spans="1:32" ht="15" customHeight="1" x14ac:dyDescent="0.25">
      <c r="A145" s="281"/>
      <c r="B145" s="34">
        <v>135</v>
      </c>
      <c r="C145" s="35">
        <v>37681</v>
      </c>
      <c r="D145" s="36">
        <v>239415</v>
      </c>
      <c r="E145" s="36">
        <f t="shared" si="63"/>
        <v>2736</v>
      </c>
      <c r="F145" s="36">
        <f>AVERAGE($E$12:E145)</f>
        <v>591.12686567164178</v>
      </c>
      <c r="G145" s="107">
        <f t="shared" si="48"/>
        <v>237906.41666666666</v>
      </c>
      <c r="H145" s="103">
        <f t="shared" si="49"/>
        <v>238430.66666666666</v>
      </c>
      <c r="I145" s="59">
        <f t="shared" si="52"/>
        <v>984.33333333334303</v>
      </c>
      <c r="J145" s="59">
        <f t="shared" si="50"/>
        <v>984.33333333334303</v>
      </c>
      <c r="K145" s="99">
        <f t="shared" si="53"/>
        <v>4.1114104518653509E-3</v>
      </c>
      <c r="L145" s="100">
        <f t="shared" si="51"/>
        <v>968912.11111113022</v>
      </c>
      <c r="N145" s="107">
        <f t="shared" si="54"/>
        <v>230395.84518122283</v>
      </c>
      <c r="O145" s="59">
        <f t="shared" si="55"/>
        <v>9019.1548187771696</v>
      </c>
      <c r="P145" s="59">
        <f t="shared" si="56"/>
        <v>9019.1548187771696</v>
      </c>
      <c r="Q145" s="99">
        <f t="shared" si="64"/>
        <v>3.7671636358528784E-2</v>
      </c>
      <c r="R145" s="100">
        <f t="shared" si="57"/>
        <v>81345153.645071432</v>
      </c>
      <c r="T145" s="107">
        <f t="shared" si="58"/>
        <v>229187.82630370368</v>
      </c>
      <c r="U145" s="103">
        <f t="shared" si="59"/>
        <v>-1013.7666541869273</v>
      </c>
      <c r="V145" s="108">
        <v>1</v>
      </c>
      <c r="W145" s="103">
        <f t="shared" si="60"/>
        <v>228174.05964951674</v>
      </c>
      <c r="X145" s="104">
        <f t="shared" si="65"/>
        <v>11240.940350483259</v>
      </c>
      <c r="Y145" s="104">
        <f t="shared" si="61"/>
        <v>11240.940350483259</v>
      </c>
      <c r="Z145" s="105">
        <f t="shared" si="66"/>
        <v>4.7494455995180221E-2</v>
      </c>
      <c r="AA145" s="106">
        <f t="shared" si="62"/>
        <v>126358739.9631227</v>
      </c>
      <c r="AC145" s="27">
        <f>_xlfn.FORECAST.ETS(C145,$D$11:D144,$C$11:C144,1,1,1)</f>
        <v>238561.31344696501</v>
      </c>
      <c r="AD145" s="42">
        <f t="shared" si="67"/>
        <v>853.68655303498963</v>
      </c>
      <c r="AE145" s="27">
        <f t="shared" si="68"/>
        <v>853.68655303498963</v>
      </c>
      <c r="AF145" s="42">
        <f t="shared" si="69"/>
        <v>728780.7308327622</v>
      </c>
    </row>
    <row r="146" spans="1:32" ht="15" customHeight="1" x14ac:dyDescent="0.25">
      <c r="A146" s="281"/>
      <c r="B146" s="34">
        <v>136</v>
      </c>
      <c r="C146" s="35">
        <v>37712</v>
      </c>
      <c r="D146" s="36">
        <v>253244</v>
      </c>
      <c r="E146" s="36">
        <f t="shared" si="63"/>
        <v>13829</v>
      </c>
      <c r="F146" s="36">
        <f>AVERAGE($E$12:E146)</f>
        <v>689.18518518518522</v>
      </c>
      <c r="G146" s="107">
        <f t="shared" si="48"/>
        <v>238088.83333333334</v>
      </c>
      <c r="H146" s="103">
        <f t="shared" si="49"/>
        <v>238497.54353233828</v>
      </c>
      <c r="I146" s="59">
        <f t="shared" si="52"/>
        <v>14746.456467661716</v>
      </c>
      <c r="J146" s="59">
        <f t="shared" si="50"/>
        <v>14746.456467661716</v>
      </c>
      <c r="K146" s="99">
        <f t="shared" si="53"/>
        <v>5.8230230400963957E-2</v>
      </c>
      <c r="L146" s="100">
        <f t="shared" si="51"/>
        <v>217457978.35264203</v>
      </c>
      <c r="N146" s="107">
        <f t="shared" si="54"/>
        <v>232199.67614497826</v>
      </c>
      <c r="O146" s="59">
        <f t="shared" si="55"/>
        <v>21044.323855021736</v>
      </c>
      <c r="P146" s="59">
        <f t="shared" si="56"/>
        <v>21044.323855021736</v>
      </c>
      <c r="Q146" s="99">
        <f t="shared" si="64"/>
        <v>8.3099002760269686E-2</v>
      </c>
      <c r="R146" s="100">
        <f t="shared" si="57"/>
        <v>442863566.51503688</v>
      </c>
      <c r="T146" s="107">
        <f t="shared" si="58"/>
        <v>235695.04175466171</v>
      </c>
      <c r="U146" s="103">
        <f t="shared" si="59"/>
        <v>142.0179919918321</v>
      </c>
      <c r="V146" s="108">
        <v>1</v>
      </c>
      <c r="W146" s="103">
        <f t="shared" si="60"/>
        <v>235837.05974665354</v>
      </c>
      <c r="X146" s="104">
        <f t="shared" si="65"/>
        <v>17406.94025334646</v>
      </c>
      <c r="Y146" s="104">
        <f t="shared" si="61"/>
        <v>17406.94025334646</v>
      </c>
      <c r="Z146" s="105">
        <f t="shared" si="66"/>
        <v>7.2706138935933251E-2</v>
      </c>
      <c r="AA146" s="106">
        <f t="shared" si="62"/>
        <v>303001568.98357332</v>
      </c>
      <c r="AC146" s="27">
        <f>_xlfn.FORECAST.ETS(C146,$D$11:D145,$C$11:C145,1,1,1)</f>
        <v>251880.1779536019</v>
      </c>
      <c r="AD146" s="42">
        <f t="shared" si="67"/>
        <v>1363.8220463980979</v>
      </c>
      <c r="AE146" s="27">
        <f t="shared" si="68"/>
        <v>1363.8220463980979</v>
      </c>
      <c r="AF146" s="42">
        <f t="shared" si="69"/>
        <v>1860010.5742414955</v>
      </c>
    </row>
    <row r="147" spans="1:32" ht="15" customHeight="1" x14ac:dyDescent="0.25">
      <c r="A147" s="281"/>
      <c r="B147" s="34">
        <v>137</v>
      </c>
      <c r="C147" s="35">
        <v>37742</v>
      </c>
      <c r="D147" s="36">
        <v>252145</v>
      </c>
      <c r="E147" s="36">
        <f t="shared" si="63"/>
        <v>-1099</v>
      </c>
      <c r="F147" s="36">
        <f>AVERAGE($E$12:E147)</f>
        <v>676.03676470588232</v>
      </c>
      <c r="G147" s="107">
        <f t="shared" si="48"/>
        <v>238213.66666666666</v>
      </c>
      <c r="H147" s="103">
        <f t="shared" si="49"/>
        <v>238778.01851851854</v>
      </c>
      <c r="I147" s="59">
        <f t="shared" si="52"/>
        <v>13366.98148148146</v>
      </c>
      <c r="J147" s="59">
        <f t="shared" si="50"/>
        <v>13366.98148148146</v>
      </c>
      <c r="K147" s="99">
        <f t="shared" si="53"/>
        <v>5.3013073753124036E-2</v>
      </c>
      <c r="L147" s="100">
        <f t="shared" si="51"/>
        <v>178676193.92626828</v>
      </c>
      <c r="N147" s="107">
        <f t="shared" si="54"/>
        <v>236408.54091598262</v>
      </c>
      <c r="O147" s="59">
        <f t="shared" si="55"/>
        <v>15736.459084017377</v>
      </c>
      <c r="P147" s="59">
        <f t="shared" si="56"/>
        <v>15736.459084017377</v>
      </c>
      <c r="Q147" s="99">
        <f t="shared" si="64"/>
        <v>6.241035548599963E-2</v>
      </c>
      <c r="R147" s="100">
        <f t="shared" si="57"/>
        <v>247636144.50295302</v>
      </c>
      <c r="T147" s="107">
        <f t="shared" si="58"/>
        <v>240729.44182265748</v>
      </c>
      <c r="U147" s="103">
        <f t="shared" si="59"/>
        <v>893.85332514830293</v>
      </c>
      <c r="V147" s="108">
        <v>1</v>
      </c>
      <c r="W147" s="103">
        <f t="shared" si="60"/>
        <v>241623.29514780579</v>
      </c>
      <c r="X147" s="104">
        <f t="shared" si="65"/>
        <v>10521.704852194205</v>
      </c>
      <c r="Y147" s="104">
        <f t="shared" si="61"/>
        <v>10521.704852194205</v>
      </c>
      <c r="Z147" s="105">
        <f t="shared" si="66"/>
        <v>4.1547696499005721E-2</v>
      </c>
      <c r="AA147" s="106">
        <f t="shared" si="62"/>
        <v>110706272.99668708</v>
      </c>
      <c r="AC147" s="27">
        <f>_xlfn.FORECAST.ETS(C147,$D$11:D146,$C$11:C146,1,1,1)</f>
        <v>250791.44969438025</v>
      </c>
      <c r="AD147" s="42">
        <f t="shared" si="67"/>
        <v>1353.5503056197485</v>
      </c>
      <c r="AE147" s="27">
        <f t="shared" si="68"/>
        <v>1353.5503056197485</v>
      </c>
      <c r="AF147" s="42">
        <f t="shared" si="69"/>
        <v>1832098.4298433147</v>
      </c>
    </row>
    <row r="148" spans="1:32" ht="15" customHeight="1" x14ac:dyDescent="0.25">
      <c r="A148" s="281"/>
      <c r="B148" s="34">
        <v>138</v>
      </c>
      <c r="C148" s="35">
        <v>37773</v>
      </c>
      <c r="D148" s="36">
        <v>262105</v>
      </c>
      <c r="E148" s="36">
        <f t="shared" si="63"/>
        <v>9960</v>
      </c>
      <c r="F148" s="36">
        <f>AVERAGE($E$12:E148)</f>
        <v>743.80291970802921</v>
      </c>
      <c r="G148" s="107">
        <f t="shared" si="48"/>
        <v>238570.08333333334</v>
      </c>
      <c r="H148" s="103">
        <f t="shared" si="49"/>
        <v>238889.70343137253</v>
      </c>
      <c r="I148" s="59">
        <f t="shared" si="52"/>
        <v>23215.296568627469</v>
      </c>
      <c r="J148" s="59">
        <f t="shared" si="50"/>
        <v>23215.296568627469</v>
      </c>
      <c r="K148" s="99">
        <f t="shared" si="53"/>
        <v>8.8572505555511993E-2</v>
      </c>
      <c r="L148" s="100">
        <f t="shared" si="51"/>
        <v>538949994.76932633</v>
      </c>
      <c r="N148" s="107">
        <f t="shared" si="54"/>
        <v>239555.8327327861</v>
      </c>
      <c r="O148" s="59">
        <f t="shared" si="55"/>
        <v>22549.167267213896</v>
      </c>
      <c r="P148" s="59">
        <f t="shared" si="56"/>
        <v>22549.167267213896</v>
      </c>
      <c r="Q148" s="99">
        <f t="shared" si="64"/>
        <v>8.6031045829777747E-2</v>
      </c>
      <c r="R148" s="100">
        <f t="shared" si="57"/>
        <v>508464944.4447906</v>
      </c>
      <c r="T148" s="107">
        <f t="shared" si="58"/>
        <v>247767.80660346404</v>
      </c>
      <c r="U148" s="103">
        <f t="shared" si="59"/>
        <v>1838.1092613326418</v>
      </c>
      <c r="V148" s="108">
        <v>1</v>
      </c>
      <c r="W148" s="103">
        <f t="shared" si="60"/>
        <v>249605.91586479667</v>
      </c>
      <c r="X148" s="104">
        <f t="shared" si="65"/>
        <v>12499.084135203331</v>
      </c>
      <c r="Y148" s="104">
        <f t="shared" si="61"/>
        <v>12499.084135203331</v>
      </c>
      <c r="Z148" s="105">
        <f t="shared" si="66"/>
        <v>4.9571017213124714E-2</v>
      </c>
      <c r="AA148" s="106">
        <f t="shared" si="62"/>
        <v>156227104.21889162</v>
      </c>
      <c r="AC148" s="27">
        <f>_xlfn.FORECAST.ETS(C148,$D$11:D147,$C$11:C147,1,1,1)</f>
        <v>258819.90323197347</v>
      </c>
      <c r="AD148" s="42">
        <f t="shared" si="67"/>
        <v>3285.0967680265312</v>
      </c>
      <c r="AE148" s="27">
        <f t="shared" si="68"/>
        <v>3285.0967680265312</v>
      </c>
      <c r="AF148" s="42">
        <f t="shared" si="69"/>
        <v>10791860.775298361</v>
      </c>
    </row>
    <row r="149" spans="1:32" ht="15" customHeight="1" x14ac:dyDescent="0.25">
      <c r="A149" s="281"/>
      <c r="B149" s="34">
        <v>139</v>
      </c>
      <c r="C149" s="35">
        <v>37803</v>
      </c>
      <c r="D149" s="36">
        <v>260687</v>
      </c>
      <c r="E149" s="36">
        <f t="shared" si="63"/>
        <v>-1418</v>
      </c>
      <c r="F149" s="36">
        <f>AVERAGE($E$12:E149)</f>
        <v>728.13768115942025</v>
      </c>
      <c r="G149" s="107">
        <f t="shared" si="48"/>
        <v>239046.16666666666</v>
      </c>
      <c r="H149" s="103">
        <f t="shared" si="49"/>
        <v>239313.88625304136</v>
      </c>
      <c r="I149" s="59">
        <f t="shared" si="52"/>
        <v>21373.113746958639</v>
      </c>
      <c r="J149" s="59">
        <f t="shared" si="50"/>
        <v>21373.113746958639</v>
      </c>
      <c r="K149" s="99">
        <f t="shared" si="53"/>
        <v>8.1987647051669776E-2</v>
      </c>
      <c r="L149" s="100">
        <f t="shared" si="51"/>
        <v>456809991.24043238</v>
      </c>
      <c r="N149" s="107">
        <f t="shared" si="54"/>
        <v>244065.66618622889</v>
      </c>
      <c r="O149" s="59">
        <f t="shared" si="55"/>
        <v>16621.333813771111</v>
      </c>
      <c r="P149" s="59">
        <f t="shared" si="56"/>
        <v>16621.333813771111</v>
      </c>
      <c r="Q149" s="99">
        <f t="shared" si="64"/>
        <v>6.3759734140064944E-2</v>
      </c>
      <c r="R149" s="100">
        <f t="shared" si="57"/>
        <v>276268737.74881089</v>
      </c>
      <c r="T149" s="107">
        <f t="shared" si="58"/>
        <v>252930.24110535765</v>
      </c>
      <c r="U149" s="103">
        <f t="shared" si="59"/>
        <v>2348.97393541776</v>
      </c>
      <c r="V149" s="108">
        <v>1</v>
      </c>
      <c r="W149" s="103">
        <f t="shared" si="60"/>
        <v>255279.21504077542</v>
      </c>
      <c r="X149" s="104">
        <f t="shared" si="65"/>
        <v>5407.7849592245766</v>
      </c>
      <c r="Y149" s="104">
        <f t="shared" si="61"/>
        <v>5407.7849592245766</v>
      </c>
      <c r="Z149" s="105">
        <f t="shared" si="66"/>
        <v>2.0632132005206222E-2</v>
      </c>
      <c r="AA149" s="106">
        <f t="shared" si="62"/>
        <v>29244138.165215556</v>
      </c>
      <c r="AC149" s="27">
        <f>_xlfn.FORECAST.ETS(C149,$D$11:D148,$C$11:C148,1,1,1)</f>
        <v>260889.06647464944</v>
      </c>
      <c r="AD149" s="42">
        <f t="shared" si="67"/>
        <v>-202.06647464944399</v>
      </c>
      <c r="AE149" s="27">
        <f t="shared" si="68"/>
        <v>202.06647464944399</v>
      </c>
      <c r="AF149" s="42">
        <f t="shared" si="69"/>
        <v>40830.860177254392</v>
      </c>
    </row>
    <row r="150" spans="1:32" ht="15" customHeight="1" x14ac:dyDescent="0.25">
      <c r="A150" s="281"/>
      <c r="B150" s="34">
        <v>140</v>
      </c>
      <c r="C150" s="35">
        <v>37834</v>
      </c>
      <c r="D150" s="36">
        <v>237451</v>
      </c>
      <c r="E150" s="36">
        <f t="shared" si="63"/>
        <v>-23236</v>
      </c>
      <c r="F150" s="36">
        <f>AVERAGE($E$12:E150)</f>
        <v>555.73381294964031</v>
      </c>
      <c r="G150" s="107">
        <f t="shared" si="48"/>
        <v>239214.58333333334</v>
      </c>
      <c r="H150" s="103">
        <f t="shared" si="49"/>
        <v>239774.30434782608</v>
      </c>
      <c r="I150" s="59">
        <f t="shared" si="52"/>
        <v>-2323.3043478260806</v>
      </c>
      <c r="J150" s="59">
        <f t="shared" si="50"/>
        <v>2323.3043478260806</v>
      </c>
      <c r="K150" s="99">
        <f t="shared" si="53"/>
        <v>9.7843527625745136E-3</v>
      </c>
      <c r="L150" s="100">
        <f t="shared" si="51"/>
        <v>5397743.09262757</v>
      </c>
      <c r="N150" s="107">
        <f t="shared" si="54"/>
        <v>247389.93294898313</v>
      </c>
      <c r="O150" s="59">
        <f t="shared" si="55"/>
        <v>-9938.9329489831289</v>
      </c>
      <c r="P150" s="59">
        <f t="shared" si="56"/>
        <v>9938.9329489831289</v>
      </c>
      <c r="Q150" s="99">
        <f t="shared" si="64"/>
        <v>4.1856774446025195E-2</v>
      </c>
      <c r="R150" s="100">
        <f t="shared" si="57"/>
        <v>98782388.164382473</v>
      </c>
      <c r="T150" s="107">
        <f t="shared" si="58"/>
        <v>249930.75052854279</v>
      </c>
      <c r="U150" s="103">
        <f t="shared" si="59"/>
        <v>1527.050272065115</v>
      </c>
      <c r="V150" s="108">
        <v>1</v>
      </c>
      <c r="W150" s="103">
        <f t="shared" si="60"/>
        <v>251457.80080060792</v>
      </c>
      <c r="X150" s="104">
        <f t="shared" si="65"/>
        <v>-14006.800800607918</v>
      </c>
      <c r="Y150" s="104">
        <f t="shared" si="61"/>
        <v>14006.800800607918</v>
      </c>
      <c r="Z150" s="105">
        <f t="shared" si="66"/>
        <v>5.3730338684352952E-2</v>
      </c>
      <c r="AA150" s="106">
        <f t="shared" si="62"/>
        <v>196190468.66791061</v>
      </c>
      <c r="AC150" s="27">
        <f>_xlfn.FORECAST.ETS(C150,$D$11:D149,$C$11:C149,1,1,1)</f>
        <v>239187.68963344849</v>
      </c>
      <c r="AD150" s="42">
        <f t="shared" si="67"/>
        <v>-1736.6896334484918</v>
      </c>
      <c r="AE150" s="27">
        <f t="shared" si="68"/>
        <v>1736.6896334484918</v>
      </c>
      <c r="AF150" s="42">
        <f t="shared" si="69"/>
        <v>3016090.8829274569</v>
      </c>
    </row>
    <row r="151" spans="1:32" ht="15" customHeight="1" x14ac:dyDescent="0.25">
      <c r="A151" s="281"/>
      <c r="B151" s="34">
        <v>141</v>
      </c>
      <c r="C151" s="35">
        <v>37865</v>
      </c>
      <c r="D151" s="36">
        <v>254048</v>
      </c>
      <c r="E151" s="36">
        <f t="shared" si="63"/>
        <v>16597</v>
      </c>
      <c r="F151" s="36">
        <f>AVERAGE($E$12:E151)</f>
        <v>670.31428571428569</v>
      </c>
      <c r="G151" s="107">
        <f t="shared" ref="G151:G214" si="70">AVERAGE(D139:D150)</f>
        <v>239533.41666666666</v>
      </c>
      <c r="H151" s="103">
        <f t="shared" ref="H151:H214" si="71">G150+$F150</f>
        <v>239770.31714628299</v>
      </c>
      <c r="I151" s="59">
        <f t="shared" si="52"/>
        <v>14277.682853717008</v>
      </c>
      <c r="J151" s="59">
        <f t="shared" ref="J151:J214" si="72">ABS(I151)</f>
        <v>14277.682853717008</v>
      </c>
      <c r="K151" s="99">
        <f t="shared" si="53"/>
        <v>5.6200729207539553E-2</v>
      </c>
      <c r="L151" s="100">
        <f t="shared" ref="L151:L214" si="73">J151^2</f>
        <v>203852227.67132464</v>
      </c>
      <c r="N151" s="107">
        <f t="shared" si="54"/>
        <v>245402.14635918653</v>
      </c>
      <c r="O151" s="59">
        <f t="shared" si="55"/>
        <v>8645.8536408134678</v>
      </c>
      <c r="P151" s="59">
        <f t="shared" si="56"/>
        <v>8645.8536408134678</v>
      </c>
      <c r="Q151" s="99">
        <f t="shared" si="64"/>
        <v>3.4032362548862688E-2</v>
      </c>
      <c r="R151" s="100">
        <f t="shared" si="57"/>
        <v>74750785.178367496</v>
      </c>
      <c r="T151" s="107">
        <f t="shared" si="58"/>
        <v>252234.86056042553</v>
      </c>
      <c r="U151" s="103">
        <f t="shared" si="59"/>
        <v>1646.4646952088931</v>
      </c>
      <c r="V151" s="108">
        <v>1</v>
      </c>
      <c r="W151" s="103">
        <f t="shared" si="60"/>
        <v>253881.32525563441</v>
      </c>
      <c r="X151" s="104">
        <f t="shared" si="65"/>
        <v>166.67474436559132</v>
      </c>
      <c r="Y151" s="104">
        <f t="shared" si="61"/>
        <v>166.67474436559132</v>
      </c>
      <c r="Z151" s="105">
        <f t="shared" si="66"/>
        <v>7.0193321723467715E-4</v>
      </c>
      <c r="AA151" s="106">
        <f t="shared" si="62"/>
        <v>27780.470409335216</v>
      </c>
      <c r="AC151" s="27">
        <f>_xlfn.FORECAST.ETS(C151,$D$11:D150,$C$11:C150,1,1,1)</f>
        <v>249417.74576179331</v>
      </c>
      <c r="AD151" s="42">
        <f t="shared" si="67"/>
        <v>4630.2542382066895</v>
      </c>
      <c r="AE151" s="27">
        <f t="shared" si="68"/>
        <v>4630.2542382066895</v>
      </c>
      <c r="AF151" s="42">
        <f t="shared" si="69"/>
        <v>21439254.310431011</v>
      </c>
    </row>
    <row r="152" spans="1:32" ht="15" customHeight="1" x14ac:dyDescent="0.25">
      <c r="A152" s="281"/>
      <c r="B152" s="34">
        <v>142</v>
      </c>
      <c r="C152" s="35">
        <v>37895</v>
      </c>
      <c r="D152" s="36">
        <v>233698</v>
      </c>
      <c r="E152" s="36">
        <f t="shared" si="63"/>
        <v>-20350</v>
      </c>
      <c r="F152" s="36">
        <f>AVERAGE($E$12:E152)</f>
        <v>521.23404255319144</v>
      </c>
      <c r="G152" s="107">
        <f t="shared" si="70"/>
        <v>240241.08333333334</v>
      </c>
      <c r="H152" s="103">
        <f t="shared" si="71"/>
        <v>240203.73095238095</v>
      </c>
      <c r="I152" s="59">
        <f t="shared" si="52"/>
        <v>-6505.7309523809527</v>
      </c>
      <c r="J152" s="59">
        <f t="shared" si="72"/>
        <v>6505.7309523809527</v>
      </c>
      <c r="K152" s="99">
        <f t="shared" si="53"/>
        <v>2.7838196956674652E-2</v>
      </c>
      <c r="L152" s="100">
        <f t="shared" si="73"/>
        <v>42324535.224767581</v>
      </c>
      <c r="N152" s="107">
        <f t="shared" si="54"/>
        <v>247131.31708734925</v>
      </c>
      <c r="O152" s="59">
        <f t="shared" si="55"/>
        <v>-13433.317087349249</v>
      </c>
      <c r="P152" s="59">
        <f t="shared" si="56"/>
        <v>13433.317087349249</v>
      </c>
      <c r="Q152" s="99">
        <f t="shared" si="64"/>
        <v>5.7481523536141728E-2</v>
      </c>
      <c r="R152" s="100">
        <f t="shared" si="57"/>
        <v>180454007.96926931</v>
      </c>
      <c r="T152" s="107">
        <f t="shared" si="58"/>
        <v>247826.32767894407</v>
      </c>
      <c r="U152" s="103">
        <f t="shared" si="59"/>
        <v>715.96477725257716</v>
      </c>
      <c r="V152" s="108">
        <v>1</v>
      </c>
      <c r="W152" s="103">
        <f t="shared" si="60"/>
        <v>248542.29245619665</v>
      </c>
      <c r="X152" s="104">
        <f t="shared" si="65"/>
        <v>-14844.29245619665</v>
      </c>
      <c r="Y152" s="104">
        <f t="shared" si="61"/>
        <v>14844.29245619665</v>
      </c>
      <c r="Z152" s="105">
        <f t="shared" si="66"/>
        <v>5.8431054195257001E-2</v>
      </c>
      <c r="AA152" s="106">
        <f t="shared" si="62"/>
        <v>220353018.52509677</v>
      </c>
      <c r="AC152" s="27">
        <f>_xlfn.FORECAST.ETS(C152,$D$11:D151,$C$11:C151,1,1,1)</f>
        <v>236441.15339419557</v>
      </c>
      <c r="AD152" s="42">
        <f t="shared" si="67"/>
        <v>-2743.1533941955713</v>
      </c>
      <c r="AE152" s="27">
        <f t="shared" si="68"/>
        <v>2743.1533941955713</v>
      </c>
      <c r="AF152" s="42">
        <f t="shared" si="69"/>
        <v>7524890.5440866835</v>
      </c>
    </row>
    <row r="153" spans="1:32" ht="15" customHeight="1" x14ac:dyDescent="0.25">
      <c r="A153" s="281"/>
      <c r="B153" s="34">
        <v>143</v>
      </c>
      <c r="C153" s="35">
        <v>37926</v>
      </c>
      <c r="D153" s="36">
        <v>238538</v>
      </c>
      <c r="E153" s="36">
        <f t="shared" si="63"/>
        <v>4840</v>
      </c>
      <c r="F153" s="36">
        <f>AVERAGE($E$12:E153)</f>
        <v>551.64788732394368</v>
      </c>
      <c r="G153" s="107">
        <f t="shared" si="70"/>
        <v>240495.25</v>
      </c>
      <c r="H153" s="103">
        <f t="shared" si="71"/>
        <v>240762.31737588655</v>
      </c>
      <c r="I153" s="59">
        <f t="shared" ref="I153:I216" si="74">$D153-H153</f>
        <v>-2224.3173758865451</v>
      </c>
      <c r="J153" s="59">
        <f t="shared" si="72"/>
        <v>2224.3173758865451</v>
      </c>
      <c r="K153" s="99">
        <f t="shared" ref="K153:K216" si="75">J153/$D153</f>
        <v>9.324792594414915E-3</v>
      </c>
      <c r="L153" s="100">
        <f t="shared" si="73"/>
        <v>4947587.7886708053</v>
      </c>
      <c r="N153" s="107">
        <f t="shared" si="54"/>
        <v>244444.65366987942</v>
      </c>
      <c r="O153" s="59">
        <f t="shared" si="55"/>
        <v>-5906.6536698794225</v>
      </c>
      <c r="P153" s="59">
        <f t="shared" si="56"/>
        <v>5906.6536698794225</v>
      </c>
      <c r="Q153" s="99">
        <f t="shared" si="64"/>
        <v>2.4761898187623869E-2</v>
      </c>
      <c r="R153" s="100">
        <f t="shared" si="57"/>
        <v>34888557.575900048</v>
      </c>
      <c r="T153" s="107">
        <f t="shared" si="58"/>
        <v>245541.00471933765</v>
      </c>
      <c r="U153" s="103">
        <f t="shared" si="59"/>
        <v>254.74279366970734</v>
      </c>
      <c r="V153" s="108">
        <v>1</v>
      </c>
      <c r="W153" s="103">
        <f t="shared" si="60"/>
        <v>245795.74751300737</v>
      </c>
      <c r="X153" s="104">
        <f t="shared" si="65"/>
        <v>-7257.7475130073726</v>
      </c>
      <c r="Y153" s="104">
        <f t="shared" si="61"/>
        <v>7257.7475130073726</v>
      </c>
      <c r="Z153" s="105">
        <f t="shared" si="66"/>
        <v>3.1056095957207049E-2</v>
      </c>
      <c r="AA153" s="106">
        <f t="shared" si="62"/>
        <v>52674898.962564699</v>
      </c>
      <c r="AC153" s="27">
        <f>_xlfn.FORECAST.ETS(C153,$D$11:D152,$C$11:C152,1,1,1)</f>
        <v>236556.73503059195</v>
      </c>
      <c r="AD153" s="42">
        <f t="shared" si="67"/>
        <v>1981.2649694080465</v>
      </c>
      <c r="AE153" s="27">
        <f t="shared" si="68"/>
        <v>1981.2649694080465</v>
      </c>
      <c r="AF153" s="42">
        <f t="shared" si="69"/>
        <v>3925410.879003467</v>
      </c>
    </row>
    <row r="154" spans="1:32" ht="15" customHeight="1" x14ac:dyDescent="0.25">
      <c r="A154" s="281"/>
      <c r="B154" s="34">
        <v>144</v>
      </c>
      <c r="C154" s="35">
        <v>37956</v>
      </c>
      <c r="D154" s="36">
        <v>222450</v>
      </c>
      <c r="E154" s="36">
        <f t="shared" si="63"/>
        <v>-16088</v>
      </c>
      <c r="F154" s="36">
        <f>AVERAGE($E$12:E154)</f>
        <v>435.28671328671328</v>
      </c>
      <c r="G154" s="107">
        <f t="shared" si="70"/>
        <v>240851.75</v>
      </c>
      <c r="H154" s="103">
        <f t="shared" si="71"/>
        <v>241046.89788732395</v>
      </c>
      <c r="I154" s="59">
        <f t="shared" si="74"/>
        <v>-18596.897887323954</v>
      </c>
      <c r="J154" s="59">
        <f t="shared" si="72"/>
        <v>18596.897887323954</v>
      </c>
      <c r="K154" s="99">
        <f t="shared" si="75"/>
        <v>8.360035013407037E-2</v>
      </c>
      <c r="L154" s="100">
        <f t="shared" si="73"/>
        <v>345844611.03155416</v>
      </c>
      <c r="N154" s="107">
        <f t="shared" si="54"/>
        <v>243263.32293590356</v>
      </c>
      <c r="O154" s="59">
        <f t="shared" si="55"/>
        <v>-20813.322935903561</v>
      </c>
      <c r="P154" s="59">
        <f t="shared" si="56"/>
        <v>20813.322935903561</v>
      </c>
      <c r="Q154" s="99">
        <f t="shared" si="64"/>
        <v>9.356405006025427E-2</v>
      </c>
      <c r="R154" s="100">
        <f t="shared" si="57"/>
        <v>433194411.63420922</v>
      </c>
      <c r="T154" s="107">
        <f t="shared" si="58"/>
        <v>238792.02325910516</v>
      </c>
      <c r="U154" s="103">
        <f t="shared" si="59"/>
        <v>-821.55240894651172</v>
      </c>
      <c r="V154" s="108">
        <v>1</v>
      </c>
      <c r="W154" s="103">
        <f t="shared" si="60"/>
        <v>237970.47085015866</v>
      </c>
      <c r="X154" s="104">
        <f t="shared" si="65"/>
        <v>-15520.470850158657</v>
      </c>
      <c r="Y154" s="104">
        <f t="shared" si="61"/>
        <v>15520.470850158657</v>
      </c>
      <c r="Z154" s="105">
        <f t="shared" si="66"/>
        <v>6.5064982728783916E-2</v>
      </c>
      <c r="AA154" s="106">
        <f t="shared" si="62"/>
        <v>240885015.41062459</v>
      </c>
      <c r="AC154" s="27">
        <f>_xlfn.FORECAST.ETS(C154,$D$11:D153,$C$11:C153,1,1,1)</f>
        <v>223088.89908186856</v>
      </c>
      <c r="AD154" s="42">
        <f t="shared" si="67"/>
        <v>-638.8990818685561</v>
      </c>
      <c r="AE154" s="27">
        <f t="shared" si="68"/>
        <v>638.8990818685561</v>
      </c>
      <c r="AF154" s="42">
        <f t="shared" si="69"/>
        <v>408192.03681248392</v>
      </c>
    </row>
    <row r="155" spans="1:32" ht="15" customHeight="1" x14ac:dyDescent="0.25">
      <c r="A155" s="281"/>
      <c r="B155" s="34">
        <v>145</v>
      </c>
      <c r="C155" s="35">
        <v>37987</v>
      </c>
      <c r="D155" s="36">
        <v>213709</v>
      </c>
      <c r="E155" s="36">
        <f t="shared" si="63"/>
        <v>-8741</v>
      </c>
      <c r="F155" s="36">
        <f>AVERAGE($E$12:E155)</f>
        <v>371.5625</v>
      </c>
      <c r="G155" s="107">
        <f t="shared" si="70"/>
        <v>241178.08333333334</v>
      </c>
      <c r="H155" s="103">
        <f t="shared" si="71"/>
        <v>241287.03671328671</v>
      </c>
      <c r="I155" s="59">
        <f t="shared" si="74"/>
        <v>-27578.03671328671</v>
      </c>
      <c r="J155" s="59">
        <f t="shared" si="72"/>
        <v>27578.03671328671</v>
      </c>
      <c r="K155" s="99">
        <f t="shared" si="75"/>
        <v>0.12904480725325893</v>
      </c>
      <c r="L155" s="100">
        <f t="shared" si="73"/>
        <v>760548108.95938969</v>
      </c>
      <c r="N155" s="107">
        <f t="shared" si="54"/>
        <v>239100.65834872285</v>
      </c>
      <c r="O155" s="59">
        <f t="shared" si="55"/>
        <v>-25391.658348722849</v>
      </c>
      <c r="P155" s="59">
        <f t="shared" si="56"/>
        <v>25391.658348722849</v>
      </c>
      <c r="Q155" s="99">
        <f t="shared" si="64"/>
        <v>0.11881417417480242</v>
      </c>
      <c r="R155" s="100">
        <f t="shared" si="57"/>
        <v>644736313.69826674</v>
      </c>
      <c r="T155" s="107">
        <f t="shared" si="58"/>
        <v>230692.02959511103</v>
      </c>
      <c r="U155" s="103">
        <f t="shared" si="59"/>
        <v>-1940.0646634755312</v>
      </c>
      <c r="V155" s="108">
        <v>1</v>
      </c>
      <c r="W155" s="103">
        <f t="shared" si="60"/>
        <v>228751.96493163551</v>
      </c>
      <c r="X155" s="104">
        <f t="shared" si="65"/>
        <v>-15042.964931635506</v>
      </c>
      <c r="Y155" s="104">
        <f t="shared" si="61"/>
        <v>15042.964931635506</v>
      </c>
      <c r="Z155" s="105">
        <f t="shared" si="66"/>
        <v>6.762402756410657E-2</v>
      </c>
      <c r="AA155" s="106">
        <f t="shared" si="62"/>
        <v>226290793.93441564</v>
      </c>
      <c r="AC155" s="27">
        <f>_xlfn.FORECAST.ETS(C155,$D$11:D154,$C$11:C154,1,1,1)</f>
        <v>214115.28608886676</v>
      </c>
      <c r="AD155" s="42">
        <f t="shared" si="67"/>
        <v>-406.28608886676375</v>
      </c>
      <c r="AE155" s="27">
        <f t="shared" si="68"/>
        <v>406.28608886676375</v>
      </c>
      <c r="AF155" s="42">
        <f t="shared" si="69"/>
        <v>165068.38600665185</v>
      </c>
    </row>
    <row r="156" spans="1:32" ht="15" customHeight="1" x14ac:dyDescent="0.25">
      <c r="A156" s="281"/>
      <c r="B156" s="34">
        <v>146</v>
      </c>
      <c r="C156" s="35">
        <v>38018</v>
      </c>
      <c r="D156" s="36">
        <v>251403</v>
      </c>
      <c r="E156" s="36">
        <f t="shared" si="63"/>
        <v>37694</v>
      </c>
      <c r="F156" s="36">
        <f>AVERAGE($E$12:E156)</f>
        <v>628.95862068965516</v>
      </c>
      <c r="G156" s="107">
        <f t="shared" si="70"/>
        <v>242014.08333333334</v>
      </c>
      <c r="H156" s="103">
        <f t="shared" si="71"/>
        <v>241549.64583333334</v>
      </c>
      <c r="I156" s="59">
        <f t="shared" si="74"/>
        <v>9853.354166666657</v>
      </c>
      <c r="J156" s="59">
        <f t="shared" si="72"/>
        <v>9853.354166666657</v>
      </c>
      <c r="K156" s="99">
        <f t="shared" si="75"/>
        <v>3.9193462952576766E-2</v>
      </c>
      <c r="L156" s="100">
        <f t="shared" si="73"/>
        <v>97088588.333767176</v>
      </c>
      <c r="N156" s="107">
        <f t="shared" si="54"/>
        <v>234022.32667897828</v>
      </c>
      <c r="O156" s="59">
        <f t="shared" si="55"/>
        <v>17380.673321021721</v>
      </c>
      <c r="P156" s="59">
        <f t="shared" si="56"/>
        <v>17380.673321021721</v>
      </c>
      <c r="Q156" s="99">
        <f t="shared" si="64"/>
        <v>6.9134709295520416E-2</v>
      </c>
      <c r="R156" s="100">
        <f t="shared" si="57"/>
        <v>302087805.09207618</v>
      </c>
      <c r="T156" s="107">
        <f t="shared" si="58"/>
        <v>235547.27545214485</v>
      </c>
      <c r="U156" s="103">
        <f t="shared" si="59"/>
        <v>-895.79737818987769</v>
      </c>
      <c r="V156" s="108">
        <v>1</v>
      </c>
      <c r="W156" s="103">
        <f t="shared" si="60"/>
        <v>234651.47807395496</v>
      </c>
      <c r="X156" s="104">
        <f t="shared" si="65"/>
        <v>16751.521926045039</v>
      </c>
      <c r="Y156" s="104">
        <f t="shared" si="61"/>
        <v>16751.521926045039</v>
      </c>
      <c r="Z156" s="105">
        <f t="shared" si="66"/>
        <v>7.8384728420632918E-2</v>
      </c>
      <c r="AA156" s="106">
        <f t="shared" si="62"/>
        <v>280613486.83876771</v>
      </c>
      <c r="AC156" s="27">
        <f>_xlfn.FORECAST.ETS(C156,$D$11:D155,$C$11:C155,1,1,1)</f>
        <v>244966.07963618822</v>
      </c>
      <c r="AD156" s="42">
        <f t="shared" si="67"/>
        <v>6436.920363811776</v>
      </c>
      <c r="AE156" s="27">
        <f t="shared" si="68"/>
        <v>6436.920363811776</v>
      </c>
      <c r="AF156" s="42">
        <f t="shared" si="69"/>
        <v>41433943.770054728</v>
      </c>
    </row>
    <row r="157" spans="1:32" ht="15" customHeight="1" x14ac:dyDescent="0.25">
      <c r="A157" s="281"/>
      <c r="B157" s="34">
        <v>147</v>
      </c>
      <c r="C157" s="35">
        <v>38047</v>
      </c>
      <c r="D157" s="36">
        <v>250968</v>
      </c>
      <c r="E157" s="36">
        <f t="shared" si="63"/>
        <v>-435</v>
      </c>
      <c r="F157" s="36">
        <f>AVERAGE($E$12:E157)</f>
        <v>621.67123287671234</v>
      </c>
      <c r="G157" s="107">
        <f t="shared" si="70"/>
        <v>243241.08333333334</v>
      </c>
      <c r="H157" s="103">
        <f t="shared" si="71"/>
        <v>242643.04195402301</v>
      </c>
      <c r="I157" s="59">
        <f t="shared" si="74"/>
        <v>8324.9580459769932</v>
      </c>
      <c r="J157" s="59">
        <f t="shared" si="72"/>
        <v>8324.9580459769932</v>
      </c>
      <c r="K157" s="99">
        <f t="shared" si="75"/>
        <v>3.3171392551946836E-2</v>
      </c>
      <c r="L157" s="100">
        <f t="shared" si="73"/>
        <v>69304926.46727708</v>
      </c>
      <c r="N157" s="107">
        <f t="shared" si="54"/>
        <v>237498.46134318263</v>
      </c>
      <c r="O157" s="59">
        <f t="shared" si="55"/>
        <v>13469.538656817371</v>
      </c>
      <c r="P157" s="59">
        <f t="shared" si="56"/>
        <v>13469.538656817371</v>
      </c>
      <c r="Q157" s="99">
        <f t="shared" si="64"/>
        <v>5.3670343058945247E-2</v>
      </c>
      <c r="R157" s="100">
        <f t="shared" si="57"/>
        <v>181428471.62749749</v>
      </c>
      <c r="T157" s="107">
        <f t="shared" si="58"/>
        <v>239546.43465176845</v>
      </c>
      <c r="U157" s="103">
        <f t="shared" si="59"/>
        <v>-143.56640924789076</v>
      </c>
      <c r="V157" s="108">
        <v>1</v>
      </c>
      <c r="W157" s="103">
        <f t="shared" si="60"/>
        <v>239402.86824252055</v>
      </c>
      <c r="X157" s="104">
        <f t="shared" si="65"/>
        <v>11565.131757479452</v>
      </c>
      <c r="Y157" s="104">
        <f t="shared" si="61"/>
        <v>11565.131757479452</v>
      </c>
      <c r="Z157" s="105">
        <f t="shared" si="66"/>
        <v>4.6002361775632959E-2</v>
      </c>
      <c r="AA157" s="106">
        <f t="shared" si="62"/>
        <v>133752272.56785975</v>
      </c>
      <c r="AC157" s="27">
        <f>_xlfn.FORECAST.ETS(C157,$D$11:D156,$C$11:C156,1,1,1)</f>
        <v>247253.67073046666</v>
      </c>
      <c r="AD157" s="42">
        <f t="shared" si="67"/>
        <v>3714.3292695333366</v>
      </c>
      <c r="AE157" s="27">
        <f t="shared" si="68"/>
        <v>3714.3292695333366</v>
      </c>
      <c r="AF157" s="42">
        <f t="shared" si="69"/>
        <v>13796241.922512051</v>
      </c>
    </row>
    <row r="158" spans="1:32" ht="15" customHeight="1" x14ac:dyDescent="0.25">
      <c r="A158" s="281"/>
      <c r="B158" s="34">
        <v>148</v>
      </c>
      <c r="C158" s="35">
        <v>38078</v>
      </c>
      <c r="D158" s="36">
        <v>257235</v>
      </c>
      <c r="E158" s="36">
        <f t="shared" si="63"/>
        <v>6267</v>
      </c>
      <c r="F158" s="36">
        <f>AVERAGE($E$12:E158)</f>
        <v>660.07482993197277</v>
      </c>
      <c r="G158" s="107">
        <f t="shared" si="70"/>
        <v>244203.83333333334</v>
      </c>
      <c r="H158" s="103">
        <f t="shared" si="71"/>
        <v>243862.75456621006</v>
      </c>
      <c r="I158" s="59">
        <f t="shared" si="74"/>
        <v>13372.24543378994</v>
      </c>
      <c r="J158" s="59">
        <f t="shared" si="72"/>
        <v>13372.24543378994</v>
      </c>
      <c r="K158" s="99">
        <f t="shared" si="75"/>
        <v>5.1984548890275192E-2</v>
      </c>
      <c r="L158" s="100">
        <f t="shared" si="73"/>
        <v>178816947.94151589</v>
      </c>
      <c r="N158" s="107">
        <f t="shared" si="54"/>
        <v>240192.36907454612</v>
      </c>
      <c r="O158" s="59">
        <f t="shared" si="55"/>
        <v>17042.630925453879</v>
      </c>
      <c r="P158" s="59">
        <f t="shared" si="56"/>
        <v>17042.630925453879</v>
      </c>
      <c r="Q158" s="99">
        <f t="shared" si="64"/>
        <v>6.6253157328722292E-2</v>
      </c>
      <c r="R158" s="100">
        <f t="shared" si="57"/>
        <v>290451268.86123693</v>
      </c>
      <c r="T158" s="107">
        <f t="shared" si="58"/>
        <v>244752.50776976437</v>
      </c>
      <c r="U158" s="103">
        <f t="shared" si="59"/>
        <v>678.53782418057472</v>
      </c>
      <c r="V158" s="108">
        <v>1</v>
      </c>
      <c r="W158" s="103">
        <f t="shared" si="60"/>
        <v>245431.04559394496</v>
      </c>
      <c r="X158" s="104">
        <f t="shared" si="65"/>
        <v>11803.95440605504</v>
      </c>
      <c r="Y158" s="104">
        <f t="shared" si="61"/>
        <v>11803.95440605504</v>
      </c>
      <c r="Z158" s="105">
        <f t="shared" si="66"/>
        <v>4.7033703125717384E-2</v>
      </c>
      <c r="AA158" s="106">
        <f t="shared" si="62"/>
        <v>139333339.62022617</v>
      </c>
      <c r="AC158" s="27">
        <f>_xlfn.FORECAST.ETS(C158,$D$11:D157,$C$11:C157,1,1,1)</f>
        <v>261436.98596783035</v>
      </c>
      <c r="AD158" s="42">
        <f t="shared" si="67"/>
        <v>-4201.9859678303474</v>
      </c>
      <c r="AE158" s="27">
        <f t="shared" si="68"/>
        <v>4201.9859678303474</v>
      </c>
      <c r="AF158" s="42">
        <f t="shared" si="69"/>
        <v>17656686.07384314</v>
      </c>
    </row>
    <row r="159" spans="1:32" ht="15" customHeight="1" x14ac:dyDescent="0.25">
      <c r="A159" s="281"/>
      <c r="B159" s="34">
        <v>149</v>
      </c>
      <c r="C159" s="35">
        <v>38108</v>
      </c>
      <c r="D159" s="36">
        <v>257383</v>
      </c>
      <c r="E159" s="36">
        <f t="shared" si="63"/>
        <v>148</v>
      </c>
      <c r="F159" s="36">
        <f>AVERAGE($E$12:E159)</f>
        <v>656.6148648648649</v>
      </c>
      <c r="G159" s="107">
        <f t="shared" si="70"/>
        <v>244536.41666666666</v>
      </c>
      <c r="H159" s="103">
        <f t="shared" si="71"/>
        <v>244863.90816326533</v>
      </c>
      <c r="I159" s="59">
        <f t="shared" si="74"/>
        <v>12519.091836734675</v>
      </c>
      <c r="J159" s="59">
        <f t="shared" si="72"/>
        <v>12519.091836734675</v>
      </c>
      <c r="K159" s="99">
        <f t="shared" si="75"/>
        <v>4.8639932850012141E-2</v>
      </c>
      <c r="L159" s="100">
        <f t="shared" si="73"/>
        <v>156727660.41659677</v>
      </c>
      <c r="N159" s="107">
        <f t="shared" si="54"/>
        <v>243600.89525963692</v>
      </c>
      <c r="O159" s="59">
        <f t="shared" si="55"/>
        <v>13782.10474036308</v>
      </c>
      <c r="P159" s="59">
        <f t="shared" si="56"/>
        <v>13782.10474036308</v>
      </c>
      <c r="Q159" s="99">
        <f t="shared" si="64"/>
        <v>5.3547066979416198E-2</v>
      </c>
      <c r="R159" s="100">
        <f t="shared" si="57"/>
        <v>189946411.0743385</v>
      </c>
      <c r="T159" s="107">
        <f t="shared" si="58"/>
        <v>249016.63191576145</v>
      </c>
      <c r="U159" s="103">
        <f t="shared" si="59"/>
        <v>1229.5517157665076</v>
      </c>
      <c r="V159" s="108">
        <v>1</v>
      </c>
      <c r="W159" s="103">
        <f t="shared" si="60"/>
        <v>250246.18363152797</v>
      </c>
      <c r="X159" s="104">
        <f t="shared" si="65"/>
        <v>7136.8163684720348</v>
      </c>
      <c r="Y159" s="104">
        <f t="shared" si="61"/>
        <v>7136.8163684720348</v>
      </c>
      <c r="Z159" s="105">
        <f t="shared" si="66"/>
        <v>2.7744344154069372E-2</v>
      </c>
      <c r="AA159" s="106">
        <f t="shared" si="62"/>
        <v>50934147.877290361</v>
      </c>
      <c r="AC159" s="27">
        <f>_xlfn.FORECAST.ETS(C159,$D$11:D158,$C$11:C158,1,1,1)</f>
        <v>258958.39204512115</v>
      </c>
      <c r="AD159" s="42">
        <f t="shared" si="67"/>
        <v>-1575.3920451211452</v>
      </c>
      <c r="AE159" s="27">
        <f t="shared" si="68"/>
        <v>1575.3920451211452</v>
      </c>
      <c r="AF159" s="42">
        <f t="shared" si="69"/>
        <v>2481860.0958309844</v>
      </c>
    </row>
    <row r="160" spans="1:32" ht="15" customHeight="1" x14ac:dyDescent="0.25">
      <c r="A160" s="281"/>
      <c r="B160" s="34">
        <v>150</v>
      </c>
      <c r="C160" s="35">
        <v>38139</v>
      </c>
      <c r="D160" s="36">
        <v>265969</v>
      </c>
      <c r="E160" s="36">
        <f t="shared" si="63"/>
        <v>8586</v>
      </c>
      <c r="F160" s="36">
        <f>AVERAGE($E$12:E160)</f>
        <v>709.83221476510062</v>
      </c>
      <c r="G160" s="107">
        <f t="shared" si="70"/>
        <v>244972.91666666666</v>
      </c>
      <c r="H160" s="103">
        <f t="shared" si="71"/>
        <v>245193.03153153151</v>
      </c>
      <c r="I160" s="59">
        <f t="shared" si="74"/>
        <v>20775.968468468491</v>
      </c>
      <c r="J160" s="59">
        <f t="shared" si="72"/>
        <v>20775.968468468491</v>
      </c>
      <c r="K160" s="99">
        <f t="shared" si="75"/>
        <v>7.8114248158501515E-2</v>
      </c>
      <c r="L160" s="100">
        <f t="shared" si="73"/>
        <v>431640865.80279696</v>
      </c>
      <c r="N160" s="107">
        <f t="shared" si="54"/>
        <v>246357.31620770955</v>
      </c>
      <c r="O160" s="59">
        <f t="shared" si="55"/>
        <v>19611.683792290452</v>
      </c>
      <c r="P160" s="59">
        <f t="shared" si="56"/>
        <v>19611.683792290452</v>
      </c>
      <c r="Q160" s="99">
        <f t="shared" si="64"/>
        <v>7.3736727935550583E-2</v>
      </c>
      <c r="R160" s="100">
        <f t="shared" si="57"/>
        <v>384618141.16878802</v>
      </c>
      <c r="T160" s="107">
        <f t="shared" si="58"/>
        <v>254963.02854206954</v>
      </c>
      <c r="U160" s="103">
        <f t="shared" si="59"/>
        <v>1954.4114282076553</v>
      </c>
      <c r="V160" s="108">
        <v>1</v>
      </c>
      <c r="W160" s="103">
        <f t="shared" si="60"/>
        <v>256917.43997027719</v>
      </c>
      <c r="X160" s="104">
        <f t="shared" si="65"/>
        <v>9051.5600297228084</v>
      </c>
      <c r="Y160" s="104">
        <f t="shared" si="61"/>
        <v>9051.5600297228084</v>
      </c>
      <c r="Z160" s="105">
        <f t="shared" si="66"/>
        <v>3.5167668531809824E-2</v>
      </c>
      <c r="AA160" s="106">
        <f t="shared" si="62"/>
        <v>81930738.971675575</v>
      </c>
      <c r="AC160" s="27">
        <f>_xlfn.FORECAST.ETS(C160,$D$11:D159,$C$11:C159,1,1,1)</f>
        <v>266742.07772965921</v>
      </c>
      <c r="AD160" s="42">
        <f t="shared" si="67"/>
        <v>-773.07772965921322</v>
      </c>
      <c r="AE160" s="27">
        <f t="shared" si="68"/>
        <v>773.07772965921322</v>
      </c>
      <c r="AF160" s="42">
        <f t="shared" si="69"/>
        <v>597649.17609504354</v>
      </c>
    </row>
    <row r="161" spans="1:32" ht="15" customHeight="1" x14ac:dyDescent="0.25">
      <c r="A161" s="281"/>
      <c r="B161" s="34">
        <v>151</v>
      </c>
      <c r="C161" s="35">
        <v>38169</v>
      </c>
      <c r="D161" s="36">
        <v>262836</v>
      </c>
      <c r="E161" s="36">
        <f t="shared" si="63"/>
        <v>-3133</v>
      </c>
      <c r="F161" s="36">
        <f>AVERAGE($E$12:E161)</f>
        <v>684.21333333333337</v>
      </c>
      <c r="G161" s="107">
        <f t="shared" si="70"/>
        <v>245294.91666666666</v>
      </c>
      <c r="H161" s="103">
        <f t="shared" si="71"/>
        <v>245682.74888143176</v>
      </c>
      <c r="I161" s="59">
        <f t="shared" si="74"/>
        <v>17153.251118568238</v>
      </c>
      <c r="J161" s="59">
        <f t="shared" si="72"/>
        <v>17153.251118568238</v>
      </c>
      <c r="K161" s="99">
        <f t="shared" si="75"/>
        <v>6.5262182952747105E-2</v>
      </c>
      <c r="L161" s="100">
        <f t="shared" si="73"/>
        <v>294234023.9366625</v>
      </c>
      <c r="N161" s="107">
        <f t="shared" si="54"/>
        <v>250279.65296616766</v>
      </c>
      <c r="O161" s="59">
        <f t="shared" si="55"/>
        <v>12556.347033832339</v>
      </c>
      <c r="P161" s="59">
        <f t="shared" si="56"/>
        <v>12556.347033832339</v>
      </c>
      <c r="Q161" s="99">
        <f t="shared" si="64"/>
        <v>4.7772554116758507E-2</v>
      </c>
      <c r="R161" s="100">
        <f t="shared" si="57"/>
        <v>157661850.83403018</v>
      </c>
      <c r="T161" s="107">
        <f t="shared" si="58"/>
        <v>258693.00797919405</v>
      </c>
      <c r="U161" s="103">
        <f t="shared" si="59"/>
        <v>2227.2713039874998</v>
      </c>
      <c r="V161" s="108">
        <v>1</v>
      </c>
      <c r="W161" s="103">
        <f t="shared" si="60"/>
        <v>260920.27928318156</v>
      </c>
      <c r="X161" s="104">
        <f t="shared" si="65"/>
        <v>1915.7207168184395</v>
      </c>
      <c r="Y161" s="104">
        <f t="shared" si="61"/>
        <v>1915.7207168184395</v>
      </c>
      <c r="Z161" s="105">
        <f t="shared" si="66"/>
        <v>7.2027970057354038E-3</v>
      </c>
      <c r="AA161" s="106">
        <f t="shared" si="62"/>
        <v>3669985.864847356</v>
      </c>
      <c r="AC161" s="27">
        <f>_xlfn.FORECAST.ETS(C161,$D$11:D160,$C$11:C160,1,1,1)</f>
        <v>266923.59684120171</v>
      </c>
      <c r="AD161" s="42">
        <f t="shared" si="67"/>
        <v>-4087.59684120171</v>
      </c>
      <c r="AE161" s="27">
        <f t="shared" si="68"/>
        <v>4087.59684120171</v>
      </c>
      <c r="AF161" s="42">
        <f t="shared" si="69"/>
        <v>16708447.936202198</v>
      </c>
    </row>
    <row r="162" spans="1:32" ht="15" customHeight="1" x14ac:dyDescent="0.25">
      <c r="A162" s="281"/>
      <c r="B162" s="34">
        <v>152</v>
      </c>
      <c r="C162" s="35">
        <v>38200</v>
      </c>
      <c r="D162" s="36">
        <v>243515</v>
      </c>
      <c r="E162" s="36">
        <f t="shared" si="63"/>
        <v>-19321</v>
      </c>
      <c r="F162" s="36">
        <f>AVERAGE($E$12:E162)</f>
        <v>551.72847682119209</v>
      </c>
      <c r="G162" s="107">
        <f t="shared" si="70"/>
        <v>245474</v>
      </c>
      <c r="H162" s="103">
        <f t="shared" si="71"/>
        <v>245979.13</v>
      </c>
      <c r="I162" s="59">
        <f t="shared" si="74"/>
        <v>-2464.1300000000047</v>
      </c>
      <c r="J162" s="59">
        <f t="shared" si="72"/>
        <v>2464.1300000000047</v>
      </c>
      <c r="K162" s="99">
        <f t="shared" si="75"/>
        <v>1.0119007042687329E-2</v>
      </c>
      <c r="L162" s="100">
        <f t="shared" si="73"/>
        <v>6071936.6569000231</v>
      </c>
      <c r="N162" s="107">
        <f t="shared" si="54"/>
        <v>252790.92237293415</v>
      </c>
      <c r="O162" s="59">
        <f t="shared" si="55"/>
        <v>-9275.9223729341466</v>
      </c>
      <c r="P162" s="59">
        <f t="shared" si="56"/>
        <v>9275.9223729341466</v>
      </c>
      <c r="Q162" s="99">
        <f t="shared" si="64"/>
        <v>3.8091790538300092E-2</v>
      </c>
      <c r="R162" s="100">
        <f t="shared" si="57"/>
        <v>86042735.868700251</v>
      </c>
      <c r="T162" s="107">
        <f t="shared" si="58"/>
        <v>255698.69549822708</v>
      </c>
      <c r="U162" s="103">
        <f t="shared" si="59"/>
        <v>1424.8459979549398</v>
      </c>
      <c r="V162" s="108">
        <v>1</v>
      </c>
      <c r="W162" s="103">
        <f t="shared" si="60"/>
        <v>257123.54149618204</v>
      </c>
      <c r="X162" s="104">
        <f t="shared" si="65"/>
        <v>-13608.541496182035</v>
      </c>
      <c r="Y162" s="104">
        <f t="shared" si="61"/>
        <v>13608.541496182035</v>
      </c>
      <c r="Z162" s="105">
        <f t="shared" si="66"/>
        <v>5.1775789831613767E-2</v>
      </c>
      <c r="AA162" s="106">
        <f t="shared" si="62"/>
        <v>185192401.65330839</v>
      </c>
      <c r="AC162" s="27">
        <f>_xlfn.FORECAST.ETS(C162,$D$11:D161,$C$11:C161,1,1,1)</f>
        <v>243861.02934471183</v>
      </c>
      <c r="AD162" s="42">
        <f t="shared" si="67"/>
        <v>-346.02934471183107</v>
      </c>
      <c r="AE162" s="27">
        <f t="shared" si="68"/>
        <v>346.02934471183107</v>
      </c>
      <c r="AF162" s="42">
        <f t="shared" si="69"/>
        <v>119736.30740169922</v>
      </c>
    </row>
    <row r="163" spans="1:32" ht="15" customHeight="1" x14ac:dyDescent="0.25">
      <c r="A163" s="281"/>
      <c r="B163" s="34">
        <v>153</v>
      </c>
      <c r="C163" s="35">
        <v>38231</v>
      </c>
      <c r="D163" s="36">
        <v>254496</v>
      </c>
      <c r="E163" s="36">
        <f t="shared" si="63"/>
        <v>10981</v>
      </c>
      <c r="F163" s="36">
        <f>AVERAGE($E$12:E163)</f>
        <v>620.34210526315792</v>
      </c>
      <c r="G163" s="107">
        <f t="shared" si="70"/>
        <v>245979.33333333334</v>
      </c>
      <c r="H163" s="103">
        <f t="shared" si="71"/>
        <v>246025.72847682118</v>
      </c>
      <c r="I163" s="59">
        <f t="shared" si="74"/>
        <v>8470.271523178817</v>
      </c>
      <c r="J163" s="59">
        <f t="shared" si="72"/>
        <v>8470.271523178817</v>
      </c>
      <c r="K163" s="99">
        <f t="shared" si="75"/>
        <v>3.3282533018903313E-2</v>
      </c>
      <c r="L163" s="100">
        <f t="shared" si="73"/>
        <v>71745499.676374003</v>
      </c>
      <c r="N163" s="107">
        <f t="shared" si="54"/>
        <v>250935.73789834732</v>
      </c>
      <c r="O163" s="59">
        <f t="shared" si="55"/>
        <v>3560.2621016526828</v>
      </c>
      <c r="P163" s="59">
        <f t="shared" si="56"/>
        <v>3560.2621016526828</v>
      </c>
      <c r="Q163" s="99">
        <f t="shared" si="64"/>
        <v>1.3989461923380653E-2</v>
      </c>
      <c r="R163" s="100">
        <f t="shared" si="57"/>
        <v>12675466.232464377</v>
      </c>
      <c r="T163" s="107">
        <f t="shared" si="58"/>
        <v>256335.27904732741</v>
      </c>
      <c r="U163" s="103">
        <f t="shared" si="59"/>
        <v>1303.7100049677745</v>
      </c>
      <c r="V163" s="108">
        <v>1</v>
      </c>
      <c r="W163" s="103">
        <f t="shared" si="60"/>
        <v>257638.98905229519</v>
      </c>
      <c r="X163" s="104">
        <f t="shared" si="65"/>
        <v>-3142.98905229519</v>
      </c>
      <c r="Y163" s="104">
        <f t="shared" si="61"/>
        <v>3142.98905229519</v>
      </c>
      <c r="Z163" s="105">
        <f t="shared" si="66"/>
        <v>1.290675749869696E-2</v>
      </c>
      <c r="AA163" s="106">
        <f t="shared" si="62"/>
        <v>9878380.182847416</v>
      </c>
      <c r="AC163" s="27">
        <f>_xlfn.FORECAST.ETS(C163,$D$11:D162,$C$11:C162,1,1,1)</f>
        <v>256032.49398547548</v>
      </c>
      <c r="AD163" s="42">
        <f t="shared" si="67"/>
        <v>-1536.4939854754775</v>
      </c>
      <c r="AE163" s="27">
        <f t="shared" si="68"/>
        <v>1536.4939854754775</v>
      </c>
      <c r="AF163" s="42">
        <f t="shared" si="69"/>
        <v>2360813.7674023169</v>
      </c>
    </row>
    <row r="164" spans="1:32" ht="15" customHeight="1" x14ac:dyDescent="0.25">
      <c r="A164" s="281"/>
      <c r="B164" s="34">
        <v>154</v>
      </c>
      <c r="C164" s="35">
        <v>38261</v>
      </c>
      <c r="D164" s="36">
        <v>239796</v>
      </c>
      <c r="E164" s="36">
        <f t="shared" si="63"/>
        <v>-14700</v>
      </c>
      <c r="F164" s="36">
        <f>AVERAGE($E$12:E164)</f>
        <v>520.20915032679738</v>
      </c>
      <c r="G164" s="107">
        <f t="shared" si="70"/>
        <v>246016.66666666666</v>
      </c>
      <c r="H164" s="103">
        <f t="shared" si="71"/>
        <v>246599.67543859649</v>
      </c>
      <c r="I164" s="59">
        <f t="shared" si="74"/>
        <v>-6803.6754385964887</v>
      </c>
      <c r="J164" s="59">
        <f t="shared" si="72"/>
        <v>6803.6754385964887</v>
      </c>
      <c r="K164" s="99">
        <f t="shared" si="75"/>
        <v>2.8372764510652758E-2</v>
      </c>
      <c r="L164" s="100">
        <f t="shared" si="73"/>
        <v>46289999.473761119</v>
      </c>
      <c r="N164" s="107">
        <f t="shared" si="54"/>
        <v>251647.79031867787</v>
      </c>
      <c r="O164" s="59">
        <f t="shared" si="55"/>
        <v>-11851.790318677871</v>
      </c>
      <c r="P164" s="59">
        <f t="shared" si="56"/>
        <v>11851.790318677871</v>
      </c>
      <c r="Q164" s="99">
        <f t="shared" si="64"/>
        <v>4.942447046104969E-2</v>
      </c>
      <c r="R164" s="100">
        <f t="shared" si="57"/>
        <v>140464933.75790653</v>
      </c>
      <c r="T164" s="107">
        <f t="shared" si="58"/>
        <v>252286.09233660664</v>
      </c>
      <c r="U164" s="103">
        <f t="shared" si="59"/>
        <v>481.105224091982</v>
      </c>
      <c r="V164" s="108">
        <v>1</v>
      </c>
      <c r="W164" s="103">
        <f t="shared" si="60"/>
        <v>252767.19756069864</v>
      </c>
      <c r="X164" s="104">
        <f t="shared" si="65"/>
        <v>-12971.197560698638</v>
      </c>
      <c r="Y164" s="104">
        <f t="shared" si="61"/>
        <v>12971.197560698638</v>
      </c>
      <c r="Z164" s="105">
        <f t="shared" si="66"/>
        <v>5.0968178520285734E-2</v>
      </c>
      <c r="AA164" s="106">
        <f t="shared" si="62"/>
        <v>168251966.1586743</v>
      </c>
      <c r="AC164" s="27">
        <f>_xlfn.FORECAST.ETS(C164,$D$11:D163,$C$11:C163,1,1,1)</f>
        <v>239657.09477208983</v>
      </c>
      <c r="AD164" s="42">
        <f t="shared" si="67"/>
        <v>138.90522791017429</v>
      </c>
      <c r="AE164" s="27">
        <f t="shared" si="68"/>
        <v>138.90522791017429</v>
      </c>
      <c r="AF164" s="42">
        <f t="shared" si="69"/>
        <v>19294.662340777464</v>
      </c>
    </row>
    <row r="165" spans="1:32" ht="15" customHeight="1" x14ac:dyDescent="0.25">
      <c r="A165" s="281"/>
      <c r="B165" s="34">
        <v>155</v>
      </c>
      <c r="C165" s="35">
        <v>38292</v>
      </c>
      <c r="D165" s="36">
        <v>245029</v>
      </c>
      <c r="E165" s="36">
        <f t="shared" si="63"/>
        <v>5233</v>
      </c>
      <c r="F165" s="36">
        <f>AVERAGE($E$12:E165)</f>
        <v>550.81168831168827</v>
      </c>
      <c r="G165" s="107">
        <f t="shared" si="70"/>
        <v>246524.83333333334</v>
      </c>
      <c r="H165" s="103">
        <f t="shared" si="71"/>
        <v>246536.87581699344</v>
      </c>
      <c r="I165" s="59">
        <f t="shared" si="74"/>
        <v>-1507.8758169934445</v>
      </c>
      <c r="J165" s="59">
        <f t="shared" si="72"/>
        <v>1507.8758169934445</v>
      </c>
      <c r="K165" s="99">
        <f t="shared" si="75"/>
        <v>6.1538667545206665E-3</v>
      </c>
      <c r="L165" s="100">
        <f t="shared" si="73"/>
        <v>2273689.4794736477</v>
      </c>
      <c r="N165" s="107">
        <f t="shared" si="54"/>
        <v>249277.43225494231</v>
      </c>
      <c r="O165" s="59">
        <f t="shared" si="55"/>
        <v>-4248.4322549423086</v>
      </c>
      <c r="P165" s="59">
        <f t="shared" si="56"/>
        <v>4248.4322549423086</v>
      </c>
      <c r="Q165" s="99">
        <f t="shared" si="64"/>
        <v>1.7338487505325118E-2</v>
      </c>
      <c r="R165" s="100">
        <f t="shared" si="57"/>
        <v>18049176.624834191</v>
      </c>
      <c r="T165" s="107">
        <f t="shared" si="58"/>
        <v>250445.73829248903</v>
      </c>
      <c r="U165" s="103">
        <f t="shared" si="59"/>
        <v>124.35567444333026</v>
      </c>
      <c r="V165" s="108">
        <v>1</v>
      </c>
      <c r="W165" s="103">
        <f t="shared" si="60"/>
        <v>250570.09396693236</v>
      </c>
      <c r="X165" s="104">
        <f t="shared" si="65"/>
        <v>-5541.0939669323561</v>
      </c>
      <c r="Y165" s="104">
        <f t="shared" si="61"/>
        <v>5541.0939669323561</v>
      </c>
      <c r="Z165" s="105">
        <f t="shared" si="66"/>
        <v>2.3107532931876913E-2</v>
      </c>
      <c r="AA165" s="106">
        <f t="shared" si="62"/>
        <v>30703722.350374155</v>
      </c>
      <c r="AC165" s="27">
        <f>_xlfn.FORECAST.ETS(C165,$D$11:D164,$C$11:C164,1,1,1)</f>
        <v>241674.60189967585</v>
      </c>
      <c r="AD165" s="42">
        <f t="shared" si="67"/>
        <v>3354.3981003241497</v>
      </c>
      <c r="AE165" s="27">
        <f t="shared" si="68"/>
        <v>3354.3981003241497</v>
      </c>
      <c r="AF165" s="42">
        <f t="shared" si="69"/>
        <v>11251986.615458265</v>
      </c>
    </row>
    <row r="166" spans="1:32" ht="15" customHeight="1" x14ac:dyDescent="0.25">
      <c r="A166" s="281"/>
      <c r="B166" s="34">
        <v>156</v>
      </c>
      <c r="C166" s="35">
        <v>38322</v>
      </c>
      <c r="D166" s="36">
        <v>224072</v>
      </c>
      <c r="E166" s="36">
        <f t="shared" si="63"/>
        <v>-20957</v>
      </c>
      <c r="F166" s="36">
        <f>AVERAGE($E$12:E166)</f>
        <v>412.05161290322582</v>
      </c>
      <c r="G166" s="107">
        <f t="shared" si="70"/>
        <v>247065.75</v>
      </c>
      <c r="H166" s="103">
        <f t="shared" si="71"/>
        <v>247075.64502164503</v>
      </c>
      <c r="I166" s="59">
        <f t="shared" si="74"/>
        <v>-23003.645021645032</v>
      </c>
      <c r="J166" s="59">
        <f t="shared" si="72"/>
        <v>23003.645021645032</v>
      </c>
      <c r="K166" s="99">
        <f t="shared" si="75"/>
        <v>0.10266184539632364</v>
      </c>
      <c r="L166" s="100">
        <f t="shared" si="73"/>
        <v>529167684.28185427</v>
      </c>
      <c r="N166" s="107">
        <f t="shared" si="54"/>
        <v>248427.74580395385</v>
      </c>
      <c r="O166" s="59">
        <f t="shared" si="55"/>
        <v>-24355.745803953847</v>
      </c>
      <c r="P166" s="59">
        <f t="shared" si="56"/>
        <v>24355.745803953847</v>
      </c>
      <c r="Q166" s="99">
        <f t="shared" si="64"/>
        <v>0.10869607003085548</v>
      </c>
      <c r="R166" s="100">
        <f t="shared" si="57"/>
        <v>593202353.6668154</v>
      </c>
      <c r="T166" s="107">
        <f t="shared" si="58"/>
        <v>242620.66577685263</v>
      </c>
      <c r="U166" s="103">
        <f t="shared" si="59"/>
        <v>-1097.2702940202212</v>
      </c>
      <c r="V166" s="108">
        <v>1</v>
      </c>
      <c r="W166" s="103">
        <f t="shared" si="60"/>
        <v>241523.39548283242</v>
      </c>
      <c r="X166" s="104">
        <f t="shared" si="65"/>
        <v>-17451.39548283242</v>
      </c>
      <c r="Y166" s="104">
        <f t="shared" si="61"/>
        <v>17451.39548283242</v>
      </c>
      <c r="Z166" s="105">
        <f t="shared" si="66"/>
        <v>7.1221755313993121E-2</v>
      </c>
      <c r="AA166" s="106">
        <f t="shared" si="62"/>
        <v>304551204.29822379</v>
      </c>
      <c r="AC166" s="27">
        <f>_xlfn.FORECAST.ETS(C166,$D$11:D165,$C$11:C165,1,1,1)</f>
        <v>227895.59944888347</v>
      </c>
      <c r="AD166" s="42">
        <f t="shared" si="67"/>
        <v>-3823.5994488834694</v>
      </c>
      <c r="AE166" s="27">
        <f t="shared" si="68"/>
        <v>3823.5994488834694</v>
      </c>
      <c r="AF166" s="42">
        <f t="shared" si="69"/>
        <v>14619912.745501971</v>
      </c>
    </row>
    <row r="167" spans="1:32" ht="15" customHeight="1" x14ac:dyDescent="0.25">
      <c r="A167" s="281"/>
      <c r="B167" s="34">
        <v>157</v>
      </c>
      <c r="C167" s="35">
        <v>38353</v>
      </c>
      <c r="D167" s="36">
        <v>219970</v>
      </c>
      <c r="E167" s="36">
        <f t="shared" si="63"/>
        <v>-4102</v>
      </c>
      <c r="F167" s="36">
        <f>AVERAGE($E$12:E167)</f>
        <v>383.11538461538464</v>
      </c>
      <c r="G167" s="107">
        <f t="shared" si="70"/>
        <v>247200.91666666666</v>
      </c>
      <c r="H167" s="103">
        <f t="shared" si="71"/>
        <v>247477.80161290322</v>
      </c>
      <c r="I167" s="59">
        <f t="shared" si="74"/>
        <v>-27507.801612903218</v>
      </c>
      <c r="J167" s="59">
        <f t="shared" si="72"/>
        <v>27507.801612903218</v>
      </c>
      <c r="K167" s="99">
        <f t="shared" si="75"/>
        <v>0.12505251449244542</v>
      </c>
      <c r="L167" s="100">
        <f t="shared" si="73"/>
        <v>756679149.5748409</v>
      </c>
      <c r="N167" s="107">
        <f t="shared" si="54"/>
        <v>243556.59664316309</v>
      </c>
      <c r="O167" s="59">
        <f t="shared" si="55"/>
        <v>-23586.596643163095</v>
      </c>
      <c r="P167" s="59">
        <f t="shared" si="56"/>
        <v>23586.596643163095</v>
      </c>
      <c r="Q167" s="99">
        <f t="shared" si="64"/>
        <v>0.10722642470865616</v>
      </c>
      <c r="R167" s="100">
        <f t="shared" si="57"/>
        <v>556327541.20727253</v>
      </c>
      <c r="T167" s="107">
        <f t="shared" si="58"/>
        <v>235057.37683798268</v>
      </c>
      <c r="U167" s="103">
        <f t="shared" si="59"/>
        <v>-2090.933750088087</v>
      </c>
      <c r="V167" s="108">
        <v>1</v>
      </c>
      <c r="W167" s="103">
        <f t="shared" si="60"/>
        <v>232966.44308789459</v>
      </c>
      <c r="X167" s="104">
        <f t="shared" si="65"/>
        <v>-12996.443087894586</v>
      </c>
      <c r="Y167" s="104">
        <f t="shared" si="61"/>
        <v>12996.443087894586</v>
      </c>
      <c r="Z167" s="105">
        <f t="shared" si="66"/>
        <v>5.8001191973537904E-2</v>
      </c>
      <c r="AA167" s="106">
        <f t="shared" si="62"/>
        <v>168907532.93688297</v>
      </c>
      <c r="AC167" s="27">
        <f>_xlfn.FORECAST.ETS(C167,$D$11:D166,$C$11:C166,1,1,1)</f>
        <v>218174.16432848742</v>
      </c>
      <c r="AD167" s="42">
        <f t="shared" si="67"/>
        <v>1795.8356715125847</v>
      </c>
      <c r="AE167" s="27">
        <f t="shared" si="68"/>
        <v>1795.8356715125847</v>
      </c>
      <c r="AF167" s="42">
        <f t="shared" si="69"/>
        <v>3225025.7590770558</v>
      </c>
    </row>
    <row r="168" spans="1:32" ht="15" customHeight="1" x14ac:dyDescent="0.25">
      <c r="A168" s="281"/>
      <c r="B168" s="34">
        <v>158</v>
      </c>
      <c r="C168" s="35">
        <v>38384</v>
      </c>
      <c r="D168" s="36">
        <v>253182</v>
      </c>
      <c r="E168" s="36">
        <f t="shared" si="63"/>
        <v>33212</v>
      </c>
      <c r="F168" s="36">
        <f>AVERAGE($E$12:E168)</f>
        <v>592.21656050955414</v>
      </c>
      <c r="G168" s="107">
        <f t="shared" si="70"/>
        <v>247722.66666666666</v>
      </c>
      <c r="H168" s="103">
        <f t="shared" si="71"/>
        <v>247584.03205128203</v>
      </c>
      <c r="I168" s="59">
        <f t="shared" si="74"/>
        <v>5597.9679487179674</v>
      </c>
      <c r="J168" s="59">
        <f t="shared" si="72"/>
        <v>5597.9679487179674</v>
      </c>
      <c r="K168" s="99">
        <f t="shared" si="75"/>
        <v>2.2110449987431838E-2</v>
      </c>
      <c r="L168" s="100">
        <f t="shared" si="73"/>
        <v>31337245.154873647</v>
      </c>
      <c r="N168" s="107">
        <f t="shared" si="54"/>
        <v>238839.27731453048</v>
      </c>
      <c r="O168" s="59">
        <f t="shared" si="55"/>
        <v>14342.722685469518</v>
      </c>
      <c r="P168" s="59">
        <f t="shared" si="56"/>
        <v>14342.722685469518</v>
      </c>
      <c r="Q168" s="99">
        <f t="shared" si="64"/>
        <v>5.6649851432840875E-2</v>
      </c>
      <c r="R168" s="100">
        <f t="shared" si="57"/>
        <v>205713694.03228194</v>
      </c>
      <c r="T168" s="107">
        <f t="shared" si="58"/>
        <v>239031.11016152619</v>
      </c>
      <c r="U168" s="103">
        <f t="shared" si="59"/>
        <v>-1158.9478751191466</v>
      </c>
      <c r="V168" s="108">
        <v>1</v>
      </c>
      <c r="W168" s="103">
        <f t="shared" si="60"/>
        <v>237872.16228640705</v>
      </c>
      <c r="X168" s="104">
        <f t="shared" si="65"/>
        <v>15309.837713592948</v>
      </c>
      <c r="Y168" s="104">
        <f t="shared" si="61"/>
        <v>15309.837713592948</v>
      </c>
      <c r="Z168" s="105">
        <f t="shared" si="66"/>
        <v>6.959966228846183E-2</v>
      </c>
      <c r="AA168" s="106">
        <f t="shared" si="62"/>
        <v>234391130.81655294</v>
      </c>
      <c r="AC168" s="27">
        <f>_xlfn.FORECAST.ETS(C168,$D$11:D167,$C$11:C167,1,1,1)</f>
        <v>251286.43603303414</v>
      </c>
      <c r="AD168" s="42">
        <f t="shared" si="67"/>
        <v>1895.5639669658558</v>
      </c>
      <c r="AE168" s="27">
        <f t="shared" si="68"/>
        <v>1895.5639669658558</v>
      </c>
      <c r="AF168" s="42">
        <f t="shared" si="69"/>
        <v>3593162.7528593321</v>
      </c>
    </row>
    <row r="169" spans="1:32" ht="15" customHeight="1" x14ac:dyDescent="0.25">
      <c r="A169" s="281"/>
      <c r="B169" s="34">
        <v>159</v>
      </c>
      <c r="C169" s="35">
        <v>38412</v>
      </c>
      <c r="D169" s="36">
        <v>250860</v>
      </c>
      <c r="E169" s="36">
        <f t="shared" si="63"/>
        <v>-2322</v>
      </c>
      <c r="F169" s="36">
        <f>AVERAGE($E$12:E169)</f>
        <v>573.77215189873414</v>
      </c>
      <c r="G169" s="107">
        <f t="shared" si="70"/>
        <v>247870.91666666666</v>
      </c>
      <c r="H169" s="103">
        <f t="shared" si="71"/>
        <v>248314.88322717621</v>
      </c>
      <c r="I169" s="59">
        <f t="shared" si="74"/>
        <v>2545.1167728237924</v>
      </c>
      <c r="J169" s="59">
        <f t="shared" si="72"/>
        <v>2545.1167728237924</v>
      </c>
      <c r="K169" s="99">
        <f t="shared" si="75"/>
        <v>1.0145566343074992E-2</v>
      </c>
      <c r="L169" s="100">
        <f t="shared" si="73"/>
        <v>6477619.3873089962</v>
      </c>
      <c r="N169" s="107">
        <f t="shared" si="54"/>
        <v>241707.82185162438</v>
      </c>
      <c r="O169" s="59">
        <f t="shared" si="55"/>
        <v>9152.1781483756204</v>
      </c>
      <c r="P169" s="59">
        <f t="shared" si="56"/>
        <v>9152.1781483756204</v>
      </c>
      <c r="Q169" s="99">
        <f t="shared" si="64"/>
        <v>3.6483210349898827E-2</v>
      </c>
      <c r="R169" s="100">
        <f t="shared" si="57"/>
        <v>83762364.859604195</v>
      </c>
      <c r="T169" s="107">
        <f t="shared" si="58"/>
        <v>241768.51360048493</v>
      </c>
      <c r="U169" s="103">
        <f t="shared" si="59"/>
        <v>-560.17726750807219</v>
      </c>
      <c r="V169" s="108">
        <v>1</v>
      </c>
      <c r="W169" s="103">
        <f t="shared" si="60"/>
        <v>241208.33633297685</v>
      </c>
      <c r="X169" s="104">
        <f t="shared" si="65"/>
        <v>9651.6636670231528</v>
      </c>
      <c r="Y169" s="104">
        <f t="shared" si="61"/>
        <v>9651.6636670231528</v>
      </c>
      <c r="Z169" s="105">
        <f t="shared" si="66"/>
        <v>3.8121444917186657E-2</v>
      </c>
      <c r="AA169" s="106">
        <f t="shared" si="62"/>
        <v>93154611.541334808</v>
      </c>
      <c r="AC169" s="27">
        <f>_xlfn.FORECAST.ETS(C169,$D$11:D168,$C$11:C168,1,1,1)</f>
        <v>251745.32492916399</v>
      </c>
      <c r="AD169" s="42">
        <f t="shared" si="67"/>
        <v>-885.32492916399497</v>
      </c>
      <c r="AE169" s="27">
        <f t="shared" si="68"/>
        <v>885.32492916399497</v>
      </c>
      <c r="AF169" s="42">
        <f t="shared" si="69"/>
        <v>783800.2301992327</v>
      </c>
    </row>
    <row r="170" spans="1:32" ht="15" customHeight="1" x14ac:dyDescent="0.25">
      <c r="A170" s="281"/>
      <c r="B170" s="34">
        <v>160</v>
      </c>
      <c r="C170" s="35">
        <v>38443</v>
      </c>
      <c r="D170" s="36">
        <v>262678</v>
      </c>
      <c r="E170" s="36">
        <f t="shared" si="63"/>
        <v>11818</v>
      </c>
      <c r="F170" s="36">
        <f>AVERAGE($E$12:E170)</f>
        <v>644.4905660377359</v>
      </c>
      <c r="G170" s="107">
        <f t="shared" si="70"/>
        <v>247861.91666666666</v>
      </c>
      <c r="H170" s="103">
        <f t="shared" si="71"/>
        <v>248444.6888185654</v>
      </c>
      <c r="I170" s="59">
        <f t="shared" si="74"/>
        <v>14233.311181434605</v>
      </c>
      <c r="J170" s="59">
        <f t="shared" si="72"/>
        <v>14233.311181434605</v>
      </c>
      <c r="K170" s="99">
        <f t="shared" si="75"/>
        <v>5.4185394975729238E-2</v>
      </c>
      <c r="L170" s="100">
        <f t="shared" si="73"/>
        <v>202587147.18755135</v>
      </c>
      <c r="N170" s="107">
        <f t="shared" si="54"/>
        <v>243538.25748129952</v>
      </c>
      <c r="O170" s="59">
        <f t="shared" si="55"/>
        <v>19139.742518700485</v>
      </c>
      <c r="P170" s="59">
        <f t="shared" si="56"/>
        <v>19139.742518700485</v>
      </c>
      <c r="Q170" s="99">
        <f t="shared" si="64"/>
        <v>7.2863896172121329E-2</v>
      </c>
      <c r="R170" s="100">
        <f t="shared" si="57"/>
        <v>366329743.6821512</v>
      </c>
      <c r="T170" s="107">
        <f t="shared" si="58"/>
        <v>247649.23543308378</v>
      </c>
      <c r="U170" s="103">
        <f t="shared" si="59"/>
        <v>429.62595013257015</v>
      </c>
      <c r="V170" s="108">
        <v>1</v>
      </c>
      <c r="W170" s="103">
        <f t="shared" si="60"/>
        <v>248078.86138321637</v>
      </c>
      <c r="X170" s="104">
        <f t="shared" si="65"/>
        <v>14599.138616783632</v>
      </c>
      <c r="Y170" s="104">
        <f t="shared" si="61"/>
        <v>14599.138616783632</v>
      </c>
      <c r="Z170" s="105">
        <f t="shared" si="66"/>
        <v>5.8196358992201352E-2</v>
      </c>
      <c r="AA170" s="106">
        <f t="shared" si="62"/>
        <v>213134848.35206309</v>
      </c>
      <c r="AC170" s="27">
        <f>_xlfn.FORECAST.ETS(C170,$D$11:D169,$C$11:C169,1,1,1)</f>
        <v>262780.91524621827</v>
      </c>
      <c r="AD170" s="42">
        <f t="shared" si="67"/>
        <v>-102.91524621826829</v>
      </c>
      <c r="AE170" s="27">
        <f t="shared" si="68"/>
        <v>102.91524621826829</v>
      </c>
      <c r="AF170" s="42">
        <f t="shared" si="69"/>
        <v>10591.547904166786</v>
      </c>
    </row>
    <row r="171" spans="1:32" ht="15" customHeight="1" x14ac:dyDescent="0.25">
      <c r="A171" s="281"/>
      <c r="B171" s="34">
        <v>161</v>
      </c>
      <c r="C171" s="35">
        <v>38473</v>
      </c>
      <c r="D171" s="36">
        <v>263816</v>
      </c>
      <c r="E171" s="36">
        <f t="shared" si="63"/>
        <v>1138</v>
      </c>
      <c r="F171" s="36">
        <f>AVERAGE($E$12:E171)</f>
        <v>647.57500000000005</v>
      </c>
      <c r="G171" s="107">
        <f t="shared" si="70"/>
        <v>248315.5</v>
      </c>
      <c r="H171" s="103">
        <f t="shared" si="71"/>
        <v>248506.4072327044</v>
      </c>
      <c r="I171" s="59">
        <f t="shared" si="74"/>
        <v>15309.592767295602</v>
      </c>
      <c r="J171" s="59">
        <f t="shared" si="72"/>
        <v>15309.592767295602</v>
      </c>
      <c r="K171" s="99">
        <f t="shared" si="75"/>
        <v>5.8031327771232988E-2</v>
      </c>
      <c r="L171" s="100">
        <f t="shared" si="73"/>
        <v>234383630.70042983</v>
      </c>
      <c r="N171" s="107">
        <f t="shared" si="54"/>
        <v>247366.20598503962</v>
      </c>
      <c r="O171" s="59">
        <f t="shared" si="55"/>
        <v>16449.794014960382</v>
      </c>
      <c r="P171" s="59">
        <f t="shared" si="56"/>
        <v>16449.794014960382</v>
      </c>
      <c r="Q171" s="99">
        <f t="shared" si="64"/>
        <v>6.235328416381259E-2</v>
      </c>
      <c r="R171" s="100">
        <f t="shared" si="57"/>
        <v>270595723.13462639</v>
      </c>
      <c r="T171" s="107">
        <f t="shared" si="58"/>
        <v>252800.00296825147</v>
      </c>
      <c r="U171" s="103">
        <f t="shared" si="59"/>
        <v>1155.145952724635</v>
      </c>
      <c r="V171" s="108">
        <v>1</v>
      </c>
      <c r="W171" s="103">
        <f t="shared" si="60"/>
        <v>253955.14892097612</v>
      </c>
      <c r="X171" s="104">
        <f t="shared" si="65"/>
        <v>9860.8510790238797</v>
      </c>
      <c r="Y171" s="104">
        <f t="shared" si="61"/>
        <v>9860.8510790238797</v>
      </c>
      <c r="Z171" s="105">
        <f t="shared" si="66"/>
        <v>3.7539691481676726E-2</v>
      </c>
      <c r="AA171" s="106">
        <f t="shared" si="62"/>
        <v>97236384.002686411</v>
      </c>
      <c r="AC171" s="27">
        <f>_xlfn.FORECAST.ETS(C171,$D$11:D170,$C$11:C170,1,1,1)</f>
        <v>261979.52915362478</v>
      </c>
      <c r="AD171" s="42">
        <f t="shared" si="67"/>
        <v>1836.4708463752177</v>
      </c>
      <c r="AE171" s="27">
        <f t="shared" si="68"/>
        <v>1836.4708463752177</v>
      </c>
      <c r="AF171" s="42">
        <f t="shared" si="69"/>
        <v>3372625.1695861085</v>
      </c>
    </row>
    <row r="172" spans="1:32" ht="15" customHeight="1" x14ac:dyDescent="0.25">
      <c r="A172" s="281"/>
      <c r="B172" s="34">
        <v>162</v>
      </c>
      <c r="C172" s="35">
        <v>38504</v>
      </c>
      <c r="D172" s="36">
        <v>267025</v>
      </c>
      <c r="E172" s="36">
        <f t="shared" si="63"/>
        <v>3209</v>
      </c>
      <c r="F172" s="36">
        <f>AVERAGE($E$12:E172)</f>
        <v>663.48447204968943</v>
      </c>
      <c r="G172" s="107">
        <f t="shared" si="70"/>
        <v>248851.58333333334</v>
      </c>
      <c r="H172" s="103">
        <f t="shared" si="71"/>
        <v>248963.07500000001</v>
      </c>
      <c r="I172" s="59">
        <f t="shared" si="74"/>
        <v>18061.924999999988</v>
      </c>
      <c r="J172" s="59">
        <f t="shared" si="72"/>
        <v>18061.924999999988</v>
      </c>
      <c r="K172" s="99">
        <f t="shared" si="75"/>
        <v>6.764132571856564E-2</v>
      </c>
      <c r="L172" s="100">
        <f t="shared" si="73"/>
        <v>326233134.70562458</v>
      </c>
      <c r="N172" s="107">
        <f t="shared" si="54"/>
        <v>250656.16478803172</v>
      </c>
      <c r="O172" s="59">
        <f t="shared" si="55"/>
        <v>16368.835211968282</v>
      </c>
      <c r="P172" s="59">
        <f t="shared" si="56"/>
        <v>16368.835211968282</v>
      </c>
      <c r="Q172" s="99">
        <f t="shared" si="64"/>
        <v>6.1300759149773551E-2</v>
      </c>
      <c r="R172" s="100">
        <f t="shared" si="57"/>
        <v>267938766.19657272</v>
      </c>
      <c r="T172" s="107">
        <f t="shared" si="58"/>
        <v>257876.10424468329</v>
      </c>
      <c r="U172" s="103">
        <f t="shared" si="59"/>
        <v>1757.6975740605671</v>
      </c>
      <c r="V172" s="108">
        <v>1</v>
      </c>
      <c r="W172" s="103">
        <f t="shared" si="60"/>
        <v>259633.80181874384</v>
      </c>
      <c r="X172" s="104">
        <f t="shared" si="65"/>
        <v>7391.1981812561571</v>
      </c>
      <c r="Y172" s="104">
        <f t="shared" si="61"/>
        <v>7391.1981812561571</v>
      </c>
      <c r="Z172" s="105">
        <f t="shared" si="66"/>
        <v>2.8016489451951957E-2</v>
      </c>
      <c r="AA172" s="106">
        <f t="shared" si="62"/>
        <v>54629810.554604322</v>
      </c>
      <c r="AC172" s="27">
        <f>_xlfn.FORECAST.ETS(C172,$D$11:D171,$C$11:C171,1,1,1)</f>
        <v>270816.00696216256</v>
      </c>
      <c r="AD172" s="42">
        <f t="shared" si="67"/>
        <v>-3791.0069621625589</v>
      </c>
      <c r="AE172" s="27">
        <f t="shared" si="68"/>
        <v>3791.0069621625589</v>
      </c>
      <c r="AF172" s="42">
        <f t="shared" si="69"/>
        <v>14371733.787164994</v>
      </c>
    </row>
    <row r="173" spans="1:32" ht="15" customHeight="1" x14ac:dyDescent="0.25">
      <c r="A173" s="281"/>
      <c r="B173" s="34">
        <v>163</v>
      </c>
      <c r="C173" s="35">
        <v>38534</v>
      </c>
      <c r="D173" s="36">
        <v>265323</v>
      </c>
      <c r="E173" s="36">
        <f t="shared" si="63"/>
        <v>-1702</v>
      </c>
      <c r="F173" s="36">
        <f>AVERAGE($E$12:E173)</f>
        <v>648.88271604938268</v>
      </c>
      <c r="G173" s="107">
        <f t="shared" si="70"/>
        <v>248939.58333333334</v>
      </c>
      <c r="H173" s="103">
        <f t="shared" si="71"/>
        <v>249515.06780538303</v>
      </c>
      <c r="I173" s="59">
        <f t="shared" si="74"/>
        <v>15807.932194616966</v>
      </c>
      <c r="J173" s="59">
        <f t="shared" si="72"/>
        <v>15807.932194616966</v>
      </c>
      <c r="K173" s="99">
        <f t="shared" si="75"/>
        <v>5.9579954224160611E-2</v>
      </c>
      <c r="L173" s="100">
        <f t="shared" si="73"/>
        <v>249890720.26960754</v>
      </c>
      <c r="N173" s="107">
        <f t="shared" si="54"/>
        <v>253929.9318304254</v>
      </c>
      <c r="O173" s="59">
        <f t="shared" si="55"/>
        <v>11393.068169574603</v>
      </c>
      <c r="P173" s="59">
        <f t="shared" si="56"/>
        <v>11393.068169574603</v>
      </c>
      <c r="Q173" s="99">
        <f t="shared" si="64"/>
        <v>4.2940371432460066E-2</v>
      </c>
      <c r="R173" s="100">
        <f t="shared" si="57"/>
        <v>129802002.31657398</v>
      </c>
      <c r="T173" s="107">
        <f t="shared" si="58"/>
        <v>261340.56127312066</v>
      </c>
      <c r="U173" s="103">
        <f t="shared" si="59"/>
        <v>2019.9833160702049</v>
      </c>
      <c r="V173" s="108">
        <v>1</v>
      </c>
      <c r="W173" s="103">
        <f t="shared" si="60"/>
        <v>263360.54458919086</v>
      </c>
      <c r="X173" s="104">
        <f t="shared" si="65"/>
        <v>1962.4554108091397</v>
      </c>
      <c r="Y173" s="104">
        <f t="shared" si="61"/>
        <v>1962.4554108091397</v>
      </c>
      <c r="Z173" s="105">
        <f t="shared" si="66"/>
        <v>7.3493321254906457E-3</v>
      </c>
      <c r="AA173" s="106">
        <f t="shared" si="62"/>
        <v>3851231.2394140693</v>
      </c>
      <c r="AC173" s="27">
        <f>_xlfn.FORECAST.ETS(C173,$D$11:D172,$C$11:C172,1,1,1)</f>
        <v>269401.85904863593</v>
      </c>
      <c r="AD173" s="42">
        <f t="shared" si="67"/>
        <v>-4078.8590486359317</v>
      </c>
      <c r="AE173" s="27">
        <f t="shared" si="68"/>
        <v>4078.8590486359317</v>
      </c>
      <c r="AF173" s="42">
        <f t="shared" si="69"/>
        <v>16637091.138639217</v>
      </c>
    </row>
    <row r="174" spans="1:32" ht="15" customHeight="1" x14ac:dyDescent="0.25">
      <c r="A174" s="281"/>
      <c r="B174" s="34">
        <v>164</v>
      </c>
      <c r="C174" s="35">
        <v>38565</v>
      </c>
      <c r="D174" s="36">
        <v>242240</v>
      </c>
      <c r="E174" s="36">
        <f t="shared" si="63"/>
        <v>-23083</v>
      </c>
      <c r="F174" s="36">
        <f>AVERAGE($E$12:E174)</f>
        <v>503.28834355828224</v>
      </c>
      <c r="G174" s="107">
        <f t="shared" si="70"/>
        <v>249146.83333333334</v>
      </c>
      <c r="H174" s="103">
        <f t="shared" si="71"/>
        <v>249588.46604938273</v>
      </c>
      <c r="I174" s="59">
        <f t="shared" si="74"/>
        <v>-7348.466049382725</v>
      </c>
      <c r="J174" s="59">
        <f t="shared" si="72"/>
        <v>7348.466049382725</v>
      </c>
      <c r="K174" s="99">
        <f t="shared" si="75"/>
        <v>3.0335477416540312E-2</v>
      </c>
      <c r="L174" s="100">
        <f t="shared" si="73"/>
        <v>53999953.278930552</v>
      </c>
      <c r="N174" s="107">
        <f t="shared" si="54"/>
        <v>256208.54546434034</v>
      </c>
      <c r="O174" s="59">
        <f t="shared" si="55"/>
        <v>-13968.545464340335</v>
      </c>
      <c r="P174" s="59">
        <f t="shared" si="56"/>
        <v>13968.545464340335</v>
      </c>
      <c r="Q174" s="99">
        <f t="shared" si="64"/>
        <v>5.7664074737204161E-2</v>
      </c>
      <c r="R174" s="100">
        <f t="shared" si="57"/>
        <v>195120262.38934296</v>
      </c>
      <c r="T174" s="107">
        <f t="shared" si="58"/>
        <v>257024.3812124336</v>
      </c>
      <c r="U174" s="103">
        <f t="shared" si="59"/>
        <v>1046.2753289807883</v>
      </c>
      <c r="V174" s="108">
        <v>1</v>
      </c>
      <c r="W174" s="103">
        <f t="shared" si="60"/>
        <v>258070.65654141438</v>
      </c>
      <c r="X174" s="104">
        <f t="shared" si="65"/>
        <v>-15830.656541414384</v>
      </c>
      <c r="Y174" s="104">
        <f t="shared" si="61"/>
        <v>15830.656541414384</v>
      </c>
      <c r="Z174" s="105">
        <f t="shared" si="66"/>
        <v>5.9665602082798641E-2</v>
      </c>
      <c r="AA174" s="106">
        <f t="shared" si="62"/>
        <v>250609686.53222603</v>
      </c>
      <c r="AC174" s="27">
        <f>_xlfn.FORECAST.ETS(C174,$D$11:D173,$C$11:C173,1,1,1)</f>
        <v>247267.57513265352</v>
      </c>
      <c r="AD174" s="42">
        <f t="shared" si="67"/>
        <v>-5027.5751326535246</v>
      </c>
      <c r="AE174" s="27">
        <f t="shared" si="68"/>
        <v>5027.5751326535246</v>
      </c>
      <c r="AF174" s="42">
        <f t="shared" si="69"/>
        <v>25276511.714476105</v>
      </c>
    </row>
    <row r="175" spans="1:32" ht="15" customHeight="1" x14ac:dyDescent="0.25">
      <c r="A175" s="281"/>
      <c r="B175" s="34">
        <v>165</v>
      </c>
      <c r="C175" s="35">
        <v>38596</v>
      </c>
      <c r="D175" s="36">
        <v>251419</v>
      </c>
      <c r="E175" s="36">
        <f t="shared" si="63"/>
        <v>9179</v>
      </c>
      <c r="F175" s="36">
        <f>AVERAGE($E$12:E175)</f>
        <v>556.18902439024396</v>
      </c>
      <c r="G175" s="107">
        <f t="shared" si="70"/>
        <v>249040.58333333334</v>
      </c>
      <c r="H175" s="103">
        <f t="shared" si="71"/>
        <v>249650.12167689163</v>
      </c>
      <c r="I175" s="59">
        <f t="shared" si="74"/>
        <v>1768.8783231083653</v>
      </c>
      <c r="J175" s="59">
        <f t="shared" si="72"/>
        <v>1768.8783231083653</v>
      </c>
      <c r="K175" s="99">
        <f t="shared" si="75"/>
        <v>7.0355793440764827E-3</v>
      </c>
      <c r="L175" s="100">
        <f t="shared" si="73"/>
        <v>3128930.5219626622</v>
      </c>
      <c r="N175" s="107">
        <f t="shared" si="54"/>
        <v>253414.83637147228</v>
      </c>
      <c r="O175" s="59">
        <f t="shared" si="55"/>
        <v>-1995.83637147228</v>
      </c>
      <c r="P175" s="59">
        <f t="shared" si="56"/>
        <v>1995.83637147228</v>
      </c>
      <c r="Q175" s="99">
        <f t="shared" si="64"/>
        <v>7.9382877645376038E-3</v>
      </c>
      <c r="R175" s="100">
        <f t="shared" si="57"/>
        <v>3983362.8216916369</v>
      </c>
      <c r="T175" s="107">
        <f t="shared" si="58"/>
        <v>256075.15957899007</v>
      </c>
      <c r="U175" s="103">
        <f t="shared" si="59"/>
        <v>739.61793790833372</v>
      </c>
      <c r="V175" s="108">
        <v>1</v>
      </c>
      <c r="W175" s="103">
        <f t="shared" si="60"/>
        <v>256814.77751689841</v>
      </c>
      <c r="X175" s="104">
        <f t="shared" si="65"/>
        <v>-5395.7775168984081</v>
      </c>
      <c r="Y175" s="104">
        <f t="shared" si="61"/>
        <v>5395.7775168984081</v>
      </c>
      <c r="Z175" s="105">
        <f t="shared" si="66"/>
        <v>2.2274510885478896E-2</v>
      </c>
      <c r="AA175" s="106">
        <f t="shared" si="62"/>
        <v>29114415.01186635</v>
      </c>
      <c r="AC175" s="27">
        <f>_xlfn.FORECAST.ETS(C175,$D$11:D174,$C$11:C174,1,1,1)</f>
        <v>257950.3833817229</v>
      </c>
      <c r="AD175" s="42">
        <f t="shared" si="67"/>
        <v>-6531.3833817229024</v>
      </c>
      <c r="AE175" s="27">
        <f t="shared" si="68"/>
        <v>6531.3833817229024</v>
      </c>
      <c r="AF175" s="42">
        <f t="shared" si="69"/>
        <v>42658968.879046097</v>
      </c>
    </row>
    <row r="176" spans="1:32" ht="15" customHeight="1" x14ac:dyDescent="0.25">
      <c r="A176" s="281"/>
      <c r="B176" s="34">
        <v>166</v>
      </c>
      <c r="C176" s="35">
        <v>38626</v>
      </c>
      <c r="D176" s="36">
        <v>243056</v>
      </c>
      <c r="E176" s="36">
        <f t="shared" si="63"/>
        <v>-8363</v>
      </c>
      <c r="F176" s="36">
        <f>AVERAGE($E$12:E176)</f>
        <v>502.13333333333333</v>
      </c>
      <c r="G176" s="107">
        <f t="shared" si="70"/>
        <v>248784.16666666666</v>
      </c>
      <c r="H176" s="103">
        <f t="shared" si="71"/>
        <v>249596.77235772359</v>
      </c>
      <c r="I176" s="59">
        <f t="shared" si="74"/>
        <v>-6540.7723577235884</v>
      </c>
      <c r="J176" s="59">
        <f t="shared" si="72"/>
        <v>6540.7723577235884</v>
      </c>
      <c r="K176" s="99">
        <f t="shared" si="75"/>
        <v>2.6910557063901275E-2</v>
      </c>
      <c r="L176" s="100">
        <f t="shared" si="73"/>
        <v>42781703.035560988</v>
      </c>
      <c r="N176" s="107">
        <f t="shared" si="54"/>
        <v>253015.66909717786</v>
      </c>
      <c r="O176" s="59">
        <f t="shared" si="55"/>
        <v>-9959.6690971778589</v>
      </c>
      <c r="P176" s="59">
        <f t="shared" si="56"/>
        <v>9959.6690971778589</v>
      </c>
      <c r="Q176" s="99">
        <f t="shared" si="64"/>
        <v>4.0976849356435793E-2</v>
      </c>
      <c r="R176" s="100">
        <f t="shared" si="57"/>
        <v>99195008.525279626</v>
      </c>
      <c r="T176" s="107">
        <f t="shared" si="58"/>
        <v>252687.14426182886</v>
      </c>
      <c r="U176" s="103">
        <f t="shared" si="59"/>
        <v>105.30514809292765</v>
      </c>
      <c r="V176" s="108">
        <v>1</v>
      </c>
      <c r="W176" s="103">
        <f t="shared" si="60"/>
        <v>252792.44940992177</v>
      </c>
      <c r="X176" s="104">
        <f t="shared" si="65"/>
        <v>-9736.44940992177</v>
      </c>
      <c r="Y176" s="104">
        <f t="shared" si="61"/>
        <v>9736.44940992177</v>
      </c>
      <c r="Z176" s="105">
        <f t="shared" si="66"/>
        <v>3.8725988926540042E-2</v>
      </c>
      <c r="AA176" s="106">
        <f t="shared" si="62"/>
        <v>94798447.111965984</v>
      </c>
      <c r="AC176" s="27">
        <f>_xlfn.FORECAST.ETS(C176,$D$11:D175,$C$11:C175,1,1,1)</f>
        <v>240718.29257291532</v>
      </c>
      <c r="AD176" s="42">
        <f t="shared" si="67"/>
        <v>2337.7074270846788</v>
      </c>
      <c r="AE176" s="27">
        <f t="shared" si="68"/>
        <v>2337.7074270846788</v>
      </c>
      <c r="AF176" s="42">
        <f t="shared" si="69"/>
        <v>5464876.0146468692</v>
      </c>
    </row>
    <row r="177" spans="1:32" ht="15" customHeight="1" x14ac:dyDescent="0.25">
      <c r="A177" s="281"/>
      <c r="B177" s="34">
        <v>167</v>
      </c>
      <c r="C177" s="35">
        <v>38657</v>
      </c>
      <c r="D177" s="36">
        <v>245787</v>
      </c>
      <c r="E177" s="36">
        <f t="shared" si="63"/>
        <v>2731</v>
      </c>
      <c r="F177" s="36">
        <f>AVERAGE($E$12:E177)</f>
        <v>515.56024096385545</v>
      </c>
      <c r="G177" s="107">
        <f t="shared" si="70"/>
        <v>249055.83333333334</v>
      </c>
      <c r="H177" s="103">
        <f t="shared" si="71"/>
        <v>249286.3</v>
      </c>
      <c r="I177" s="59">
        <f t="shared" si="74"/>
        <v>-3499.2999999999884</v>
      </c>
      <c r="J177" s="59">
        <f t="shared" si="72"/>
        <v>3499.2999999999884</v>
      </c>
      <c r="K177" s="99">
        <f t="shared" si="75"/>
        <v>1.4237124013881891E-2</v>
      </c>
      <c r="L177" s="100">
        <f t="shared" si="73"/>
        <v>12245100.489999918</v>
      </c>
      <c r="N177" s="107">
        <f t="shared" si="54"/>
        <v>251023.73527774232</v>
      </c>
      <c r="O177" s="59">
        <f t="shared" si="55"/>
        <v>-5236.7352777423221</v>
      </c>
      <c r="P177" s="59">
        <f t="shared" si="56"/>
        <v>5236.7352777423221</v>
      </c>
      <c r="Q177" s="99">
        <f t="shared" si="64"/>
        <v>2.1305989648526254E-2</v>
      </c>
      <c r="R177" s="100">
        <f t="shared" si="57"/>
        <v>27423396.369150955</v>
      </c>
      <c r="T177" s="107">
        <f t="shared" si="58"/>
        <v>250690.81458694523</v>
      </c>
      <c r="U177" s="103">
        <f t="shared" si="59"/>
        <v>-217.66294654051956</v>
      </c>
      <c r="V177" s="108">
        <v>1</v>
      </c>
      <c r="W177" s="103">
        <f t="shared" si="60"/>
        <v>250473.15164040471</v>
      </c>
      <c r="X177" s="104">
        <f t="shared" si="65"/>
        <v>-4686.1516404047143</v>
      </c>
      <c r="Y177" s="104">
        <f t="shared" si="61"/>
        <v>4686.1516404047143</v>
      </c>
      <c r="Z177" s="105">
        <f t="shared" si="66"/>
        <v>1.9280131493996093E-2</v>
      </c>
      <c r="AA177" s="106">
        <f t="shared" si="62"/>
        <v>21960017.196867794</v>
      </c>
      <c r="AC177" s="27">
        <f>_xlfn.FORECAST.ETS(C177,$D$11:D176,$C$11:C176,1,1,1)</f>
        <v>244074.031096294</v>
      </c>
      <c r="AD177" s="42">
        <f t="shared" si="67"/>
        <v>1712.9689037060016</v>
      </c>
      <c r="AE177" s="27">
        <f t="shared" si="68"/>
        <v>1712.9689037060016</v>
      </c>
      <c r="AF177" s="42">
        <f t="shared" si="69"/>
        <v>2934262.465063741</v>
      </c>
    </row>
    <row r="178" spans="1:32" ht="15" customHeight="1" x14ac:dyDescent="0.25">
      <c r="A178" s="281"/>
      <c r="B178" s="34">
        <v>168</v>
      </c>
      <c r="C178" s="35">
        <v>38687</v>
      </c>
      <c r="D178" s="36">
        <v>233282</v>
      </c>
      <c r="E178" s="36">
        <f t="shared" si="63"/>
        <v>-12505</v>
      </c>
      <c r="F178" s="36">
        <f>AVERAGE($E$12:E178)</f>
        <v>437.59281437125748</v>
      </c>
      <c r="G178" s="107">
        <f t="shared" si="70"/>
        <v>249119</v>
      </c>
      <c r="H178" s="103">
        <f t="shared" si="71"/>
        <v>249571.3935742972</v>
      </c>
      <c r="I178" s="59">
        <f t="shared" si="74"/>
        <v>-16289.393574297195</v>
      </c>
      <c r="J178" s="59">
        <f t="shared" si="72"/>
        <v>16289.393574297195</v>
      </c>
      <c r="K178" s="99">
        <f t="shared" si="75"/>
        <v>6.9827048697701469E-2</v>
      </c>
      <c r="L178" s="100">
        <f t="shared" si="73"/>
        <v>265344343.01835474</v>
      </c>
      <c r="N178" s="107">
        <f t="shared" si="54"/>
        <v>249976.38822219387</v>
      </c>
      <c r="O178" s="59">
        <f t="shared" si="55"/>
        <v>-16694.388222193869</v>
      </c>
      <c r="P178" s="59">
        <f t="shared" si="56"/>
        <v>16694.388222193869</v>
      </c>
      <c r="Q178" s="99">
        <f t="shared" si="64"/>
        <v>7.156312198195261E-2</v>
      </c>
      <c r="R178" s="100">
        <f t="shared" si="57"/>
        <v>278702598.11332536</v>
      </c>
      <c r="T178" s="107">
        <f t="shared" si="58"/>
        <v>245315.8061482833</v>
      </c>
      <c r="U178" s="103">
        <f t="shared" si="59"/>
        <v>-1010.2164523859208</v>
      </c>
      <c r="V178" s="108">
        <v>1</v>
      </c>
      <c r="W178" s="103">
        <f t="shared" si="60"/>
        <v>244305.58969589739</v>
      </c>
      <c r="X178" s="104">
        <f t="shared" si="65"/>
        <v>-11023.58969589739</v>
      </c>
      <c r="Y178" s="104">
        <f t="shared" si="61"/>
        <v>11023.58969589739</v>
      </c>
      <c r="Z178" s="105">
        <f t="shared" si="66"/>
        <v>4.4850173914394942E-2</v>
      </c>
      <c r="AA178" s="106">
        <f t="shared" si="62"/>
        <v>121519529.78349511</v>
      </c>
      <c r="AC178" s="27">
        <f>_xlfn.FORECAST.ETS(C178,$D$11:D177,$C$11:C177,1,1,1)</f>
        <v>228068.21046927385</v>
      </c>
      <c r="AD178" s="42">
        <f t="shared" si="67"/>
        <v>5213.7895307261497</v>
      </c>
      <c r="AE178" s="27">
        <f t="shared" si="68"/>
        <v>5213.7895307261497</v>
      </c>
      <c r="AF178" s="42">
        <f t="shared" si="69"/>
        <v>27183601.270709604</v>
      </c>
    </row>
    <row r="179" spans="1:32" ht="15" customHeight="1" x14ac:dyDescent="0.25">
      <c r="A179" s="281"/>
      <c r="B179" s="34">
        <v>169</v>
      </c>
      <c r="C179" s="35">
        <v>38718</v>
      </c>
      <c r="D179" s="36">
        <v>220711</v>
      </c>
      <c r="E179" s="36">
        <f t="shared" si="63"/>
        <v>-12571</v>
      </c>
      <c r="F179" s="36">
        <f>AVERAGE($E$12:E179)</f>
        <v>360.16071428571428</v>
      </c>
      <c r="G179" s="107">
        <f t="shared" si="70"/>
        <v>249886.5</v>
      </c>
      <c r="H179" s="103">
        <f t="shared" si="71"/>
        <v>249556.59281437125</v>
      </c>
      <c r="I179" s="59">
        <f t="shared" si="74"/>
        <v>-28845.592814371252</v>
      </c>
      <c r="J179" s="59">
        <f t="shared" si="72"/>
        <v>28845.592814371252</v>
      </c>
      <c r="K179" s="99">
        <f t="shared" si="75"/>
        <v>0.1306939518844609</v>
      </c>
      <c r="L179" s="100">
        <f t="shared" si="73"/>
        <v>832068224.81250644</v>
      </c>
      <c r="N179" s="107">
        <f t="shared" si="54"/>
        <v>246637.51057775511</v>
      </c>
      <c r="O179" s="59">
        <f t="shared" si="55"/>
        <v>-25926.510577755107</v>
      </c>
      <c r="P179" s="59">
        <f t="shared" si="56"/>
        <v>25926.510577755107</v>
      </c>
      <c r="Q179" s="99">
        <f t="shared" si="64"/>
        <v>0.11746813968381778</v>
      </c>
      <c r="R179" s="100">
        <f t="shared" si="57"/>
        <v>672183950.73844743</v>
      </c>
      <c r="T179" s="107">
        <f t="shared" si="58"/>
        <v>237227.21278712817</v>
      </c>
      <c r="U179" s="103">
        <f t="shared" si="59"/>
        <v>-2097.9838791193533</v>
      </c>
      <c r="V179" s="108">
        <v>1</v>
      </c>
      <c r="W179" s="103">
        <f t="shared" si="60"/>
        <v>235129.22890800881</v>
      </c>
      <c r="X179" s="104">
        <f t="shared" si="65"/>
        <v>-14418.228908008809</v>
      </c>
      <c r="Y179" s="104">
        <f t="shared" si="61"/>
        <v>14418.228908008809</v>
      </c>
      <c r="Z179" s="105">
        <f t="shared" si="66"/>
        <v>6.1806006927276037E-2</v>
      </c>
      <c r="AA179" s="106">
        <f t="shared" si="62"/>
        <v>207885324.84374088</v>
      </c>
      <c r="AC179" s="27">
        <f>_xlfn.FORECAST.ETS(C179,$D$11:D178,$C$11:C178,1,1,1)</f>
        <v>222011.47986063058</v>
      </c>
      <c r="AD179" s="42">
        <f t="shared" si="67"/>
        <v>-1300.4798606305849</v>
      </c>
      <c r="AE179" s="27">
        <f t="shared" si="68"/>
        <v>1300.4798606305849</v>
      </c>
      <c r="AF179" s="42">
        <f t="shared" si="69"/>
        <v>1691247.8679057455</v>
      </c>
    </row>
    <row r="180" spans="1:32" ht="15" customHeight="1" x14ac:dyDescent="0.25">
      <c r="A180" s="281"/>
      <c r="B180" s="34">
        <v>170</v>
      </c>
      <c r="C180" s="35">
        <v>38749</v>
      </c>
      <c r="D180" s="36">
        <v>256623</v>
      </c>
      <c r="E180" s="36">
        <f t="shared" si="63"/>
        <v>35912</v>
      </c>
      <c r="F180" s="36">
        <f>AVERAGE($E$12:E180)</f>
        <v>570.52662721893489</v>
      </c>
      <c r="G180" s="107">
        <f t="shared" si="70"/>
        <v>249948.25</v>
      </c>
      <c r="H180" s="103">
        <f t="shared" si="71"/>
        <v>250246.66071428571</v>
      </c>
      <c r="I180" s="59">
        <f t="shared" si="74"/>
        <v>6376.3392857142899</v>
      </c>
      <c r="J180" s="59">
        <f t="shared" si="72"/>
        <v>6376.3392857142899</v>
      </c>
      <c r="K180" s="99">
        <f t="shared" si="75"/>
        <v>2.4847107569135617E-2</v>
      </c>
      <c r="L180" s="100">
        <f t="shared" si="73"/>
        <v>40657702.68654342</v>
      </c>
      <c r="N180" s="107">
        <f t="shared" si="54"/>
        <v>241452.20846220411</v>
      </c>
      <c r="O180" s="59">
        <f t="shared" si="55"/>
        <v>15170.791537795885</v>
      </c>
      <c r="P180" s="59">
        <f t="shared" si="56"/>
        <v>15170.791537795885</v>
      </c>
      <c r="Q180" s="99">
        <f t="shared" si="64"/>
        <v>5.9117037591314439E-2</v>
      </c>
      <c r="R180" s="100">
        <f t="shared" si="57"/>
        <v>230152915.88325924</v>
      </c>
      <c r="T180" s="107">
        <f t="shared" si="58"/>
        <v>241577.36023560615</v>
      </c>
      <c r="U180" s="103">
        <f t="shared" si="59"/>
        <v>-1107.0692511104605</v>
      </c>
      <c r="V180" s="108">
        <v>1</v>
      </c>
      <c r="W180" s="103">
        <f t="shared" si="60"/>
        <v>240470.29098449569</v>
      </c>
      <c r="X180" s="104">
        <f t="shared" si="65"/>
        <v>16152.709015504312</v>
      </c>
      <c r="Y180" s="104">
        <f t="shared" si="61"/>
        <v>16152.709015504312</v>
      </c>
      <c r="Z180" s="105">
        <f t="shared" si="66"/>
        <v>7.3184884375968179E-2</v>
      </c>
      <c r="AA180" s="106">
        <f t="shared" si="62"/>
        <v>260910008.53955427</v>
      </c>
      <c r="AC180" s="27">
        <f>_xlfn.FORECAST.ETS(C180,$D$11:D179,$C$11:C179,1,1,1)</f>
        <v>254357.33190634174</v>
      </c>
      <c r="AD180" s="42">
        <f t="shared" si="67"/>
        <v>2265.6680936582561</v>
      </c>
      <c r="AE180" s="27">
        <f t="shared" si="68"/>
        <v>2265.6680936582561</v>
      </c>
      <c r="AF180" s="42">
        <f t="shared" si="69"/>
        <v>5133251.9106210368</v>
      </c>
    </row>
    <row r="181" spans="1:32" ht="15" customHeight="1" x14ac:dyDescent="0.25">
      <c r="A181" s="281"/>
      <c r="B181" s="34">
        <v>171</v>
      </c>
      <c r="C181" s="35">
        <v>38777</v>
      </c>
      <c r="D181" s="36">
        <v>250644</v>
      </c>
      <c r="E181" s="36">
        <f t="shared" si="63"/>
        <v>-5979</v>
      </c>
      <c r="F181" s="36">
        <f>AVERAGE($E$12:E181)</f>
        <v>532</v>
      </c>
      <c r="G181" s="107">
        <f t="shared" si="70"/>
        <v>250235</v>
      </c>
      <c r="H181" s="103">
        <f t="shared" si="71"/>
        <v>250518.77662721893</v>
      </c>
      <c r="I181" s="59">
        <f t="shared" si="74"/>
        <v>125.22337278106716</v>
      </c>
      <c r="J181" s="59">
        <f t="shared" si="72"/>
        <v>125.22337278106716</v>
      </c>
      <c r="K181" s="99">
        <f t="shared" si="75"/>
        <v>4.9960650476798629E-4</v>
      </c>
      <c r="L181" s="100">
        <f t="shared" si="73"/>
        <v>15680.89309066611</v>
      </c>
      <c r="N181" s="107">
        <f t="shared" si="54"/>
        <v>244486.36676976332</v>
      </c>
      <c r="O181" s="59">
        <f t="shared" si="55"/>
        <v>6157.6332302366791</v>
      </c>
      <c r="P181" s="59">
        <f t="shared" si="56"/>
        <v>6157.6332302366791</v>
      </c>
      <c r="Q181" s="99">
        <f t="shared" si="64"/>
        <v>2.456724769089497E-2</v>
      </c>
      <c r="R181" s="100">
        <f t="shared" si="57"/>
        <v>37916446.998114996</v>
      </c>
      <c r="T181" s="107">
        <f t="shared" si="58"/>
        <v>243522.40368914697</v>
      </c>
      <c r="U181" s="103">
        <f t="shared" si="59"/>
        <v>-638.0367560018849</v>
      </c>
      <c r="V181" s="108">
        <v>1</v>
      </c>
      <c r="W181" s="103">
        <f t="shared" si="60"/>
        <v>242884.36693314509</v>
      </c>
      <c r="X181" s="104">
        <f t="shared" si="65"/>
        <v>7759.6330668549053</v>
      </c>
      <c r="Y181" s="104">
        <f t="shared" si="61"/>
        <v>7759.6330668549053</v>
      </c>
      <c r="Z181" s="105">
        <f t="shared" si="66"/>
        <v>3.0237480922812473E-2</v>
      </c>
      <c r="AA181" s="106">
        <f t="shared" si="62"/>
        <v>60211905.332228065</v>
      </c>
      <c r="AC181" s="27">
        <f>_xlfn.FORECAST.ETS(C181,$D$11:D180,$C$11:C180,1,1,1)</f>
        <v>254201.1577209786</v>
      </c>
      <c r="AD181" s="42">
        <f t="shared" si="67"/>
        <v>-3557.1577209786046</v>
      </c>
      <c r="AE181" s="27">
        <f t="shared" si="68"/>
        <v>3557.1577209786046</v>
      </c>
      <c r="AF181" s="42">
        <f t="shared" si="69"/>
        <v>12653371.0519177</v>
      </c>
    </row>
    <row r="182" spans="1:32" ht="15" customHeight="1" x14ac:dyDescent="0.25">
      <c r="A182" s="281"/>
      <c r="B182" s="34">
        <v>172</v>
      </c>
      <c r="C182" s="35">
        <v>38808</v>
      </c>
      <c r="D182" s="36">
        <v>263370</v>
      </c>
      <c r="E182" s="36">
        <f t="shared" si="63"/>
        <v>12726</v>
      </c>
      <c r="F182" s="36">
        <f>AVERAGE($E$12:E182)</f>
        <v>603.30994152046787</v>
      </c>
      <c r="G182" s="107">
        <f t="shared" si="70"/>
        <v>250217</v>
      </c>
      <c r="H182" s="103">
        <f t="shared" si="71"/>
        <v>250767</v>
      </c>
      <c r="I182" s="59">
        <f t="shared" si="74"/>
        <v>12603</v>
      </c>
      <c r="J182" s="59">
        <f t="shared" si="72"/>
        <v>12603</v>
      </c>
      <c r="K182" s="99">
        <f t="shared" si="75"/>
        <v>4.7852830618521469E-2</v>
      </c>
      <c r="L182" s="100">
        <f t="shared" si="73"/>
        <v>158835609</v>
      </c>
      <c r="N182" s="107">
        <f t="shared" si="54"/>
        <v>245717.89341581066</v>
      </c>
      <c r="O182" s="59">
        <f t="shared" si="55"/>
        <v>17652.106584189343</v>
      </c>
      <c r="P182" s="59">
        <f t="shared" si="56"/>
        <v>17652.106584189343</v>
      </c>
      <c r="Q182" s="99">
        <f t="shared" si="64"/>
        <v>6.7023983689066119E-2</v>
      </c>
      <c r="R182" s="100">
        <f t="shared" si="57"/>
        <v>311596866.85958076</v>
      </c>
      <c r="T182" s="107">
        <f t="shared" si="58"/>
        <v>249030.05685320156</v>
      </c>
      <c r="U182" s="103">
        <f t="shared" si="59"/>
        <v>306.40028034177976</v>
      </c>
      <c r="V182" s="108">
        <v>1</v>
      </c>
      <c r="W182" s="103">
        <f t="shared" si="60"/>
        <v>249336.45713354333</v>
      </c>
      <c r="X182" s="104">
        <f t="shared" si="65"/>
        <v>14033.542866456672</v>
      </c>
      <c r="Y182" s="104">
        <f t="shared" si="61"/>
        <v>14033.542866456672</v>
      </c>
      <c r="Z182" s="105">
        <f t="shared" si="66"/>
        <v>5.598994137683995E-2</v>
      </c>
      <c r="AA182" s="106">
        <f t="shared" si="62"/>
        <v>196940325.38467693</v>
      </c>
      <c r="AC182" s="27">
        <f>_xlfn.FORECAST.ETS(C182,$D$11:D181,$C$11:C181,1,1,1)</f>
        <v>264744.67872810981</v>
      </c>
      <c r="AD182" s="42">
        <f t="shared" si="67"/>
        <v>-1374.6787281098077</v>
      </c>
      <c r="AE182" s="27">
        <f t="shared" si="68"/>
        <v>1374.6787281098077</v>
      </c>
      <c r="AF182" s="42">
        <f t="shared" si="69"/>
        <v>1889741.6055175986</v>
      </c>
    </row>
    <row r="183" spans="1:32" ht="15" customHeight="1" x14ac:dyDescent="0.25">
      <c r="A183" s="281"/>
      <c r="B183" s="34">
        <v>173</v>
      </c>
      <c r="C183" s="35">
        <v>38838</v>
      </c>
      <c r="D183" s="36">
        <v>263782</v>
      </c>
      <c r="E183" s="36">
        <f t="shared" si="63"/>
        <v>412</v>
      </c>
      <c r="F183" s="36">
        <f>AVERAGE($E$12:E183)</f>
        <v>602.19767441860461</v>
      </c>
      <c r="G183" s="107">
        <f t="shared" si="70"/>
        <v>250274.66666666666</v>
      </c>
      <c r="H183" s="103">
        <f t="shared" si="71"/>
        <v>250820.30994152048</v>
      </c>
      <c r="I183" s="59">
        <f t="shared" si="74"/>
        <v>12961.690058479522</v>
      </c>
      <c r="J183" s="59">
        <f t="shared" si="72"/>
        <v>12961.690058479522</v>
      </c>
      <c r="K183" s="99">
        <f t="shared" si="75"/>
        <v>4.9137886809863911E-2</v>
      </c>
      <c r="L183" s="100">
        <f t="shared" si="73"/>
        <v>168005409.17208686</v>
      </c>
      <c r="N183" s="107">
        <f t="shared" si="54"/>
        <v>249248.31473264855</v>
      </c>
      <c r="O183" s="59">
        <f t="shared" si="55"/>
        <v>14533.685267351451</v>
      </c>
      <c r="P183" s="59">
        <f t="shared" si="56"/>
        <v>14533.685267351451</v>
      </c>
      <c r="Q183" s="99">
        <f t="shared" si="64"/>
        <v>5.5097335175832512E-2</v>
      </c>
      <c r="R183" s="100">
        <f t="shared" si="57"/>
        <v>211228007.45042863</v>
      </c>
      <c r="T183" s="107">
        <f t="shared" si="58"/>
        <v>253670.11999348033</v>
      </c>
      <c r="U183" s="103">
        <f t="shared" si="59"/>
        <v>972.37460725899109</v>
      </c>
      <c r="V183" s="108">
        <v>1</v>
      </c>
      <c r="W183" s="103">
        <f t="shared" si="60"/>
        <v>254642.49460073933</v>
      </c>
      <c r="X183" s="104">
        <f t="shared" si="65"/>
        <v>9139.5053992606699</v>
      </c>
      <c r="Y183" s="104">
        <f t="shared" si="61"/>
        <v>9139.5053992606699</v>
      </c>
      <c r="Z183" s="105">
        <f t="shared" si="66"/>
        <v>3.4702150583819986E-2</v>
      </c>
      <c r="AA183" s="106">
        <f t="shared" si="62"/>
        <v>83530558.943114936</v>
      </c>
      <c r="AC183" s="27">
        <f>_xlfn.FORECAST.ETS(C183,$D$11:D182,$C$11:C182,1,1,1)</f>
        <v>264090.51875426224</v>
      </c>
      <c r="AD183" s="42">
        <f t="shared" si="67"/>
        <v>-308.51875426224433</v>
      </c>
      <c r="AE183" s="27">
        <f t="shared" si="68"/>
        <v>308.51875426224433</v>
      </c>
      <c r="AF183" s="42">
        <f t="shared" si="69"/>
        <v>95183.821731527103</v>
      </c>
    </row>
    <row r="184" spans="1:32" ht="15" customHeight="1" x14ac:dyDescent="0.25">
      <c r="A184" s="281"/>
      <c r="B184" s="34">
        <v>174</v>
      </c>
      <c r="C184" s="35">
        <v>38869</v>
      </c>
      <c r="D184" s="36">
        <v>263421</v>
      </c>
      <c r="E184" s="36">
        <f t="shared" si="63"/>
        <v>-361</v>
      </c>
      <c r="F184" s="36">
        <f>AVERAGE($E$12:E184)</f>
        <v>596.63005780346816</v>
      </c>
      <c r="G184" s="107">
        <f t="shared" si="70"/>
        <v>250271.83333333334</v>
      </c>
      <c r="H184" s="103">
        <f t="shared" si="71"/>
        <v>250876.86434108525</v>
      </c>
      <c r="I184" s="59">
        <f t="shared" si="74"/>
        <v>12544.135658914747</v>
      </c>
      <c r="J184" s="59">
        <f t="shared" si="72"/>
        <v>12544.135658914747</v>
      </c>
      <c r="K184" s="99">
        <f t="shared" si="75"/>
        <v>4.7620104922974048E-2</v>
      </c>
      <c r="L184" s="100">
        <f t="shared" si="73"/>
        <v>157355339.42925653</v>
      </c>
      <c r="N184" s="107">
        <f t="shared" si="54"/>
        <v>252155.05178611886</v>
      </c>
      <c r="O184" s="59">
        <f t="shared" si="55"/>
        <v>11265.948213881144</v>
      </c>
      <c r="P184" s="59">
        <f t="shared" si="56"/>
        <v>11265.948213881144</v>
      </c>
      <c r="Q184" s="99">
        <f t="shared" si="64"/>
        <v>4.2767843922394737E-2</v>
      </c>
      <c r="R184" s="100">
        <f t="shared" si="57"/>
        <v>126921589.15785173</v>
      </c>
      <c r="T184" s="107">
        <f t="shared" si="58"/>
        <v>257276.04622051754</v>
      </c>
      <c r="U184" s="103">
        <f t="shared" si="59"/>
        <v>1377.0848544721382</v>
      </c>
      <c r="V184" s="108">
        <v>1</v>
      </c>
      <c r="W184" s="103">
        <f t="shared" si="60"/>
        <v>258653.13107498968</v>
      </c>
      <c r="X184" s="104">
        <f t="shared" si="65"/>
        <v>4767.8689250103198</v>
      </c>
      <c r="Y184" s="104">
        <f t="shared" si="61"/>
        <v>4767.8689250103198</v>
      </c>
      <c r="Z184" s="105">
        <f t="shared" si="66"/>
        <v>1.8075035161649846E-2</v>
      </c>
      <c r="AA184" s="106">
        <f t="shared" si="62"/>
        <v>22732574.086079061</v>
      </c>
      <c r="AC184" s="27">
        <f>_xlfn.FORECAST.ETS(C184,$D$11:D183,$C$11:C183,1,1,1)</f>
        <v>270960.80119056202</v>
      </c>
      <c r="AD184" s="42">
        <f t="shared" si="67"/>
        <v>-7539.8011905620224</v>
      </c>
      <c r="AE184" s="27">
        <f t="shared" si="68"/>
        <v>7539.8011905620224</v>
      </c>
      <c r="AF184" s="42">
        <f t="shared" si="69"/>
        <v>56848601.993200488</v>
      </c>
    </row>
    <row r="185" spans="1:32" ht="15" customHeight="1" x14ac:dyDescent="0.25">
      <c r="A185" s="281"/>
      <c r="B185" s="34">
        <v>175</v>
      </c>
      <c r="C185" s="35">
        <v>38899</v>
      </c>
      <c r="D185" s="36">
        <v>265206</v>
      </c>
      <c r="E185" s="36">
        <f t="shared" si="63"/>
        <v>1785</v>
      </c>
      <c r="F185" s="36">
        <f>AVERAGE($E$12:E185)</f>
        <v>603.45977011494256</v>
      </c>
      <c r="G185" s="107">
        <f t="shared" si="70"/>
        <v>249971.5</v>
      </c>
      <c r="H185" s="103">
        <f t="shared" si="71"/>
        <v>250868.46339113681</v>
      </c>
      <c r="I185" s="59">
        <f t="shared" si="74"/>
        <v>14337.536608863185</v>
      </c>
      <c r="J185" s="59">
        <f t="shared" si="72"/>
        <v>14337.536608863185</v>
      </c>
      <c r="K185" s="99">
        <f t="shared" si="75"/>
        <v>5.4061886265254877E-2</v>
      </c>
      <c r="L185" s="100">
        <f t="shared" si="73"/>
        <v>205564956.01049206</v>
      </c>
      <c r="N185" s="107">
        <f t="shared" si="54"/>
        <v>254408.2414288951</v>
      </c>
      <c r="O185" s="59">
        <f t="shared" si="55"/>
        <v>10797.758571104903</v>
      </c>
      <c r="P185" s="59">
        <f t="shared" si="56"/>
        <v>10797.758571104903</v>
      </c>
      <c r="Q185" s="99">
        <f t="shared" si="64"/>
        <v>4.071460891195864E-2</v>
      </c>
      <c r="R185" s="100">
        <f t="shared" si="57"/>
        <v>116591590.1598694</v>
      </c>
      <c r="T185" s="107">
        <f t="shared" si="58"/>
        <v>260618.99175249279</v>
      </c>
      <c r="U185" s="103">
        <f t="shared" si="59"/>
        <v>1679.1878984390103</v>
      </c>
      <c r="V185" s="108">
        <v>1</v>
      </c>
      <c r="W185" s="103">
        <f t="shared" si="60"/>
        <v>262298.17965093179</v>
      </c>
      <c r="X185" s="104">
        <f t="shared" si="65"/>
        <v>2907.8203490682063</v>
      </c>
      <c r="Y185" s="104">
        <f t="shared" si="61"/>
        <v>2907.8203490682063</v>
      </c>
      <c r="Z185" s="105">
        <f t="shared" si="66"/>
        <v>1.1038680853342012E-2</v>
      </c>
      <c r="AA185" s="106">
        <f t="shared" si="62"/>
        <v>8455419.1824551448</v>
      </c>
      <c r="AC185" s="27">
        <f>_xlfn.FORECAST.ETS(C185,$D$11:D184,$C$11:C184,1,1,1)</f>
        <v>268507.10055180418</v>
      </c>
      <c r="AD185" s="42">
        <f t="shared" si="67"/>
        <v>-3301.1005518041784</v>
      </c>
      <c r="AE185" s="27">
        <f t="shared" si="68"/>
        <v>3301.1005518041784</v>
      </c>
      <c r="AF185" s="42">
        <f t="shared" si="69"/>
        <v>10897264.853121851</v>
      </c>
    </row>
    <row r="186" spans="1:32" ht="15" customHeight="1" x14ac:dyDescent="0.25">
      <c r="A186" s="281"/>
      <c r="B186" s="34">
        <v>176</v>
      </c>
      <c r="C186" s="35">
        <v>38930</v>
      </c>
      <c r="D186" s="36">
        <v>245605</v>
      </c>
      <c r="E186" s="36">
        <f t="shared" si="63"/>
        <v>-19601</v>
      </c>
      <c r="F186" s="36">
        <f>AVERAGE($E$12:E186)</f>
        <v>488.0057142857143</v>
      </c>
      <c r="G186" s="107">
        <f t="shared" si="70"/>
        <v>249961.75</v>
      </c>
      <c r="H186" s="103">
        <f t="shared" si="71"/>
        <v>250574.95977011495</v>
      </c>
      <c r="I186" s="59">
        <f t="shared" si="74"/>
        <v>-4969.9597701149469</v>
      </c>
      <c r="J186" s="59">
        <f t="shared" si="72"/>
        <v>4969.9597701149469</v>
      </c>
      <c r="K186" s="99">
        <f t="shared" si="75"/>
        <v>2.0235580587182455E-2</v>
      </c>
      <c r="L186" s="100">
        <f t="shared" si="73"/>
        <v>24700500.116561014</v>
      </c>
      <c r="N186" s="107">
        <f t="shared" si="54"/>
        <v>256567.79314311611</v>
      </c>
      <c r="O186" s="59">
        <f t="shared" si="55"/>
        <v>-10962.793143116112</v>
      </c>
      <c r="P186" s="59">
        <f t="shared" si="56"/>
        <v>10962.793143116112</v>
      </c>
      <c r="Q186" s="99">
        <f t="shared" si="64"/>
        <v>4.4635871187948588E-2</v>
      </c>
      <c r="R186" s="100">
        <f t="shared" si="57"/>
        <v>120182833.49875365</v>
      </c>
      <c r="T186" s="107">
        <f t="shared" si="58"/>
        <v>257290.22575565224</v>
      </c>
      <c r="U186" s="103">
        <f t="shared" si="59"/>
        <v>909.59210097318589</v>
      </c>
      <c r="V186" s="108">
        <v>1</v>
      </c>
      <c r="W186" s="103">
        <f t="shared" si="60"/>
        <v>258199.81785662542</v>
      </c>
      <c r="X186" s="104">
        <f t="shared" si="65"/>
        <v>-12594.817856625421</v>
      </c>
      <c r="Y186" s="104">
        <f t="shared" si="61"/>
        <v>12594.817856625421</v>
      </c>
      <c r="Z186" s="105">
        <f t="shared" si="66"/>
        <v>4.7490697256568182E-2</v>
      </c>
      <c r="AA186" s="106">
        <f t="shared" si="62"/>
        <v>158629436.84157056</v>
      </c>
      <c r="AC186" s="27">
        <f>_xlfn.FORECAST.ETS(C186,$D$11:D185,$C$11:C185,1,1,1)</f>
        <v>246305.77209339489</v>
      </c>
      <c r="AD186" s="42">
        <f t="shared" si="67"/>
        <v>-700.77209339488763</v>
      </c>
      <c r="AE186" s="27">
        <f t="shared" si="68"/>
        <v>700.77209339488763</v>
      </c>
      <c r="AF186" s="42">
        <f t="shared" si="69"/>
        <v>491081.52688105311</v>
      </c>
    </row>
    <row r="187" spans="1:32" ht="15" customHeight="1" x14ac:dyDescent="0.25">
      <c r="A187" s="281"/>
      <c r="B187" s="34">
        <v>177</v>
      </c>
      <c r="C187" s="35">
        <v>38961</v>
      </c>
      <c r="D187" s="36">
        <v>257939</v>
      </c>
      <c r="E187" s="36">
        <f t="shared" si="63"/>
        <v>12334</v>
      </c>
      <c r="F187" s="36">
        <f>AVERAGE($E$12:E187)</f>
        <v>555.3125</v>
      </c>
      <c r="G187" s="107">
        <f t="shared" si="70"/>
        <v>250242.16666666666</v>
      </c>
      <c r="H187" s="103">
        <f t="shared" si="71"/>
        <v>250449.75571428571</v>
      </c>
      <c r="I187" s="59">
        <f t="shared" si="74"/>
        <v>7489.2442857142887</v>
      </c>
      <c r="J187" s="59">
        <f t="shared" si="72"/>
        <v>7489.2442857142887</v>
      </c>
      <c r="K187" s="99">
        <f t="shared" si="75"/>
        <v>2.9034943477776874E-2</v>
      </c>
      <c r="L187" s="100">
        <f t="shared" si="73"/>
        <v>56088779.97110413</v>
      </c>
      <c r="N187" s="107">
        <f t="shared" si="54"/>
        <v>254375.23451449291</v>
      </c>
      <c r="O187" s="59">
        <f t="shared" si="55"/>
        <v>3563.7654855070869</v>
      </c>
      <c r="P187" s="59">
        <f t="shared" si="56"/>
        <v>3563.7654855070869</v>
      </c>
      <c r="Q187" s="99">
        <f t="shared" si="64"/>
        <v>1.3816311164682684E-2</v>
      </c>
      <c r="R187" s="100">
        <f t="shared" si="57"/>
        <v>12700424.435691562</v>
      </c>
      <c r="T187" s="107">
        <f t="shared" si="58"/>
        <v>258121.57249963778</v>
      </c>
      <c r="U187" s="103">
        <f t="shared" si="59"/>
        <v>897.56776944616001</v>
      </c>
      <c r="V187" s="108">
        <v>1</v>
      </c>
      <c r="W187" s="103">
        <f t="shared" si="60"/>
        <v>259019.14026908393</v>
      </c>
      <c r="X187" s="104">
        <f t="shared" si="65"/>
        <v>-1080.1402690839313</v>
      </c>
      <c r="Y187" s="104">
        <f t="shared" si="61"/>
        <v>1080.1402690839313</v>
      </c>
      <c r="Z187" s="105">
        <f t="shared" si="66"/>
        <v>4.3978757316989938E-3</v>
      </c>
      <c r="AA187" s="106">
        <f t="shared" si="62"/>
        <v>1166703.0008967076</v>
      </c>
      <c r="AC187" s="27">
        <f>_xlfn.FORECAST.ETS(C187,$D$11:D186,$C$11:C186,1,1,1)</f>
        <v>257678.71085486075</v>
      </c>
      <c r="AD187" s="42">
        <f t="shared" si="67"/>
        <v>260.28914513924974</v>
      </c>
      <c r="AE187" s="27">
        <f t="shared" si="68"/>
        <v>260.28914513924974</v>
      </c>
      <c r="AF187" s="42">
        <f t="shared" si="69"/>
        <v>67750.439077321411</v>
      </c>
    </row>
    <row r="188" spans="1:32" ht="15" customHeight="1" x14ac:dyDescent="0.25">
      <c r="A188" s="281"/>
      <c r="B188" s="34">
        <v>178</v>
      </c>
      <c r="C188" s="35">
        <v>38991</v>
      </c>
      <c r="D188" s="36">
        <v>245346</v>
      </c>
      <c r="E188" s="36">
        <f t="shared" si="63"/>
        <v>-12593</v>
      </c>
      <c r="F188" s="36">
        <f>AVERAGE($E$12:E188)</f>
        <v>481.0282485875706</v>
      </c>
      <c r="G188" s="107">
        <f t="shared" si="70"/>
        <v>250785.5</v>
      </c>
      <c r="H188" s="103">
        <f t="shared" si="71"/>
        <v>250797.47916666666</v>
      </c>
      <c r="I188" s="59">
        <f t="shared" si="74"/>
        <v>-5451.479166666657</v>
      </c>
      <c r="J188" s="59">
        <f t="shared" si="72"/>
        <v>5451.479166666657</v>
      </c>
      <c r="K188" s="99">
        <f t="shared" si="75"/>
        <v>2.221955591966715E-2</v>
      </c>
      <c r="L188" s="100">
        <f t="shared" si="73"/>
        <v>29718625.10460059</v>
      </c>
      <c r="N188" s="107">
        <f t="shared" si="54"/>
        <v>255087.98761159432</v>
      </c>
      <c r="O188" s="59">
        <f t="shared" si="55"/>
        <v>-9741.9876115943189</v>
      </c>
      <c r="P188" s="59">
        <f t="shared" si="56"/>
        <v>9741.9876115943189</v>
      </c>
      <c r="Q188" s="99">
        <f t="shared" si="64"/>
        <v>3.9707138537389317E-2</v>
      </c>
      <c r="R188" s="100">
        <f t="shared" si="57"/>
        <v>94906322.624457181</v>
      </c>
      <c r="T188" s="107">
        <f t="shared" si="58"/>
        <v>254917.19818835874</v>
      </c>
      <c r="U188" s="103">
        <f t="shared" si="59"/>
        <v>267.20306306379268</v>
      </c>
      <c r="V188" s="108">
        <v>1</v>
      </c>
      <c r="W188" s="103">
        <f t="shared" si="60"/>
        <v>255184.40125142253</v>
      </c>
      <c r="X188" s="104">
        <f t="shared" si="65"/>
        <v>-9838.4012514225324</v>
      </c>
      <c r="Y188" s="104">
        <f t="shared" si="61"/>
        <v>9838.4012514225324</v>
      </c>
      <c r="Z188" s="105">
        <f t="shared" si="66"/>
        <v>3.8142356337826124E-2</v>
      </c>
      <c r="AA188" s="106">
        <f t="shared" si="62"/>
        <v>96794139.183992445</v>
      </c>
      <c r="AC188" s="27">
        <f>_xlfn.FORECAST.ETS(C188,$D$11:D187,$C$11:C187,1,1,1)</f>
        <v>244357.07050558607</v>
      </c>
      <c r="AD188" s="42">
        <f t="shared" si="67"/>
        <v>988.92949441392557</v>
      </c>
      <c r="AE188" s="27">
        <f t="shared" si="68"/>
        <v>988.92949441392557</v>
      </c>
      <c r="AF188" s="42">
        <f t="shared" si="69"/>
        <v>977981.54492178245</v>
      </c>
    </row>
    <row r="189" spans="1:32" ht="15" customHeight="1" x14ac:dyDescent="0.25">
      <c r="A189" s="281"/>
      <c r="B189" s="34">
        <v>179</v>
      </c>
      <c r="C189" s="35">
        <v>39022</v>
      </c>
      <c r="D189" s="36">
        <v>248187</v>
      </c>
      <c r="E189" s="36">
        <f t="shared" si="63"/>
        <v>2841</v>
      </c>
      <c r="F189" s="36">
        <f>AVERAGE($E$12:E189)</f>
        <v>494.2865168539326</v>
      </c>
      <c r="G189" s="107">
        <f t="shared" si="70"/>
        <v>250976.33333333334</v>
      </c>
      <c r="H189" s="103">
        <f t="shared" si="71"/>
        <v>251266.52824858757</v>
      </c>
      <c r="I189" s="59">
        <f t="shared" si="74"/>
        <v>-3079.528248587565</v>
      </c>
      <c r="J189" s="59">
        <f t="shared" si="72"/>
        <v>3079.528248587565</v>
      </c>
      <c r="K189" s="99">
        <f t="shared" si="75"/>
        <v>1.240809651024254E-2</v>
      </c>
      <c r="L189" s="100">
        <f t="shared" si="73"/>
        <v>9483494.2338487953</v>
      </c>
      <c r="N189" s="107">
        <f t="shared" si="54"/>
        <v>253139.59008927547</v>
      </c>
      <c r="O189" s="59">
        <f t="shared" si="55"/>
        <v>-4952.5900892754726</v>
      </c>
      <c r="P189" s="59">
        <f t="shared" si="56"/>
        <v>4952.5900892754726</v>
      </c>
      <c r="Q189" s="99">
        <f t="shared" si="64"/>
        <v>1.9955074557795018E-2</v>
      </c>
      <c r="R189" s="100">
        <f t="shared" si="57"/>
        <v>24528148.592389632</v>
      </c>
      <c r="T189" s="107">
        <f t="shared" si="58"/>
        <v>253085.18087599578</v>
      </c>
      <c r="U189" s="103">
        <f t="shared" si="59"/>
        <v>-55.393992074007713</v>
      </c>
      <c r="V189" s="108">
        <v>1</v>
      </c>
      <c r="W189" s="103">
        <f t="shared" si="60"/>
        <v>253029.78688392177</v>
      </c>
      <c r="X189" s="104">
        <f t="shared" si="65"/>
        <v>-4842.7868839217699</v>
      </c>
      <c r="Y189" s="104">
        <f t="shared" si="61"/>
        <v>4842.7868839217699</v>
      </c>
      <c r="Z189" s="105">
        <f t="shared" si="66"/>
        <v>1.9738601338198991E-2</v>
      </c>
      <c r="AA189" s="106">
        <f t="shared" si="62"/>
        <v>23452584.803084727</v>
      </c>
      <c r="AC189" s="27">
        <f>_xlfn.FORECAST.ETS(C189,$D$11:D188,$C$11:C188,1,1,1)</f>
        <v>247204.27215783796</v>
      </c>
      <c r="AD189" s="42">
        <f t="shared" si="67"/>
        <v>982.72784216204309</v>
      </c>
      <c r="AE189" s="27">
        <f t="shared" si="68"/>
        <v>982.72784216204309</v>
      </c>
      <c r="AF189" s="42">
        <f t="shared" si="69"/>
        <v>965754.01176046545</v>
      </c>
    </row>
    <row r="190" spans="1:32" ht="15" customHeight="1" x14ac:dyDescent="0.25">
      <c r="A190" s="281"/>
      <c r="B190" s="34">
        <v>180</v>
      </c>
      <c r="C190" s="35">
        <v>39052</v>
      </c>
      <c r="D190" s="36">
        <v>233621</v>
      </c>
      <c r="E190" s="36">
        <f t="shared" si="63"/>
        <v>-14566</v>
      </c>
      <c r="F190" s="36">
        <f>AVERAGE($E$12:E190)</f>
        <v>410.15083798882682</v>
      </c>
      <c r="G190" s="107">
        <f t="shared" si="70"/>
        <v>251176.33333333334</v>
      </c>
      <c r="H190" s="103">
        <f t="shared" si="71"/>
        <v>251470.61985018727</v>
      </c>
      <c r="I190" s="59">
        <f t="shared" si="74"/>
        <v>-17849.619850187271</v>
      </c>
      <c r="J190" s="59">
        <f t="shared" si="72"/>
        <v>17849.619850187271</v>
      </c>
      <c r="K190" s="99">
        <f t="shared" si="75"/>
        <v>7.6404175353188594E-2</v>
      </c>
      <c r="L190" s="100">
        <f t="shared" si="73"/>
        <v>318608928.79619944</v>
      </c>
      <c r="N190" s="107">
        <f t="shared" si="54"/>
        <v>252149.07207142038</v>
      </c>
      <c r="O190" s="59">
        <f t="shared" si="55"/>
        <v>-18528.072071420378</v>
      </c>
      <c r="P190" s="59">
        <f t="shared" si="56"/>
        <v>18528.072071420378</v>
      </c>
      <c r="Q190" s="99">
        <f t="shared" si="64"/>
        <v>7.9308247423906145E-2</v>
      </c>
      <c r="R190" s="100">
        <f t="shared" si="57"/>
        <v>343289454.68374783</v>
      </c>
      <c r="T190" s="107">
        <f t="shared" si="58"/>
        <v>247207.15081874526</v>
      </c>
      <c r="U190" s="103">
        <f t="shared" si="59"/>
        <v>-950.18582515310209</v>
      </c>
      <c r="V190" s="108">
        <v>1</v>
      </c>
      <c r="W190" s="103">
        <f t="shared" si="60"/>
        <v>246256.96499359215</v>
      </c>
      <c r="X190" s="104">
        <f t="shared" si="65"/>
        <v>-12635.964993592148</v>
      </c>
      <c r="Y190" s="104">
        <f t="shared" si="61"/>
        <v>12635.964993592148</v>
      </c>
      <c r="Z190" s="105">
        <f t="shared" si="66"/>
        <v>5.0913081642439566E-2</v>
      </c>
      <c r="AA190" s="106">
        <f t="shared" si="62"/>
        <v>159667611.3192862</v>
      </c>
      <c r="AC190" s="27">
        <f>_xlfn.FORECAST.ETS(C190,$D$11:D189,$C$11:C189,1,1,1)</f>
        <v>231875.71605961371</v>
      </c>
      <c r="AD190" s="42">
        <f t="shared" si="67"/>
        <v>1745.283940386289</v>
      </c>
      <c r="AE190" s="27">
        <f t="shared" si="68"/>
        <v>1745.283940386289</v>
      </c>
      <c r="AF190" s="42">
        <f t="shared" si="69"/>
        <v>3046016.0325702918</v>
      </c>
    </row>
    <row r="191" spans="1:32" ht="15" customHeight="1" x14ac:dyDescent="0.25">
      <c r="A191" s="281"/>
      <c r="B191" s="34">
        <v>181</v>
      </c>
      <c r="C191" s="35">
        <v>39083</v>
      </c>
      <c r="D191" s="36">
        <v>219232</v>
      </c>
      <c r="E191" s="36">
        <f t="shared" si="63"/>
        <v>-14389</v>
      </c>
      <c r="F191" s="36">
        <f>AVERAGE($E$12:E191)</f>
        <v>327.93333333333334</v>
      </c>
      <c r="G191" s="107">
        <f t="shared" si="70"/>
        <v>251204.58333333334</v>
      </c>
      <c r="H191" s="103">
        <f t="shared" si="71"/>
        <v>251586.48417132217</v>
      </c>
      <c r="I191" s="59">
        <f t="shared" si="74"/>
        <v>-32354.484171322169</v>
      </c>
      <c r="J191" s="59">
        <f t="shared" si="72"/>
        <v>32354.484171322169</v>
      </c>
      <c r="K191" s="99">
        <f t="shared" si="75"/>
        <v>0.14758102909849916</v>
      </c>
      <c r="L191" s="100">
        <f t="shared" si="73"/>
        <v>1046812645.9923368</v>
      </c>
      <c r="N191" s="107">
        <f t="shared" si="54"/>
        <v>248443.45765713631</v>
      </c>
      <c r="O191" s="59">
        <f t="shared" si="55"/>
        <v>-29211.457657136314</v>
      </c>
      <c r="P191" s="59">
        <f t="shared" si="56"/>
        <v>29211.457657136314</v>
      </c>
      <c r="Q191" s="99">
        <f t="shared" si="64"/>
        <v>0.13324449741432051</v>
      </c>
      <c r="R191" s="100">
        <f t="shared" si="57"/>
        <v>853309258.45466781</v>
      </c>
      <c r="T191" s="107">
        <f t="shared" si="58"/>
        <v>238149.47549551446</v>
      </c>
      <c r="U191" s="103">
        <f t="shared" si="59"/>
        <v>-2196.1018172312579</v>
      </c>
      <c r="V191" s="108">
        <v>1</v>
      </c>
      <c r="W191" s="103">
        <f t="shared" si="60"/>
        <v>235953.37367828321</v>
      </c>
      <c r="X191" s="104">
        <f t="shared" si="65"/>
        <v>-16721.373678283213</v>
      </c>
      <c r="Y191" s="104">
        <f t="shared" si="61"/>
        <v>16721.373678283213</v>
      </c>
      <c r="Z191" s="105">
        <f t="shared" si="66"/>
        <v>7.1574788560459943E-2</v>
      </c>
      <c r="AA191" s="106">
        <f t="shared" si="62"/>
        <v>279604337.68878269</v>
      </c>
      <c r="AC191" s="27">
        <f>_xlfn.FORECAST.ETS(C191,$D$11:D190,$C$11:C190,1,1,1)</f>
        <v>223300.74570625965</v>
      </c>
      <c r="AD191" s="42">
        <f t="shared" si="67"/>
        <v>-4068.7457062596513</v>
      </c>
      <c r="AE191" s="27">
        <f t="shared" si="68"/>
        <v>4068.7457062596513</v>
      </c>
      <c r="AF191" s="42">
        <f t="shared" si="69"/>
        <v>16554691.622206349</v>
      </c>
    </row>
    <row r="192" spans="1:32" ht="15" customHeight="1" x14ac:dyDescent="0.25">
      <c r="A192" s="281"/>
      <c r="B192" s="34">
        <v>182</v>
      </c>
      <c r="C192" s="35">
        <v>39114</v>
      </c>
      <c r="D192" s="36">
        <v>259638</v>
      </c>
      <c r="E192" s="36">
        <f t="shared" si="63"/>
        <v>40406</v>
      </c>
      <c r="F192" s="36">
        <f>AVERAGE($E$12:E192)</f>
        <v>549.35911602209944</v>
      </c>
      <c r="G192" s="107">
        <f t="shared" si="70"/>
        <v>251081.33333333334</v>
      </c>
      <c r="H192" s="103">
        <f t="shared" si="71"/>
        <v>251532.51666666666</v>
      </c>
      <c r="I192" s="59">
        <f t="shared" si="74"/>
        <v>8105.4833333333372</v>
      </c>
      <c r="J192" s="59">
        <f t="shared" si="72"/>
        <v>8105.4833333333372</v>
      </c>
      <c r="K192" s="99">
        <f t="shared" si="75"/>
        <v>3.1218401518010988E-2</v>
      </c>
      <c r="L192" s="100">
        <f t="shared" si="73"/>
        <v>65698860.06694451</v>
      </c>
      <c r="N192" s="107">
        <f t="shared" si="54"/>
        <v>242601.16612570905</v>
      </c>
      <c r="O192" s="59">
        <f t="shared" si="55"/>
        <v>17036.833874290955</v>
      </c>
      <c r="P192" s="59">
        <f t="shared" si="56"/>
        <v>17036.833874290955</v>
      </c>
      <c r="Q192" s="99">
        <f t="shared" si="64"/>
        <v>6.5617644082495458E-2</v>
      </c>
      <c r="R192" s="100">
        <f t="shared" si="57"/>
        <v>290253708.46018773</v>
      </c>
      <c r="T192" s="107">
        <f t="shared" si="58"/>
        <v>243058.76157479823</v>
      </c>
      <c r="U192" s="103">
        <f t="shared" si="59"/>
        <v>-1104.1834851402141</v>
      </c>
      <c r="V192" s="108">
        <v>1</v>
      </c>
      <c r="W192" s="103">
        <f t="shared" si="60"/>
        <v>241954.57808965803</v>
      </c>
      <c r="X192" s="104">
        <f t="shared" si="65"/>
        <v>17683.421910341975</v>
      </c>
      <c r="Y192" s="104">
        <f t="shared" si="61"/>
        <v>17683.421910341975</v>
      </c>
      <c r="Z192" s="105">
        <f t="shared" si="66"/>
        <v>8.0660769916535785E-2</v>
      </c>
      <c r="AA192" s="106">
        <f t="shared" si="62"/>
        <v>312703410.45916259</v>
      </c>
      <c r="AC192" s="27">
        <f>_xlfn.FORECAST.ETS(C192,$D$11:D191,$C$11:C191,1,1,1)</f>
        <v>255820.65776741161</v>
      </c>
      <c r="AD192" s="42">
        <f t="shared" si="67"/>
        <v>3817.3422325883876</v>
      </c>
      <c r="AE192" s="27">
        <f t="shared" si="68"/>
        <v>3817.3422325883876</v>
      </c>
      <c r="AF192" s="42">
        <f t="shared" si="69"/>
        <v>14572101.720702896</v>
      </c>
    </row>
    <row r="193" spans="1:32" ht="15" customHeight="1" x14ac:dyDescent="0.25">
      <c r="A193" s="281"/>
      <c r="B193" s="34">
        <v>183</v>
      </c>
      <c r="C193" s="35">
        <v>39142</v>
      </c>
      <c r="D193" s="36">
        <v>252595</v>
      </c>
      <c r="E193" s="36">
        <f t="shared" si="63"/>
        <v>-7043</v>
      </c>
      <c r="F193" s="36">
        <f>AVERAGE($E$12:E193)</f>
        <v>507.64285714285717</v>
      </c>
      <c r="G193" s="107">
        <f t="shared" si="70"/>
        <v>251332.58333333334</v>
      </c>
      <c r="H193" s="103">
        <f t="shared" si="71"/>
        <v>251630.69244935544</v>
      </c>
      <c r="I193" s="59">
        <f t="shared" si="74"/>
        <v>964.30755064456025</v>
      </c>
      <c r="J193" s="59">
        <f t="shared" si="72"/>
        <v>964.30755064456025</v>
      </c>
      <c r="K193" s="99">
        <f t="shared" si="75"/>
        <v>3.8176034784717047E-3</v>
      </c>
      <c r="L193" s="100">
        <f t="shared" si="73"/>
        <v>929889.05223011109</v>
      </c>
      <c r="N193" s="107">
        <f t="shared" si="54"/>
        <v>246008.53290056725</v>
      </c>
      <c r="O193" s="59">
        <f t="shared" si="55"/>
        <v>6586.4670994327462</v>
      </c>
      <c r="P193" s="59">
        <f t="shared" si="56"/>
        <v>6586.4670994327462</v>
      </c>
      <c r="Q193" s="99">
        <f t="shared" si="64"/>
        <v>2.6075207741375506E-2</v>
      </c>
      <c r="R193" s="100">
        <f t="shared" si="57"/>
        <v>43381548.85191001</v>
      </c>
      <c r="T193" s="107">
        <f t="shared" si="58"/>
        <v>245146.7046627606</v>
      </c>
      <c r="U193" s="103">
        <f t="shared" si="59"/>
        <v>-613.63440122106329</v>
      </c>
      <c r="V193" s="108">
        <v>1</v>
      </c>
      <c r="W193" s="103">
        <f t="shared" si="60"/>
        <v>244533.07026153954</v>
      </c>
      <c r="X193" s="104">
        <f t="shared" si="65"/>
        <v>8061.9297384604579</v>
      </c>
      <c r="Y193" s="104">
        <f t="shared" si="61"/>
        <v>8061.9297384604579</v>
      </c>
      <c r="Z193" s="105">
        <f t="shared" si="66"/>
        <v>3.1050654135605951E-2</v>
      </c>
      <c r="AA193" s="106">
        <f t="shared" si="62"/>
        <v>64994711.107873105</v>
      </c>
      <c r="AC193" s="27">
        <f>_xlfn.FORECAST.ETS(C193,$D$11:D192,$C$11:C192,1,1,1)</f>
        <v>254578.72664678993</v>
      </c>
      <c r="AD193" s="42">
        <f t="shared" si="67"/>
        <v>-1983.7266467899317</v>
      </c>
      <c r="AE193" s="27">
        <f t="shared" si="68"/>
        <v>1983.7266467899317</v>
      </c>
      <c r="AF193" s="42">
        <f t="shared" si="69"/>
        <v>3935171.4091844265</v>
      </c>
    </row>
    <row r="194" spans="1:32" ht="15" customHeight="1" x14ac:dyDescent="0.25">
      <c r="A194" s="281"/>
      <c r="B194" s="34">
        <v>184</v>
      </c>
      <c r="C194" s="35">
        <v>39173</v>
      </c>
      <c r="D194" s="36">
        <v>267574</v>
      </c>
      <c r="E194" s="36">
        <f t="shared" si="63"/>
        <v>14979</v>
      </c>
      <c r="F194" s="36">
        <f>AVERAGE($E$12:E194)</f>
        <v>586.72131147540983</v>
      </c>
      <c r="G194" s="107">
        <f t="shared" si="70"/>
        <v>251495.16666666666</v>
      </c>
      <c r="H194" s="103">
        <f t="shared" si="71"/>
        <v>251840.22619047621</v>
      </c>
      <c r="I194" s="59">
        <f t="shared" si="74"/>
        <v>15733.773809523787</v>
      </c>
      <c r="J194" s="59">
        <f t="shared" si="72"/>
        <v>15733.773809523787</v>
      </c>
      <c r="K194" s="99">
        <f t="shared" si="75"/>
        <v>5.880157941176567E-2</v>
      </c>
      <c r="L194" s="100">
        <f t="shared" si="73"/>
        <v>247551638.28925666</v>
      </c>
      <c r="N194" s="107">
        <f t="shared" si="54"/>
        <v>247325.82632045381</v>
      </c>
      <c r="O194" s="59">
        <f t="shared" si="55"/>
        <v>20248.173679546191</v>
      </c>
      <c r="P194" s="59">
        <f t="shared" si="56"/>
        <v>20248.173679546191</v>
      </c>
      <c r="Q194" s="99">
        <f t="shared" si="64"/>
        <v>7.5673173326056303E-2</v>
      </c>
      <c r="R194" s="100">
        <f t="shared" si="57"/>
        <v>409988537.35706717</v>
      </c>
      <c r="T194" s="107">
        <f t="shared" si="58"/>
        <v>251445.34918307769</v>
      </c>
      <c r="U194" s="103">
        <f t="shared" si="59"/>
        <v>448.6079676517038</v>
      </c>
      <c r="V194" s="108">
        <v>1</v>
      </c>
      <c r="W194" s="103">
        <f t="shared" si="60"/>
        <v>251893.9571507294</v>
      </c>
      <c r="X194" s="104">
        <f t="shared" si="65"/>
        <v>15680.042849270598</v>
      </c>
      <c r="Y194" s="104">
        <f t="shared" si="61"/>
        <v>15680.042849270598</v>
      </c>
      <c r="Z194" s="105">
        <f t="shared" si="66"/>
        <v>6.2075824340428742E-2</v>
      </c>
      <c r="AA194" s="106">
        <f t="shared" si="62"/>
        <v>245863743.754962</v>
      </c>
      <c r="AC194" s="27">
        <f>_xlfn.FORECAST.ETS(C194,$D$11:D193,$C$11:C193,1,1,1)</f>
        <v>269184.08493682957</v>
      </c>
      <c r="AD194" s="42">
        <f t="shared" si="67"/>
        <v>-1610.0849368295749</v>
      </c>
      <c r="AE194" s="27">
        <f t="shared" si="68"/>
        <v>1610.0849368295749</v>
      </c>
      <c r="AF194" s="42">
        <f t="shared" si="69"/>
        <v>2592373.5038054963</v>
      </c>
    </row>
    <row r="195" spans="1:32" ht="15" customHeight="1" x14ac:dyDescent="0.25">
      <c r="A195" s="281"/>
      <c r="B195" s="34">
        <v>185</v>
      </c>
      <c r="C195" s="35">
        <v>39203</v>
      </c>
      <c r="D195" s="36">
        <v>265374</v>
      </c>
      <c r="E195" s="36">
        <f t="shared" si="63"/>
        <v>-2200</v>
      </c>
      <c r="F195" s="36">
        <f>AVERAGE($E$12:E195)</f>
        <v>571.57608695652175</v>
      </c>
      <c r="G195" s="107">
        <f t="shared" si="70"/>
        <v>251845.5</v>
      </c>
      <c r="H195" s="103">
        <f t="shared" si="71"/>
        <v>252081.88797814207</v>
      </c>
      <c r="I195" s="59">
        <f t="shared" si="74"/>
        <v>13292.112021857931</v>
      </c>
      <c r="J195" s="59">
        <f t="shared" si="72"/>
        <v>13292.112021857931</v>
      </c>
      <c r="K195" s="99">
        <f t="shared" si="75"/>
        <v>5.0088222741707669E-2</v>
      </c>
      <c r="L195" s="100">
        <f t="shared" si="73"/>
        <v>176680242.00162014</v>
      </c>
      <c r="N195" s="107">
        <f t="shared" si="54"/>
        <v>251375.46105636307</v>
      </c>
      <c r="O195" s="59">
        <f t="shared" si="55"/>
        <v>13998.53894363693</v>
      </c>
      <c r="P195" s="59">
        <f t="shared" si="56"/>
        <v>13998.53894363693</v>
      </c>
      <c r="Q195" s="99">
        <f t="shared" si="64"/>
        <v>5.2750227767742616E-2</v>
      </c>
      <c r="R195" s="100">
        <f t="shared" si="57"/>
        <v>195959092.55651972</v>
      </c>
      <c r="T195" s="107">
        <f t="shared" si="58"/>
        <v>255937.97000551055</v>
      </c>
      <c r="U195" s="103">
        <f t="shared" si="59"/>
        <v>1070.0704177894584</v>
      </c>
      <c r="V195" s="108">
        <v>1</v>
      </c>
      <c r="W195" s="103">
        <f t="shared" si="60"/>
        <v>257008.0404233</v>
      </c>
      <c r="X195" s="104">
        <f t="shared" si="65"/>
        <v>8365.9595766999992</v>
      </c>
      <c r="Y195" s="104">
        <f t="shared" si="61"/>
        <v>8365.9595766999992</v>
      </c>
      <c r="Z195" s="105">
        <f t="shared" si="66"/>
        <v>3.1265965963434408E-2</v>
      </c>
      <c r="AA195" s="106">
        <f t="shared" si="62"/>
        <v>69989279.638978437</v>
      </c>
      <c r="AC195" s="27">
        <f>_xlfn.FORECAST.ETS(C195,$D$11:D194,$C$11:C194,1,1,1)</f>
        <v>269424.00226429536</v>
      </c>
      <c r="AD195" s="42">
        <f t="shared" si="67"/>
        <v>-4050.0022642953554</v>
      </c>
      <c r="AE195" s="27">
        <f t="shared" si="68"/>
        <v>4050.0022642953554</v>
      </c>
      <c r="AF195" s="42">
        <f t="shared" si="69"/>
        <v>16402518.340797506</v>
      </c>
    </row>
    <row r="196" spans="1:32" ht="15" customHeight="1" x14ac:dyDescent="0.25">
      <c r="A196" s="281"/>
      <c r="B196" s="34">
        <v>186</v>
      </c>
      <c r="C196" s="35">
        <v>39234</v>
      </c>
      <c r="D196" s="36">
        <v>267106</v>
      </c>
      <c r="E196" s="36">
        <f t="shared" si="63"/>
        <v>1732</v>
      </c>
      <c r="F196" s="36">
        <f>AVERAGE($E$12:E196)</f>
        <v>577.84864864864869</v>
      </c>
      <c r="G196" s="107">
        <f t="shared" si="70"/>
        <v>251978.16666666666</v>
      </c>
      <c r="H196" s="103">
        <f t="shared" si="71"/>
        <v>252417.07608695651</v>
      </c>
      <c r="I196" s="59">
        <f t="shared" si="74"/>
        <v>14688.923913043487</v>
      </c>
      <c r="J196" s="59">
        <f t="shared" si="72"/>
        <v>14688.923913043487</v>
      </c>
      <c r="K196" s="99">
        <f t="shared" si="75"/>
        <v>5.4992863930587436E-2</v>
      </c>
      <c r="L196" s="100">
        <f t="shared" si="73"/>
        <v>215764485.7231808</v>
      </c>
      <c r="N196" s="107">
        <f t="shared" si="54"/>
        <v>254175.16884509049</v>
      </c>
      <c r="O196" s="59">
        <f t="shared" si="55"/>
        <v>12930.831154909509</v>
      </c>
      <c r="P196" s="59">
        <f t="shared" si="56"/>
        <v>12930.831154909509</v>
      </c>
      <c r="Q196" s="99">
        <f t="shared" si="64"/>
        <v>4.8410859939160888E-2</v>
      </c>
      <c r="R196" s="100">
        <f t="shared" si="57"/>
        <v>167206394.35677838</v>
      </c>
      <c r="T196" s="107">
        <f t="shared" si="58"/>
        <v>260037.42829631001</v>
      </c>
      <c r="U196" s="103">
        <f t="shared" si="59"/>
        <v>1535.6106812810986</v>
      </c>
      <c r="V196" s="108">
        <v>1</v>
      </c>
      <c r="W196" s="103">
        <f t="shared" si="60"/>
        <v>261573.03897759112</v>
      </c>
      <c r="X196" s="104">
        <f t="shared" si="65"/>
        <v>5532.9610224088829</v>
      </c>
      <c r="Y196" s="104">
        <f t="shared" si="61"/>
        <v>5532.9610224088829</v>
      </c>
      <c r="Z196" s="105">
        <f t="shared" si="66"/>
        <v>2.0849672622068788E-2</v>
      </c>
      <c r="AA196" s="106">
        <f t="shared" si="62"/>
        <v>30613657.675495949</v>
      </c>
      <c r="AC196" s="27">
        <f>_xlfn.FORECAST.ETS(C196,$D$11:D195,$C$11:C195,1,1,1)</f>
        <v>271926.80414943141</v>
      </c>
      <c r="AD196" s="42">
        <f t="shared" si="67"/>
        <v>-4820.8041494314093</v>
      </c>
      <c r="AE196" s="27">
        <f t="shared" si="68"/>
        <v>4820.8041494314093</v>
      </c>
      <c r="AF196" s="42">
        <f t="shared" si="69"/>
        <v>23240152.647175092</v>
      </c>
    </row>
    <row r="197" spans="1:32" ht="15" customHeight="1" x14ac:dyDescent="0.25">
      <c r="A197" s="281"/>
      <c r="B197" s="34">
        <v>187</v>
      </c>
      <c r="C197" s="35">
        <v>39264</v>
      </c>
      <c r="D197" s="36">
        <v>271225</v>
      </c>
      <c r="E197" s="36">
        <f t="shared" si="63"/>
        <v>4119</v>
      </c>
      <c r="F197" s="36">
        <f>AVERAGE($E$12:E197)</f>
        <v>596.88709677419354</v>
      </c>
      <c r="G197" s="107">
        <f t="shared" si="70"/>
        <v>252285.25</v>
      </c>
      <c r="H197" s="103">
        <f t="shared" si="71"/>
        <v>252556.01531531531</v>
      </c>
      <c r="I197" s="59">
        <f t="shared" si="74"/>
        <v>18668.984684684692</v>
      </c>
      <c r="J197" s="59">
        <f t="shared" si="72"/>
        <v>18668.984684684692</v>
      </c>
      <c r="K197" s="99">
        <f t="shared" si="75"/>
        <v>6.8832093961414667E-2</v>
      </c>
      <c r="L197" s="100">
        <f t="shared" si="73"/>
        <v>348530989.1569916</v>
      </c>
      <c r="N197" s="107">
        <f t="shared" si="54"/>
        <v>256761.33507607243</v>
      </c>
      <c r="O197" s="59">
        <f t="shared" si="55"/>
        <v>14463.664923927572</v>
      </c>
      <c r="P197" s="59">
        <f t="shared" si="56"/>
        <v>14463.664923927572</v>
      </c>
      <c r="Q197" s="99">
        <f t="shared" si="64"/>
        <v>5.3327181948299648E-2</v>
      </c>
      <c r="R197" s="100">
        <f t="shared" si="57"/>
        <v>209197603.03165278</v>
      </c>
      <c r="T197" s="107">
        <f t="shared" si="58"/>
        <v>264468.62728431378</v>
      </c>
      <c r="U197" s="103">
        <f t="shared" si="59"/>
        <v>1980.5893369643004</v>
      </c>
      <c r="V197" s="108">
        <v>1</v>
      </c>
      <c r="W197" s="103">
        <f t="shared" si="60"/>
        <v>266449.21662127809</v>
      </c>
      <c r="X197" s="104">
        <f t="shared" si="65"/>
        <v>4775.7833787219133</v>
      </c>
      <c r="Y197" s="104">
        <f t="shared" si="61"/>
        <v>4775.7833787219133</v>
      </c>
      <c r="Z197" s="105">
        <f t="shared" si="66"/>
        <v>1.7879730813691617E-2</v>
      </c>
      <c r="AA197" s="106">
        <f t="shared" si="62"/>
        <v>22808106.880476493</v>
      </c>
      <c r="AC197" s="27">
        <f>_xlfn.FORECAST.ETS(C197,$D$11:D196,$C$11:C196,1,1,1)</f>
        <v>268818.13730062306</v>
      </c>
      <c r="AD197" s="42">
        <f t="shared" si="67"/>
        <v>2406.8626993769431</v>
      </c>
      <c r="AE197" s="27">
        <f t="shared" si="68"/>
        <v>2406.8626993769431</v>
      </c>
      <c r="AF197" s="42">
        <f t="shared" si="69"/>
        <v>5792988.0536520649</v>
      </c>
    </row>
    <row r="198" spans="1:32" ht="15" customHeight="1" x14ac:dyDescent="0.25">
      <c r="A198" s="281"/>
      <c r="B198" s="34">
        <v>188</v>
      </c>
      <c r="C198" s="35">
        <v>39295</v>
      </c>
      <c r="D198" s="36">
        <v>245965</v>
      </c>
      <c r="E198" s="36">
        <f t="shared" si="63"/>
        <v>-25260</v>
      </c>
      <c r="F198" s="36">
        <f>AVERAGE($E$12:E198)</f>
        <v>458.61497326203209</v>
      </c>
      <c r="G198" s="107">
        <f t="shared" si="70"/>
        <v>252786.83333333334</v>
      </c>
      <c r="H198" s="103">
        <f t="shared" si="71"/>
        <v>252882.13709677418</v>
      </c>
      <c r="I198" s="59">
        <f t="shared" si="74"/>
        <v>-6917.1370967741823</v>
      </c>
      <c r="J198" s="59">
        <f t="shared" si="72"/>
        <v>6917.1370967741823</v>
      </c>
      <c r="K198" s="99">
        <f t="shared" si="75"/>
        <v>2.8122444643645161E-2</v>
      </c>
      <c r="L198" s="100">
        <f t="shared" si="73"/>
        <v>47846785.615569562</v>
      </c>
      <c r="N198" s="107">
        <f t="shared" si="54"/>
        <v>259654.06806085794</v>
      </c>
      <c r="O198" s="59">
        <f t="shared" si="55"/>
        <v>-13689.068060857942</v>
      </c>
      <c r="P198" s="59">
        <f t="shared" si="56"/>
        <v>13689.068060857942</v>
      </c>
      <c r="Q198" s="99">
        <f t="shared" si="64"/>
        <v>5.5654536461927279E-2</v>
      </c>
      <c r="R198" s="100">
        <f t="shared" si="57"/>
        <v>187390584.37480104</v>
      </c>
      <c r="T198" s="107">
        <f t="shared" si="58"/>
        <v>260303.95163489465</v>
      </c>
      <c r="U198" s="103">
        <f t="shared" si="59"/>
        <v>1036.2176021740861</v>
      </c>
      <c r="V198" s="108">
        <v>1</v>
      </c>
      <c r="W198" s="103">
        <f t="shared" si="60"/>
        <v>261340.16923706874</v>
      </c>
      <c r="X198" s="104">
        <f t="shared" si="65"/>
        <v>-15375.169237068738</v>
      </c>
      <c r="Y198" s="104">
        <f t="shared" si="61"/>
        <v>15375.169237068738</v>
      </c>
      <c r="Z198" s="105">
        <f t="shared" si="66"/>
        <v>5.6687876254286063E-2</v>
      </c>
      <c r="AA198" s="106">
        <f t="shared" si="62"/>
        <v>236395829.06850487</v>
      </c>
      <c r="AC198" s="27">
        <f>_xlfn.FORECAST.ETS(C198,$D$11:D197,$C$11:C197,1,1,1)</f>
        <v>250740.08231813676</v>
      </c>
      <c r="AD198" s="42">
        <f t="shared" si="67"/>
        <v>-4775.0823181367596</v>
      </c>
      <c r="AE198" s="27">
        <f t="shared" si="68"/>
        <v>4775.0823181367596</v>
      </c>
      <c r="AF198" s="42">
        <f t="shared" si="69"/>
        <v>22801411.144982331</v>
      </c>
    </row>
    <row r="199" spans="1:32" ht="15" customHeight="1" x14ac:dyDescent="0.25">
      <c r="A199" s="281"/>
      <c r="B199" s="34">
        <v>189</v>
      </c>
      <c r="C199" s="35">
        <v>39326</v>
      </c>
      <c r="D199" s="36">
        <v>261423</v>
      </c>
      <c r="E199" s="36">
        <f t="shared" si="63"/>
        <v>15458</v>
      </c>
      <c r="F199" s="36">
        <f>AVERAGE($E$12:E199)</f>
        <v>538.39893617021278</v>
      </c>
      <c r="G199" s="107">
        <f t="shared" si="70"/>
        <v>252816.83333333334</v>
      </c>
      <c r="H199" s="103">
        <f t="shared" si="71"/>
        <v>253245.44830659538</v>
      </c>
      <c r="I199" s="59">
        <f t="shared" si="74"/>
        <v>8177.5516934046173</v>
      </c>
      <c r="J199" s="59">
        <f t="shared" si="72"/>
        <v>8177.5516934046173</v>
      </c>
      <c r="K199" s="99">
        <f t="shared" si="75"/>
        <v>3.128091902167987E-2</v>
      </c>
      <c r="L199" s="100">
        <f t="shared" si="73"/>
        <v>66872351.69830472</v>
      </c>
      <c r="N199" s="107">
        <f t="shared" si="54"/>
        <v>256916.25444868638</v>
      </c>
      <c r="O199" s="59">
        <f t="shared" si="55"/>
        <v>4506.7455513136229</v>
      </c>
      <c r="P199" s="59">
        <f t="shared" si="56"/>
        <v>4506.7455513136229</v>
      </c>
      <c r="Q199" s="99">
        <f t="shared" si="64"/>
        <v>1.7239284803990555E-2</v>
      </c>
      <c r="R199" s="100">
        <f t="shared" si="57"/>
        <v>20310755.464285132</v>
      </c>
      <c r="T199" s="107">
        <f t="shared" si="58"/>
        <v>261365.01846594809</v>
      </c>
      <c r="U199" s="103">
        <f t="shared" si="59"/>
        <v>1040.0362998928972</v>
      </c>
      <c r="V199" s="108">
        <v>1</v>
      </c>
      <c r="W199" s="103">
        <f t="shared" si="60"/>
        <v>262405.05476584099</v>
      </c>
      <c r="X199" s="104">
        <f t="shared" si="65"/>
        <v>-982.05476584099233</v>
      </c>
      <c r="Y199" s="104">
        <f t="shared" si="61"/>
        <v>982.05476584099233</v>
      </c>
      <c r="Z199" s="105">
        <f t="shared" si="66"/>
        <v>3.9926606055373419E-3</v>
      </c>
      <c r="AA199" s="106">
        <f t="shared" si="62"/>
        <v>964431.56311100628</v>
      </c>
      <c r="AC199" s="27">
        <f>_xlfn.FORECAST.ETS(C199,$D$11:D198,$C$11:C198,1,1,1)</f>
        <v>257902.55483702107</v>
      </c>
      <c r="AD199" s="42">
        <f t="shared" si="67"/>
        <v>3520.4451629789255</v>
      </c>
      <c r="AE199" s="27">
        <f t="shared" si="68"/>
        <v>3520.4451629789255</v>
      </c>
      <c r="AF199" s="42">
        <f t="shared" si="69"/>
        <v>12393534.145541713</v>
      </c>
    </row>
    <row r="200" spans="1:32" ht="15" customHeight="1" x14ac:dyDescent="0.25">
      <c r="A200" s="281"/>
      <c r="B200" s="34">
        <v>190</v>
      </c>
      <c r="C200" s="35">
        <v>39356</v>
      </c>
      <c r="D200" s="36">
        <v>245787</v>
      </c>
      <c r="E200" s="36">
        <f t="shared" si="63"/>
        <v>-15636</v>
      </c>
      <c r="F200" s="36">
        <f>AVERAGE($E$12:E200)</f>
        <v>452.82010582010582</v>
      </c>
      <c r="G200" s="107">
        <f t="shared" si="70"/>
        <v>253107.16666666666</v>
      </c>
      <c r="H200" s="103">
        <f t="shared" si="71"/>
        <v>253355.23226950355</v>
      </c>
      <c r="I200" s="59">
        <f t="shared" si="74"/>
        <v>-7568.2322695035546</v>
      </c>
      <c r="J200" s="59">
        <f t="shared" si="72"/>
        <v>7568.2322695035546</v>
      </c>
      <c r="K200" s="99">
        <f t="shared" si="75"/>
        <v>3.0791833048548354E-2</v>
      </c>
      <c r="L200" s="100">
        <f t="shared" si="73"/>
        <v>57278139.685154922</v>
      </c>
      <c r="N200" s="107">
        <f t="shared" si="54"/>
        <v>257817.60355894911</v>
      </c>
      <c r="O200" s="59">
        <f t="shared" si="55"/>
        <v>-12030.603558949108</v>
      </c>
      <c r="P200" s="59">
        <f t="shared" si="56"/>
        <v>12030.603558949108</v>
      </c>
      <c r="Q200" s="99">
        <f t="shared" si="64"/>
        <v>4.8947273692054941E-2</v>
      </c>
      <c r="R200" s="100">
        <f t="shared" si="57"/>
        <v>144735421.99259892</v>
      </c>
      <c r="T200" s="107">
        <f t="shared" si="58"/>
        <v>257419.63833608868</v>
      </c>
      <c r="U200" s="103">
        <f t="shared" si="59"/>
        <v>273.90394061320671</v>
      </c>
      <c r="V200" s="108">
        <v>1</v>
      </c>
      <c r="W200" s="103">
        <f t="shared" si="60"/>
        <v>257693.54227670189</v>
      </c>
      <c r="X200" s="104">
        <f t="shared" si="65"/>
        <v>-11906.54227670189</v>
      </c>
      <c r="Y200" s="104">
        <f t="shared" si="61"/>
        <v>11906.54227670189</v>
      </c>
      <c r="Z200" s="105">
        <f t="shared" si="66"/>
        <v>4.5545121418933646E-2</v>
      </c>
      <c r="AA200" s="106">
        <f t="shared" si="62"/>
        <v>141765748.98688942</v>
      </c>
      <c r="AC200" s="27">
        <f>_xlfn.FORECAST.ETS(C200,$D$11:D199,$C$11:C199,1,1,1)</f>
        <v>248704.33399458023</v>
      </c>
      <c r="AD200" s="42">
        <f t="shared" si="67"/>
        <v>-2917.333994580229</v>
      </c>
      <c r="AE200" s="27">
        <f t="shared" si="68"/>
        <v>2917.333994580229</v>
      </c>
      <c r="AF200" s="42">
        <f t="shared" si="69"/>
        <v>8510837.6359334365</v>
      </c>
    </row>
    <row r="201" spans="1:32" ht="15" customHeight="1" x14ac:dyDescent="0.25">
      <c r="A201" s="281"/>
      <c r="B201" s="34">
        <v>191</v>
      </c>
      <c r="C201" s="35">
        <v>39387</v>
      </c>
      <c r="D201" s="36">
        <v>240281</v>
      </c>
      <c r="E201" s="36">
        <f t="shared" si="63"/>
        <v>-5506</v>
      </c>
      <c r="F201" s="36">
        <f>AVERAGE($E$12:E201)</f>
        <v>421.45789473684209</v>
      </c>
      <c r="G201" s="107">
        <f t="shared" si="70"/>
        <v>253143.91666666666</v>
      </c>
      <c r="H201" s="103">
        <f t="shared" si="71"/>
        <v>253559.98677248677</v>
      </c>
      <c r="I201" s="59">
        <f t="shared" si="74"/>
        <v>-13278.986772486765</v>
      </c>
      <c r="J201" s="59">
        <f t="shared" si="72"/>
        <v>13278.986772486765</v>
      </c>
      <c r="K201" s="99">
        <f t="shared" si="75"/>
        <v>5.5264406143168895E-2</v>
      </c>
      <c r="L201" s="100">
        <f t="shared" si="73"/>
        <v>176331489.70387849</v>
      </c>
      <c r="N201" s="107">
        <f t="shared" si="54"/>
        <v>255411.48284715929</v>
      </c>
      <c r="O201" s="59">
        <f t="shared" si="55"/>
        <v>-15130.482847159292</v>
      </c>
      <c r="P201" s="59">
        <f t="shared" si="56"/>
        <v>15130.482847159292</v>
      </c>
      <c r="Q201" s="99">
        <f t="shared" si="64"/>
        <v>6.2969951211953049E-2</v>
      </c>
      <c r="R201" s="100">
        <f t="shared" si="57"/>
        <v>228931511.18818155</v>
      </c>
      <c r="T201" s="107">
        <f t="shared" si="58"/>
        <v>252469.77959369129</v>
      </c>
      <c r="U201" s="103">
        <f t="shared" si="59"/>
        <v>-528.85620691793156</v>
      </c>
      <c r="V201" s="108">
        <v>1</v>
      </c>
      <c r="W201" s="103">
        <f t="shared" si="60"/>
        <v>251940.92338677336</v>
      </c>
      <c r="X201" s="104">
        <f t="shared" si="65"/>
        <v>-11659.923386773356</v>
      </c>
      <c r="Y201" s="104">
        <f t="shared" si="61"/>
        <v>11659.923386773356</v>
      </c>
      <c r="Z201" s="105">
        <f t="shared" si="66"/>
        <v>4.7439137898966817E-2</v>
      </c>
      <c r="AA201" s="106">
        <f t="shared" si="62"/>
        <v>135953813.38542426</v>
      </c>
      <c r="AC201" s="27">
        <f>_xlfn.FORECAST.ETS(C201,$D$11:D200,$C$11:C200,1,1,1)</f>
        <v>249852.29336364075</v>
      </c>
      <c r="AD201" s="42">
        <f t="shared" si="67"/>
        <v>-9571.2933636407543</v>
      </c>
      <c r="AE201" s="27">
        <f t="shared" si="68"/>
        <v>9571.2933636407543</v>
      </c>
      <c r="AF201" s="42">
        <f t="shared" si="69"/>
        <v>91609656.652873546</v>
      </c>
    </row>
    <row r="202" spans="1:32" ht="15" customHeight="1" x14ac:dyDescent="0.25">
      <c r="A202" s="281"/>
      <c r="B202" s="34">
        <v>192</v>
      </c>
      <c r="C202" s="35">
        <v>39417</v>
      </c>
      <c r="D202" s="36">
        <v>232920</v>
      </c>
      <c r="E202" s="36">
        <f t="shared" si="63"/>
        <v>-7361</v>
      </c>
      <c r="F202" s="36">
        <f>AVERAGE($E$12:E202)</f>
        <v>380.71204188481676</v>
      </c>
      <c r="G202" s="107">
        <f t="shared" si="70"/>
        <v>252485.08333333334</v>
      </c>
      <c r="H202" s="103">
        <f t="shared" si="71"/>
        <v>253565.3745614035</v>
      </c>
      <c r="I202" s="59">
        <f t="shared" si="74"/>
        <v>-20645.3745614035</v>
      </c>
      <c r="J202" s="59">
        <f t="shared" si="72"/>
        <v>20645.3745614035</v>
      </c>
      <c r="K202" s="99">
        <f t="shared" si="75"/>
        <v>8.8637191144614033E-2</v>
      </c>
      <c r="L202" s="100">
        <f t="shared" si="73"/>
        <v>426231490.78064674</v>
      </c>
      <c r="N202" s="107">
        <f t="shared" si="54"/>
        <v>252385.38627772746</v>
      </c>
      <c r="O202" s="59">
        <f t="shared" si="55"/>
        <v>-19465.386277727463</v>
      </c>
      <c r="P202" s="59">
        <f t="shared" si="56"/>
        <v>19465.386277727463</v>
      </c>
      <c r="Q202" s="99">
        <f t="shared" si="64"/>
        <v>8.3571124324778728E-2</v>
      </c>
      <c r="R202" s="100">
        <f t="shared" si="57"/>
        <v>378901262.94114059</v>
      </c>
      <c r="T202" s="107">
        <f t="shared" si="58"/>
        <v>246234.64637074133</v>
      </c>
      <c r="U202" s="103">
        <f t="shared" si="59"/>
        <v>-1405.7665983761017</v>
      </c>
      <c r="V202" s="108">
        <v>1</v>
      </c>
      <c r="W202" s="103">
        <f t="shared" si="60"/>
        <v>244828.87977236524</v>
      </c>
      <c r="X202" s="104">
        <f t="shared" si="65"/>
        <v>-11908.879772365239</v>
      </c>
      <c r="Y202" s="104">
        <f t="shared" si="61"/>
        <v>11908.879772365239</v>
      </c>
      <c r="Z202" s="105">
        <f t="shared" si="66"/>
        <v>4.9562303188205641E-2</v>
      </c>
      <c r="AA202" s="106">
        <f t="shared" si="62"/>
        <v>141821417.43264994</v>
      </c>
      <c r="AC202" s="27">
        <f>_xlfn.FORECAST.ETS(C202,$D$11:D201,$C$11:C201,1,1,1)</f>
        <v>225326.82022578188</v>
      </c>
      <c r="AD202" s="42">
        <f t="shared" si="67"/>
        <v>7593.1797742181225</v>
      </c>
      <c r="AE202" s="27">
        <f t="shared" si="68"/>
        <v>7593.1797742181225</v>
      </c>
      <c r="AF202" s="42">
        <f t="shared" si="69"/>
        <v>57656379.083595179</v>
      </c>
    </row>
    <row r="203" spans="1:32" ht="15" customHeight="1" x14ac:dyDescent="0.25">
      <c r="A203" s="281"/>
      <c r="B203" s="34">
        <v>193</v>
      </c>
      <c r="C203" s="35">
        <v>39448</v>
      </c>
      <c r="D203" s="36">
        <v>221336</v>
      </c>
      <c r="E203" s="36">
        <f t="shared" si="63"/>
        <v>-11584</v>
      </c>
      <c r="F203" s="36">
        <f>AVERAGE($E$12:E203)</f>
        <v>318.39583333333331</v>
      </c>
      <c r="G203" s="107">
        <f t="shared" si="70"/>
        <v>252426.66666666666</v>
      </c>
      <c r="H203" s="103">
        <f t="shared" si="71"/>
        <v>252865.79537521815</v>
      </c>
      <c r="I203" s="59">
        <f t="shared" si="74"/>
        <v>-31529.795375218149</v>
      </c>
      <c r="J203" s="59">
        <f t="shared" si="72"/>
        <v>31529.795375218149</v>
      </c>
      <c r="K203" s="99">
        <f t="shared" si="75"/>
        <v>0.14245217847624495</v>
      </c>
      <c r="L203" s="100">
        <f t="shared" si="73"/>
        <v>994127996.40312779</v>
      </c>
      <c r="N203" s="107">
        <f t="shared" si="54"/>
        <v>248492.30902218199</v>
      </c>
      <c r="O203" s="59">
        <f t="shared" si="55"/>
        <v>-27156.309022181988</v>
      </c>
      <c r="P203" s="59">
        <f t="shared" si="56"/>
        <v>27156.309022181988</v>
      </c>
      <c r="Q203" s="99">
        <f t="shared" si="64"/>
        <v>0.12269268904372532</v>
      </c>
      <c r="R203" s="100">
        <f t="shared" si="57"/>
        <v>737465119.70824277</v>
      </c>
      <c r="T203" s="107">
        <f t="shared" si="58"/>
        <v>237781.01584065566</v>
      </c>
      <c r="U203" s="103">
        <f t="shared" si="59"/>
        <v>-2488.8449526052123</v>
      </c>
      <c r="V203" s="108">
        <v>1</v>
      </c>
      <c r="W203" s="103">
        <f t="shared" si="60"/>
        <v>235292.17088805046</v>
      </c>
      <c r="X203" s="104">
        <f t="shared" si="65"/>
        <v>-13956.170888050459</v>
      </c>
      <c r="Y203" s="104">
        <f t="shared" si="61"/>
        <v>13956.170888050459</v>
      </c>
      <c r="Z203" s="105">
        <f t="shared" si="66"/>
        <v>5.9918301940797093E-2</v>
      </c>
      <c r="AA203" s="106">
        <f t="shared" si="62"/>
        <v>194774705.85646716</v>
      </c>
      <c r="AC203" s="27">
        <f>_xlfn.FORECAST.ETS(C203,$D$11:D202,$C$11:C202,1,1,1)</f>
        <v>221764.5275061444</v>
      </c>
      <c r="AD203" s="42">
        <f t="shared" si="67"/>
        <v>-428.52750614439719</v>
      </c>
      <c r="AE203" s="27">
        <f t="shared" si="68"/>
        <v>428.52750614439719</v>
      </c>
      <c r="AF203" s="42">
        <f t="shared" si="69"/>
        <v>183635.82352233637</v>
      </c>
    </row>
    <row r="204" spans="1:32" ht="15" customHeight="1" x14ac:dyDescent="0.25">
      <c r="A204" s="281"/>
      <c r="B204" s="34">
        <v>194</v>
      </c>
      <c r="C204" s="35">
        <v>39479</v>
      </c>
      <c r="D204" s="36">
        <v>252343</v>
      </c>
      <c r="E204" s="36">
        <f t="shared" si="63"/>
        <v>31007</v>
      </c>
      <c r="F204" s="36">
        <f>AVERAGE($E$12:E204)</f>
        <v>477.40414507772022</v>
      </c>
      <c r="G204" s="107">
        <f t="shared" si="70"/>
        <v>252602</v>
      </c>
      <c r="H204" s="103">
        <f t="shared" si="71"/>
        <v>252745.0625</v>
      </c>
      <c r="I204" s="59">
        <f t="shared" si="74"/>
        <v>-402.0625</v>
      </c>
      <c r="J204" s="59">
        <f t="shared" si="72"/>
        <v>402.0625</v>
      </c>
      <c r="K204" s="99">
        <f t="shared" si="75"/>
        <v>1.5933174290548974E-3</v>
      </c>
      <c r="L204" s="100">
        <f t="shared" si="73"/>
        <v>161654.25390625</v>
      </c>
      <c r="N204" s="107">
        <f t="shared" ref="N204:N267" si="76">$D203*$N$9+$N203*(1-$N$9)</f>
        <v>243061.04721774562</v>
      </c>
      <c r="O204" s="59">
        <f t="shared" ref="O204:O267" si="77">$D204-N204</f>
        <v>9281.9527822543751</v>
      </c>
      <c r="P204" s="59">
        <f t="shared" ref="P204:P267" si="78">ABS(O204)</f>
        <v>9281.9527822543751</v>
      </c>
      <c r="Q204" s="99">
        <f t="shared" si="64"/>
        <v>3.6783080102298756E-2</v>
      </c>
      <c r="R204" s="100">
        <f t="shared" ref="R204:R267" si="79">P204^2</f>
        <v>86154647.451999739</v>
      </c>
      <c r="T204" s="107">
        <f t="shared" ref="T204:T267" si="80">$V$9*D204+(1-$V$9)*(T203+U203)</f>
        <v>240407.41962163532</v>
      </c>
      <c r="U204" s="103">
        <f t="shared" ref="U204:U267" si="81">$W$9*(T204-T203)+(1-$W$9)*U203</f>
        <v>-1702.760653372753</v>
      </c>
      <c r="V204" s="108">
        <v>1</v>
      </c>
      <c r="W204" s="103">
        <f t="shared" ref="W204:W267" si="82">T204+(U204*$V204)</f>
        <v>238704.65896826255</v>
      </c>
      <c r="X204" s="104">
        <f t="shared" si="65"/>
        <v>13638.341031737451</v>
      </c>
      <c r="Y204" s="104">
        <f t="shared" ref="Y204:Y267" si="83">ABS(X204)</f>
        <v>13638.341031737451</v>
      </c>
      <c r="Z204" s="105">
        <f t="shared" si="66"/>
        <v>6.1618268296786113E-2</v>
      </c>
      <c r="AA204" s="106">
        <f t="shared" ref="AA204:AA267" si="84">Y204^2</f>
        <v>186004346.09797335</v>
      </c>
      <c r="AC204" s="27">
        <f>_xlfn.FORECAST.ETS(C204,$D$11:D203,$C$11:C203,1,1,1)</f>
        <v>255039.2370825847</v>
      </c>
      <c r="AD204" s="42">
        <f t="shared" si="67"/>
        <v>-2696.2370825847029</v>
      </c>
      <c r="AE204" s="27">
        <f t="shared" si="68"/>
        <v>2696.2370825847029</v>
      </c>
      <c r="AF204" s="42">
        <f t="shared" si="69"/>
        <v>7269694.4055048702</v>
      </c>
    </row>
    <row r="205" spans="1:32" ht="15" customHeight="1" x14ac:dyDescent="0.25">
      <c r="A205" s="281"/>
      <c r="B205" s="34">
        <v>195</v>
      </c>
      <c r="C205" s="35">
        <v>39508</v>
      </c>
      <c r="D205" s="36">
        <v>252088</v>
      </c>
      <c r="E205" s="36">
        <f t="shared" ref="E205:E268" si="85">D205-D204</f>
        <v>-255</v>
      </c>
      <c r="F205" s="36">
        <f>AVERAGE($E$12:E205)</f>
        <v>473.62886597938143</v>
      </c>
      <c r="G205" s="107">
        <f t="shared" si="70"/>
        <v>251994.08333333334</v>
      </c>
      <c r="H205" s="103">
        <f t="shared" si="71"/>
        <v>253079.40414507771</v>
      </c>
      <c r="I205" s="59">
        <f t="shared" si="74"/>
        <v>-991.40414507771493</v>
      </c>
      <c r="J205" s="59">
        <f t="shared" si="72"/>
        <v>991.40414507771493</v>
      </c>
      <c r="K205" s="99">
        <f t="shared" si="75"/>
        <v>3.9327700845645762E-3</v>
      </c>
      <c r="L205" s="100">
        <f t="shared" si="73"/>
        <v>982882.17887727486</v>
      </c>
      <c r="N205" s="107">
        <f t="shared" si="76"/>
        <v>244917.43777419653</v>
      </c>
      <c r="O205" s="59">
        <f t="shared" si="77"/>
        <v>7170.5622258034709</v>
      </c>
      <c r="P205" s="59">
        <f t="shared" si="78"/>
        <v>7170.5622258034709</v>
      </c>
      <c r="Q205" s="99">
        <f t="shared" ref="Q205:Q268" si="86">P205/$D205</f>
        <v>2.8444678944668015E-2</v>
      </c>
      <c r="R205" s="100">
        <f t="shared" si="79"/>
        <v>51416962.63411963</v>
      </c>
      <c r="T205" s="107">
        <f t="shared" si="80"/>
        <v>242719.66127778377</v>
      </c>
      <c r="U205" s="103">
        <f t="shared" si="81"/>
        <v>-1085.7563899877339</v>
      </c>
      <c r="V205" s="108">
        <v>1</v>
      </c>
      <c r="W205" s="103">
        <f t="shared" si="82"/>
        <v>241633.90488779603</v>
      </c>
      <c r="X205" s="104">
        <f t="shared" ref="X205:X268" si="87">$D205-W205</f>
        <v>10454.09511220397</v>
      </c>
      <c r="Y205" s="104">
        <f t="shared" si="83"/>
        <v>10454.09511220397</v>
      </c>
      <c r="Z205" s="105">
        <f t="shared" ref="Z205:Z268" si="88">Y205/$D204</f>
        <v>4.142811614431139E-2</v>
      </c>
      <c r="AA205" s="106">
        <f t="shared" si="84"/>
        <v>109288104.61500692</v>
      </c>
      <c r="AC205" s="27">
        <f>_xlfn.FORECAST.ETS(C205,$D$11:D204,$C$11:C204,1,1,1)</f>
        <v>250653.95783289539</v>
      </c>
      <c r="AD205" s="42">
        <f t="shared" ref="AD205:AD268" si="89">D205-AC205</f>
        <v>1434.0421671046061</v>
      </c>
      <c r="AE205" s="27">
        <f t="shared" si="68"/>
        <v>1434.0421671046061</v>
      </c>
      <c r="AF205" s="42">
        <f t="shared" si="69"/>
        <v>2056476.9370340749</v>
      </c>
    </row>
    <row r="206" spans="1:32" ht="15" customHeight="1" x14ac:dyDescent="0.25">
      <c r="A206" s="281"/>
      <c r="B206" s="34">
        <v>196</v>
      </c>
      <c r="C206" s="35">
        <v>39539</v>
      </c>
      <c r="D206" s="36">
        <v>261466</v>
      </c>
      <c r="E206" s="36">
        <f t="shared" si="85"/>
        <v>9378</v>
      </c>
      <c r="F206" s="36">
        <f>AVERAGE($E$12:E206)</f>
        <v>519.29230769230765</v>
      </c>
      <c r="G206" s="107">
        <f t="shared" si="70"/>
        <v>251951.83333333334</v>
      </c>
      <c r="H206" s="103">
        <f t="shared" si="71"/>
        <v>252467.71219931272</v>
      </c>
      <c r="I206" s="59">
        <f t="shared" si="74"/>
        <v>8998.2878006872779</v>
      </c>
      <c r="J206" s="59">
        <f t="shared" si="72"/>
        <v>8998.2878006872779</v>
      </c>
      <c r="K206" s="99">
        <f t="shared" si="75"/>
        <v>3.4414752972421948E-2</v>
      </c>
      <c r="L206" s="100">
        <f t="shared" si="73"/>
        <v>80969183.343997493</v>
      </c>
      <c r="N206" s="107">
        <f t="shared" si="76"/>
        <v>246351.55021935725</v>
      </c>
      <c r="O206" s="59">
        <f t="shared" si="77"/>
        <v>15114.449780642753</v>
      </c>
      <c r="P206" s="59">
        <f t="shared" si="78"/>
        <v>15114.449780642753</v>
      </c>
      <c r="Q206" s="99">
        <f t="shared" si="86"/>
        <v>5.7806559096183645E-2</v>
      </c>
      <c r="R206" s="100">
        <f t="shared" si="79"/>
        <v>228446592.17157179</v>
      </c>
      <c r="T206" s="107">
        <f t="shared" si="80"/>
        <v>247583.53342145722</v>
      </c>
      <c r="U206" s="103">
        <f t="shared" si="81"/>
        <v>-171.44902779250003</v>
      </c>
      <c r="V206" s="108">
        <v>1</v>
      </c>
      <c r="W206" s="103">
        <f t="shared" si="82"/>
        <v>247412.08439366473</v>
      </c>
      <c r="X206" s="104">
        <f t="shared" si="87"/>
        <v>14053.915606335271</v>
      </c>
      <c r="Y206" s="104">
        <f t="shared" si="83"/>
        <v>14053.915606335271</v>
      </c>
      <c r="Z206" s="105">
        <f t="shared" si="88"/>
        <v>5.5750038107070826E-2</v>
      </c>
      <c r="AA206" s="106">
        <f t="shared" si="84"/>
        <v>197512543.8699941</v>
      </c>
      <c r="AC206" s="27">
        <f>_xlfn.FORECAST.ETS(C206,$D$11:D205,$C$11:C205,1,1,1)</f>
        <v>266145.14988602331</v>
      </c>
      <c r="AD206" s="42">
        <f t="shared" si="89"/>
        <v>-4679.1498860233114</v>
      </c>
      <c r="AE206" s="27">
        <f t="shared" ref="AE206:AE269" si="90">ABS(AD206)</f>
        <v>4679.1498860233114</v>
      </c>
      <c r="AF206" s="42">
        <f t="shared" ref="AF206:AF269" si="91">AE206^2</f>
        <v>21894443.655871969</v>
      </c>
    </row>
    <row r="207" spans="1:32" ht="15" customHeight="1" x14ac:dyDescent="0.25">
      <c r="A207" s="281"/>
      <c r="B207" s="34">
        <v>197</v>
      </c>
      <c r="C207" s="35">
        <v>39569</v>
      </c>
      <c r="D207" s="36">
        <v>257484</v>
      </c>
      <c r="E207" s="36">
        <f t="shared" si="85"/>
        <v>-3982</v>
      </c>
      <c r="F207" s="36">
        <f>AVERAGE($E$12:E207)</f>
        <v>496.32653061224488</v>
      </c>
      <c r="G207" s="107">
        <f t="shared" si="70"/>
        <v>251442.83333333334</v>
      </c>
      <c r="H207" s="103">
        <f t="shared" si="71"/>
        <v>252471.12564102566</v>
      </c>
      <c r="I207" s="59">
        <f t="shared" si="74"/>
        <v>5012.874358974339</v>
      </c>
      <c r="J207" s="59">
        <f t="shared" si="72"/>
        <v>5012.874358974339</v>
      </c>
      <c r="K207" s="99">
        <f t="shared" si="75"/>
        <v>1.9468682943306531E-2</v>
      </c>
      <c r="L207" s="100">
        <f t="shared" si="73"/>
        <v>25128909.338862389</v>
      </c>
      <c r="N207" s="107">
        <f t="shared" si="76"/>
        <v>249374.44017548583</v>
      </c>
      <c r="O207" s="59">
        <f t="shared" si="77"/>
        <v>8109.5598245141737</v>
      </c>
      <c r="P207" s="59">
        <f t="shared" si="78"/>
        <v>8109.5598245141737</v>
      </c>
      <c r="Q207" s="99">
        <f t="shared" si="86"/>
        <v>3.1495393207011599E-2</v>
      </c>
      <c r="R207" s="100">
        <f t="shared" si="79"/>
        <v>65764960.547374353</v>
      </c>
      <c r="T207" s="107">
        <f t="shared" si="80"/>
        <v>250433.65907556529</v>
      </c>
      <c r="U207" s="103">
        <f t="shared" si="81"/>
        <v>292.89054592276466</v>
      </c>
      <c r="V207" s="108">
        <v>1</v>
      </c>
      <c r="W207" s="103">
        <f t="shared" si="82"/>
        <v>250726.54962148805</v>
      </c>
      <c r="X207" s="104">
        <f t="shared" si="87"/>
        <v>6757.450378511945</v>
      </c>
      <c r="Y207" s="104">
        <f t="shared" si="83"/>
        <v>6757.450378511945</v>
      </c>
      <c r="Z207" s="105">
        <f t="shared" si="88"/>
        <v>2.584447070943046E-2</v>
      </c>
      <c r="AA207" s="106">
        <f t="shared" si="84"/>
        <v>45663135.618051231</v>
      </c>
      <c r="AC207" s="27">
        <f>_xlfn.FORECAST.ETS(C207,$D$11:D206,$C$11:C206,1,1,1)</f>
        <v>262472.30848136672</v>
      </c>
      <c r="AD207" s="42">
        <f t="shared" si="89"/>
        <v>-4988.3084813667228</v>
      </c>
      <c r="AE207" s="27">
        <f t="shared" si="90"/>
        <v>4988.3084813667228</v>
      </c>
      <c r="AF207" s="42">
        <f t="shared" si="91"/>
        <v>24883221.505275182</v>
      </c>
    </row>
    <row r="208" spans="1:32" ht="15" customHeight="1" x14ac:dyDescent="0.25">
      <c r="A208" s="281"/>
      <c r="B208" s="34">
        <v>198</v>
      </c>
      <c r="C208" s="35">
        <v>39600</v>
      </c>
      <c r="D208" s="36">
        <v>261600</v>
      </c>
      <c r="E208" s="36">
        <f t="shared" si="85"/>
        <v>4116</v>
      </c>
      <c r="F208" s="36">
        <f>AVERAGE($E$12:E208)</f>
        <v>514.70050761421317</v>
      </c>
      <c r="G208" s="107">
        <f t="shared" si="70"/>
        <v>250785.33333333334</v>
      </c>
      <c r="H208" s="103">
        <f t="shared" si="71"/>
        <v>251939.15986394559</v>
      </c>
      <c r="I208" s="59">
        <f t="shared" si="74"/>
        <v>9660.8401360544085</v>
      </c>
      <c r="J208" s="59">
        <f t="shared" si="72"/>
        <v>9660.8401360544085</v>
      </c>
      <c r="K208" s="99">
        <f t="shared" si="75"/>
        <v>3.692981703384713E-2</v>
      </c>
      <c r="L208" s="100">
        <f t="shared" si="73"/>
        <v>93331832.134399757</v>
      </c>
      <c r="N208" s="107">
        <f t="shared" si="76"/>
        <v>250996.35214038868</v>
      </c>
      <c r="O208" s="59">
        <f t="shared" si="77"/>
        <v>10603.647859611316</v>
      </c>
      <c r="P208" s="59">
        <f t="shared" si="78"/>
        <v>10603.647859611316</v>
      </c>
      <c r="Q208" s="99">
        <f t="shared" si="86"/>
        <v>4.0533822093315429E-2</v>
      </c>
      <c r="R208" s="100">
        <f t="shared" si="79"/>
        <v>112437347.93063964</v>
      </c>
      <c r="T208" s="107">
        <f t="shared" si="80"/>
        <v>253988.58473504163</v>
      </c>
      <c r="U208" s="103">
        <f t="shared" si="81"/>
        <v>794.18280361369648</v>
      </c>
      <c r="V208" s="108">
        <v>1</v>
      </c>
      <c r="W208" s="103">
        <f t="shared" si="82"/>
        <v>254782.76753865532</v>
      </c>
      <c r="X208" s="104">
        <f t="shared" si="87"/>
        <v>6817.2324613446835</v>
      </c>
      <c r="Y208" s="104">
        <f t="shared" si="83"/>
        <v>6817.2324613446835</v>
      </c>
      <c r="Z208" s="105">
        <f t="shared" si="88"/>
        <v>2.6476334301722373E-2</v>
      </c>
      <c r="AA208" s="106">
        <f t="shared" si="84"/>
        <v>46474658.432011694</v>
      </c>
      <c r="AC208" s="27">
        <f>_xlfn.FORECAST.ETS(C208,$D$11:D207,$C$11:C207,1,1,1)</f>
        <v>264368.1117231301</v>
      </c>
      <c r="AD208" s="42">
        <f t="shared" si="89"/>
        <v>-2768.1117231301032</v>
      </c>
      <c r="AE208" s="27">
        <f t="shared" si="90"/>
        <v>2768.1117231301032</v>
      </c>
      <c r="AF208" s="42">
        <f t="shared" si="91"/>
        <v>7662442.5117303096</v>
      </c>
    </row>
    <row r="209" spans="1:32" ht="15" customHeight="1" x14ac:dyDescent="0.25">
      <c r="A209" s="281"/>
      <c r="B209" s="34">
        <v>199</v>
      </c>
      <c r="C209" s="35">
        <v>39630</v>
      </c>
      <c r="D209" s="36">
        <v>260609</v>
      </c>
      <c r="E209" s="36">
        <f t="shared" si="85"/>
        <v>-991</v>
      </c>
      <c r="F209" s="36">
        <f>AVERAGE($E$12:E209)</f>
        <v>507.09595959595958</v>
      </c>
      <c r="G209" s="107">
        <f t="shared" si="70"/>
        <v>250326.5</v>
      </c>
      <c r="H209" s="103">
        <f t="shared" si="71"/>
        <v>251300.03384094755</v>
      </c>
      <c r="I209" s="59">
        <f t="shared" si="74"/>
        <v>9308.9661590524483</v>
      </c>
      <c r="J209" s="59">
        <f t="shared" si="72"/>
        <v>9308.9661590524483</v>
      </c>
      <c r="K209" s="99">
        <f t="shared" si="75"/>
        <v>3.5720048651629255E-2</v>
      </c>
      <c r="L209" s="100">
        <f t="shared" si="73"/>
        <v>86656850.950383693</v>
      </c>
      <c r="N209" s="107">
        <f t="shared" si="76"/>
        <v>253117.08171231096</v>
      </c>
      <c r="O209" s="59">
        <f t="shared" si="77"/>
        <v>7491.9182876890409</v>
      </c>
      <c r="P209" s="59">
        <f t="shared" si="78"/>
        <v>7491.9182876890409</v>
      </c>
      <c r="Q209" s="99">
        <f t="shared" si="86"/>
        <v>2.8747734298082726E-2</v>
      </c>
      <c r="R209" s="100">
        <f t="shared" si="79"/>
        <v>56128839.629409492</v>
      </c>
      <c r="T209" s="107">
        <f t="shared" si="80"/>
        <v>256530.63727705873</v>
      </c>
      <c r="U209" s="103">
        <f t="shared" si="81"/>
        <v>1062.7861560648598</v>
      </c>
      <c r="V209" s="108">
        <v>1</v>
      </c>
      <c r="W209" s="103">
        <f t="shared" si="82"/>
        <v>257593.42343312359</v>
      </c>
      <c r="X209" s="104">
        <f t="shared" si="87"/>
        <v>3015.576566876407</v>
      </c>
      <c r="Y209" s="104">
        <f t="shared" si="83"/>
        <v>3015.576566876407</v>
      </c>
      <c r="Z209" s="105">
        <f t="shared" si="88"/>
        <v>1.1527433359619293E-2</v>
      </c>
      <c r="AA209" s="106">
        <f t="shared" si="84"/>
        <v>9093702.0306940973</v>
      </c>
      <c r="AC209" s="27">
        <f>_xlfn.FORECAST.ETS(C209,$D$11:D208,$C$11:C208,1,1,1)</f>
        <v>269133.64082754782</v>
      </c>
      <c r="AD209" s="42">
        <f t="shared" si="89"/>
        <v>-8524.640827547817</v>
      </c>
      <c r="AE209" s="27">
        <f t="shared" si="90"/>
        <v>8524.640827547817</v>
      </c>
      <c r="AF209" s="42">
        <f t="shared" si="91"/>
        <v>72669501.23869513</v>
      </c>
    </row>
    <row r="210" spans="1:32" ht="15" customHeight="1" x14ac:dyDescent="0.25">
      <c r="A210" s="281"/>
      <c r="B210" s="34">
        <v>200</v>
      </c>
      <c r="C210" s="35">
        <v>39661</v>
      </c>
      <c r="D210" s="36">
        <v>239607</v>
      </c>
      <c r="E210" s="36">
        <f t="shared" si="85"/>
        <v>-21002</v>
      </c>
      <c r="F210" s="36">
        <f>AVERAGE($E$12:E210)</f>
        <v>399.0100502512563</v>
      </c>
      <c r="G210" s="107">
        <f t="shared" si="70"/>
        <v>249441.83333333334</v>
      </c>
      <c r="H210" s="103">
        <f t="shared" si="71"/>
        <v>250833.59595959596</v>
      </c>
      <c r="I210" s="59">
        <f t="shared" si="74"/>
        <v>-11226.595959595958</v>
      </c>
      <c r="J210" s="59">
        <f t="shared" si="72"/>
        <v>11226.595959595958</v>
      </c>
      <c r="K210" s="99">
        <f t="shared" si="75"/>
        <v>4.6854206928829113E-2</v>
      </c>
      <c r="L210" s="100">
        <f t="shared" si="73"/>
        <v>126036456.84001628</v>
      </c>
      <c r="N210" s="107">
        <f t="shared" si="76"/>
        <v>254615.46536984877</v>
      </c>
      <c r="O210" s="59">
        <f t="shared" si="77"/>
        <v>-15008.465369848767</v>
      </c>
      <c r="P210" s="59">
        <f t="shared" si="78"/>
        <v>15008.465369848767</v>
      </c>
      <c r="Q210" s="99">
        <f t="shared" si="86"/>
        <v>6.2637841840383499E-2</v>
      </c>
      <c r="R210" s="100">
        <f t="shared" si="79"/>
        <v>225254032.75794971</v>
      </c>
      <c r="T210" s="107">
        <f t="shared" si="80"/>
        <v>252197.49640318652</v>
      </c>
      <c r="U210" s="103">
        <f t="shared" si="81"/>
        <v>233.56870468494856</v>
      </c>
      <c r="V210" s="108">
        <v>1</v>
      </c>
      <c r="W210" s="103">
        <f t="shared" si="82"/>
        <v>252431.06510787146</v>
      </c>
      <c r="X210" s="104">
        <f t="shared" si="87"/>
        <v>-12824.065107871458</v>
      </c>
      <c r="Y210" s="104">
        <f t="shared" si="83"/>
        <v>12824.065107871458</v>
      </c>
      <c r="Z210" s="105">
        <f t="shared" si="88"/>
        <v>4.9208066904333533E-2</v>
      </c>
      <c r="AA210" s="106">
        <f t="shared" si="84"/>
        <v>164456645.89092618</v>
      </c>
      <c r="AC210" s="27">
        <f>_xlfn.FORECAST.ETS(C210,$D$11:D209,$C$11:C209,1,1,1)</f>
        <v>239755.6925675745</v>
      </c>
      <c r="AD210" s="42">
        <f t="shared" si="89"/>
        <v>-148.69256757450057</v>
      </c>
      <c r="AE210" s="27">
        <f t="shared" si="90"/>
        <v>148.69256757450057</v>
      </c>
      <c r="AF210" s="42">
        <f t="shared" si="91"/>
        <v>22109.479651897418</v>
      </c>
    </row>
    <row r="211" spans="1:32" ht="15" customHeight="1" x14ac:dyDescent="0.25">
      <c r="A211" s="281"/>
      <c r="B211" s="34">
        <v>201</v>
      </c>
      <c r="C211" s="35">
        <v>39692</v>
      </c>
      <c r="D211" s="36">
        <v>255848</v>
      </c>
      <c r="E211" s="36">
        <f t="shared" si="85"/>
        <v>16241</v>
      </c>
      <c r="F211" s="36">
        <f>AVERAGE($E$12:E211)</f>
        <v>478.22</v>
      </c>
      <c r="G211" s="107">
        <f t="shared" si="70"/>
        <v>248912</v>
      </c>
      <c r="H211" s="103">
        <f t="shared" si="71"/>
        <v>249840.84338358461</v>
      </c>
      <c r="I211" s="59">
        <f t="shared" si="74"/>
        <v>6007.1566164153919</v>
      </c>
      <c r="J211" s="59">
        <f t="shared" si="72"/>
        <v>6007.1566164153919</v>
      </c>
      <c r="K211" s="99">
        <f t="shared" si="75"/>
        <v>2.3479396424499671E-2</v>
      </c>
      <c r="L211" s="100">
        <f t="shared" si="73"/>
        <v>36085930.614143223</v>
      </c>
      <c r="N211" s="107">
        <f t="shared" si="76"/>
        <v>251613.77229587903</v>
      </c>
      <c r="O211" s="59">
        <f t="shared" si="77"/>
        <v>4234.2277041209745</v>
      </c>
      <c r="P211" s="59">
        <f t="shared" si="78"/>
        <v>4234.2277041209745</v>
      </c>
      <c r="Q211" s="99">
        <f t="shared" si="86"/>
        <v>1.6549778400147645E-2</v>
      </c>
      <c r="R211" s="100">
        <f t="shared" si="79"/>
        <v>17928684.25034558</v>
      </c>
      <c r="T211" s="107">
        <f t="shared" si="80"/>
        <v>253456.14557551002</v>
      </c>
      <c r="U211" s="103">
        <f t="shared" si="81"/>
        <v>391.09763495376194</v>
      </c>
      <c r="V211" s="108">
        <v>1</v>
      </c>
      <c r="W211" s="103">
        <f t="shared" si="82"/>
        <v>253847.24321046378</v>
      </c>
      <c r="X211" s="104">
        <f t="shared" si="87"/>
        <v>2000.7567895362154</v>
      </c>
      <c r="Y211" s="104">
        <f t="shared" si="83"/>
        <v>2000.7567895362154</v>
      </c>
      <c r="Z211" s="105">
        <f t="shared" si="88"/>
        <v>8.3501600100840765E-3</v>
      </c>
      <c r="AA211" s="106">
        <f t="shared" si="84"/>
        <v>4003027.7308752635</v>
      </c>
      <c r="AC211" s="27">
        <f>_xlfn.FORECAST.ETS(C211,$D$11:D210,$C$11:C210,1,1,1)</f>
        <v>251737.17214429105</v>
      </c>
      <c r="AD211" s="42">
        <f t="shared" si="89"/>
        <v>4110.8278557089507</v>
      </c>
      <c r="AE211" s="27">
        <f t="shared" si="90"/>
        <v>4110.8278557089507</v>
      </c>
      <c r="AF211" s="42">
        <f t="shared" si="91"/>
        <v>16898905.659272648</v>
      </c>
    </row>
    <row r="212" spans="1:32" ht="15" customHeight="1" x14ac:dyDescent="0.25">
      <c r="A212" s="281"/>
      <c r="B212" s="34">
        <v>202</v>
      </c>
      <c r="C212" s="35">
        <v>39722</v>
      </c>
      <c r="D212" s="36">
        <v>236465</v>
      </c>
      <c r="E212" s="36">
        <f t="shared" si="85"/>
        <v>-19383</v>
      </c>
      <c r="F212" s="36">
        <f>AVERAGE($E$12:E212)</f>
        <v>379.40796019900495</v>
      </c>
      <c r="G212" s="107">
        <f t="shared" si="70"/>
        <v>248447.41666666666</v>
      </c>
      <c r="H212" s="103">
        <f t="shared" si="71"/>
        <v>249390.22</v>
      </c>
      <c r="I212" s="59">
        <f t="shared" si="74"/>
        <v>-12925.220000000001</v>
      </c>
      <c r="J212" s="59">
        <f t="shared" si="72"/>
        <v>12925.220000000001</v>
      </c>
      <c r="K212" s="99">
        <f t="shared" si="75"/>
        <v>5.4660182267988924E-2</v>
      </c>
      <c r="L212" s="100">
        <f t="shared" si="73"/>
        <v>167061312.04840004</v>
      </c>
      <c r="N212" s="107">
        <f t="shared" si="76"/>
        <v>252460.61783670323</v>
      </c>
      <c r="O212" s="59">
        <f t="shared" si="77"/>
        <v>-15995.617836703226</v>
      </c>
      <c r="P212" s="59">
        <f t="shared" si="78"/>
        <v>15995.617836703226</v>
      </c>
      <c r="Q212" s="99">
        <f t="shared" si="86"/>
        <v>6.7644758576124273E-2</v>
      </c>
      <c r="R212" s="100">
        <f t="shared" si="79"/>
        <v>255859789.97785839</v>
      </c>
      <c r="T212" s="107">
        <f t="shared" si="80"/>
        <v>248632.57024732465</v>
      </c>
      <c r="U212" s="103">
        <f t="shared" si="81"/>
        <v>-410.26565263027902</v>
      </c>
      <c r="V212" s="108">
        <v>1</v>
      </c>
      <c r="W212" s="103">
        <f t="shared" si="82"/>
        <v>248222.30459469437</v>
      </c>
      <c r="X212" s="104">
        <f t="shared" si="87"/>
        <v>-11757.304594694375</v>
      </c>
      <c r="Y212" s="104">
        <f t="shared" si="83"/>
        <v>11757.304594694375</v>
      </c>
      <c r="Z212" s="105">
        <f t="shared" si="88"/>
        <v>4.5954256412769984E-2</v>
      </c>
      <c r="AA212" s="106">
        <f t="shared" si="84"/>
        <v>138234211.33242145</v>
      </c>
      <c r="AC212" s="27">
        <f>_xlfn.FORECAST.ETS(C212,$D$11:D211,$C$11:C211,1,1,1)</f>
        <v>239587.64638799962</v>
      </c>
      <c r="AD212" s="42">
        <f t="shared" si="89"/>
        <v>-3122.6463879996154</v>
      </c>
      <c r="AE212" s="27">
        <f t="shared" si="90"/>
        <v>3122.6463879996154</v>
      </c>
      <c r="AF212" s="42">
        <f t="shared" si="91"/>
        <v>9750920.4644870441</v>
      </c>
    </row>
    <row r="213" spans="1:32" ht="15" customHeight="1" x14ac:dyDescent="0.25">
      <c r="A213" s="281"/>
      <c r="B213" s="34">
        <v>203</v>
      </c>
      <c r="C213" s="35">
        <v>39753</v>
      </c>
      <c r="D213" s="36">
        <v>241742</v>
      </c>
      <c r="E213" s="36">
        <f t="shared" si="85"/>
        <v>5277</v>
      </c>
      <c r="F213" s="36">
        <f>AVERAGE($E$12:E213)</f>
        <v>403.65346534653463</v>
      </c>
      <c r="G213" s="107">
        <f t="shared" si="70"/>
        <v>247670.58333333334</v>
      </c>
      <c r="H213" s="103">
        <f t="shared" si="71"/>
        <v>248826.82462686565</v>
      </c>
      <c r="I213" s="59">
        <f t="shared" si="74"/>
        <v>-7084.8246268656512</v>
      </c>
      <c r="J213" s="59">
        <f t="shared" si="72"/>
        <v>7084.8246268656512</v>
      </c>
      <c r="K213" s="99">
        <f t="shared" si="75"/>
        <v>2.9307379879647107E-2</v>
      </c>
      <c r="L213" s="100">
        <f t="shared" si="73"/>
        <v>50194739.993442014</v>
      </c>
      <c r="N213" s="107">
        <f t="shared" si="76"/>
        <v>249261.49426936259</v>
      </c>
      <c r="O213" s="59">
        <f t="shared" si="77"/>
        <v>-7519.4942693625926</v>
      </c>
      <c r="P213" s="59">
        <f t="shared" si="78"/>
        <v>7519.4942693625926</v>
      </c>
      <c r="Q213" s="99">
        <f t="shared" si="86"/>
        <v>3.1105452380482467E-2</v>
      </c>
      <c r="R213" s="100">
        <f t="shared" si="79"/>
        <v>56542794.066976868</v>
      </c>
      <c r="T213" s="107">
        <f t="shared" si="80"/>
        <v>246278.21321628604</v>
      </c>
      <c r="U213" s="103">
        <f t="shared" si="81"/>
        <v>-709.02330615477786</v>
      </c>
      <c r="V213" s="108">
        <v>1</v>
      </c>
      <c r="W213" s="103">
        <f t="shared" si="82"/>
        <v>245569.18991013124</v>
      </c>
      <c r="X213" s="104">
        <f t="shared" si="87"/>
        <v>-3827.1899101312447</v>
      </c>
      <c r="Y213" s="104">
        <f t="shared" si="83"/>
        <v>3827.1899101312447</v>
      </c>
      <c r="Z213" s="105">
        <f t="shared" si="88"/>
        <v>1.6185016430047765E-2</v>
      </c>
      <c r="AA213" s="106">
        <f t="shared" si="84"/>
        <v>14647382.608210405</v>
      </c>
      <c r="AC213" s="27">
        <f>_xlfn.FORECAST.ETS(C213,$D$11:D212,$C$11:C212,1,1,1)</f>
        <v>240829.14229934863</v>
      </c>
      <c r="AD213" s="42">
        <f t="shared" si="89"/>
        <v>912.85770065136603</v>
      </c>
      <c r="AE213" s="27">
        <f t="shared" si="90"/>
        <v>912.85770065136603</v>
      </c>
      <c r="AF213" s="42">
        <f t="shared" si="91"/>
        <v>833309.18163849902</v>
      </c>
    </row>
    <row r="214" spans="1:32" ht="15" customHeight="1" x14ac:dyDescent="0.25">
      <c r="A214" s="281"/>
      <c r="B214" s="34">
        <v>204</v>
      </c>
      <c r="C214" s="35">
        <v>39783</v>
      </c>
      <c r="D214" s="36">
        <v>225529</v>
      </c>
      <c r="E214" s="36">
        <f t="shared" si="85"/>
        <v>-16213</v>
      </c>
      <c r="F214" s="36">
        <f>AVERAGE($E$12:E214)</f>
        <v>321.79802955665025</v>
      </c>
      <c r="G214" s="107">
        <f t="shared" si="70"/>
        <v>247792.33333333334</v>
      </c>
      <c r="H214" s="103">
        <f t="shared" si="71"/>
        <v>248074.23679867986</v>
      </c>
      <c r="I214" s="59">
        <f t="shared" si="74"/>
        <v>-22545.236798679864</v>
      </c>
      <c r="J214" s="59">
        <f t="shared" si="72"/>
        <v>22545.236798679864</v>
      </c>
      <c r="K214" s="99">
        <f t="shared" si="75"/>
        <v>9.9966021215364159E-2</v>
      </c>
      <c r="L214" s="100">
        <f t="shared" si="73"/>
        <v>508287702.30854869</v>
      </c>
      <c r="N214" s="107">
        <f t="shared" si="76"/>
        <v>247757.59541549007</v>
      </c>
      <c r="O214" s="59">
        <f t="shared" si="77"/>
        <v>-22228.595415490068</v>
      </c>
      <c r="P214" s="59">
        <f t="shared" si="78"/>
        <v>22228.595415490068</v>
      </c>
      <c r="Q214" s="99">
        <f t="shared" si="86"/>
        <v>9.8562027125070686E-2</v>
      </c>
      <c r="R214" s="100">
        <f t="shared" si="79"/>
        <v>494110454.14554608</v>
      </c>
      <c r="T214" s="107">
        <f t="shared" si="80"/>
        <v>239557.13293709187</v>
      </c>
      <c r="U214" s="103">
        <f t="shared" si="81"/>
        <v>-1632.9243398558742</v>
      </c>
      <c r="V214" s="108">
        <v>1</v>
      </c>
      <c r="W214" s="103">
        <f t="shared" si="82"/>
        <v>237924.20859723599</v>
      </c>
      <c r="X214" s="104">
        <f t="shared" si="87"/>
        <v>-12395.208597235993</v>
      </c>
      <c r="Y214" s="104">
        <f t="shared" si="83"/>
        <v>12395.208597235993</v>
      </c>
      <c r="Z214" s="105">
        <f t="shared" si="88"/>
        <v>5.1274534823224728E-2</v>
      </c>
      <c r="AA214" s="106">
        <f t="shared" si="84"/>
        <v>153641196.16899306</v>
      </c>
      <c r="AC214" s="27">
        <f>_xlfn.FORECAST.ETS(C214,$D$11:D213,$C$11:C213,1,1,1)</f>
        <v>227112.88861485361</v>
      </c>
      <c r="AD214" s="42">
        <f t="shared" si="89"/>
        <v>-1583.8886148536112</v>
      </c>
      <c r="AE214" s="27">
        <f t="shared" si="90"/>
        <v>1583.8886148536112</v>
      </c>
      <c r="AF214" s="42">
        <f t="shared" si="91"/>
        <v>2508703.1442628913</v>
      </c>
    </row>
    <row r="215" spans="1:32" ht="15" customHeight="1" x14ac:dyDescent="0.25">
      <c r="A215" s="281"/>
      <c r="B215" s="34">
        <v>205</v>
      </c>
      <c r="C215" s="35">
        <v>39814</v>
      </c>
      <c r="D215" s="36">
        <v>217643</v>
      </c>
      <c r="E215" s="36">
        <f t="shared" si="85"/>
        <v>-7886</v>
      </c>
      <c r="F215" s="36">
        <f>AVERAGE($E$12:E215)</f>
        <v>281.56372549019608</v>
      </c>
      <c r="G215" s="107">
        <f t="shared" ref="G215:G278" si="92">AVERAGE(D203:D214)</f>
        <v>247176.41666666666</v>
      </c>
      <c r="H215" s="103">
        <f t="shared" ref="H215:H278" si="93">G214+$F214</f>
        <v>248114.13136288998</v>
      </c>
      <c r="I215" s="59">
        <f t="shared" si="74"/>
        <v>-30471.131362889981</v>
      </c>
      <c r="J215" s="59">
        <f t="shared" ref="J215:J278" si="94">ABS(I215)</f>
        <v>30471.131362889981</v>
      </c>
      <c r="K215" s="99">
        <f t="shared" si="75"/>
        <v>0.1400051063571536</v>
      </c>
      <c r="L215" s="100">
        <f t="shared" ref="L215:L278" si="95">J215^2</f>
        <v>928489846.53449738</v>
      </c>
      <c r="N215" s="107">
        <f t="shared" si="76"/>
        <v>243311.87633239204</v>
      </c>
      <c r="O215" s="59">
        <f t="shared" si="77"/>
        <v>-25668.876332392043</v>
      </c>
      <c r="P215" s="59">
        <f t="shared" si="78"/>
        <v>25668.876332392043</v>
      </c>
      <c r="Q215" s="99">
        <f t="shared" si="86"/>
        <v>0.11794027987296647</v>
      </c>
      <c r="R215" s="100">
        <f t="shared" si="79"/>
        <v>658891212.16763639</v>
      </c>
      <c r="T215" s="107">
        <f t="shared" si="80"/>
        <v>231839.84601806517</v>
      </c>
      <c r="U215" s="103">
        <f t="shared" si="81"/>
        <v>-2567.9369156708908</v>
      </c>
      <c r="V215" s="108">
        <v>1</v>
      </c>
      <c r="W215" s="103">
        <f t="shared" si="82"/>
        <v>229271.90910239427</v>
      </c>
      <c r="X215" s="104">
        <f t="shared" si="87"/>
        <v>-11628.909102394275</v>
      </c>
      <c r="Y215" s="104">
        <f t="shared" si="83"/>
        <v>11628.909102394275</v>
      </c>
      <c r="Z215" s="105">
        <f t="shared" si="88"/>
        <v>5.1562810558262021E-2</v>
      </c>
      <c r="AA215" s="106">
        <f t="shared" si="84"/>
        <v>135231526.91174841</v>
      </c>
      <c r="AC215" s="27">
        <f>_xlfn.FORECAST.ETS(C215,$D$11:D214,$C$11:C214,1,1,1)</f>
        <v>217647.06834271553</v>
      </c>
      <c r="AD215" s="42">
        <f t="shared" si="89"/>
        <v>-4.0683427155308891</v>
      </c>
      <c r="AE215" s="27">
        <f t="shared" si="90"/>
        <v>4.0683427155308891</v>
      </c>
      <c r="AF215" s="42">
        <f t="shared" si="91"/>
        <v>16.551412451013249</v>
      </c>
    </row>
    <row r="216" spans="1:32" ht="15" customHeight="1" x14ac:dyDescent="0.25">
      <c r="A216" s="281"/>
      <c r="B216" s="34">
        <v>206</v>
      </c>
      <c r="C216" s="35">
        <v>39845</v>
      </c>
      <c r="D216" s="36">
        <v>249741</v>
      </c>
      <c r="E216" s="36">
        <f t="shared" si="85"/>
        <v>32098</v>
      </c>
      <c r="F216" s="36">
        <f>AVERAGE($E$12:E216)</f>
        <v>436.76585365853657</v>
      </c>
      <c r="G216" s="107">
        <f t="shared" si="92"/>
        <v>246868.66666666666</v>
      </c>
      <c r="H216" s="103">
        <f t="shared" si="93"/>
        <v>247457.98039215687</v>
      </c>
      <c r="I216" s="59">
        <f t="shared" si="74"/>
        <v>2283.0196078431327</v>
      </c>
      <c r="J216" s="59">
        <f t="shared" si="94"/>
        <v>2283.0196078431327</v>
      </c>
      <c r="K216" s="99">
        <f t="shared" si="75"/>
        <v>9.1415490762154893E-3</v>
      </c>
      <c r="L216" s="100">
        <f t="shared" si="95"/>
        <v>5212178.529796211</v>
      </c>
      <c r="N216" s="107">
        <f t="shared" si="76"/>
        <v>238178.10106591365</v>
      </c>
      <c r="O216" s="59">
        <f t="shared" si="77"/>
        <v>11562.898934086348</v>
      </c>
      <c r="P216" s="59">
        <f t="shared" si="78"/>
        <v>11562.898934086348</v>
      </c>
      <c r="Q216" s="99">
        <f t="shared" si="86"/>
        <v>4.6299562082663032E-2</v>
      </c>
      <c r="R216" s="100">
        <f t="shared" si="79"/>
        <v>133700631.75989521</v>
      </c>
      <c r="T216" s="107">
        <f t="shared" si="80"/>
        <v>235412.636371676</v>
      </c>
      <c r="U216" s="103">
        <f t="shared" si="81"/>
        <v>-1624.2625131813729</v>
      </c>
      <c r="V216" s="108">
        <v>1</v>
      </c>
      <c r="W216" s="103">
        <f t="shared" si="82"/>
        <v>233788.37385849463</v>
      </c>
      <c r="X216" s="104">
        <f t="shared" si="87"/>
        <v>15952.626141505374</v>
      </c>
      <c r="Y216" s="104">
        <f t="shared" si="83"/>
        <v>15952.626141505374</v>
      </c>
      <c r="Z216" s="105">
        <f t="shared" si="88"/>
        <v>7.3297216733390805E-2</v>
      </c>
      <c r="AA216" s="106">
        <f t="shared" si="84"/>
        <v>254486280.81064063</v>
      </c>
      <c r="AC216" s="27">
        <f>_xlfn.FORECAST.ETS(C216,$D$11:D215,$C$11:C215,1,1,1)</f>
        <v>252300.61050688647</v>
      </c>
      <c r="AD216" s="42">
        <f t="shared" si="89"/>
        <v>-2559.6105068864708</v>
      </c>
      <c r="AE216" s="27">
        <f t="shared" si="90"/>
        <v>2559.6105068864708</v>
      </c>
      <c r="AF216" s="42">
        <f t="shared" si="91"/>
        <v>6551605.9469636157</v>
      </c>
    </row>
    <row r="217" spans="1:32" ht="15" customHeight="1" x14ac:dyDescent="0.25">
      <c r="A217" s="281"/>
      <c r="B217" s="34">
        <v>207</v>
      </c>
      <c r="C217" s="35">
        <v>39873</v>
      </c>
      <c r="D217" s="36">
        <v>251374</v>
      </c>
      <c r="E217" s="36">
        <f t="shared" si="85"/>
        <v>1633</v>
      </c>
      <c r="F217" s="36">
        <f>AVERAGE($E$12:E217)</f>
        <v>442.57281553398059</v>
      </c>
      <c r="G217" s="107">
        <f t="shared" si="92"/>
        <v>246651.83333333334</v>
      </c>
      <c r="H217" s="103">
        <f t="shared" si="93"/>
        <v>247305.43252032518</v>
      </c>
      <c r="I217" s="59">
        <f t="shared" ref="I217:I280" si="96">$D217-H217</f>
        <v>4068.5674796748208</v>
      </c>
      <c r="J217" s="59">
        <f t="shared" si="94"/>
        <v>4068.5674796748208</v>
      </c>
      <c r="K217" s="99">
        <f t="shared" ref="K217:K280" si="97">J217/$D217</f>
        <v>1.6185315425122807E-2</v>
      </c>
      <c r="L217" s="100">
        <f t="shared" si="95"/>
        <v>16553241.336667523</v>
      </c>
      <c r="N217" s="107">
        <f t="shared" si="76"/>
        <v>240490.68085273093</v>
      </c>
      <c r="O217" s="59">
        <f t="shared" si="77"/>
        <v>10883.319147269067</v>
      </c>
      <c r="P217" s="59">
        <f t="shared" si="78"/>
        <v>10883.319147269067</v>
      </c>
      <c r="Q217" s="99">
        <f t="shared" si="86"/>
        <v>4.3295325480236888E-2</v>
      </c>
      <c r="R217" s="100">
        <f t="shared" si="79"/>
        <v>118446635.66131349</v>
      </c>
      <c r="T217" s="107">
        <f t="shared" si="80"/>
        <v>239064.06170094624</v>
      </c>
      <c r="U217" s="103">
        <f t="shared" si="81"/>
        <v>-813.52278250626455</v>
      </c>
      <c r="V217" s="108">
        <v>1</v>
      </c>
      <c r="W217" s="103">
        <f t="shared" si="82"/>
        <v>238250.53891843997</v>
      </c>
      <c r="X217" s="104">
        <f t="shared" si="87"/>
        <v>13123.461081560032</v>
      </c>
      <c r="Y217" s="104">
        <f t="shared" si="83"/>
        <v>13123.461081560032</v>
      </c>
      <c r="Z217" s="105">
        <f t="shared" si="88"/>
        <v>5.2548284348825511E-2</v>
      </c>
      <c r="AA217" s="106">
        <f t="shared" si="84"/>
        <v>172225230.75922081</v>
      </c>
      <c r="AC217" s="27">
        <f>_xlfn.FORECAST.ETS(C217,$D$11:D216,$C$11:C216,1,1,1)</f>
        <v>248024.46279288619</v>
      </c>
      <c r="AD217" s="42">
        <f t="shared" si="89"/>
        <v>3349.5372071138117</v>
      </c>
      <c r="AE217" s="27">
        <f t="shared" si="90"/>
        <v>3349.5372071138117</v>
      </c>
      <c r="AF217" s="42">
        <f t="shared" si="91"/>
        <v>11219399.501839794</v>
      </c>
    </row>
    <row r="218" spans="1:32" ht="15" customHeight="1" x14ac:dyDescent="0.25">
      <c r="A218" s="281"/>
      <c r="B218" s="34">
        <v>208</v>
      </c>
      <c r="C218" s="35">
        <v>39904</v>
      </c>
      <c r="D218" s="36">
        <v>258276</v>
      </c>
      <c r="E218" s="36">
        <f t="shared" si="85"/>
        <v>6902</v>
      </c>
      <c r="F218" s="36">
        <f>AVERAGE($E$12:E218)</f>
        <v>473.77777777777777</v>
      </c>
      <c r="G218" s="107">
        <f t="shared" si="92"/>
        <v>246592.33333333334</v>
      </c>
      <c r="H218" s="103">
        <f t="shared" si="93"/>
        <v>247094.40614886733</v>
      </c>
      <c r="I218" s="59">
        <f t="shared" si="96"/>
        <v>11181.593851132668</v>
      </c>
      <c r="J218" s="59">
        <f t="shared" si="94"/>
        <v>11181.593851132668</v>
      </c>
      <c r="K218" s="99">
        <f t="shared" si="97"/>
        <v>4.3293197397871533E-2</v>
      </c>
      <c r="L218" s="100">
        <f t="shared" si="95"/>
        <v>125028041.05168788</v>
      </c>
      <c r="N218" s="107">
        <f t="shared" si="76"/>
        <v>242667.34468218475</v>
      </c>
      <c r="O218" s="59">
        <f t="shared" si="77"/>
        <v>15608.655317815254</v>
      </c>
      <c r="P218" s="59">
        <f t="shared" si="78"/>
        <v>15608.655317815254</v>
      </c>
      <c r="Q218" s="99">
        <f t="shared" si="86"/>
        <v>6.0434013682321444E-2</v>
      </c>
      <c r="R218" s="100">
        <f t="shared" si="79"/>
        <v>243630120.83036238</v>
      </c>
      <c r="T218" s="107">
        <f t="shared" si="80"/>
        <v>244258.17724290799</v>
      </c>
      <c r="U218" s="103">
        <f t="shared" si="81"/>
        <v>109.69921671445877</v>
      </c>
      <c r="V218" s="108">
        <v>1</v>
      </c>
      <c r="W218" s="103">
        <f t="shared" si="82"/>
        <v>244367.87645962244</v>
      </c>
      <c r="X218" s="104">
        <f t="shared" si="87"/>
        <v>13908.123540377564</v>
      </c>
      <c r="Y218" s="104">
        <f t="shared" si="83"/>
        <v>13908.123540377564</v>
      </c>
      <c r="Z218" s="105">
        <f t="shared" si="88"/>
        <v>5.5328409224412886E-2</v>
      </c>
      <c r="AA218" s="106">
        <f t="shared" si="84"/>
        <v>193435900.41440457</v>
      </c>
      <c r="AC218" s="27">
        <f>_xlfn.FORECAST.ETS(C218,$D$11:D217,$C$11:C217,1,1,1)</f>
        <v>262505.9784880823</v>
      </c>
      <c r="AD218" s="42">
        <f t="shared" si="89"/>
        <v>-4229.978488082299</v>
      </c>
      <c r="AE218" s="27">
        <f t="shared" si="90"/>
        <v>4229.978488082299</v>
      </c>
      <c r="AF218" s="42">
        <f t="shared" si="91"/>
        <v>17892718.009639014</v>
      </c>
    </row>
    <row r="219" spans="1:32" ht="15" customHeight="1" x14ac:dyDescent="0.25">
      <c r="A219" s="281"/>
      <c r="B219" s="34">
        <v>209</v>
      </c>
      <c r="C219" s="35">
        <v>39934</v>
      </c>
      <c r="D219" s="36">
        <v>258395</v>
      </c>
      <c r="E219" s="36">
        <f t="shared" si="85"/>
        <v>119</v>
      </c>
      <c r="F219" s="36">
        <f>AVERAGE($E$12:E219)</f>
        <v>472.07211538461536</v>
      </c>
      <c r="G219" s="107">
        <f t="shared" si="92"/>
        <v>246326.5</v>
      </c>
      <c r="H219" s="103">
        <f t="shared" si="93"/>
        <v>247066.11111111112</v>
      </c>
      <c r="I219" s="59">
        <f t="shared" si="96"/>
        <v>11328.888888888876</v>
      </c>
      <c r="J219" s="59">
        <f t="shared" si="94"/>
        <v>11328.888888888876</v>
      </c>
      <c r="K219" s="99">
        <f t="shared" si="97"/>
        <v>4.3843297621427954E-2</v>
      </c>
      <c r="L219" s="100">
        <f t="shared" si="95"/>
        <v>128343723.45678984</v>
      </c>
      <c r="N219" s="107">
        <f t="shared" si="76"/>
        <v>245789.07574574783</v>
      </c>
      <c r="O219" s="59">
        <f t="shared" si="77"/>
        <v>12605.924254252168</v>
      </c>
      <c r="P219" s="59">
        <f t="shared" si="78"/>
        <v>12605.924254252168</v>
      </c>
      <c r="Q219" s="99">
        <f t="shared" si="86"/>
        <v>4.8785480579160462E-2</v>
      </c>
      <c r="R219" s="100">
        <f t="shared" si="79"/>
        <v>158909326.30394307</v>
      </c>
      <c r="T219" s="107">
        <f t="shared" si="80"/>
        <v>248576.0135217357</v>
      </c>
      <c r="U219" s="103">
        <f t="shared" si="81"/>
        <v>756.38340468495437</v>
      </c>
      <c r="V219" s="108">
        <v>1</v>
      </c>
      <c r="W219" s="103">
        <f t="shared" si="82"/>
        <v>249332.39692642065</v>
      </c>
      <c r="X219" s="104">
        <f t="shared" si="87"/>
        <v>9062.6030735793465</v>
      </c>
      <c r="Y219" s="104">
        <f t="shared" si="83"/>
        <v>9062.6030735793465</v>
      </c>
      <c r="Z219" s="105">
        <f t="shared" si="88"/>
        <v>3.5088831612613433E-2</v>
      </c>
      <c r="AA219" s="106">
        <f t="shared" si="84"/>
        <v>82130774.469249815</v>
      </c>
      <c r="AC219" s="27">
        <f>_xlfn.FORECAST.ETS(C219,$D$11:D218,$C$11:C218,1,1,1)</f>
        <v>257714.02659858987</v>
      </c>
      <c r="AD219" s="42">
        <f t="shared" si="89"/>
        <v>680.97340141012683</v>
      </c>
      <c r="AE219" s="27">
        <f t="shared" si="90"/>
        <v>680.97340141012683</v>
      </c>
      <c r="AF219" s="42">
        <f t="shared" si="91"/>
        <v>463724.77342807769</v>
      </c>
    </row>
    <row r="220" spans="1:32" ht="15" customHeight="1" x14ac:dyDescent="0.25">
      <c r="A220" s="281"/>
      <c r="B220" s="34">
        <v>210</v>
      </c>
      <c r="C220" s="35">
        <v>39965</v>
      </c>
      <c r="D220" s="36">
        <v>264472</v>
      </c>
      <c r="E220" s="36">
        <f t="shared" si="85"/>
        <v>6077</v>
      </c>
      <c r="F220" s="36">
        <f>AVERAGE($E$12:E220)</f>
        <v>498.88995215311007</v>
      </c>
      <c r="G220" s="107">
        <f t="shared" si="92"/>
        <v>246402.41666666666</v>
      </c>
      <c r="H220" s="103">
        <f t="shared" si="93"/>
        <v>246798.57211538462</v>
      </c>
      <c r="I220" s="59">
        <f t="shared" si="96"/>
        <v>17673.427884615376</v>
      </c>
      <c r="J220" s="59">
        <f t="shared" si="94"/>
        <v>17673.427884615376</v>
      </c>
      <c r="K220" s="99">
        <f t="shared" si="97"/>
        <v>6.6825327008588342E-2</v>
      </c>
      <c r="L220" s="100">
        <f t="shared" si="95"/>
        <v>312350053.19270033</v>
      </c>
      <c r="N220" s="107">
        <f t="shared" si="76"/>
        <v>248310.26059659827</v>
      </c>
      <c r="O220" s="59">
        <f t="shared" si="77"/>
        <v>16161.739403401734</v>
      </c>
      <c r="P220" s="59">
        <f t="shared" si="78"/>
        <v>16161.739403401734</v>
      </c>
      <c r="Q220" s="99">
        <f t="shared" si="86"/>
        <v>6.11094535656014E-2</v>
      </c>
      <c r="R220" s="100">
        <f t="shared" si="79"/>
        <v>261201820.54346824</v>
      </c>
      <c r="T220" s="107">
        <f t="shared" si="80"/>
        <v>253874.27784849441</v>
      </c>
      <c r="U220" s="103">
        <f t="shared" si="81"/>
        <v>1454.3555792117413</v>
      </c>
      <c r="V220" s="108">
        <v>1</v>
      </c>
      <c r="W220" s="103">
        <f t="shared" si="82"/>
        <v>255328.63342770617</v>
      </c>
      <c r="X220" s="104">
        <f t="shared" si="87"/>
        <v>9143.3665722938313</v>
      </c>
      <c r="Y220" s="104">
        <f t="shared" si="83"/>
        <v>9143.3665722938313</v>
      </c>
      <c r="Z220" s="105">
        <f t="shared" si="88"/>
        <v>3.5385230257140549E-2</v>
      </c>
      <c r="AA220" s="106">
        <f t="shared" si="84"/>
        <v>83601152.275340244</v>
      </c>
      <c r="AC220" s="27">
        <f>_xlfn.FORECAST.ETS(C220,$D$11:D219,$C$11:C219,1,1,1)</f>
        <v>265053.43734620896</v>
      </c>
      <c r="AD220" s="42">
        <f t="shared" si="89"/>
        <v>-581.43734620895702</v>
      </c>
      <c r="AE220" s="27">
        <f t="shared" si="90"/>
        <v>581.43734620895702</v>
      </c>
      <c r="AF220" s="42">
        <f t="shared" si="91"/>
        <v>338069.38756651455</v>
      </c>
    </row>
    <row r="221" spans="1:32" ht="15" customHeight="1" x14ac:dyDescent="0.25">
      <c r="A221" s="281"/>
      <c r="B221" s="34">
        <v>211</v>
      </c>
      <c r="C221" s="35">
        <v>39995</v>
      </c>
      <c r="D221" s="36">
        <v>260297</v>
      </c>
      <c r="E221" s="36">
        <f t="shared" si="85"/>
        <v>-4175</v>
      </c>
      <c r="F221" s="36">
        <f>AVERAGE($E$12:E221)</f>
        <v>476.63333333333333</v>
      </c>
      <c r="G221" s="107">
        <f t="shared" si="92"/>
        <v>246641.75</v>
      </c>
      <c r="H221" s="103">
        <f t="shared" si="93"/>
        <v>246901.30661881977</v>
      </c>
      <c r="I221" s="59">
        <f t="shared" si="96"/>
        <v>13395.69338118023</v>
      </c>
      <c r="J221" s="59">
        <f t="shared" si="94"/>
        <v>13395.69338118023</v>
      </c>
      <c r="K221" s="99">
        <f t="shared" si="97"/>
        <v>5.1463110912458573E-2</v>
      </c>
      <c r="L221" s="100">
        <f t="shared" si="95"/>
        <v>179444601.16259584</v>
      </c>
      <c r="N221" s="107">
        <f t="shared" si="76"/>
        <v>251542.60847727861</v>
      </c>
      <c r="O221" s="59">
        <f t="shared" si="77"/>
        <v>8754.3915227213874</v>
      </c>
      <c r="P221" s="59">
        <f t="shared" si="78"/>
        <v>8754.3915227213874</v>
      </c>
      <c r="Q221" s="99">
        <f t="shared" si="86"/>
        <v>3.3632318170095647E-2</v>
      </c>
      <c r="R221" s="100">
        <f t="shared" si="79"/>
        <v>76639370.933096096</v>
      </c>
      <c r="T221" s="107">
        <f t="shared" si="80"/>
        <v>256819.14339939429</v>
      </c>
      <c r="U221" s="103">
        <f t="shared" si="81"/>
        <v>1683.4092474919803</v>
      </c>
      <c r="V221" s="108">
        <v>1</v>
      </c>
      <c r="W221" s="103">
        <f t="shared" si="82"/>
        <v>258502.55264688627</v>
      </c>
      <c r="X221" s="104">
        <f t="shared" si="87"/>
        <v>1794.4473531137337</v>
      </c>
      <c r="Y221" s="104">
        <f t="shared" si="83"/>
        <v>1794.4473531137337</v>
      </c>
      <c r="Z221" s="105">
        <f t="shared" si="88"/>
        <v>6.7850182745762639E-3</v>
      </c>
      <c r="AA221" s="106">
        <f t="shared" si="84"/>
        <v>3220041.3030968849</v>
      </c>
      <c r="AC221" s="27">
        <f>_xlfn.FORECAST.ETS(C221,$D$11:D220,$C$11:C220,1,1,1)</f>
        <v>264937.18783088145</v>
      </c>
      <c r="AD221" s="42">
        <f t="shared" si="89"/>
        <v>-4640.1878308814485</v>
      </c>
      <c r="AE221" s="27">
        <f t="shared" si="90"/>
        <v>4640.1878308814485</v>
      </c>
      <c r="AF221" s="42">
        <f t="shared" si="91"/>
        <v>21531343.105860282</v>
      </c>
    </row>
    <row r="222" spans="1:32" ht="15" customHeight="1" x14ac:dyDescent="0.25">
      <c r="A222" s="281"/>
      <c r="B222" s="34">
        <v>212</v>
      </c>
      <c r="C222" s="35">
        <v>40026</v>
      </c>
      <c r="D222" s="36">
        <v>241970</v>
      </c>
      <c r="E222" s="36">
        <f t="shared" si="85"/>
        <v>-18327</v>
      </c>
      <c r="F222" s="36">
        <f>AVERAGE($E$12:E222)</f>
        <v>387.51658767772511</v>
      </c>
      <c r="G222" s="107">
        <f t="shared" si="92"/>
        <v>246615.75</v>
      </c>
      <c r="H222" s="103">
        <f t="shared" si="93"/>
        <v>247118.38333333333</v>
      </c>
      <c r="I222" s="59">
        <f t="shared" si="96"/>
        <v>-5148.3833333333314</v>
      </c>
      <c r="J222" s="59">
        <f t="shared" si="94"/>
        <v>5148.3833333333314</v>
      </c>
      <c r="K222" s="99">
        <f t="shared" si="97"/>
        <v>2.1276948933063318E-2</v>
      </c>
      <c r="L222" s="100">
        <f t="shared" si="95"/>
        <v>26505850.946944423</v>
      </c>
      <c r="N222" s="107">
        <f t="shared" si="76"/>
        <v>253293.4867818229</v>
      </c>
      <c r="O222" s="59">
        <f t="shared" si="77"/>
        <v>-11323.486781822896</v>
      </c>
      <c r="P222" s="59">
        <f t="shared" si="78"/>
        <v>11323.486781822896</v>
      </c>
      <c r="Q222" s="99">
        <f t="shared" si="86"/>
        <v>4.6797068983026394E-2</v>
      </c>
      <c r="R222" s="100">
        <f t="shared" si="79"/>
        <v>128221352.89811784</v>
      </c>
      <c r="T222" s="107">
        <f t="shared" si="80"/>
        <v>253542.78685282037</v>
      </c>
      <c r="U222" s="103">
        <f t="shared" si="81"/>
        <v>921.21874187935077</v>
      </c>
      <c r="V222" s="108">
        <v>1</v>
      </c>
      <c r="W222" s="103">
        <f t="shared" si="82"/>
        <v>254464.00559469973</v>
      </c>
      <c r="X222" s="104">
        <f t="shared" si="87"/>
        <v>-12494.005594699731</v>
      </c>
      <c r="Y222" s="104">
        <f t="shared" si="83"/>
        <v>12494.005594699731</v>
      </c>
      <c r="Z222" s="105">
        <f t="shared" si="88"/>
        <v>4.7999038001589459E-2</v>
      </c>
      <c r="AA222" s="106">
        <f t="shared" si="84"/>
        <v>156100175.80038819</v>
      </c>
      <c r="AC222" s="27">
        <f>_xlfn.FORECAST.ETS(C222,$D$11:D221,$C$11:C221,1,1,1)</f>
        <v>241464.76724852735</v>
      </c>
      <c r="AD222" s="42">
        <f t="shared" si="89"/>
        <v>505.2327514726494</v>
      </c>
      <c r="AE222" s="27">
        <f t="shared" si="90"/>
        <v>505.2327514726494</v>
      </c>
      <c r="AF222" s="42">
        <f t="shared" si="91"/>
        <v>255260.13316062393</v>
      </c>
    </row>
    <row r="223" spans="1:32" ht="15" customHeight="1" x14ac:dyDescent="0.25">
      <c r="A223" s="281"/>
      <c r="B223" s="34">
        <v>213</v>
      </c>
      <c r="C223" s="35">
        <v>40057</v>
      </c>
      <c r="D223" s="36">
        <v>252209</v>
      </c>
      <c r="E223" s="36">
        <f t="shared" si="85"/>
        <v>10239</v>
      </c>
      <c r="F223" s="36">
        <f>AVERAGE($E$12:E223)</f>
        <v>433.9858490566038</v>
      </c>
      <c r="G223" s="107">
        <f t="shared" si="92"/>
        <v>246812.66666666666</v>
      </c>
      <c r="H223" s="103">
        <f t="shared" si="93"/>
        <v>247003.26658767773</v>
      </c>
      <c r="I223" s="59">
        <f t="shared" si="96"/>
        <v>5205.7334123222681</v>
      </c>
      <c r="J223" s="59">
        <f t="shared" si="94"/>
        <v>5205.7334123222681</v>
      </c>
      <c r="K223" s="99">
        <f t="shared" si="97"/>
        <v>2.0640553716648764E-2</v>
      </c>
      <c r="L223" s="100">
        <f t="shared" si="95"/>
        <v>27099660.360168446</v>
      </c>
      <c r="N223" s="107">
        <f t="shared" si="76"/>
        <v>251028.78942545832</v>
      </c>
      <c r="O223" s="59">
        <f t="shared" si="77"/>
        <v>1180.2105745416775</v>
      </c>
      <c r="P223" s="59">
        <f t="shared" si="78"/>
        <v>1180.2105745416775</v>
      </c>
      <c r="Q223" s="99">
        <f t="shared" si="86"/>
        <v>4.6794942866498716E-3</v>
      </c>
      <c r="R223" s="100">
        <f t="shared" si="79"/>
        <v>1392897.0002599964</v>
      </c>
      <c r="T223" s="107">
        <f t="shared" si="80"/>
        <v>253787.50391628977</v>
      </c>
      <c r="U223" s="103">
        <f t="shared" si="81"/>
        <v>817.25755142717549</v>
      </c>
      <c r="V223" s="108">
        <v>1</v>
      </c>
      <c r="W223" s="103">
        <f t="shared" si="82"/>
        <v>254604.76146771695</v>
      </c>
      <c r="X223" s="104">
        <f t="shared" si="87"/>
        <v>-2395.7614677169477</v>
      </c>
      <c r="Y223" s="104">
        <f t="shared" si="83"/>
        <v>2395.7614677169477</v>
      </c>
      <c r="Z223" s="105">
        <f t="shared" si="88"/>
        <v>9.9010681808362512E-3</v>
      </c>
      <c r="AA223" s="106">
        <f t="shared" si="84"/>
        <v>5739673.0101972632</v>
      </c>
      <c r="AC223" s="27">
        <f>_xlfn.FORECAST.ETS(C223,$D$11:D222,$C$11:C222,1,1,1)</f>
        <v>253745.60261980596</v>
      </c>
      <c r="AD223" s="42">
        <f t="shared" si="89"/>
        <v>-1536.6026198059553</v>
      </c>
      <c r="AE223" s="27">
        <f t="shared" si="90"/>
        <v>1536.6026198059553</v>
      </c>
      <c r="AF223" s="42">
        <f t="shared" si="91"/>
        <v>2361147.6111945254</v>
      </c>
    </row>
    <row r="224" spans="1:32" ht="15" customHeight="1" x14ac:dyDescent="0.25">
      <c r="A224" s="281"/>
      <c r="B224" s="34">
        <v>214</v>
      </c>
      <c r="C224" s="35">
        <v>40087</v>
      </c>
      <c r="D224" s="36">
        <v>237264</v>
      </c>
      <c r="E224" s="36">
        <f t="shared" si="85"/>
        <v>-14945</v>
      </c>
      <c r="F224" s="36">
        <f>AVERAGE($E$12:E224)</f>
        <v>361.78403755868544</v>
      </c>
      <c r="G224" s="107">
        <f t="shared" si="92"/>
        <v>246509.41666666666</v>
      </c>
      <c r="H224" s="103">
        <f t="shared" si="93"/>
        <v>247246.65251572325</v>
      </c>
      <c r="I224" s="59">
        <f t="shared" si="96"/>
        <v>-9982.6525157232536</v>
      </c>
      <c r="J224" s="59">
        <f t="shared" si="94"/>
        <v>9982.6525157232536</v>
      </c>
      <c r="K224" s="99">
        <f t="shared" si="97"/>
        <v>4.2074029417540182E-2</v>
      </c>
      <c r="L224" s="100">
        <f t="shared" si="95"/>
        <v>99653351.24967581</v>
      </c>
      <c r="N224" s="107">
        <f t="shared" si="76"/>
        <v>251264.83154036669</v>
      </c>
      <c r="O224" s="59">
        <f t="shared" si="77"/>
        <v>-14000.831540366693</v>
      </c>
      <c r="P224" s="59">
        <f t="shared" si="78"/>
        <v>14000.831540366693</v>
      </c>
      <c r="Q224" s="99">
        <f t="shared" si="86"/>
        <v>5.9009506458487987E-2</v>
      </c>
      <c r="R224" s="100">
        <f t="shared" si="79"/>
        <v>196023283.82172677</v>
      </c>
      <c r="T224" s="107">
        <f t="shared" si="80"/>
        <v>249402.53302740183</v>
      </c>
      <c r="U224" s="103">
        <f t="shared" si="81"/>
        <v>17.806672117471294</v>
      </c>
      <c r="V224" s="108">
        <v>1</v>
      </c>
      <c r="W224" s="103">
        <f t="shared" si="82"/>
        <v>249420.3396995193</v>
      </c>
      <c r="X224" s="104">
        <f t="shared" si="87"/>
        <v>-12156.339699519303</v>
      </c>
      <c r="Y224" s="104">
        <f t="shared" si="83"/>
        <v>12156.339699519303</v>
      </c>
      <c r="Z224" s="105">
        <f t="shared" si="88"/>
        <v>4.8199468296211884E-2</v>
      </c>
      <c r="AA224" s="106">
        <f t="shared" si="84"/>
        <v>147776594.89010906</v>
      </c>
      <c r="AC224" s="27">
        <f>_xlfn.FORECAST.ETS(C224,$D$11:D223,$C$11:C223,1,1,1)</f>
        <v>238186.71226272243</v>
      </c>
      <c r="AD224" s="42">
        <f t="shared" si="89"/>
        <v>-922.71226272243075</v>
      </c>
      <c r="AE224" s="27">
        <f t="shared" si="90"/>
        <v>922.71226272243075</v>
      </c>
      <c r="AF224" s="42">
        <f t="shared" si="91"/>
        <v>851397.91977834806</v>
      </c>
    </row>
    <row r="225" spans="1:32" ht="15" customHeight="1" x14ac:dyDescent="0.25">
      <c r="A225" s="281"/>
      <c r="B225" s="34">
        <v>215</v>
      </c>
      <c r="C225" s="35">
        <v>40118</v>
      </c>
      <c r="D225" s="36">
        <v>239593</v>
      </c>
      <c r="E225" s="36">
        <f t="shared" si="85"/>
        <v>2329</v>
      </c>
      <c r="F225" s="36">
        <f>AVERAGE($E$12:E225)</f>
        <v>370.97663551401871</v>
      </c>
      <c r="G225" s="107">
        <f t="shared" si="92"/>
        <v>246576</v>
      </c>
      <c r="H225" s="103">
        <f t="shared" si="93"/>
        <v>246871.20070422534</v>
      </c>
      <c r="I225" s="59">
        <f t="shared" si="96"/>
        <v>-7278.200704225339</v>
      </c>
      <c r="J225" s="59">
        <f t="shared" si="94"/>
        <v>7278.200704225339</v>
      </c>
      <c r="K225" s="99">
        <f t="shared" si="97"/>
        <v>3.0377351192335915E-2</v>
      </c>
      <c r="L225" s="100">
        <f t="shared" si="95"/>
        <v>52972205.490986221</v>
      </c>
      <c r="N225" s="107">
        <f t="shared" si="76"/>
        <v>248464.66523229337</v>
      </c>
      <c r="O225" s="59">
        <f t="shared" si="77"/>
        <v>-8871.665232293366</v>
      </c>
      <c r="P225" s="59">
        <f t="shared" si="78"/>
        <v>8871.665232293366</v>
      </c>
      <c r="Q225" s="99">
        <f t="shared" si="86"/>
        <v>3.7028065228505699E-2</v>
      </c>
      <c r="R225" s="100">
        <f t="shared" si="79"/>
        <v>78706443.993882909</v>
      </c>
      <c r="T225" s="107">
        <f t="shared" si="80"/>
        <v>246472.13778966351</v>
      </c>
      <c r="U225" s="103">
        <f t="shared" si="81"/>
        <v>-435.25736308548835</v>
      </c>
      <c r="V225" s="108">
        <v>1</v>
      </c>
      <c r="W225" s="103">
        <f t="shared" si="82"/>
        <v>246036.88042657802</v>
      </c>
      <c r="X225" s="104">
        <f t="shared" si="87"/>
        <v>-6443.88042657802</v>
      </c>
      <c r="Y225" s="104">
        <f t="shared" si="83"/>
        <v>6443.88042657802</v>
      </c>
      <c r="Z225" s="105">
        <f t="shared" si="88"/>
        <v>2.7159115696346769E-2</v>
      </c>
      <c r="AA225" s="106">
        <f t="shared" si="84"/>
        <v>41523594.952035323</v>
      </c>
      <c r="AC225" s="27">
        <f>_xlfn.FORECAST.ETS(C225,$D$11:D224,$C$11:C224,1,1,1)</f>
        <v>238338.11553791404</v>
      </c>
      <c r="AD225" s="42">
        <f t="shared" si="89"/>
        <v>1254.88446208596</v>
      </c>
      <c r="AE225" s="27">
        <f t="shared" si="90"/>
        <v>1254.88446208596</v>
      </c>
      <c r="AF225" s="42">
        <f t="shared" si="91"/>
        <v>1574735.0131847691</v>
      </c>
    </row>
    <row r="226" spans="1:32" ht="15" customHeight="1" x14ac:dyDescent="0.25">
      <c r="A226" s="281"/>
      <c r="B226" s="34">
        <v>216</v>
      </c>
      <c r="C226" s="35">
        <v>40148</v>
      </c>
      <c r="D226" s="36">
        <v>220839</v>
      </c>
      <c r="E226" s="36">
        <f t="shared" si="85"/>
        <v>-18754</v>
      </c>
      <c r="F226" s="36">
        <f>AVERAGE($E$12:E226)</f>
        <v>282.02325581395348</v>
      </c>
      <c r="G226" s="107">
        <f t="shared" si="92"/>
        <v>246396.91666666666</v>
      </c>
      <c r="H226" s="103">
        <f t="shared" si="93"/>
        <v>246946.97663551403</v>
      </c>
      <c r="I226" s="59">
        <f t="shared" si="96"/>
        <v>-26107.976635514031</v>
      </c>
      <c r="J226" s="59">
        <f t="shared" si="94"/>
        <v>26107.976635514031</v>
      </c>
      <c r="K226" s="99">
        <f t="shared" si="97"/>
        <v>0.11822176624379765</v>
      </c>
      <c r="L226" s="100">
        <f t="shared" si="95"/>
        <v>681626444.00054657</v>
      </c>
      <c r="N226" s="107">
        <f t="shared" si="76"/>
        <v>246690.3321858347</v>
      </c>
      <c r="O226" s="59">
        <f t="shared" si="77"/>
        <v>-25851.332185834704</v>
      </c>
      <c r="P226" s="59">
        <f t="shared" si="78"/>
        <v>25851.332185834704</v>
      </c>
      <c r="Q226" s="99">
        <f t="shared" si="86"/>
        <v>0.11705963251886987</v>
      </c>
      <c r="R226" s="100">
        <f t="shared" si="79"/>
        <v>668291375.78237331</v>
      </c>
      <c r="T226" s="107">
        <f t="shared" si="80"/>
        <v>238477.51629860461</v>
      </c>
      <c r="U226" s="103">
        <f t="shared" si="81"/>
        <v>-1596.940354992802</v>
      </c>
      <c r="V226" s="108">
        <v>1</v>
      </c>
      <c r="W226" s="103">
        <f t="shared" si="82"/>
        <v>236880.5759436118</v>
      </c>
      <c r="X226" s="104">
        <f t="shared" si="87"/>
        <v>-16041.575943611795</v>
      </c>
      <c r="Y226" s="104">
        <f t="shared" si="83"/>
        <v>16041.575943611795</v>
      </c>
      <c r="Z226" s="105">
        <f t="shared" si="88"/>
        <v>6.695344164316902E-2</v>
      </c>
      <c r="AA226" s="106">
        <f t="shared" si="84"/>
        <v>257332158.75466466</v>
      </c>
      <c r="AC226" s="27">
        <f>_xlfn.FORECAST.ETS(C226,$D$11:D225,$C$11:C225,1,1,1)</f>
        <v>224513.32760946866</v>
      </c>
      <c r="AD226" s="42">
        <f t="shared" si="89"/>
        <v>-3674.3276094686589</v>
      </c>
      <c r="AE226" s="27">
        <f t="shared" si="90"/>
        <v>3674.3276094686589</v>
      </c>
      <c r="AF226" s="42">
        <f t="shared" si="91"/>
        <v>13500683.381703669</v>
      </c>
    </row>
    <row r="227" spans="1:32" ht="15" customHeight="1" x14ac:dyDescent="0.25">
      <c r="A227" s="281"/>
      <c r="B227" s="34">
        <v>217</v>
      </c>
      <c r="C227" s="35">
        <v>40179</v>
      </c>
      <c r="D227" s="36">
        <v>210635</v>
      </c>
      <c r="E227" s="36">
        <f t="shared" si="85"/>
        <v>-10204</v>
      </c>
      <c r="F227" s="36">
        <f>AVERAGE($E$12:E227)</f>
        <v>233.47685185185185</v>
      </c>
      <c r="G227" s="107">
        <f t="shared" si="92"/>
        <v>246006.08333333334</v>
      </c>
      <c r="H227" s="103">
        <f t="shared" si="93"/>
        <v>246678.93992248061</v>
      </c>
      <c r="I227" s="59">
        <f t="shared" si="96"/>
        <v>-36043.939922480611</v>
      </c>
      <c r="J227" s="59">
        <f t="shared" si="94"/>
        <v>36043.939922480611</v>
      </c>
      <c r="K227" s="99">
        <f t="shared" si="97"/>
        <v>0.17112037373884023</v>
      </c>
      <c r="L227" s="100">
        <f t="shared" si="95"/>
        <v>1299165605.1353917</v>
      </c>
      <c r="N227" s="107">
        <f t="shared" si="76"/>
        <v>241520.06574866775</v>
      </c>
      <c r="O227" s="59">
        <f t="shared" si="77"/>
        <v>-30885.065748667752</v>
      </c>
      <c r="P227" s="59">
        <f t="shared" si="78"/>
        <v>30885.065748667752</v>
      </c>
      <c r="Q227" s="99">
        <f t="shared" si="86"/>
        <v>0.14662836541252761</v>
      </c>
      <c r="R227" s="100">
        <f t="shared" si="79"/>
        <v>953887286.29952991</v>
      </c>
      <c r="T227" s="107">
        <f t="shared" si="80"/>
        <v>229006.90316052825</v>
      </c>
      <c r="U227" s="103">
        <f t="shared" si="81"/>
        <v>-2806.9246342398214</v>
      </c>
      <c r="V227" s="108">
        <v>1</v>
      </c>
      <c r="W227" s="103">
        <f t="shared" si="82"/>
        <v>226199.97852628844</v>
      </c>
      <c r="X227" s="104">
        <f t="shared" si="87"/>
        <v>-15564.97852628844</v>
      </c>
      <c r="Y227" s="104">
        <f t="shared" si="83"/>
        <v>15564.97852628844</v>
      </c>
      <c r="Z227" s="105">
        <f t="shared" si="88"/>
        <v>7.0481113056518274E-2</v>
      </c>
      <c r="AA227" s="106">
        <f t="shared" si="84"/>
        <v>242268556.52382025</v>
      </c>
      <c r="AC227" s="27">
        <f>_xlfn.FORECAST.ETS(C227,$D$11:D226,$C$11:C226,1,1,1)</f>
        <v>211458.16824091115</v>
      </c>
      <c r="AD227" s="42">
        <f t="shared" si="89"/>
        <v>-823.16824091115268</v>
      </c>
      <c r="AE227" s="27">
        <f t="shared" si="90"/>
        <v>823.16824091115268</v>
      </c>
      <c r="AF227" s="42">
        <f t="shared" si="91"/>
        <v>677605.95284476154</v>
      </c>
    </row>
    <row r="228" spans="1:32" ht="15" customHeight="1" x14ac:dyDescent="0.25">
      <c r="A228" s="281"/>
      <c r="B228" s="34">
        <v>218</v>
      </c>
      <c r="C228" s="35">
        <v>40210</v>
      </c>
      <c r="D228" s="36">
        <v>254238</v>
      </c>
      <c r="E228" s="36">
        <f t="shared" si="85"/>
        <v>43603</v>
      </c>
      <c r="F228" s="36">
        <f>AVERAGE($E$12:E228)</f>
        <v>433.33640552995394</v>
      </c>
      <c r="G228" s="107">
        <f t="shared" si="92"/>
        <v>245422.08333333334</v>
      </c>
      <c r="H228" s="103">
        <f t="shared" si="93"/>
        <v>246239.5601851852</v>
      </c>
      <c r="I228" s="59">
        <f t="shared" si="96"/>
        <v>7998.439814814803</v>
      </c>
      <c r="J228" s="59">
        <f t="shared" si="94"/>
        <v>7998.439814814803</v>
      </c>
      <c r="K228" s="99">
        <f t="shared" si="97"/>
        <v>3.1460441849034383E-2</v>
      </c>
      <c r="L228" s="100">
        <f t="shared" si="95"/>
        <v>63975039.47121466</v>
      </c>
      <c r="N228" s="107">
        <f t="shared" si="76"/>
        <v>235343.05259893421</v>
      </c>
      <c r="O228" s="59">
        <f t="shared" si="77"/>
        <v>18894.947401065787</v>
      </c>
      <c r="P228" s="59">
        <f t="shared" si="78"/>
        <v>18894.947401065787</v>
      </c>
      <c r="Q228" s="99">
        <f t="shared" si="86"/>
        <v>7.4319918348420722E-2</v>
      </c>
      <c r="R228" s="100">
        <f t="shared" si="79"/>
        <v>357019037.28904271</v>
      </c>
      <c r="T228" s="107">
        <f t="shared" si="80"/>
        <v>234611.38496840189</v>
      </c>
      <c r="U228" s="103">
        <f t="shared" si="81"/>
        <v>-1514.3042978726635</v>
      </c>
      <c r="V228" s="108">
        <v>1</v>
      </c>
      <c r="W228" s="103">
        <f t="shared" si="82"/>
        <v>233097.08067052922</v>
      </c>
      <c r="X228" s="104">
        <f t="shared" si="87"/>
        <v>21140.91932947078</v>
      </c>
      <c r="Y228" s="104">
        <f t="shared" si="83"/>
        <v>21140.91932947078</v>
      </c>
      <c r="Z228" s="105">
        <f t="shared" si="88"/>
        <v>0.10036755206623202</v>
      </c>
      <c r="AA228" s="106">
        <f t="shared" si="84"/>
        <v>446938470.09519124</v>
      </c>
      <c r="AC228" s="27">
        <f>_xlfn.FORECAST.ETS(C228,$D$11:D227,$C$11:C227,1,1,1)</f>
        <v>243476.35393528661</v>
      </c>
      <c r="AD228" s="42">
        <f t="shared" si="89"/>
        <v>10761.646064713394</v>
      </c>
      <c r="AE228" s="27">
        <f t="shared" si="90"/>
        <v>10761.646064713394</v>
      </c>
      <c r="AF228" s="42">
        <f t="shared" si="91"/>
        <v>115813026.02216128</v>
      </c>
    </row>
    <row r="229" spans="1:32" ht="15" customHeight="1" x14ac:dyDescent="0.25">
      <c r="A229" s="281"/>
      <c r="B229" s="34">
        <v>219</v>
      </c>
      <c r="C229" s="35">
        <v>40238</v>
      </c>
      <c r="D229" s="36">
        <v>253936</v>
      </c>
      <c r="E229" s="36">
        <f t="shared" si="85"/>
        <v>-302</v>
      </c>
      <c r="F229" s="36">
        <f>AVERAGE($E$12:E229)</f>
        <v>429.9633027522936</v>
      </c>
      <c r="G229" s="107">
        <f t="shared" si="92"/>
        <v>245796.83333333334</v>
      </c>
      <c r="H229" s="103">
        <f t="shared" si="93"/>
        <v>245855.4197388633</v>
      </c>
      <c r="I229" s="59">
        <f t="shared" si="96"/>
        <v>8080.5802611366962</v>
      </c>
      <c r="J229" s="59">
        <f t="shared" si="94"/>
        <v>8080.5802611366962</v>
      </c>
      <c r="K229" s="99">
        <f t="shared" si="97"/>
        <v>3.1821326086638742E-2</v>
      </c>
      <c r="L229" s="100">
        <f t="shared" si="95"/>
        <v>65295777.356671996</v>
      </c>
      <c r="N229" s="107">
        <f t="shared" si="76"/>
        <v>239122.04207914739</v>
      </c>
      <c r="O229" s="59">
        <f t="shared" si="77"/>
        <v>14813.957920852612</v>
      </c>
      <c r="P229" s="59">
        <f t="shared" si="78"/>
        <v>14813.957920852612</v>
      </c>
      <c r="Q229" s="99">
        <f t="shared" si="86"/>
        <v>5.8337368159113369E-2</v>
      </c>
      <c r="R229" s="100">
        <f t="shared" si="79"/>
        <v>219453349.28079185</v>
      </c>
      <c r="T229" s="107">
        <f t="shared" si="80"/>
        <v>239348.75646937045</v>
      </c>
      <c r="U229" s="103">
        <f t="shared" si="81"/>
        <v>-553.57991372007712</v>
      </c>
      <c r="V229" s="108">
        <v>1</v>
      </c>
      <c r="W229" s="103">
        <f t="shared" si="82"/>
        <v>238795.17655565037</v>
      </c>
      <c r="X229" s="104">
        <f t="shared" si="87"/>
        <v>15140.823444349633</v>
      </c>
      <c r="Y229" s="104">
        <f t="shared" si="83"/>
        <v>15140.823444349633</v>
      </c>
      <c r="Z229" s="105">
        <f t="shared" si="88"/>
        <v>5.9553738797306591E-2</v>
      </c>
      <c r="AA229" s="106">
        <f t="shared" si="84"/>
        <v>229244534.5729675</v>
      </c>
      <c r="AC229" s="27">
        <f>_xlfn.FORECAST.ETS(C229,$D$11:D228,$C$11:C228,1,1,1)</f>
        <v>252083.44999841606</v>
      </c>
      <c r="AD229" s="42">
        <f t="shared" si="89"/>
        <v>1852.5500015839352</v>
      </c>
      <c r="AE229" s="27">
        <f t="shared" si="90"/>
        <v>1852.5500015839352</v>
      </c>
      <c r="AF229" s="42">
        <f t="shared" si="91"/>
        <v>3431941.5083686383</v>
      </c>
    </row>
    <row r="230" spans="1:32" ht="15" customHeight="1" x14ac:dyDescent="0.25">
      <c r="A230" s="281"/>
      <c r="B230" s="34">
        <v>220</v>
      </c>
      <c r="C230" s="35">
        <v>40269</v>
      </c>
      <c r="D230" s="36">
        <v>256927</v>
      </c>
      <c r="E230" s="36">
        <f t="shared" si="85"/>
        <v>2991</v>
      </c>
      <c r="F230" s="36">
        <f>AVERAGE($E$12:E230)</f>
        <v>441.65753424657532</v>
      </c>
      <c r="G230" s="107">
        <f t="shared" si="92"/>
        <v>246010.33333333334</v>
      </c>
      <c r="H230" s="103">
        <f t="shared" si="93"/>
        <v>246226.79663608564</v>
      </c>
      <c r="I230" s="59">
        <f t="shared" si="96"/>
        <v>10700.203363914363</v>
      </c>
      <c r="J230" s="59">
        <f t="shared" si="94"/>
        <v>10700.203363914363</v>
      </c>
      <c r="K230" s="99">
        <f t="shared" si="97"/>
        <v>4.164686219787863E-2</v>
      </c>
      <c r="L230" s="100">
        <f t="shared" si="95"/>
        <v>114494352.02912425</v>
      </c>
      <c r="N230" s="107">
        <f t="shared" si="76"/>
        <v>242084.83366331793</v>
      </c>
      <c r="O230" s="59">
        <f t="shared" si="77"/>
        <v>14842.166336682072</v>
      </c>
      <c r="P230" s="59">
        <f t="shared" si="78"/>
        <v>14842.166336682072</v>
      </c>
      <c r="Q230" s="99">
        <f t="shared" si="86"/>
        <v>5.7768028804610148E-2</v>
      </c>
      <c r="R230" s="100">
        <f t="shared" si="79"/>
        <v>220289901.56573853</v>
      </c>
      <c r="T230" s="107">
        <f t="shared" si="80"/>
        <v>244234.72358895524</v>
      </c>
      <c r="U230" s="103">
        <f t="shared" si="81"/>
        <v>282.34082846068304</v>
      </c>
      <c r="V230" s="108">
        <v>1</v>
      </c>
      <c r="W230" s="103">
        <f t="shared" si="82"/>
        <v>244517.06441741591</v>
      </c>
      <c r="X230" s="104">
        <f t="shared" si="87"/>
        <v>12409.93558258409</v>
      </c>
      <c r="Y230" s="104">
        <f t="shared" si="83"/>
        <v>12409.93558258409</v>
      </c>
      <c r="Z230" s="105">
        <f t="shared" si="88"/>
        <v>4.8870327888066639E-2</v>
      </c>
      <c r="AA230" s="106">
        <f t="shared" si="84"/>
        <v>154006501.16388673</v>
      </c>
      <c r="AC230" s="27">
        <f>_xlfn.FORECAST.ETS(C230,$D$11:D229,$C$11:C229,1,1,1)</f>
        <v>264824.91376538447</v>
      </c>
      <c r="AD230" s="42">
        <f t="shared" si="89"/>
        <v>-7897.9137653844664</v>
      </c>
      <c r="AE230" s="27">
        <f t="shared" si="90"/>
        <v>7897.9137653844664</v>
      </c>
      <c r="AF230" s="42">
        <f t="shared" si="91"/>
        <v>62377041.84544944</v>
      </c>
    </row>
    <row r="231" spans="1:32" ht="15" customHeight="1" x14ac:dyDescent="0.25">
      <c r="A231" s="281"/>
      <c r="B231" s="34">
        <v>221</v>
      </c>
      <c r="C231" s="35">
        <v>40299</v>
      </c>
      <c r="D231" s="36">
        <v>260083</v>
      </c>
      <c r="E231" s="36">
        <f t="shared" si="85"/>
        <v>3156</v>
      </c>
      <c r="F231" s="36">
        <f>AVERAGE($E$12:E231)</f>
        <v>453.99545454545455</v>
      </c>
      <c r="G231" s="107">
        <f t="shared" si="92"/>
        <v>245897.91666666666</v>
      </c>
      <c r="H231" s="103">
        <f t="shared" si="93"/>
        <v>246451.99086757991</v>
      </c>
      <c r="I231" s="59">
        <f t="shared" si="96"/>
        <v>13631.009132420091</v>
      </c>
      <c r="J231" s="59">
        <f t="shared" si="94"/>
        <v>13631.009132420091</v>
      </c>
      <c r="K231" s="99">
        <f t="shared" si="97"/>
        <v>5.2410227244456931E-2</v>
      </c>
      <c r="L231" s="100">
        <f t="shared" si="95"/>
        <v>185804409.96811992</v>
      </c>
      <c r="N231" s="107">
        <f t="shared" si="76"/>
        <v>245053.26693065435</v>
      </c>
      <c r="O231" s="59">
        <f t="shared" si="77"/>
        <v>15029.733069345646</v>
      </c>
      <c r="P231" s="59">
        <f t="shared" si="78"/>
        <v>15029.733069345646</v>
      </c>
      <c r="Q231" s="99">
        <f t="shared" si="86"/>
        <v>5.7788217874084988E-2</v>
      </c>
      <c r="R231" s="100">
        <f t="shared" si="79"/>
        <v>225892876.13578209</v>
      </c>
      <c r="T231" s="107">
        <f t="shared" si="80"/>
        <v>249186.84509219113</v>
      </c>
      <c r="U231" s="103">
        <f t="shared" si="81"/>
        <v>999.96795873071915</v>
      </c>
      <c r="V231" s="108">
        <v>1</v>
      </c>
      <c r="W231" s="103">
        <f t="shared" si="82"/>
        <v>250186.81305092186</v>
      </c>
      <c r="X231" s="104">
        <f t="shared" si="87"/>
        <v>9896.1869490781392</v>
      </c>
      <c r="Y231" s="104">
        <f t="shared" si="83"/>
        <v>9896.1869490781392</v>
      </c>
      <c r="Z231" s="105">
        <f t="shared" si="88"/>
        <v>3.851750477403363E-2</v>
      </c>
      <c r="AA231" s="106">
        <f t="shared" si="84"/>
        <v>97934516.131104484</v>
      </c>
      <c r="AC231" s="27">
        <f>_xlfn.FORECAST.ETS(C231,$D$11:D230,$C$11:C230,1,1,1)</f>
        <v>259962.14061942615</v>
      </c>
      <c r="AD231" s="42">
        <f t="shared" si="89"/>
        <v>120.85938057384919</v>
      </c>
      <c r="AE231" s="27">
        <f t="shared" si="90"/>
        <v>120.85938057384919</v>
      </c>
      <c r="AF231" s="42">
        <f t="shared" si="91"/>
        <v>14606.989872694516</v>
      </c>
    </row>
    <row r="232" spans="1:32" ht="15" customHeight="1" x14ac:dyDescent="0.25">
      <c r="A232" s="281"/>
      <c r="B232" s="34">
        <v>222</v>
      </c>
      <c r="C232" s="35">
        <v>40330</v>
      </c>
      <c r="D232" s="36">
        <v>265315</v>
      </c>
      <c r="E232" s="36">
        <f t="shared" si="85"/>
        <v>5232</v>
      </c>
      <c r="F232" s="36">
        <f>AVERAGE($E$12:E232)</f>
        <v>475.61538461538464</v>
      </c>
      <c r="G232" s="107">
        <f t="shared" si="92"/>
        <v>246038.58333333334</v>
      </c>
      <c r="H232" s="103">
        <f t="shared" si="93"/>
        <v>246351.91212121211</v>
      </c>
      <c r="I232" s="59">
        <f t="shared" si="96"/>
        <v>18963.08787878789</v>
      </c>
      <c r="J232" s="59">
        <f t="shared" si="94"/>
        <v>18963.08787878789</v>
      </c>
      <c r="K232" s="99">
        <f t="shared" si="97"/>
        <v>7.1473862686949066E-2</v>
      </c>
      <c r="L232" s="100">
        <f t="shared" si="95"/>
        <v>359598701.89863223</v>
      </c>
      <c r="N232" s="107">
        <f t="shared" si="76"/>
        <v>248059.21354452349</v>
      </c>
      <c r="O232" s="59">
        <f t="shared" si="77"/>
        <v>17255.786455476511</v>
      </c>
      <c r="P232" s="59">
        <f t="shared" si="78"/>
        <v>17255.786455476511</v>
      </c>
      <c r="Q232" s="99">
        <f t="shared" si="86"/>
        <v>6.503886495477644E-2</v>
      </c>
      <c r="R232" s="100">
        <f t="shared" si="79"/>
        <v>297762166.19700658</v>
      </c>
      <c r="T232" s="107">
        <f t="shared" si="80"/>
        <v>254725.2691356453</v>
      </c>
      <c r="U232" s="103">
        <f t="shared" si="81"/>
        <v>1697.4138224154106</v>
      </c>
      <c r="V232" s="108">
        <v>1</v>
      </c>
      <c r="W232" s="103">
        <f t="shared" si="82"/>
        <v>256422.6829580607</v>
      </c>
      <c r="X232" s="104">
        <f t="shared" si="87"/>
        <v>8892.3170419392991</v>
      </c>
      <c r="Y232" s="104">
        <f t="shared" si="83"/>
        <v>8892.3170419392991</v>
      </c>
      <c r="Z232" s="105">
        <f t="shared" si="88"/>
        <v>3.4190304794774355E-2</v>
      </c>
      <c r="AA232" s="106">
        <f t="shared" si="84"/>
        <v>79073302.374364093</v>
      </c>
      <c r="AC232" s="27">
        <f>_xlfn.FORECAST.ETS(C232,$D$11:D231,$C$11:C231,1,1,1)</f>
        <v>267064.75516772433</v>
      </c>
      <c r="AD232" s="42">
        <f t="shared" si="89"/>
        <v>-1749.7551677243318</v>
      </c>
      <c r="AE232" s="27">
        <f t="shared" si="90"/>
        <v>1749.7551677243318</v>
      </c>
      <c r="AF232" s="42">
        <f t="shared" si="91"/>
        <v>3061643.1469780048</v>
      </c>
    </row>
    <row r="233" spans="1:32" ht="15" customHeight="1" x14ac:dyDescent="0.25">
      <c r="A233" s="281"/>
      <c r="B233" s="34">
        <v>223</v>
      </c>
      <c r="C233" s="35">
        <v>40360</v>
      </c>
      <c r="D233" s="36">
        <v>263837</v>
      </c>
      <c r="E233" s="36">
        <f t="shared" si="85"/>
        <v>-1478</v>
      </c>
      <c r="F233" s="36">
        <f>AVERAGE($E$12:E233)</f>
        <v>466.81531531531533</v>
      </c>
      <c r="G233" s="107">
        <f t="shared" si="92"/>
        <v>246108.83333333334</v>
      </c>
      <c r="H233" s="103">
        <f t="shared" si="93"/>
        <v>246514.19871794872</v>
      </c>
      <c r="I233" s="59">
        <f t="shared" si="96"/>
        <v>17322.801282051281</v>
      </c>
      <c r="J233" s="59">
        <f t="shared" si="94"/>
        <v>17322.801282051281</v>
      </c>
      <c r="K233" s="99">
        <f t="shared" si="97"/>
        <v>6.5657209875988887E-2</v>
      </c>
      <c r="L233" s="100">
        <f t="shared" si="95"/>
        <v>300079444.25743753</v>
      </c>
      <c r="N233" s="107">
        <f t="shared" si="76"/>
        <v>251510.37083561881</v>
      </c>
      <c r="O233" s="59">
        <f t="shared" si="77"/>
        <v>12326.629164381186</v>
      </c>
      <c r="P233" s="59">
        <f t="shared" si="78"/>
        <v>12326.629164381186</v>
      </c>
      <c r="Q233" s="99">
        <f t="shared" si="86"/>
        <v>4.6720623583429106E-2</v>
      </c>
      <c r="R233" s="100">
        <f t="shared" si="79"/>
        <v>151945786.55617282</v>
      </c>
      <c r="T233" s="107">
        <f t="shared" si="80"/>
        <v>258646.97807064245</v>
      </c>
      <c r="U233" s="103">
        <f t="shared" si="81"/>
        <v>2039.2316998883261</v>
      </c>
      <c r="V233" s="108">
        <v>1</v>
      </c>
      <c r="W233" s="103">
        <f t="shared" si="82"/>
        <v>260686.20977053078</v>
      </c>
      <c r="X233" s="104">
        <f t="shared" si="87"/>
        <v>3150.7902294692176</v>
      </c>
      <c r="Y233" s="104">
        <f t="shared" si="83"/>
        <v>3150.7902294692176</v>
      </c>
      <c r="Z233" s="105">
        <f t="shared" si="88"/>
        <v>1.1875658102516697E-2</v>
      </c>
      <c r="AA233" s="106">
        <f t="shared" si="84"/>
        <v>9927479.0701186843</v>
      </c>
      <c r="AC233" s="27">
        <f>_xlfn.FORECAST.ETS(C233,$D$11:D232,$C$11:C232,1,1,1)</f>
        <v>266037.26610839699</v>
      </c>
      <c r="AD233" s="42">
        <f t="shared" si="89"/>
        <v>-2200.266108396987</v>
      </c>
      <c r="AE233" s="27">
        <f t="shared" si="90"/>
        <v>2200.266108396987</v>
      </c>
      <c r="AF233" s="42">
        <f t="shared" si="91"/>
        <v>4841170.9477604218</v>
      </c>
    </row>
    <row r="234" spans="1:32" ht="15" customHeight="1" x14ac:dyDescent="0.25">
      <c r="A234" s="281"/>
      <c r="B234" s="34">
        <v>224</v>
      </c>
      <c r="C234" s="35">
        <v>40391</v>
      </c>
      <c r="D234" s="36">
        <v>244682</v>
      </c>
      <c r="E234" s="36">
        <f t="shared" si="85"/>
        <v>-19155</v>
      </c>
      <c r="F234" s="36">
        <f>AVERAGE($E$12:E234)</f>
        <v>378.82511210762334</v>
      </c>
      <c r="G234" s="107">
        <f t="shared" si="92"/>
        <v>246403.83333333334</v>
      </c>
      <c r="H234" s="103">
        <f t="shared" si="93"/>
        <v>246575.64864864867</v>
      </c>
      <c r="I234" s="59">
        <f t="shared" si="96"/>
        <v>-1893.6486486486683</v>
      </c>
      <c r="J234" s="59">
        <f t="shared" si="94"/>
        <v>1893.6486486486683</v>
      </c>
      <c r="K234" s="99">
        <f t="shared" si="97"/>
        <v>7.739223353776201E-3</v>
      </c>
      <c r="L234" s="100">
        <f t="shared" si="95"/>
        <v>3585905.2045289278</v>
      </c>
      <c r="N234" s="107">
        <f t="shared" si="76"/>
        <v>253975.69666849505</v>
      </c>
      <c r="O234" s="59">
        <f t="shared" si="77"/>
        <v>-9293.6966684950457</v>
      </c>
      <c r="P234" s="59">
        <f t="shared" si="78"/>
        <v>9293.6966684950457</v>
      </c>
      <c r="Q234" s="99">
        <f t="shared" si="86"/>
        <v>3.7982755856560947E-2</v>
      </c>
      <c r="R234" s="100">
        <f t="shared" si="79"/>
        <v>86372797.765995905</v>
      </c>
      <c r="T234" s="107">
        <f t="shared" si="80"/>
        <v>255884.94683937152</v>
      </c>
      <c r="U234" s="103">
        <f t="shared" si="81"/>
        <v>1301.3990737071022</v>
      </c>
      <c r="V234" s="108">
        <v>1</v>
      </c>
      <c r="W234" s="103">
        <f t="shared" si="82"/>
        <v>257186.34591307864</v>
      </c>
      <c r="X234" s="104">
        <f t="shared" si="87"/>
        <v>-12504.345913078636</v>
      </c>
      <c r="Y234" s="104">
        <f t="shared" si="83"/>
        <v>12504.345913078636</v>
      </c>
      <c r="Z234" s="105">
        <f t="shared" si="88"/>
        <v>4.7394208974020462E-2</v>
      </c>
      <c r="AA234" s="106">
        <f t="shared" si="84"/>
        <v>156358666.71392637</v>
      </c>
      <c r="AC234" s="27">
        <f>_xlfn.FORECAST.ETS(C234,$D$11:D233,$C$11:C233,1,1,1)</f>
        <v>244697.68387064314</v>
      </c>
      <c r="AD234" s="42">
        <f t="shared" si="89"/>
        <v>-15.683870643144473</v>
      </c>
      <c r="AE234" s="27">
        <f t="shared" si="90"/>
        <v>15.683870643144473</v>
      </c>
      <c r="AF234" s="42">
        <f t="shared" si="91"/>
        <v>245.98379835088903</v>
      </c>
    </row>
    <row r="235" spans="1:32" ht="15" customHeight="1" x14ac:dyDescent="0.25">
      <c r="A235" s="281"/>
      <c r="B235" s="34">
        <v>225</v>
      </c>
      <c r="C235" s="35">
        <v>40422</v>
      </c>
      <c r="D235" s="36">
        <v>256395</v>
      </c>
      <c r="E235" s="36">
        <f t="shared" si="85"/>
        <v>11713</v>
      </c>
      <c r="F235" s="36">
        <f>AVERAGE($E$12:E235)</f>
        <v>429.42410714285717</v>
      </c>
      <c r="G235" s="107">
        <f t="shared" si="92"/>
        <v>246629.83333333334</v>
      </c>
      <c r="H235" s="103">
        <f t="shared" si="93"/>
        <v>246782.65844544096</v>
      </c>
      <c r="I235" s="59">
        <f t="shared" si="96"/>
        <v>9612.3415545590397</v>
      </c>
      <c r="J235" s="59">
        <f t="shared" si="94"/>
        <v>9612.3415545590397</v>
      </c>
      <c r="K235" s="99">
        <f t="shared" si="97"/>
        <v>3.7490362739363244E-2</v>
      </c>
      <c r="L235" s="100">
        <f t="shared" si="95"/>
        <v>92397110.161502495</v>
      </c>
      <c r="N235" s="107">
        <f t="shared" si="76"/>
        <v>252116.95733479605</v>
      </c>
      <c r="O235" s="59">
        <f t="shared" si="77"/>
        <v>4278.0426652039459</v>
      </c>
      <c r="P235" s="59">
        <f t="shared" si="78"/>
        <v>4278.0426652039459</v>
      </c>
      <c r="Q235" s="99">
        <f t="shared" si="86"/>
        <v>1.6685359173166193E-2</v>
      </c>
      <c r="R235" s="100">
        <f t="shared" si="79"/>
        <v>18301649.045305282</v>
      </c>
      <c r="T235" s="107">
        <f t="shared" si="80"/>
        <v>256948.94213915503</v>
      </c>
      <c r="U235" s="103">
        <f t="shared" si="81"/>
        <v>1264.9161206818474</v>
      </c>
      <c r="V235" s="108">
        <v>1</v>
      </c>
      <c r="W235" s="103">
        <f t="shared" si="82"/>
        <v>258213.85825983688</v>
      </c>
      <c r="X235" s="104">
        <f t="shared" si="87"/>
        <v>-1818.8582598368812</v>
      </c>
      <c r="Y235" s="104">
        <f t="shared" si="83"/>
        <v>1818.8582598368812</v>
      </c>
      <c r="Z235" s="105">
        <f t="shared" si="88"/>
        <v>7.4335597217485604E-3</v>
      </c>
      <c r="AA235" s="106">
        <f t="shared" si="84"/>
        <v>3308245.3693768475</v>
      </c>
      <c r="AC235" s="27">
        <f>_xlfn.FORECAST.ETS(C235,$D$11:D234,$C$11:C234,1,1,1)</f>
        <v>255095.25634824697</v>
      </c>
      <c r="AD235" s="42">
        <f t="shared" si="89"/>
        <v>1299.7436517530296</v>
      </c>
      <c r="AE235" s="27">
        <f t="shared" si="90"/>
        <v>1299.7436517530296</v>
      </c>
      <c r="AF235" s="42">
        <f t="shared" si="91"/>
        <v>1689333.5602723006</v>
      </c>
    </row>
    <row r="236" spans="1:32" ht="15" customHeight="1" x14ac:dyDescent="0.25">
      <c r="A236" s="281"/>
      <c r="B236" s="34">
        <v>226</v>
      </c>
      <c r="C236" s="35">
        <v>40452</v>
      </c>
      <c r="D236" s="36">
        <v>239579</v>
      </c>
      <c r="E236" s="36">
        <f t="shared" si="85"/>
        <v>-16816</v>
      </c>
      <c r="F236" s="36">
        <f>AVERAGE($E$12:E236)</f>
        <v>352.77777777777777</v>
      </c>
      <c r="G236" s="107">
        <f t="shared" si="92"/>
        <v>246978.66666666666</v>
      </c>
      <c r="H236" s="103">
        <f t="shared" si="93"/>
        <v>247059.25744047621</v>
      </c>
      <c r="I236" s="59">
        <f t="shared" si="96"/>
        <v>-7480.2574404762127</v>
      </c>
      <c r="J236" s="59">
        <f t="shared" si="94"/>
        <v>7480.2574404762127</v>
      </c>
      <c r="K236" s="99">
        <f t="shared" si="97"/>
        <v>3.1222508819538492E-2</v>
      </c>
      <c r="L236" s="100">
        <f t="shared" si="95"/>
        <v>55954251.375799738</v>
      </c>
      <c r="N236" s="107">
        <f t="shared" si="76"/>
        <v>252972.56586783685</v>
      </c>
      <c r="O236" s="59">
        <f t="shared" si="77"/>
        <v>-13393.565867836849</v>
      </c>
      <c r="P236" s="59">
        <f t="shared" si="78"/>
        <v>13393.565867836849</v>
      </c>
      <c r="Q236" s="99">
        <f t="shared" si="86"/>
        <v>5.5904590418345716E-2</v>
      </c>
      <c r="R236" s="100">
        <f t="shared" si="79"/>
        <v>179387606.65608424</v>
      </c>
      <c r="T236" s="107">
        <f t="shared" si="80"/>
        <v>252623.40078188578</v>
      </c>
      <c r="U236" s="103">
        <f t="shared" si="81"/>
        <v>405.80426164537732</v>
      </c>
      <c r="V236" s="108">
        <v>1</v>
      </c>
      <c r="W236" s="103">
        <f t="shared" si="82"/>
        <v>253029.20504353117</v>
      </c>
      <c r="X236" s="104">
        <f t="shared" si="87"/>
        <v>-13450.205043531168</v>
      </c>
      <c r="Y236" s="104">
        <f t="shared" si="83"/>
        <v>13450.205043531168</v>
      </c>
      <c r="Z236" s="105">
        <f t="shared" si="88"/>
        <v>5.2458920975569603E-2</v>
      </c>
      <c r="AA236" s="106">
        <f t="shared" si="84"/>
        <v>180908015.71303129</v>
      </c>
      <c r="AC236" s="27">
        <f>_xlfn.FORECAST.ETS(C236,$D$11:D235,$C$11:C235,1,1,1)</f>
        <v>240950.96026922556</v>
      </c>
      <c r="AD236" s="42">
        <f t="shared" si="89"/>
        <v>-1371.9602692255576</v>
      </c>
      <c r="AE236" s="27">
        <f t="shared" si="90"/>
        <v>1371.9602692255576</v>
      </c>
      <c r="AF236" s="42">
        <f t="shared" si="91"/>
        <v>1882274.9803334645</v>
      </c>
    </row>
    <row r="237" spans="1:32" ht="15" customHeight="1" x14ac:dyDescent="0.25">
      <c r="A237" s="281"/>
      <c r="B237" s="34">
        <v>227</v>
      </c>
      <c r="C237" s="35">
        <v>40483</v>
      </c>
      <c r="D237" s="36">
        <v>240800</v>
      </c>
      <c r="E237" s="36">
        <f t="shared" si="85"/>
        <v>1221</v>
      </c>
      <c r="F237" s="36">
        <f>AVERAGE($E$12:E237)</f>
        <v>356.6194690265487</v>
      </c>
      <c r="G237" s="107">
        <f t="shared" si="92"/>
        <v>247171.58333333334</v>
      </c>
      <c r="H237" s="103">
        <f t="shared" si="93"/>
        <v>247331.44444444444</v>
      </c>
      <c r="I237" s="59">
        <f t="shared" si="96"/>
        <v>-6531.444444444438</v>
      </c>
      <c r="J237" s="59">
        <f t="shared" si="94"/>
        <v>6531.444444444438</v>
      </c>
      <c r="K237" s="99">
        <f t="shared" si="97"/>
        <v>2.7123938722775905E-2</v>
      </c>
      <c r="L237" s="100">
        <f t="shared" si="95"/>
        <v>42659766.530864112</v>
      </c>
      <c r="N237" s="107">
        <f t="shared" si="76"/>
        <v>250293.8526942695</v>
      </c>
      <c r="O237" s="59">
        <f t="shared" si="77"/>
        <v>-9493.8526942695025</v>
      </c>
      <c r="P237" s="59">
        <f t="shared" si="78"/>
        <v>9493.8526942695025</v>
      </c>
      <c r="Q237" s="99">
        <f t="shared" si="86"/>
        <v>3.9426298564242117E-2</v>
      </c>
      <c r="R237" s="100">
        <f t="shared" si="79"/>
        <v>90133238.980488285</v>
      </c>
      <c r="T237" s="107">
        <f t="shared" si="80"/>
        <v>249360.44353047182</v>
      </c>
      <c r="U237" s="103">
        <f t="shared" si="81"/>
        <v>-157.99155225302695</v>
      </c>
      <c r="V237" s="108">
        <v>1</v>
      </c>
      <c r="W237" s="103">
        <f t="shared" si="82"/>
        <v>249202.4519782188</v>
      </c>
      <c r="X237" s="104">
        <f t="shared" si="87"/>
        <v>-8402.4519782187999</v>
      </c>
      <c r="Y237" s="104">
        <f t="shared" si="83"/>
        <v>8402.4519782187999</v>
      </c>
      <c r="Z237" s="105">
        <f t="shared" si="88"/>
        <v>3.5071738250092035E-2</v>
      </c>
      <c r="AA237" s="106">
        <f t="shared" si="84"/>
        <v>70601199.246273026</v>
      </c>
      <c r="AC237" s="27">
        <f>_xlfn.FORECAST.ETS(C237,$D$11:D236,$C$11:C236,1,1,1)</f>
        <v>243149.32689032593</v>
      </c>
      <c r="AD237" s="42">
        <f t="shared" si="89"/>
        <v>-2349.3268903259304</v>
      </c>
      <c r="AE237" s="27">
        <f t="shared" si="90"/>
        <v>2349.3268903259304</v>
      </c>
      <c r="AF237" s="42">
        <f t="shared" si="91"/>
        <v>5519336.837608506</v>
      </c>
    </row>
    <row r="238" spans="1:32" ht="15" customHeight="1" x14ac:dyDescent="0.25">
      <c r="A238" s="281"/>
      <c r="B238" s="34">
        <v>228</v>
      </c>
      <c r="C238" s="35">
        <v>40513</v>
      </c>
      <c r="D238" s="36">
        <v>223790</v>
      </c>
      <c r="E238" s="36">
        <f t="shared" si="85"/>
        <v>-17010</v>
      </c>
      <c r="F238" s="36">
        <f>AVERAGE($E$12:E238)</f>
        <v>280.11453744493394</v>
      </c>
      <c r="G238" s="107">
        <f t="shared" si="92"/>
        <v>247272.16666666666</v>
      </c>
      <c r="H238" s="103">
        <f t="shared" si="93"/>
        <v>247528.20280235988</v>
      </c>
      <c r="I238" s="59">
        <f t="shared" si="96"/>
        <v>-23738.202802359883</v>
      </c>
      <c r="J238" s="59">
        <f t="shared" si="94"/>
        <v>23738.202802359883</v>
      </c>
      <c r="K238" s="99">
        <f t="shared" si="97"/>
        <v>0.10607356361928541</v>
      </c>
      <c r="L238" s="100">
        <f t="shared" si="95"/>
        <v>563502272.28596663</v>
      </c>
      <c r="N238" s="107">
        <f t="shared" si="76"/>
        <v>248395.08215541561</v>
      </c>
      <c r="O238" s="59">
        <f t="shared" si="77"/>
        <v>-24605.082155415614</v>
      </c>
      <c r="P238" s="59">
        <f t="shared" si="78"/>
        <v>24605.082155415614</v>
      </c>
      <c r="Q238" s="99">
        <f t="shared" si="86"/>
        <v>0.10994719225799014</v>
      </c>
      <c r="R238" s="100">
        <f t="shared" si="79"/>
        <v>605410067.87475181</v>
      </c>
      <c r="T238" s="107">
        <f t="shared" si="80"/>
        <v>241578.71638475315</v>
      </c>
      <c r="U238" s="103">
        <f t="shared" si="81"/>
        <v>-1329.5668096155464</v>
      </c>
      <c r="V238" s="108">
        <v>1</v>
      </c>
      <c r="W238" s="103">
        <f t="shared" si="82"/>
        <v>240249.14957513759</v>
      </c>
      <c r="X238" s="104">
        <f t="shared" si="87"/>
        <v>-16459.149575137591</v>
      </c>
      <c r="Y238" s="104">
        <f t="shared" si="83"/>
        <v>16459.149575137591</v>
      </c>
      <c r="Z238" s="105">
        <f t="shared" si="88"/>
        <v>6.8351950062863751E-2</v>
      </c>
      <c r="AA238" s="106">
        <f t="shared" si="84"/>
        <v>270903604.73675197</v>
      </c>
      <c r="AC238" s="27">
        <f>_xlfn.FORECAST.ETS(C238,$D$11:D237,$C$11:C237,1,1,1)</f>
        <v>225246.04531952101</v>
      </c>
      <c r="AD238" s="42">
        <f t="shared" si="89"/>
        <v>-1456.0453195210139</v>
      </c>
      <c r="AE238" s="27">
        <f t="shared" si="90"/>
        <v>1456.0453195210139</v>
      </c>
      <c r="AF238" s="42">
        <f t="shared" si="91"/>
        <v>2120067.9724990516</v>
      </c>
    </row>
    <row r="239" spans="1:32" ht="15" customHeight="1" x14ac:dyDescent="0.25">
      <c r="A239" s="281"/>
      <c r="B239" s="34">
        <v>229</v>
      </c>
      <c r="C239" s="35">
        <v>40544</v>
      </c>
      <c r="D239" s="36">
        <v>213463</v>
      </c>
      <c r="E239" s="36">
        <f t="shared" si="85"/>
        <v>-10327</v>
      </c>
      <c r="F239" s="36">
        <f>AVERAGE($E$12:E239)</f>
        <v>233.59210526315789</v>
      </c>
      <c r="G239" s="107">
        <f t="shared" si="92"/>
        <v>247518.08333333334</v>
      </c>
      <c r="H239" s="103">
        <f t="shared" si="93"/>
        <v>247552.28120411158</v>
      </c>
      <c r="I239" s="59">
        <f t="shared" si="96"/>
        <v>-34089.281204111583</v>
      </c>
      <c r="J239" s="59">
        <f t="shared" si="94"/>
        <v>34089.281204111583</v>
      </c>
      <c r="K239" s="99">
        <f t="shared" si="97"/>
        <v>0.15969644015174331</v>
      </c>
      <c r="L239" s="100">
        <f t="shared" si="95"/>
        <v>1162079093.0129952</v>
      </c>
      <c r="N239" s="107">
        <f t="shared" si="76"/>
        <v>243474.0657243325</v>
      </c>
      <c r="O239" s="59">
        <f t="shared" si="77"/>
        <v>-30011.065724332497</v>
      </c>
      <c r="P239" s="59">
        <f t="shared" si="78"/>
        <v>30011.065724332497</v>
      </c>
      <c r="Q239" s="99">
        <f t="shared" si="86"/>
        <v>0.14059141736194328</v>
      </c>
      <c r="R239" s="100">
        <f t="shared" si="79"/>
        <v>900664065.91020477</v>
      </c>
      <c r="T239" s="107">
        <f t="shared" si="80"/>
        <v>232213.3047025963</v>
      </c>
      <c r="U239" s="103">
        <f t="shared" si="81"/>
        <v>-2564.4728355724501</v>
      </c>
      <c r="V239" s="108">
        <v>1</v>
      </c>
      <c r="W239" s="103">
        <f t="shared" si="82"/>
        <v>229648.83186702387</v>
      </c>
      <c r="X239" s="104">
        <f t="shared" si="87"/>
        <v>-16185.831867023866</v>
      </c>
      <c r="Y239" s="104">
        <f t="shared" si="83"/>
        <v>16185.831867023866</v>
      </c>
      <c r="Z239" s="105">
        <f t="shared" si="88"/>
        <v>7.2325983587398307E-2</v>
      </c>
      <c r="AA239" s="106">
        <f t="shared" si="84"/>
        <v>261981153.22756529</v>
      </c>
      <c r="AC239" s="27">
        <f>_xlfn.FORECAST.ETS(C239,$D$11:D238,$C$11:C238,1,1,1)</f>
        <v>212592.6112495242</v>
      </c>
      <c r="AD239" s="42">
        <f t="shared" si="89"/>
        <v>870.38875047580223</v>
      </c>
      <c r="AE239" s="27">
        <f t="shared" si="90"/>
        <v>870.38875047580223</v>
      </c>
      <c r="AF239" s="42">
        <f t="shared" si="91"/>
        <v>757576.57695482834</v>
      </c>
    </row>
    <row r="240" spans="1:32" ht="15" customHeight="1" x14ac:dyDescent="0.25">
      <c r="A240" s="281"/>
      <c r="B240" s="34">
        <v>230</v>
      </c>
      <c r="C240" s="35">
        <v>40575</v>
      </c>
      <c r="D240" s="36">
        <v>253124</v>
      </c>
      <c r="E240" s="36">
        <f t="shared" si="85"/>
        <v>39661</v>
      </c>
      <c r="F240" s="36">
        <f>AVERAGE($E$12:E240)</f>
        <v>405.76419213973799</v>
      </c>
      <c r="G240" s="107">
        <f t="shared" si="92"/>
        <v>247753.75</v>
      </c>
      <c r="H240" s="103">
        <f t="shared" si="93"/>
        <v>247751.67543859649</v>
      </c>
      <c r="I240" s="59">
        <f t="shared" si="96"/>
        <v>5372.3245614035113</v>
      </c>
      <c r="J240" s="59">
        <f t="shared" si="94"/>
        <v>5372.3245614035113</v>
      </c>
      <c r="K240" s="99">
        <f t="shared" si="97"/>
        <v>2.1224082115498772E-2</v>
      </c>
      <c r="L240" s="100">
        <f t="shared" si="95"/>
        <v>28861871.19305943</v>
      </c>
      <c r="N240" s="107">
        <f t="shared" si="76"/>
        <v>237471.85257946601</v>
      </c>
      <c r="O240" s="59">
        <f t="shared" si="77"/>
        <v>15652.147420533991</v>
      </c>
      <c r="P240" s="59">
        <f t="shared" si="78"/>
        <v>15652.147420533991</v>
      </c>
      <c r="Q240" s="99">
        <f t="shared" si="86"/>
        <v>6.1835888420434221E-2</v>
      </c>
      <c r="R240" s="100">
        <f t="shared" si="79"/>
        <v>244989718.87412888</v>
      </c>
      <c r="T240" s="107">
        <f t="shared" si="80"/>
        <v>236691.3823069167</v>
      </c>
      <c r="U240" s="103">
        <f t="shared" si="81"/>
        <v>-1482.211030588307</v>
      </c>
      <c r="V240" s="108">
        <v>1</v>
      </c>
      <c r="W240" s="103">
        <f t="shared" si="82"/>
        <v>235209.17127632839</v>
      </c>
      <c r="X240" s="104">
        <f t="shared" si="87"/>
        <v>17914.828723671613</v>
      </c>
      <c r="Y240" s="104">
        <f t="shared" si="83"/>
        <v>17914.828723671613</v>
      </c>
      <c r="Z240" s="105">
        <f t="shared" si="88"/>
        <v>8.3924749130629722E-2</v>
      </c>
      <c r="AA240" s="106">
        <f t="shared" si="84"/>
        <v>320941088.19848949</v>
      </c>
      <c r="AC240" s="27">
        <f>_xlfn.FORECAST.ETS(C240,$D$11:D239,$C$11:C239,1,1,1)</f>
        <v>249092.57487312893</v>
      </c>
      <c r="AD240" s="42">
        <f t="shared" si="89"/>
        <v>4031.425126871065</v>
      </c>
      <c r="AE240" s="27">
        <f t="shared" si="90"/>
        <v>4031.425126871065</v>
      </c>
      <c r="AF240" s="42">
        <f t="shared" si="91"/>
        <v>16252388.553567383</v>
      </c>
    </row>
    <row r="241" spans="1:32" ht="15" customHeight="1" x14ac:dyDescent="0.25">
      <c r="A241" s="281"/>
      <c r="B241" s="34">
        <v>231</v>
      </c>
      <c r="C241" s="35">
        <v>40603</v>
      </c>
      <c r="D241" s="36">
        <v>249578</v>
      </c>
      <c r="E241" s="36">
        <f t="shared" si="85"/>
        <v>-3546</v>
      </c>
      <c r="F241" s="36">
        <f>AVERAGE($E$12:E241)</f>
        <v>388.5826086956522</v>
      </c>
      <c r="G241" s="107">
        <f t="shared" si="92"/>
        <v>247660.91666666666</v>
      </c>
      <c r="H241" s="103">
        <f t="shared" si="93"/>
        <v>248159.51419213973</v>
      </c>
      <c r="I241" s="59">
        <f t="shared" si="96"/>
        <v>1418.4858078602701</v>
      </c>
      <c r="J241" s="59">
        <f t="shared" si="94"/>
        <v>1418.4858078602701</v>
      </c>
      <c r="K241" s="99">
        <f t="shared" si="97"/>
        <v>5.6835370419679229E-3</v>
      </c>
      <c r="L241" s="100">
        <f t="shared" si="95"/>
        <v>2012101.9871010033</v>
      </c>
      <c r="N241" s="107">
        <f t="shared" si="76"/>
        <v>240602.28206357284</v>
      </c>
      <c r="O241" s="59">
        <f t="shared" si="77"/>
        <v>8975.7179364271578</v>
      </c>
      <c r="P241" s="59">
        <f t="shared" si="78"/>
        <v>8975.7179364271578</v>
      </c>
      <c r="Q241" s="99">
        <f t="shared" si="86"/>
        <v>3.596357826582134E-2</v>
      </c>
      <c r="R241" s="100">
        <f t="shared" si="79"/>
        <v>80563512.474300191</v>
      </c>
      <c r="T241" s="107">
        <f t="shared" si="80"/>
        <v>239519.81989342984</v>
      </c>
      <c r="U241" s="103">
        <f t="shared" si="81"/>
        <v>-819.77341046561742</v>
      </c>
      <c r="V241" s="108">
        <v>1</v>
      </c>
      <c r="W241" s="103">
        <f t="shared" si="82"/>
        <v>238700.04648296422</v>
      </c>
      <c r="X241" s="104">
        <f t="shared" si="87"/>
        <v>10877.953517035785</v>
      </c>
      <c r="Y241" s="104">
        <f t="shared" si="83"/>
        <v>10877.953517035785</v>
      </c>
      <c r="Z241" s="105">
        <f t="shared" si="88"/>
        <v>4.2974800955404409E-2</v>
      </c>
      <c r="AA241" s="106">
        <f t="shared" si="84"/>
        <v>118329872.7187912</v>
      </c>
      <c r="AC241" s="27">
        <f>_xlfn.FORECAST.ETS(C241,$D$11:D240,$C$11:C240,1,1,1)</f>
        <v>249151.21522583911</v>
      </c>
      <c r="AD241" s="42">
        <f t="shared" si="89"/>
        <v>426.78477416088572</v>
      </c>
      <c r="AE241" s="27">
        <f t="shared" si="90"/>
        <v>426.78477416088572</v>
      </c>
      <c r="AF241" s="42">
        <f t="shared" si="91"/>
        <v>182145.24345555823</v>
      </c>
    </row>
    <row r="242" spans="1:32" ht="15" customHeight="1" x14ac:dyDescent="0.25">
      <c r="A242" s="281"/>
      <c r="B242" s="34">
        <v>232</v>
      </c>
      <c r="C242" s="35">
        <v>40634</v>
      </c>
      <c r="D242" s="36">
        <v>254083</v>
      </c>
      <c r="E242" s="36">
        <f t="shared" si="85"/>
        <v>4505</v>
      </c>
      <c r="F242" s="36">
        <f>AVERAGE($E$12:E242)</f>
        <v>406.40259740259739</v>
      </c>
      <c r="G242" s="107">
        <f t="shared" si="92"/>
        <v>247297.75</v>
      </c>
      <c r="H242" s="103">
        <f t="shared" si="93"/>
        <v>248049.49927536232</v>
      </c>
      <c r="I242" s="59">
        <f t="shared" si="96"/>
        <v>6033.5007246376772</v>
      </c>
      <c r="J242" s="59">
        <f t="shared" si="94"/>
        <v>6033.5007246376772</v>
      </c>
      <c r="K242" s="99">
        <f t="shared" si="97"/>
        <v>2.374618028218211E-2</v>
      </c>
      <c r="L242" s="100">
        <f t="shared" si="95"/>
        <v>36403130.994203374</v>
      </c>
      <c r="N242" s="107">
        <f t="shared" si="76"/>
        <v>242397.42565085829</v>
      </c>
      <c r="O242" s="59">
        <f t="shared" si="77"/>
        <v>11685.574349141709</v>
      </c>
      <c r="P242" s="59">
        <f t="shared" si="78"/>
        <v>11685.574349141709</v>
      </c>
      <c r="Q242" s="99">
        <f t="shared" si="86"/>
        <v>4.5991169614424059E-2</v>
      </c>
      <c r="R242" s="100">
        <f t="shared" si="79"/>
        <v>136552647.86931866</v>
      </c>
      <c r="T242" s="107">
        <f t="shared" si="80"/>
        <v>243314.93253807494</v>
      </c>
      <c r="U242" s="103">
        <f t="shared" si="81"/>
        <v>-110.58219423965841</v>
      </c>
      <c r="V242" s="108">
        <v>1</v>
      </c>
      <c r="W242" s="103">
        <f t="shared" si="82"/>
        <v>243204.35034383528</v>
      </c>
      <c r="X242" s="104">
        <f t="shared" si="87"/>
        <v>10878.649656164722</v>
      </c>
      <c r="Y242" s="104">
        <f t="shared" si="83"/>
        <v>10878.649656164722</v>
      </c>
      <c r="Z242" s="105">
        <f t="shared" si="88"/>
        <v>4.3588175464843545E-2</v>
      </c>
      <c r="AA242" s="106">
        <f t="shared" si="84"/>
        <v>118345018.34157282</v>
      </c>
      <c r="AC242" s="27">
        <f>_xlfn.FORECAST.ETS(C242,$D$11:D241,$C$11:C241,1,1,1)</f>
        <v>256969.85060055699</v>
      </c>
      <c r="AD242" s="42">
        <f t="shared" si="89"/>
        <v>-2886.8506005569943</v>
      </c>
      <c r="AE242" s="27">
        <f t="shared" si="90"/>
        <v>2886.8506005569943</v>
      </c>
      <c r="AF242" s="42">
        <f t="shared" si="91"/>
        <v>8333906.3899362786</v>
      </c>
    </row>
    <row r="243" spans="1:32" ht="15" customHeight="1" x14ac:dyDescent="0.25">
      <c r="A243" s="281"/>
      <c r="B243" s="34">
        <v>233</v>
      </c>
      <c r="C243" s="35">
        <v>40664</v>
      </c>
      <c r="D243" s="36">
        <v>258350</v>
      </c>
      <c r="E243" s="36">
        <f t="shared" si="85"/>
        <v>4267</v>
      </c>
      <c r="F243" s="36">
        <f>AVERAGE($E$12:E243)</f>
        <v>423.04310344827587</v>
      </c>
      <c r="G243" s="107">
        <f t="shared" si="92"/>
        <v>247060.75</v>
      </c>
      <c r="H243" s="103">
        <f t="shared" si="93"/>
        <v>247704.1525974026</v>
      </c>
      <c r="I243" s="59">
        <f t="shared" si="96"/>
        <v>10645.847402597399</v>
      </c>
      <c r="J243" s="59">
        <f t="shared" si="94"/>
        <v>10645.847402597399</v>
      </c>
      <c r="K243" s="99">
        <f t="shared" si="97"/>
        <v>4.1207073360160246E-2</v>
      </c>
      <c r="L243" s="100">
        <f t="shared" si="95"/>
        <v>113334066.91938978</v>
      </c>
      <c r="N243" s="107">
        <f t="shared" si="76"/>
        <v>244734.54052068666</v>
      </c>
      <c r="O243" s="59">
        <f t="shared" si="77"/>
        <v>13615.459479313344</v>
      </c>
      <c r="P243" s="59">
        <f t="shared" si="78"/>
        <v>13615.459479313344</v>
      </c>
      <c r="Q243" s="99">
        <f t="shared" si="86"/>
        <v>5.270160433254633E-2</v>
      </c>
      <c r="R243" s="100">
        <f t="shared" si="79"/>
        <v>185380736.8328236</v>
      </c>
      <c r="T243" s="107">
        <f t="shared" si="80"/>
        <v>247748.04524068467</v>
      </c>
      <c r="U243" s="103">
        <f t="shared" si="81"/>
        <v>587.66874231114707</v>
      </c>
      <c r="V243" s="108">
        <v>1</v>
      </c>
      <c r="W243" s="103">
        <f t="shared" si="82"/>
        <v>248335.71398299583</v>
      </c>
      <c r="X243" s="104">
        <f t="shared" si="87"/>
        <v>10014.286017004168</v>
      </c>
      <c r="Y243" s="104">
        <f t="shared" si="83"/>
        <v>10014.286017004168</v>
      </c>
      <c r="Z243" s="105">
        <f t="shared" si="88"/>
        <v>3.9413443705419757E-2</v>
      </c>
      <c r="AA243" s="106">
        <f t="shared" si="84"/>
        <v>100285924.43036519</v>
      </c>
      <c r="AC243" s="27">
        <f>_xlfn.FORECAST.ETS(C243,$D$11:D242,$C$11:C242,1,1,1)</f>
        <v>255610.46901137437</v>
      </c>
      <c r="AD243" s="42">
        <f t="shared" si="89"/>
        <v>2739.5309886256291</v>
      </c>
      <c r="AE243" s="27">
        <f t="shared" si="90"/>
        <v>2739.5309886256291</v>
      </c>
      <c r="AF243" s="42">
        <f t="shared" si="91"/>
        <v>7505030.0376401171</v>
      </c>
    </row>
    <row r="244" spans="1:32" ht="15" customHeight="1" x14ac:dyDescent="0.25">
      <c r="A244" s="281"/>
      <c r="B244" s="34">
        <v>234</v>
      </c>
      <c r="C244" s="35">
        <v>40695</v>
      </c>
      <c r="D244" s="36">
        <v>260175</v>
      </c>
      <c r="E244" s="36">
        <f t="shared" si="85"/>
        <v>1825</v>
      </c>
      <c r="F244" s="36">
        <f>AVERAGE($E$12:E244)</f>
        <v>429.06008583690988</v>
      </c>
      <c r="G244" s="107">
        <f t="shared" si="92"/>
        <v>246916.33333333334</v>
      </c>
      <c r="H244" s="103">
        <f t="shared" si="93"/>
        <v>247483.79310344829</v>
      </c>
      <c r="I244" s="59">
        <f t="shared" si="96"/>
        <v>12691.20689655171</v>
      </c>
      <c r="J244" s="59">
        <f t="shared" si="94"/>
        <v>12691.20689655171</v>
      </c>
      <c r="K244" s="99">
        <f t="shared" si="97"/>
        <v>4.8779501860485096E-2</v>
      </c>
      <c r="L244" s="100">
        <f t="shared" si="95"/>
        <v>161066732.49108168</v>
      </c>
      <c r="N244" s="107">
        <f t="shared" si="76"/>
        <v>247457.63241654934</v>
      </c>
      <c r="O244" s="59">
        <f t="shared" si="77"/>
        <v>12717.367583450658</v>
      </c>
      <c r="P244" s="59">
        <f t="shared" si="78"/>
        <v>12717.367583450658</v>
      </c>
      <c r="Q244" s="99">
        <f t="shared" si="86"/>
        <v>4.8880052208900383E-2</v>
      </c>
      <c r="R244" s="100">
        <f t="shared" si="79"/>
        <v>161731438.25260162</v>
      </c>
      <c r="T244" s="107">
        <f t="shared" si="80"/>
        <v>251887.49978809708</v>
      </c>
      <c r="U244" s="103">
        <f t="shared" si="81"/>
        <v>1133.4883497322944</v>
      </c>
      <c r="V244" s="108">
        <v>1</v>
      </c>
      <c r="W244" s="103">
        <f t="shared" si="82"/>
        <v>253020.98813782938</v>
      </c>
      <c r="X244" s="104">
        <f t="shared" si="87"/>
        <v>7154.0118621706206</v>
      </c>
      <c r="Y244" s="104">
        <f t="shared" si="83"/>
        <v>7154.0118621706206</v>
      </c>
      <c r="Z244" s="105">
        <f t="shared" si="88"/>
        <v>2.7691162617265803E-2</v>
      </c>
      <c r="AA244" s="106">
        <f t="shared" si="84"/>
        <v>51179885.724077947</v>
      </c>
      <c r="AC244" s="27">
        <f>_xlfn.FORECAST.ETS(C244,$D$11:D243,$C$11:C243,1,1,1)</f>
        <v>264280.21123258932</v>
      </c>
      <c r="AD244" s="42">
        <f t="shared" si="89"/>
        <v>-4105.2112325893249</v>
      </c>
      <c r="AE244" s="27">
        <f t="shared" si="90"/>
        <v>4105.2112325893249</v>
      </c>
      <c r="AF244" s="42">
        <f t="shared" si="91"/>
        <v>16852759.264177565</v>
      </c>
    </row>
    <row r="245" spans="1:32" ht="15" customHeight="1" x14ac:dyDescent="0.25">
      <c r="A245" s="281"/>
      <c r="B245" s="34">
        <v>235</v>
      </c>
      <c r="C245" s="35">
        <v>40725</v>
      </c>
      <c r="D245" s="36">
        <v>260526</v>
      </c>
      <c r="E245" s="36">
        <f t="shared" si="85"/>
        <v>351</v>
      </c>
      <c r="F245" s="36">
        <f>AVERAGE($E$12:E245)</f>
        <v>428.72649572649573</v>
      </c>
      <c r="G245" s="107">
        <f t="shared" si="92"/>
        <v>246488</v>
      </c>
      <c r="H245" s="103">
        <f t="shared" si="93"/>
        <v>247345.39341917026</v>
      </c>
      <c r="I245" s="59">
        <f t="shared" si="96"/>
        <v>13180.606580829743</v>
      </c>
      <c r="J245" s="59">
        <f t="shared" si="94"/>
        <v>13180.606580829743</v>
      </c>
      <c r="K245" s="99">
        <f t="shared" si="97"/>
        <v>5.0592288603938732E-2</v>
      </c>
      <c r="L245" s="100">
        <f t="shared" si="95"/>
        <v>173728389.83861232</v>
      </c>
      <c r="N245" s="107">
        <f t="shared" si="76"/>
        <v>250001.10593323948</v>
      </c>
      <c r="O245" s="59">
        <f t="shared" si="77"/>
        <v>10524.89406676052</v>
      </c>
      <c r="P245" s="59">
        <f t="shared" si="78"/>
        <v>10524.89406676052</v>
      </c>
      <c r="Q245" s="99">
        <f t="shared" si="86"/>
        <v>4.0398632254594627E-2</v>
      </c>
      <c r="R245" s="100">
        <f t="shared" si="79"/>
        <v>110773395.11653081</v>
      </c>
      <c r="T245" s="107">
        <f t="shared" si="80"/>
        <v>255272.49169648055</v>
      </c>
      <c r="U245" s="103">
        <f t="shared" si="81"/>
        <v>1479.4874769108733</v>
      </c>
      <c r="V245" s="108">
        <v>1</v>
      </c>
      <c r="W245" s="103">
        <f t="shared" si="82"/>
        <v>256751.97917339142</v>
      </c>
      <c r="X245" s="104">
        <f t="shared" si="87"/>
        <v>3774.0208266085829</v>
      </c>
      <c r="Y245" s="104">
        <f t="shared" si="83"/>
        <v>3774.0208266085829</v>
      </c>
      <c r="Z245" s="105">
        <f t="shared" si="88"/>
        <v>1.4505701264950833E-2</v>
      </c>
      <c r="AA245" s="106">
        <f t="shared" si="84"/>
        <v>14243233.199675331</v>
      </c>
      <c r="AC245" s="27">
        <f>_xlfn.FORECAST.ETS(C245,$D$11:D244,$C$11:C244,1,1,1)</f>
        <v>260839.96333634222</v>
      </c>
      <c r="AD245" s="42">
        <f t="shared" si="89"/>
        <v>-313.9633363422181</v>
      </c>
      <c r="AE245" s="27">
        <f t="shared" si="90"/>
        <v>313.9633363422181</v>
      </c>
      <c r="AF245" s="42">
        <f t="shared" si="91"/>
        <v>98572.976567136764</v>
      </c>
    </row>
    <row r="246" spans="1:32" ht="15" customHeight="1" x14ac:dyDescent="0.25">
      <c r="A246" s="281"/>
      <c r="B246" s="34">
        <v>236</v>
      </c>
      <c r="C246" s="35">
        <v>40756</v>
      </c>
      <c r="D246" s="36">
        <v>242062</v>
      </c>
      <c r="E246" s="36">
        <f t="shared" si="85"/>
        <v>-18464</v>
      </c>
      <c r="F246" s="36">
        <f>AVERAGE($E$12:E246)</f>
        <v>348.33191489361701</v>
      </c>
      <c r="G246" s="107">
        <f t="shared" si="92"/>
        <v>246212.08333333334</v>
      </c>
      <c r="H246" s="103">
        <f t="shared" si="93"/>
        <v>246916.7264957265</v>
      </c>
      <c r="I246" s="59">
        <f t="shared" si="96"/>
        <v>-4854.7264957264997</v>
      </c>
      <c r="J246" s="59">
        <f t="shared" si="94"/>
        <v>4854.7264957264997</v>
      </c>
      <c r="K246" s="99">
        <f t="shared" si="97"/>
        <v>2.005571504708091E-2</v>
      </c>
      <c r="L246" s="100">
        <f t="shared" si="95"/>
        <v>23568369.348308899</v>
      </c>
      <c r="N246" s="107">
        <f t="shared" si="76"/>
        <v>252106.0847465916</v>
      </c>
      <c r="O246" s="59">
        <f t="shared" si="77"/>
        <v>-10044.084746591601</v>
      </c>
      <c r="P246" s="59">
        <f t="shared" si="78"/>
        <v>10044.084746591601</v>
      </c>
      <c r="Q246" s="99">
        <f t="shared" si="86"/>
        <v>4.1493851767694233E-2</v>
      </c>
      <c r="R246" s="100">
        <f t="shared" si="79"/>
        <v>100883638.39671408</v>
      </c>
      <c r="T246" s="107">
        <f t="shared" si="80"/>
        <v>252344.98542137397</v>
      </c>
      <c r="U246" s="103">
        <f t="shared" si="81"/>
        <v>802.24404737218345</v>
      </c>
      <c r="V246" s="108">
        <v>1</v>
      </c>
      <c r="W246" s="103">
        <f t="shared" si="82"/>
        <v>253147.22946874617</v>
      </c>
      <c r="X246" s="104">
        <f t="shared" si="87"/>
        <v>-11085.229468746169</v>
      </c>
      <c r="Y246" s="104">
        <f t="shared" si="83"/>
        <v>11085.229468746169</v>
      </c>
      <c r="Z246" s="105">
        <f t="shared" si="88"/>
        <v>4.2549417212662727E-2</v>
      </c>
      <c r="AA246" s="106">
        <f t="shared" si="84"/>
        <v>122882312.37475847</v>
      </c>
      <c r="AC246" s="27">
        <f>_xlfn.FORECAST.ETS(C246,$D$11:D245,$C$11:C245,1,1,1)</f>
        <v>241275.74743790374</v>
      </c>
      <c r="AD246" s="42">
        <f t="shared" si="89"/>
        <v>786.25256209625513</v>
      </c>
      <c r="AE246" s="27">
        <f t="shared" si="90"/>
        <v>786.25256209625513</v>
      </c>
      <c r="AF246" s="42">
        <f t="shared" si="91"/>
        <v>618193.09140292555</v>
      </c>
    </row>
    <row r="247" spans="1:32" ht="15" customHeight="1" x14ac:dyDescent="0.25">
      <c r="A247" s="281"/>
      <c r="B247" s="34">
        <v>237</v>
      </c>
      <c r="C247" s="35">
        <v>40787</v>
      </c>
      <c r="D247" s="36">
        <v>251906</v>
      </c>
      <c r="E247" s="36">
        <f t="shared" si="85"/>
        <v>9844</v>
      </c>
      <c r="F247" s="36">
        <f>AVERAGE($E$12:E247)</f>
        <v>388.56779661016947</v>
      </c>
      <c r="G247" s="107">
        <f t="shared" si="92"/>
        <v>245993.75</v>
      </c>
      <c r="H247" s="103">
        <f t="shared" si="93"/>
        <v>246560.41524822696</v>
      </c>
      <c r="I247" s="59">
        <f t="shared" si="96"/>
        <v>5345.5847517730435</v>
      </c>
      <c r="J247" s="59">
        <f t="shared" si="94"/>
        <v>5345.5847517730435</v>
      </c>
      <c r="K247" s="99">
        <f t="shared" si="97"/>
        <v>2.1220553507153635E-2</v>
      </c>
      <c r="L247" s="100">
        <f t="shared" si="95"/>
        <v>28575276.338388473</v>
      </c>
      <c r="N247" s="107">
        <f t="shared" si="76"/>
        <v>250097.26779727329</v>
      </c>
      <c r="O247" s="59">
        <f t="shared" si="77"/>
        <v>1808.7322027267073</v>
      </c>
      <c r="P247" s="59">
        <f t="shared" si="78"/>
        <v>1808.7322027267073</v>
      </c>
      <c r="Q247" s="99">
        <f t="shared" si="86"/>
        <v>7.1801870647253633E-3</v>
      </c>
      <c r="R247" s="100">
        <f t="shared" si="79"/>
        <v>3271512.1811806066</v>
      </c>
      <c r="T247" s="107">
        <f t="shared" si="80"/>
        <v>252774.86062812229</v>
      </c>
      <c r="U247" s="103">
        <f t="shared" si="81"/>
        <v>745.02037861567362</v>
      </c>
      <c r="V247" s="108">
        <v>1</v>
      </c>
      <c r="W247" s="103">
        <f t="shared" si="82"/>
        <v>253519.88100673797</v>
      </c>
      <c r="X247" s="104">
        <f t="shared" si="87"/>
        <v>-1613.8810067379673</v>
      </c>
      <c r="Y247" s="104">
        <f t="shared" si="83"/>
        <v>1613.8810067379673</v>
      </c>
      <c r="Z247" s="105">
        <f t="shared" si="88"/>
        <v>6.6672216487427488E-3</v>
      </c>
      <c r="AA247" s="106">
        <f t="shared" si="84"/>
        <v>2604611.9039095547</v>
      </c>
      <c r="AC247" s="27">
        <f>_xlfn.FORECAST.ETS(C247,$D$11:D246,$C$11:C246,1,1,1)</f>
        <v>252310.43489615273</v>
      </c>
      <c r="AD247" s="42">
        <f t="shared" si="89"/>
        <v>-404.43489615272847</v>
      </c>
      <c r="AE247" s="27">
        <f t="shared" si="90"/>
        <v>404.43489615272847</v>
      </c>
      <c r="AF247" s="42">
        <f t="shared" si="91"/>
        <v>163567.58522606827</v>
      </c>
    </row>
    <row r="248" spans="1:32" ht="15" customHeight="1" x14ac:dyDescent="0.25">
      <c r="A248" s="281"/>
      <c r="B248" s="34">
        <v>238</v>
      </c>
      <c r="C248" s="35">
        <v>40817</v>
      </c>
      <c r="D248" s="36">
        <v>238535</v>
      </c>
      <c r="E248" s="36">
        <f t="shared" si="85"/>
        <v>-13371</v>
      </c>
      <c r="F248" s="36">
        <f>AVERAGE($E$12:E248)</f>
        <v>330.51054852320675</v>
      </c>
      <c r="G248" s="107">
        <f t="shared" si="92"/>
        <v>245619.66666666666</v>
      </c>
      <c r="H248" s="103">
        <f t="shared" si="93"/>
        <v>246382.31779661018</v>
      </c>
      <c r="I248" s="59">
        <f t="shared" si="96"/>
        <v>-7847.3177966101794</v>
      </c>
      <c r="J248" s="59">
        <f t="shared" si="94"/>
        <v>7847.3177966101794</v>
      </c>
      <c r="K248" s="99">
        <f t="shared" si="97"/>
        <v>3.2897972191125745E-2</v>
      </c>
      <c r="L248" s="100">
        <f t="shared" si="95"/>
        <v>61580396.60099484</v>
      </c>
      <c r="N248" s="107">
        <f t="shared" si="76"/>
        <v>250459.01423781866</v>
      </c>
      <c r="O248" s="59">
        <f t="shared" si="77"/>
        <v>-11924.014237818657</v>
      </c>
      <c r="P248" s="59">
        <f t="shared" si="78"/>
        <v>11924.014237818657</v>
      </c>
      <c r="Q248" s="99">
        <f t="shared" si="86"/>
        <v>4.9988530982114393E-2</v>
      </c>
      <c r="R248" s="100">
        <f t="shared" si="79"/>
        <v>142182115.54370207</v>
      </c>
      <c r="T248" s="107">
        <f t="shared" si="80"/>
        <v>249024.41670471657</v>
      </c>
      <c r="U248" s="103">
        <f t="shared" si="81"/>
        <v>54.181264111371775</v>
      </c>
      <c r="V248" s="108">
        <v>1</v>
      </c>
      <c r="W248" s="103">
        <f t="shared" si="82"/>
        <v>249078.59796882793</v>
      </c>
      <c r="X248" s="104">
        <f t="shared" si="87"/>
        <v>-10543.597968827933</v>
      </c>
      <c r="Y248" s="104">
        <f t="shared" si="83"/>
        <v>10543.597968827933</v>
      </c>
      <c r="Z248" s="105">
        <f t="shared" si="88"/>
        <v>4.1855287165958467E-2</v>
      </c>
      <c r="AA248" s="106">
        <f t="shared" si="84"/>
        <v>111167458.12827252</v>
      </c>
      <c r="AC248" s="27">
        <f>_xlfn.FORECAST.ETS(C248,$D$11:D247,$C$11:C247,1,1,1)</f>
        <v>236686.74133649372</v>
      </c>
      <c r="AD248" s="42">
        <f t="shared" si="89"/>
        <v>1848.2586635062762</v>
      </c>
      <c r="AE248" s="27">
        <f t="shared" si="90"/>
        <v>1848.2586635062762</v>
      </c>
      <c r="AF248" s="42">
        <f t="shared" si="91"/>
        <v>3416060.0872260062</v>
      </c>
    </row>
    <row r="249" spans="1:32" ht="15" customHeight="1" x14ac:dyDescent="0.25">
      <c r="A249" s="281"/>
      <c r="B249" s="34">
        <v>239</v>
      </c>
      <c r="C249" s="35">
        <v>40848</v>
      </c>
      <c r="D249" s="36">
        <v>244810</v>
      </c>
      <c r="E249" s="36">
        <f t="shared" si="85"/>
        <v>6275</v>
      </c>
      <c r="F249" s="36">
        <f>AVERAGE($E$12:E249)</f>
        <v>355.48739495798321</v>
      </c>
      <c r="G249" s="107">
        <f t="shared" si="92"/>
        <v>245532.66666666666</v>
      </c>
      <c r="H249" s="103">
        <f t="shared" si="93"/>
        <v>245950.17721518988</v>
      </c>
      <c r="I249" s="59">
        <f t="shared" si="96"/>
        <v>-1140.1772151898767</v>
      </c>
      <c r="J249" s="59">
        <f t="shared" si="94"/>
        <v>1140.1772151898767</v>
      </c>
      <c r="K249" s="99">
        <f t="shared" si="97"/>
        <v>4.657396410236006E-3</v>
      </c>
      <c r="L249" s="100">
        <f t="shared" si="95"/>
        <v>1300004.0820381425</v>
      </c>
      <c r="N249" s="107">
        <f t="shared" si="76"/>
        <v>248074.21139025493</v>
      </c>
      <c r="O249" s="59">
        <f t="shared" si="77"/>
        <v>-3264.2113902549318</v>
      </c>
      <c r="P249" s="59">
        <f t="shared" si="78"/>
        <v>3264.2113902549318</v>
      </c>
      <c r="Q249" s="99">
        <f t="shared" si="86"/>
        <v>1.3333652180282389E-2</v>
      </c>
      <c r="R249" s="100">
        <f t="shared" si="79"/>
        <v>10655076.000270035</v>
      </c>
      <c r="T249" s="107">
        <f t="shared" si="80"/>
        <v>247798.01857817953</v>
      </c>
      <c r="U249" s="103">
        <f t="shared" si="81"/>
        <v>-142.6113857357665</v>
      </c>
      <c r="V249" s="108">
        <v>1</v>
      </c>
      <c r="W249" s="103">
        <f t="shared" si="82"/>
        <v>247655.40719244376</v>
      </c>
      <c r="X249" s="104">
        <f t="shared" si="87"/>
        <v>-2845.4071924437594</v>
      </c>
      <c r="Y249" s="104">
        <f t="shared" si="83"/>
        <v>2845.4071924437594</v>
      </c>
      <c r="Z249" s="105">
        <f t="shared" si="88"/>
        <v>1.192867794010841E-2</v>
      </c>
      <c r="AA249" s="106">
        <f t="shared" si="84"/>
        <v>8096342.090810677</v>
      </c>
      <c r="AC249" s="27">
        <f>_xlfn.FORECAST.ETS(C249,$D$11:D248,$C$11:C248,1,1,1)</f>
        <v>240407.32979709812</v>
      </c>
      <c r="AD249" s="42">
        <f t="shared" si="89"/>
        <v>4402.6702029018779</v>
      </c>
      <c r="AE249" s="27">
        <f t="shared" si="90"/>
        <v>4402.6702029018779</v>
      </c>
      <c r="AF249" s="42">
        <f t="shared" si="91"/>
        <v>19383504.915520065</v>
      </c>
    </row>
    <row r="250" spans="1:32" ht="15" customHeight="1" x14ac:dyDescent="0.25">
      <c r="A250" s="281"/>
      <c r="B250" s="34">
        <v>240</v>
      </c>
      <c r="C250" s="35">
        <v>40878</v>
      </c>
      <c r="D250" s="36">
        <v>227527</v>
      </c>
      <c r="E250" s="36">
        <f t="shared" si="85"/>
        <v>-17283</v>
      </c>
      <c r="F250" s="36">
        <f>AVERAGE($E$12:E250)</f>
        <v>281.68619246861925</v>
      </c>
      <c r="G250" s="107">
        <f t="shared" si="92"/>
        <v>245866.83333333334</v>
      </c>
      <c r="H250" s="103">
        <f t="shared" si="93"/>
        <v>245888.15406162463</v>
      </c>
      <c r="I250" s="59">
        <f t="shared" si="96"/>
        <v>-18361.154061624635</v>
      </c>
      <c r="J250" s="59">
        <f t="shared" si="94"/>
        <v>18361.154061624635</v>
      </c>
      <c r="K250" s="99">
        <f t="shared" si="97"/>
        <v>8.0698792062588773E-2</v>
      </c>
      <c r="L250" s="100">
        <f t="shared" si="95"/>
        <v>337131978.47471482</v>
      </c>
      <c r="N250" s="107">
        <f t="shared" si="76"/>
        <v>247421.36911220395</v>
      </c>
      <c r="O250" s="59">
        <f t="shared" si="77"/>
        <v>-19894.369112203945</v>
      </c>
      <c r="P250" s="59">
        <f t="shared" si="78"/>
        <v>19894.369112203945</v>
      </c>
      <c r="Q250" s="99">
        <f t="shared" si="86"/>
        <v>8.7437399131548979E-2</v>
      </c>
      <c r="R250" s="100">
        <f t="shared" si="79"/>
        <v>395785922.37261438</v>
      </c>
      <c r="T250" s="107">
        <f t="shared" si="80"/>
        <v>241616.88503471063</v>
      </c>
      <c r="U250" s="103">
        <f t="shared" si="81"/>
        <v>-1070.5794486758216</v>
      </c>
      <c r="V250" s="108">
        <v>1</v>
      </c>
      <c r="W250" s="103">
        <f t="shared" si="82"/>
        <v>240546.30558603481</v>
      </c>
      <c r="X250" s="104">
        <f t="shared" si="87"/>
        <v>-13019.30558603481</v>
      </c>
      <c r="Y250" s="104">
        <f t="shared" si="83"/>
        <v>13019.30558603481</v>
      </c>
      <c r="Z250" s="105">
        <f t="shared" si="88"/>
        <v>5.3181265414136723E-2</v>
      </c>
      <c r="AA250" s="106">
        <f t="shared" si="84"/>
        <v>169502317.94255722</v>
      </c>
      <c r="AC250" s="27">
        <f>_xlfn.FORECAST.ETS(C250,$D$11:D249,$C$11:C249,1,1,1)</f>
        <v>228004.69675015029</v>
      </c>
      <c r="AD250" s="42">
        <f t="shared" si="89"/>
        <v>-477.69675015029497</v>
      </c>
      <c r="AE250" s="27">
        <f t="shared" si="90"/>
        <v>477.69675015029497</v>
      </c>
      <c r="AF250" s="42">
        <f t="shared" si="91"/>
        <v>228194.18510415335</v>
      </c>
    </row>
    <row r="251" spans="1:32" ht="15" customHeight="1" x14ac:dyDescent="0.25">
      <c r="A251" s="281"/>
      <c r="B251" s="34">
        <v>241</v>
      </c>
      <c r="C251" s="35">
        <v>40909</v>
      </c>
      <c r="D251" s="36">
        <v>218196</v>
      </c>
      <c r="E251" s="36">
        <f t="shared" si="85"/>
        <v>-9331</v>
      </c>
      <c r="F251" s="36">
        <f>AVERAGE($E$12:E251)</f>
        <v>241.63333333333333</v>
      </c>
      <c r="G251" s="107">
        <f t="shared" si="92"/>
        <v>246178.25</v>
      </c>
      <c r="H251" s="103">
        <f t="shared" si="93"/>
        <v>246148.51952580197</v>
      </c>
      <c r="I251" s="59">
        <f t="shared" si="96"/>
        <v>-27952.519525801967</v>
      </c>
      <c r="J251" s="59">
        <f t="shared" si="94"/>
        <v>27952.519525801967</v>
      </c>
      <c r="K251" s="99">
        <f t="shared" si="97"/>
        <v>0.12810738751307066</v>
      </c>
      <c r="L251" s="100">
        <f t="shared" si="95"/>
        <v>781343347.84034026</v>
      </c>
      <c r="N251" s="107">
        <f t="shared" si="76"/>
        <v>243442.49528976317</v>
      </c>
      <c r="O251" s="59">
        <f t="shared" si="77"/>
        <v>-25246.495289763174</v>
      </c>
      <c r="P251" s="59">
        <f t="shared" si="78"/>
        <v>25246.495289763174</v>
      </c>
      <c r="Q251" s="99">
        <f t="shared" si="86"/>
        <v>0.11570558254854889</v>
      </c>
      <c r="R251" s="100">
        <f t="shared" si="79"/>
        <v>637385524.4160341</v>
      </c>
      <c r="T251" s="107">
        <f t="shared" si="80"/>
        <v>233841.21391022435</v>
      </c>
      <c r="U251" s="103">
        <f t="shared" si="81"/>
        <v>-2100.9823803383447</v>
      </c>
      <c r="V251" s="108">
        <v>1</v>
      </c>
      <c r="W251" s="103">
        <f t="shared" si="82"/>
        <v>231740.23152988602</v>
      </c>
      <c r="X251" s="104">
        <f t="shared" si="87"/>
        <v>-13544.231529886019</v>
      </c>
      <c r="Y251" s="104">
        <f t="shared" si="83"/>
        <v>13544.231529886019</v>
      </c>
      <c r="Z251" s="105">
        <f t="shared" si="88"/>
        <v>5.9528018784082856E-2</v>
      </c>
      <c r="AA251" s="106">
        <f t="shared" si="84"/>
        <v>183446207.73515859</v>
      </c>
      <c r="AC251" s="27">
        <f>_xlfn.FORECAST.ETS(C251,$D$11:D250,$C$11:C250,1,1,1)</f>
        <v>217880.05583852145</v>
      </c>
      <c r="AD251" s="42">
        <f t="shared" si="89"/>
        <v>315.94416147854645</v>
      </c>
      <c r="AE251" s="27">
        <f t="shared" si="90"/>
        <v>315.94416147854645</v>
      </c>
      <c r="AF251" s="42">
        <f t="shared" si="91"/>
        <v>99820.713172381831</v>
      </c>
    </row>
    <row r="252" spans="1:32" ht="15" customHeight="1" x14ac:dyDescent="0.25">
      <c r="A252" s="281"/>
      <c r="B252" s="34">
        <v>242</v>
      </c>
      <c r="C252" s="35">
        <v>40940</v>
      </c>
      <c r="D252" s="36">
        <v>256166</v>
      </c>
      <c r="E252" s="36">
        <f t="shared" si="85"/>
        <v>37970</v>
      </c>
      <c r="F252" s="36">
        <f>AVERAGE($E$12:E252)</f>
        <v>398.18257261410787</v>
      </c>
      <c r="G252" s="107">
        <f t="shared" si="92"/>
        <v>246572.66666666666</v>
      </c>
      <c r="H252" s="103">
        <f t="shared" si="93"/>
        <v>246419.88333333333</v>
      </c>
      <c r="I252" s="59">
        <f t="shared" si="96"/>
        <v>9746.1166666666686</v>
      </c>
      <c r="J252" s="59">
        <f t="shared" si="94"/>
        <v>9746.1166666666686</v>
      </c>
      <c r="K252" s="99">
        <f t="shared" si="97"/>
        <v>3.804609771268111E-2</v>
      </c>
      <c r="L252" s="100">
        <f t="shared" si="95"/>
        <v>94986790.080277815</v>
      </c>
      <c r="N252" s="107">
        <f t="shared" si="76"/>
        <v>238393.19623181055</v>
      </c>
      <c r="O252" s="59">
        <f t="shared" si="77"/>
        <v>17772.803768189449</v>
      </c>
      <c r="P252" s="59">
        <f t="shared" si="78"/>
        <v>17772.803768189449</v>
      </c>
      <c r="Q252" s="99">
        <f t="shared" si="86"/>
        <v>6.9380026108810111E-2</v>
      </c>
      <c r="R252" s="100">
        <f t="shared" si="79"/>
        <v>315872553.78256911</v>
      </c>
      <c r="T252" s="107">
        <f t="shared" si="80"/>
        <v>239067.96207092021</v>
      </c>
      <c r="U252" s="103">
        <f t="shared" si="81"/>
        <v>-974.89560971980507</v>
      </c>
      <c r="V252" s="108">
        <v>1</v>
      </c>
      <c r="W252" s="103">
        <f t="shared" si="82"/>
        <v>238093.06646120042</v>
      </c>
      <c r="X252" s="104">
        <f t="shared" si="87"/>
        <v>18072.933538799582</v>
      </c>
      <c r="Y252" s="104">
        <f t="shared" si="83"/>
        <v>18072.933538799582</v>
      </c>
      <c r="Z252" s="105">
        <f t="shared" si="88"/>
        <v>8.2828894841333392E-2</v>
      </c>
      <c r="AA252" s="106">
        <f t="shared" si="84"/>
        <v>326630926.69786674</v>
      </c>
      <c r="AC252" s="27">
        <f>_xlfn.FORECAST.ETS(C252,$D$11:D251,$C$11:C251,1,1,1)</f>
        <v>254115.01012290528</v>
      </c>
      <c r="AD252" s="42">
        <f t="shared" si="89"/>
        <v>2050.9898770947184</v>
      </c>
      <c r="AE252" s="27">
        <f t="shared" si="90"/>
        <v>2050.9898770947184</v>
      </c>
      <c r="AF252" s="42">
        <f t="shared" si="91"/>
        <v>4206559.475945008</v>
      </c>
    </row>
    <row r="253" spans="1:32" ht="15" customHeight="1" x14ac:dyDescent="0.25">
      <c r="A253" s="281"/>
      <c r="B253" s="34">
        <v>243</v>
      </c>
      <c r="C253" s="35">
        <v>40969</v>
      </c>
      <c r="D253" s="36">
        <v>249394</v>
      </c>
      <c r="E253" s="36">
        <f t="shared" si="85"/>
        <v>-6772</v>
      </c>
      <c r="F253" s="36">
        <f>AVERAGE($E$12:E253)</f>
        <v>368.55371900826447</v>
      </c>
      <c r="G253" s="107">
        <f t="shared" si="92"/>
        <v>246826.16666666666</v>
      </c>
      <c r="H253" s="103">
        <f t="shared" si="93"/>
        <v>246970.84923928077</v>
      </c>
      <c r="I253" s="59">
        <f t="shared" si="96"/>
        <v>2423.1507607192325</v>
      </c>
      <c r="J253" s="59">
        <f t="shared" si="94"/>
        <v>2423.1507607192325</v>
      </c>
      <c r="K253" s="99">
        <f t="shared" si="97"/>
        <v>9.7161550026032394E-3</v>
      </c>
      <c r="L253" s="100">
        <f t="shared" si="95"/>
        <v>5871659.6091741947</v>
      </c>
      <c r="N253" s="107">
        <f t="shared" si="76"/>
        <v>241947.75698544848</v>
      </c>
      <c r="O253" s="59">
        <f t="shared" si="77"/>
        <v>7446.2430145515245</v>
      </c>
      <c r="P253" s="59">
        <f t="shared" si="78"/>
        <v>7446.2430145515245</v>
      </c>
      <c r="Q253" s="99">
        <f t="shared" si="86"/>
        <v>2.9857346265553801E-2</v>
      </c>
      <c r="R253" s="100">
        <f t="shared" si="79"/>
        <v>55446535.031757377</v>
      </c>
      <c r="T253" s="107">
        <f t="shared" si="80"/>
        <v>241483.34652284026</v>
      </c>
      <c r="U253" s="103">
        <f t="shared" si="81"/>
        <v>-453.89534848945328</v>
      </c>
      <c r="V253" s="108">
        <v>1</v>
      </c>
      <c r="W253" s="103">
        <f t="shared" si="82"/>
        <v>241029.4511743508</v>
      </c>
      <c r="X253" s="104">
        <f t="shared" si="87"/>
        <v>8364.5488256491954</v>
      </c>
      <c r="Y253" s="104">
        <f t="shared" si="83"/>
        <v>8364.5488256491954</v>
      </c>
      <c r="Z253" s="105">
        <f t="shared" si="88"/>
        <v>3.2652845520674857E-2</v>
      </c>
      <c r="AA253" s="106">
        <f t="shared" si="84"/>
        <v>69965677.05666934</v>
      </c>
      <c r="AC253" s="27">
        <f>_xlfn.FORECAST.ETS(C253,$D$11:D252,$C$11:C252,1,1,1)</f>
        <v>251845.90763899998</v>
      </c>
      <c r="AD253" s="42">
        <f t="shared" si="89"/>
        <v>-2451.9076389999827</v>
      </c>
      <c r="AE253" s="27">
        <f t="shared" si="90"/>
        <v>2451.9076389999827</v>
      </c>
      <c r="AF253" s="42">
        <f t="shared" si="91"/>
        <v>6011851.0701864697</v>
      </c>
    </row>
    <row r="254" spans="1:32" ht="15" customHeight="1" x14ac:dyDescent="0.25">
      <c r="A254" s="281"/>
      <c r="B254" s="34">
        <v>244</v>
      </c>
      <c r="C254" s="35">
        <v>41000</v>
      </c>
      <c r="D254" s="36">
        <v>260774</v>
      </c>
      <c r="E254" s="36">
        <f t="shared" si="85"/>
        <v>11380</v>
      </c>
      <c r="F254" s="36">
        <f>AVERAGE($E$12:E254)</f>
        <v>413.86831275720164</v>
      </c>
      <c r="G254" s="107">
        <f t="shared" si="92"/>
        <v>246810.83333333334</v>
      </c>
      <c r="H254" s="103">
        <f t="shared" si="93"/>
        <v>247194.72038567491</v>
      </c>
      <c r="I254" s="59">
        <f t="shared" si="96"/>
        <v>13579.279614325089</v>
      </c>
      <c r="J254" s="59">
        <f t="shared" si="94"/>
        <v>13579.279614325089</v>
      </c>
      <c r="K254" s="99">
        <f t="shared" si="97"/>
        <v>5.2072981257046673E-2</v>
      </c>
      <c r="L254" s="100">
        <f t="shared" si="95"/>
        <v>184396834.84402493</v>
      </c>
      <c r="N254" s="107">
        <f t="shared" si="76"/>
        <v>243437.00558835879</v>
      </c>
      <c r="O254" s="59">
        <f t="shared" si="77"/>
        <v>17336.994411641208</v>
      </c>
      <c r="P254" s="59">
        <f t="shared" si="78"/>
        <v>17336.994411641208</v>
      </c>
      <c r="Q254" s="99">
        <f t="shared" si="86"/>
        <v>6.6482833455947327E-2</v>
      </c>
      <c r="R254" s="100">
        <f t="shared" si="79"/>
        <v>300571375.2292785</v>
      </c>
      <c r="T254" s="107">
        <f t="shared" si="80"/>
        <v>246952.81582204555</v>
      </c>
      <c r="U254" s="103">
        <f t="shared" si="81"/>
        <v>456.37591898774662</v>
      </c>
      <c r="V254" s="108">
        <v>1</v>
      </c>
      <c r="W254" s="103">
        <f t="shared" si="82"/>
        <v>247409.19174103331</v>
      </c>
      <c r="X254" s="104">
        <f t="shared" si="87"/>
        <v>13364.808258966688</v>
      </c>
      <c r="Y254" s="104">
        <f t="shared" si="83"/>
        <v>13364.808258966688</v>
      </c>
      <c r="Z254" s="105">
        <f t="shared" si="88"/>
        <v>5.358913309448779E-2</v>
      </c>
      <c r="AA254" s="106">
        <f t="shared" si="84"/>
        <v>178618099.79894421</v>
      </c>
      <c r="AC254" s="27">
        <f>_xlfn.FORECAST.ETS(C254,$D$11:D253,$C$11:C253,1,1,1)</f>
        <v>257506.25919418863</v>
      </c>
      <c r="AD254" s="42">
        <f t="shared" si="89"/>
        <v>3267.7408058113651</v>
      </c>
      <c r="AE254" s="27">
        <f t="shared" si="90"/>
        <v>3267.7408058113651</v>
      </c>
      <c r="AF254" s="42">
        <f t="shared" si="91"/>
        <v>10678129.97396471</v>
      </c>
    </row>
    <row r="255" spans="1:32" ht="15" customHeight="1" x14ac:dyDescent="0.25">
      <c r="A255" s="281"/>
      <c r="B255" s="34">
        <v>245</v>
      </c>
      <c r="C255" s="35">
        <v>41030</v>
      </c>
      <c r="D255" s="36">
        <v>260376</v>
      </c>
      <c r="E255" s="36">
        <f t="shared" si="85"/>
        <v>-398</v>
      </c>
      <c r="F255" s="36">
        <f>AVERAGE($E$12:E255)</f>
        <v>410.5409836065574</v>
      </c>
      <c r="G255" s="107">
        <f t="shared" si="92"/>
        <v>247368.41666666666</v>
      </c>
      <c r="H255" s="103">
        <f t="shared" si="93"/>
        <v>247224.70164609054</v>
      </c>
      <c r="I255" s="59">
        <f t="shared" si="96"/>
        <v>13151.298353909457</v>
      </c>
      <c r="J255" s="59">
        <f t="shared" si="94"/>
        <v>13151.298353909457</v>
      </c>
      <c r="K255" s="99">
        <f t="shared" si="97"/>
        <v>5.0508873144642578E-2</v>
      </c>
      <c r="L255" s="100">
        <f t="shared" si="95"/>
        <v>172956648.39354157</v>
      </c>
      <c r="N255" s="107">
        <f t="shared" si="76"/>
        <v>246904.40447068703</v>
      </c>
      <c r="O255" s="59">
        <f t="shared" si="77"/>
        <v>13471.595529312966</v>
      </c>
      <c r="P255" s="59">
        <f t="shared" si="78"/>
        <v>13471.595529312966</v>
      </c>
      <c r="Q255" s="99">
        <f t="shared" si="86"/>
        <v>5.1739006395800556E-2</v>
      </c>
      <c r="R255" s="100">
        <f t="shared" si="79"/>
        <v>181483886.10540509</v>
      </c>
      <c r="T255" s="107">
        <f t="shared" si="80"/>
        <v>251299.23421872332</v>
      </c>
      <c r="U255" s="103">
        <f t="shared" si="81"/>
        <v>1054.1770180784679</v>
      </c>
      <c r="V255" s="108">
        <v>1</v>
      </c>
      <c r="W255" s="103">
        <f t="shared" si="82"/>
        <v>252353.4112368018</v>
      </c>
      <c r="X255" s="104">
        <f t="shared" si="87"/>
        <v>8022.5887631982041</v>
      </c>
      <c r="Y255" s="104">
        <f t="shared" si="83"/>
        <v>8022.5887631982041</v>
      </c>
      <c r="Z255" s="105">
        <f t="shared" si="88"/>
        <v>3.0764526997316466E-2</v>
      </c>
      <c r="AA255" s="106">
        <f t="shared" si="84"/>
        <v>64361930.463394091</v>
      </c>
      <c r="AC255" s="27">
        <f>_xlfn.FORECAST.ETS(C255,$D$11:D254,$C$11:C254,1,1,1)</f>
        <v>262388.90199529473</v>
      </c>
      <c r="AD255" s="42">
        <f t="shared" si="89"/>
        <v>-2012.9019952947274</v>
      </c>
      <c r="AE255" s="27">
        <f t="shared" si="90"/>
        <v>2012.9019952947274</v>
      </c>
      <c r="AF255" s="42">
        <f t="shared" si="91"/>
        <v>4051774.4426614945</v>
      </c>
    </row>
    <row r="256" spans="1:32" ht="15" customHeight="1" x14ac:dyDescent="0.25">
      <c r="A256" s="281"/>
      <c r="B256" s="34">
        <v>246</v>
      </c>
      <c r="C256" s="35">
        <v>41061</v>
      </c>
      <c r="D256" s="36">
        <v>260244</v>
      </c>
      <c r="E256" s="36">
        <f t="shared" si="85"/>
        <v>-132</v>
      </c>
      <c r="F256" s="36">
        <f>AVERAGE($E$12:E256)</f>
        <v>408.32653061224488</v>
      </c>
      <c r="G256" s="107">
        <f t="shared" si="92"/>
        <v>247537.25</v>
      </c>
      <c r="H256" s="103">
        <f t="shared" si="93"/>
        <v>247778.95765027322</v>
      </c>
      <c r="I256" s="59">
        <f t="shared" si="96"/>
        <v>12465.042349726777</v>
      </c>
      <c r="J256" s="59">
        <f t="shared" si="94"/>
        <v>12465.042349726777</v>
      </c>
      <c r="K256" s="99">
        <f t="shared" si="97"/>
        <v>4.7897520595006134E-2</v>
      </c>
      <c r="L256" s="100">
        <f t="shared" si="95"/>
        <v>155377280.78048205</v>
      </c>
      <c r="N256" s="107">
        <f t="shared" si="76"/>
        <v>249598.72357654964</v>
      </c>
      <c r="O256" s="59">
        <f t="shared" si="77"/>
        <v>10645.276423450356</v>
      </c>
      <c r="P256" s="59">
        <f t="shared" si="78"/>
        <v>10645.276423450356</v>
      </c>
      <c r="Q256" s="99">
        <f t="shared" si="86"/>
        <v>4.0904983106048003E-2</v>
      </c>
      <c r="R256" s="100">
        <f t="shared" si="79"/>
        <v>113321910.131668</v>
      </c>
      <c r="T256" s="107">
        <f t="shared" si="80"/>
        <v>254720.58786576125</v>
      </c>
      <c r="U256" s="103">
        <f t="shared" si="81"/>
        <v>1417.9521692881665</v>
      </c>
      <c r="V256" s="108">
        <v>1</v>
      </c>
      <c r="W256" s="103">
        <f t="shared" si="82"/>
        <v>256138.5400350494</v>
      </c>
      <c r="X256" s="104">
        <f t="shared" si="87"/>
        <v>4105.4599649505981</v>
      </c>
      <c r="Y256" s="104">
        <f t="shared" si="83"/>
        <v>4105.4599649505981</v>
      </c>
      <c r="Z256" s="105">
        <f t="shared" si="88"/>
        <v>1.5767428507045957E-2</v>
      </c>
      <c r="AA256" s="106">
        <f t="shared" si="84"/>
        <v>16854801.523812167</v>
      </c>
      <c r="AC256" s="27">
        <f>_xlfn.FORECAST.ETS(C256,$D$11:D255,$C$11:C255,1,1,1)</f>
        <v>266085.55567925959</v>
      </c>
      <c r="AD256" s="42">
        <f t="shared" si="89"/>
        <v>-5841.5556792595889</v>
      </c>
      <c r="AE256" s="27">
        <f t="shared" si="90"/>
        <v>5841.5556792595889</v>
      </c>
      <c r="AF256" s="42">
        <f t="shared" si="91"/>
        <v>34123772.753889956</v>
      </c>
    </row>
    <row r="257" spans="1:32" ht="15" customHeight="1" x14ac:dyDescent="0.25">
      <c r="A257" s="281"/>
      <c r="B257" s="34">
        <v>247</v>
      </c>
      <c r="C257" s="35">
        <v>41091</v>
      </c>
      <c r="D257" s="36">
        <v>264379</v>
      </c>
      <c r="E257" s="36">
        <f t="shared" si="85"/>
        <v>4135</v>
      </c>
      <c r="F257" s="36">
        <f>AVERAGE($E$12:E257)</f>
        <v>423.47560975609758</v>
      </c>
      <c r="G257" s="107">
        <f t="shared" si="92"/>
        <v>247543</v>
      </c>
      <c r="H257" s="103">
        <f t="shared" si="93"/>
        <v>247945.57653061225</v>
      </c>
      <c r="I257" s="59">
        <f t="shared" si="96"/>
        <v>16433.423469387752</v>
      </c>
      <c r="J257" s="59">
        <f t="shared" si="94"/>
        <v>16433.423469387752</v>
      </c>
      <c r="K257" s="99">
        <f t="shared" si="97"/>
        <v>6.2158580936412314E-2</v>
      </c>
      <c r="L257" s="100">
        <f t="shared" si="95"/>
        <v>270057406.92422414</v>
      </c>
      <c r="N257" s="107">
        <f t="shared" si="76"/>
        <v>251727.77886123973</v>
      </c>
      <c r="O257" s="59">
        <f t="shared" si="77"/>
        <v>12651.221138760273</v>
      </c>
      <c r="P257" s="59">
        <f t="shared" si="78"/>
        <v>12651.221138760273</v>
      </c>
      <c r="Q257" s="99">
        <f t="shared" si="86"/>
        <v>4.7852594717281906E-2</v>
      </c>
      <c r="R257" s="100">
        <f t="shared" si="79"/>
        <v>160053396.30181476</v>
      </c>
      <c r="T257" s="107">
        <f t="shared" si="80"/>
        <v>258610.67802453454</v>
      </c>
      <c r="U257" s="103">
        <f t="shared" si="81"/>
        <v>1797.8572257737476</v>
      </c>
      <c r="V257" s="108">
        <v>1</v>
      </c>
      <c r="W257" s="103">
        <f t="shared" si="82"/>
        <v>260408.53525030828</v>
      </c>
      <c r="X257" s="104">
        <f t="shared" si="87"/>
        <v>3970.4647496917169</v>
      </c>
      <c r="Y257" s="104">
        <f t="shared" si="83"/>
        <v>3970.4647496917169</v>
      </c>
      <c r="Z257" s="105">
        <f t="shared" si="88"/>
        <v>1.525670044147691E-2</v>
      </c>
      <c r="AA257" s="106">
        <f t="shared" si="84"/>
        <v>15764590.328544509</v>
      </c>
      <c r="AC257" s="27">
        <f>_xlfn.FORECAST.ETS(C257,$D$11:D256,$C$11:C256,1,1,1)</f>
        <v>261873.00795163558</v>
      </c>
      <c r="AD257" s="42">
        <f t="shared" si="89"/>
        <v>2505.9920483644237</v>
      </c>
      <c r="AE257" s="27">
        <f t="shared" si="90"/>
        <v>2505.9920483644237</v>
      </c>
      <c r="AF257" s="42">
        <f t="shared" si="91"/>
        <v>6279996.1464657197</v>
      </c>
    </row>
    <row r="258" spans="1:32" ht="15" customHeight="1" x14ac:dyDescent="0.25">
      <c r="A258" s="281"/>
      <c r="B258" s="34">
        <v>248</v>
      </c>
      <c r="C258" s="35">
        <v>41122</v>
      </c>
      <c r="D258" s="36">
        <v>238867</v>
      </c>
      <c r="E258" s="36">
        <f t="shared" si="85"/>
        <v>-25512</v>
      </c>
      <c r="F258" s="36">
        <f>AVERAGE($E$12:E258)</f>
        <v>318.4736842105263</v>
      </c>
      <c r="G258" s="107">
        <f t="shared" si="92"/>
        <v>247864.08333333334</v>
      </c>
      <c r="H258" s="103">
        <f t="shared" si="93"/>
        <v>247966.4756097561</v>
      </c>
      <c r="I258" s="59">
        <f t="shared" si="96"/>
        <v>-9099.4756097561039</v>
      </c>
      <c r="J258" s="59">
        <f t="shared" si="94"/>
        <v>9099.4756097561039</v>
      </c>
      <c r="K258" s="99">
        <f t="shared" si="97"/>
        <v>3.809431863654713E-2</v>
      </c>
      <c r="L258" s="100">
        <f t="shared" si="95"/>
        <v>82800456.372546226</v>
      </c>
      <c r="N258" s="107">
        <f t="shared" si="76"/>
        <v>254258.02308899182</v>
      </c>
      <c r="O258" s="59">
        <f t="shared" si="77"/>
        <v>-15391.023088991817</v>
      </c>
      <c r="P258" s="59">
        <f t="shared" si="78"/>
        <v>15391.023088991817</v>
      </c>
      <c r="Q258" s="99">
        <f t="shared" si="86"/>
        <v>6.4433442413526429E-2</v>
      </c>
      <c r="R258" s="100">
        <f t="shared" si="79"/>
        <v>236883591.72587919</v>
      </c>
      <c r="T258" s="107">
        <f t="shared" si="80"/>
        <v>253946.07467521576</v>
      </c>
      <c r="U258" s="103">
        <f t="shared" si="81"/>
        <v>804.74055499773749</v>
      </c>
      <c r="V258" s="108">
        <v>1</v>
      </c>
      <c r="W258" s="103">
        <f t="shared" si="82"/>
        <v>254750.81523021348</v>
      </c>
      <c r="X258" s="104">
        <f t="shared" si="87"/>
        <v>-15883.815230213484</v>
      </c>
      <c r="Y258" s="104">
        <f t="shared" si="83"/>
        <v>15883.815230213484</v>
      </c>
      <c r="Z258" s="105">
        <f t="shared" si="88"/>
        <v>6.007971597673599E-2</v>
      </c>
      <c r="AA258" s="106">
        <f t="shared" si="84"/>
        <v>252295586.26756182</v>
      </c>
      <c r="AC258" s="27">
        <f>_xlfn.FORECAST.ETS(C258,$D$11:D257,$C$11:C257,1,1,1)</f>
        <v>249346.15087782813</v>
      </c>
      <c r="AD258" s="42">
        <f t="shared" si="89"/>
        <v>-10479.150877828128</v>
      </c>
      <c r="AE258" s="27">
        <f t="shared" si="90"/>
        <v>10479.150877828128</v>
      </c>
      <c r="AF258" s="42">
        <f t="shared" si="91"/>
        <v>109812603.12028602</v>
      </c>
    </row>
    <row r="259" spans="1:32" ht="15" customHeight="1" x14ac:dyDescent="0.25">
      <c r="A259" s="281"/>
      <c r="B259" s="34">
        <v>249</v>
      </c>
      <c r="C259" s="35">
        <v>41153</v>
      </c>
      <c r="D259" s="36">
        <v>253574</v>
      </c>
      <c r="E259" s="36">
        <f t="shared" si="85"/>
        <v>14707</v>
      </c>
      <c r="F259" s="36">
        <f>AVERAGE($E$12:E259)</f>
        <v>376.49193548387098</v>
      </c>
      <c r="G259" s="107">
        <f t="shared" si="92"/>
        <v>247597.83333333334</v>
      </c>
      <c r="H259" s="103">
        <f t="shared" si="93"/>
        <v>248182.55701754388</v>
      </c>
      <c r="I259" s="59">
        <f t="shared" si="96"/>
        <v>5391.442982456123</v>
      </c>
      <c r="J259" s="59">
        <f t="shared" si="94"/>
        <v>5391.442982456123</v>
      </c>
      <c r="K259" s="99">
        <f t="shared" si="97"/>
        <v>2.1261813050455186E-2</v>
      </c>
      <c r="L259" s="100">
        <f t="shared" si="95"/>
        <v>29067657.433075376</v>
      </c>
      <c r="N259" s="107">
        <f t="shared" si="76"/>
        <v>251179.81847119346</v>
      </c>
      <c r="O259" s="59">
        <f t="shared" si="77"/>
        <v>2394.1815288065409</v>
      </c>
      <c r="P259" s="59">
        <f t="shared" si="78"/>
        <v>2394.1815288065409</v>
      </c>
      <c r="Q259" s="99">
        <f t="shared" si="86"/>
        <v>9.4417469015220055E-3</v>
      </c>
      <c r="R259" s="100">
        <f t="shared" si="79"/>
        <v>5732105.1928784251</v>
      </c>
      <c r="T259" s="107">
        <f t="shared" si="80"/>
        <v>254397.77066114941</v>
      </c>
      <c r="U259" s="103">
        <f t="shared" si="81"/>
        <v>750.48653781799499</v>
      </c>
      <c r="V259" s="108">
        <v>1</v>
      </c>
      <c r="W259" s="103">
        <f t="shared" si="82"/>
        <v>255148.25719896739</v>
      </c>
      <c r="X259" s="104">
        <f t="shared" si="87"/>
        <v>-1574.2571989673888</v>
      </c>
      <c r="Y259" s="104">
        <f t="shared" si="83"/>
        <v>1574.2571989673888</v>
      </c>
      <c r="Z259" s="105">
        <f t="shared" si="88"/>
        <v>6.5905177314881875E-3</v>
      </c>
      <c r="AA259" s="106">
        <f t="shared" si="84"/>
        <v>2478285.7285006489</v>
      </c>
      <c r="AC259" s="27">
        <f>_xlfn.FORECAST.ETS(C259,$D$11:D258,$C$11:C258,1,1,1)</f>
        <v>252906.51555948195</v>
      </c>
      <c r="AD259" s="42">
        <f t="shared" si="89"/>
        <v>667.48444051804836</v>
      </c>
      <c r="AE259" s="27">
        <f t="shared" si="90"/>
        <v>667.48444051804836</v>
      </c>
      <c r="AF259" s="42">
        <f t="shared" si="91"/>
        <v>445535.47833369207</v>
      </c>
    </row>
    <row r="260" spans="1:32" ht="15" customHeight="1" x14ac:dyDescent="0.25">
      <c r="A260" s="281"/>
      <c r="B260" s="34">
        <v>250</v>
      </c>
      <c r="C260" s="35">
        <v>41183</v>
      </c>
      <c r="D260" s="36">
        <v>240361</v>
      </c>
      <c r="E260" s="36">
        <f t="shared" si="85"/>
        <v>-13213</v>
      </c>
      <c r="F260" s="36">
        <f>AVERAGE($E$12:E260)</f>
        <v>321.91566265060243</v>
      </c>
      <c r="G260" s="107">
        <f t="shared" si="92"/>
        <v>247736.83333333334</v>
      </c>
      <c r="H260" s="103">
        <f t="shared" si="93"/>
        <v>247974.32526881722</v>
      </c>
      <c r="I260" s="59">
        <f t="shared" si="96"/>
        <v>-7613.3252688172215</v>
      </c>
      <c r="J260" s="59">
        <f t="shared" si="94"/>
        <v>7613.3252688172215</v>
      </c>
      <c r="K260" s="99">
        <f t="shared" si="97"/>
        <v>3.1674544825563304E-2</v>
      </c>
      <c r="L260" s="100">
        <f t="shared" si="95"/>
        <v>57962721.648810819</v>
      </c>
      <c r="N260" s="107">
        <f t="shared" si="76"/>
        <v>251658.65477695479</v>
      </c>
      <c r="O260" s="59">
        <f t="shared" si="77"/>
        <v>-11297.654776954791</v>
      </c>
      <c r="P260" s="59">
        <f t="shared" si="78"/>
        <v>11297.654776954791</v>
      </c>
      <c r="Q260" s="99">
        <f t="shared" si="86"/>
        <v>4.7002861433239132E-2</v>
      </c>
      <c r="R260" s="100">
        <f t="shared" si="79"/>
        <v>127637003.45924939</v>
      </c>
      <c r="T260" s="107">
        <f t="shared" si="80"/>
        <v>250712.08003927715</v>
      </c>
      <c r="U260" s="103">
        <f t="shared" si="81"/>
        <v>68.758356947649418</v>
      </c>
      <c r="V260" s="108">
        <v>1</v>
      </c>
      <c r="W260" s="103">
        <f t="shared" si="82"/>
        <v>250780.8383962248</v>
      </c>
      <c r="X260" s="104">
        <f t="shared" si="87"/>
        <v>-10419.838396224804</v>
      </c>
      <c r="Y260" s="104">
        <f t="shared" si="83"/>
        <v>10419.838396224804</v>
      </c>
      <c r="Z260" s="105">
        <f t="shared" si="88"/>
        <v>4.1091903729186766E-2</v>
      </c>
      <c r="AA260" s="106">
        <f t="shared" si="84"/>
        <v>108573032.20344071</v>
      </c>
      <c r="AC260" s="27">
        <f>_xlfn.FORECAST.ETS(C260,$D$11:D259,$C$11:C259,1,1,1)</f>
        <v>238886.69704597007</v>
      </c>
      <c r="AD260" s="42">
        <f t="shared" si="89"/>
        <v>1474.3029540299322</v>
      </c>
      <c r="AE260" s="27">
        <f t="shared" si="90"/>
        <v>1474.3029540299322</v>
      </c>
      <c r="AF260" s="42">
        <f t="shared" si="91"/>
        <v>2173569.2002613842</v>
      </c>
    </row>
    <row r="261" spans="1:32" ht="15" customHeight="1" x14ac:dyDescent="0.25">
      <c r="A261" s="281"/>
      <c r="B261" s="34">
        <v>251</v>
      </c>
      <c r="C261" s="35">
        <v>41214</v>
      </c>
      <c r="D261" s="36">
        <v>238709</v>
      </c>
      <c r="E261" s="36">
        <f t="shared" si="85"/>
        <v>-1652</v>
      </c>
      <c r="F261" s="36">
        <f>AVERAGE($E$12:E261)</f>
        <v>314.02</v>
      </c>
      <c r="G261" s="107">
        <f t="shared" si="92"/>
        <v>247889</v>
      </c>
      <c r="H261" s="103">
        <f t="shared" si="93"/>
        <v>248058.74899598394</v>
      </c>
      <c r="I261" s="59">
        <f t="shared" si="96"/>
        <v>-9349.748995983944</v>
      </c>
      <c r="J261" s="59">
        <f t="shared" si="94"/>
        <v>9349.748995983944</v>
      </c>
      <c r="K261" s="99">
        <f t="shared" si="97"/>
        <v>3.9167978567980023E-2</v>
      </c>
      <c r="L261" s="100">
        <f t="shared" si="95"/>
        <v>87417806.287902772</v>
      </c>
      <c r="N261" s="107">
        <f t="shared" si="76"/>
        <v>249399.12382156384</v>
      </c>
      <c r="O261" s="59">
        <f t="shared" si="77"/>
        <v>-10690.123821563844</v>
      </c>
      <c r="P261" s="59">
        <f t="shared" si="78"/>
        <v>10690.123821563844</v>
      </c>
      <c r="Q261" s="99">
        <f t="shared" si="86"/>
        <v>4.4783078231502974E-2</v>
      </c>
      <c r="R261" s="100">
        <f t="shared" si="79"/>
        <v>114278747.32036677</v>
      </c>
      <c r="T261" s="107">
        <f t="shared" si="80"/>
        <v>247159.28687735734</v>
      </c>
      <c r="U261" s="103">
        <f t="shared" si="81"/>
        <v>-487.78247539776891</v>
      </c>
      <c r="V261" s="108">
        <v>1</v>
      </c>
      <c r="W261" s="103">
        <f t="shared" si="82"/>
        <v>246671.50440195957</v>
      </c>
      <c r="X261" s="104">
        <f t="shared" si="87"/>
        <v>-7962.5044019595662</v>
      </c>
      <c r="Y261" s="104">
        <f t="shared" si="83"/>
        <v>7962.5044019595662</v>
      </c>
      <c r="Z261" s="105">
        <f t="shared" si="88"/>
        <v>3.3127272735425324E-2</v>
      </c>
      <c r="AA261" s="106">
        <f t="shared" si="84"/>
        <v>63401476.351225466</v>
      </c>
      <c r="AC261" s="27">
        <f>_xlfn.FORECAST.ETS(C261,$D$11:D260,$C$11:C260,1,1,1)</f>
        <v>243002.41216764579</v>
      </c>
      <c r="AD261" s="42">
        <f t="shared" si="89"/>
        <v>-4293.4121676457871</v>
      </c>
      <c r="AE261" s="27">
        <f t="shared" si="90"/>
        <v>4293.4121676457871</v>
      </c>
      <c r="AF261" s="42">
        <f t="shared" si="91"/>
        <v>18433388.041288897</v>
      </c>
    </row>
    <row r="262" spans="1:32" ht="15" customHeight="1" x14ac:dyDescent="0.25">
      <c r="A262" s="281"/>
      <c r="B262" s="34">
        <v>252</v>
      </c>
      <c r="C262" s="35">
        <v>41244</v>
      </c>
      <c r="D262" s="36">
        <v>229419</v>
      </c>
      <c r="E262" s="36">
        <f t="shared" si="85"/>
        <v>-9290</v>
      </c>
      <c r="F262" s="36">
        <f>AVERAGE($E$12:E262)</f>
        <v>275.75697211155381</v>
      </c>
      <c r="G262" s="107">
        <f t="shared" si="92"/>
        <v>247380.58333333334</v>
      </c>
      <c r="H262" s="103">
        <f t="shared" si="93"/>
        <v>248203.02</v>
      </c>
      <c r="I262" s="59">
        <f t="shared" si="96"/>
        <v>-18784.01999999999</v>
      </c>
      <c r="J262" s="59">
        <f t="shared" si="94"/>
        <v>18784.01999999999</v>
      </c>
      <c r="K262" s="99">
        <f t="shared" si="97"/>
        <v>8.187647928026881E-2</v>
      </c>
      <c r="L262" s="100">
        <f t="shared" si="95"/>
        <v>352839407.3603996</v>
      </c>
      <c r="N262" s="107">
        <f t="shared" si="76"/>
        <v>247261.09905725106</v>
      </c>
      <c r="O262" s="59">
        <f t="shared" si="77"/>
        <v>-17842.099057251064</v>
      </c>
      <c r="P262" s="59">
        <f t="shared" si="78"/>
        <v>17842.099057251064</v>
      </c>
      <c r="Q262" s="99">
        <f t="shared" si="86"/>
        <v>7.7770799529468193E-2</v>
      </c>
      <c r="R262" s="100">
        <f t="shared" si="79"/>
        <v>318340498.76875931</v>
      </c>
      <c r="T262" s="107">
        <f t="shared" si="80"/>
        <v>241495.75308137166</v>
      </c>
      <c r="U262" s="103">
        <f t="shared" si="81"/>
        <v>-1283.1644913558637</v>
      </c>
      <c r="V262" s="108">
        <v>1</v>
      </c>
      <c r="W262" s="103">
        <f t="shared" si="82"/>
        <v>240212.5885900158</v>
      </c>
      <c r="X262" s="104">
        <f t="shared" si="87"/>
        <v>-10793.588590015803</v>
      </c>
      <c r="Y262" s="104">
        <f t="shared" si="83"/>
        <v>10793.588590015803</v>
      </c>
      <c r="Z262" s="105">
        <f t="shared" si="88"/>
        <v>4.5216512950981329E-2</v>
      </c>
      <c r="AA262" s="106">
        <f t="shared" si="84"/>
        <v>116501554.65051933</v>
      </c>
      <c r="AC262" s="27">
        <f>_xlfn.FORECAST.ETS(C262,$D$11:D261,$C$11:C261,1,1,1)</f>
        <v>223885.31760433791</v>
      </c>
      <c r="AD262" s="42">
        <f t="shared" si="89"/>
        <v>5533.6823956620938</v>
      </c>
      <c r="AE262" s="27">
        <f t="shared" si="90"/>
        <v>5533.6823956620938</v>
      </c>
      <c r="AF262" s="42">
        <f t="shared" si="91"/>
        <v>30621640.856060568</v>
      </c>
    </row>
    <row r="263" spans="1:32" ht="15" customHeight="1" x14ac:dyDescent="0.25">
      <c r="A263" s="281"/>
      <c r="B263" s="34">
        <v>253</v>
      </c>
      <c r="C263" s="35">
        <v>41275</v>
      </c>
      <c r="D263" s="36">
        <v>215803</v>
      </c>
      <c r="E263" s="36">
        <f t="shared" si="85"/>
        <v>-13616</v>
      </c>
      <c r="F263" s="36">
        <f>AVERAGE($E$12:E263)</f>
        <v>220.63095238095238</v>
      </c>
      <c r="G263" s="107">
        <f t="shared" si="92"/>
        <v>247538.25</v>
      </c>
      <c r="H263" s="103">
        <f t="shared" si="93"/>
        <v>247656.3403054449</v>
      </c>
      <c r="I263" s="59">
        <f t="shared" si="96"/>
        <v>-31853.340305444901</v>
      </c>
      <c r="J263" s="59">
        <f t="shared" si="94"/>
        <v>31853.340305444901</v>
      </c>
      <c r="K263" s="99">
        <f t="shared" si="97"/>
        <v>0.14760378820241099</v>
      </c>
      <c r="L263" s="100">
        <f t="shared" si="95"/>
        <v>1014635288.6144806</v>
      </c>
      <c r="N263" s="107">
        <f t="shared" si="76"/>
        <v>243692.67924580089</v>
      </c>
      <c r="O263" s="59">
        <f t="shared" si="77"/>
        <v>-27889.679245800886</v>
      </c>
      <c r="P263" s="59">
        <f t="shared" si="78"/>
        <v>27889.679245800886</v>
      </c>
      <c r="Q263" s="99">
        <f t="shared" si="86"/>
        <v>0.12923675410351518</v>
      </c>
      <c r="R263" s="100">
        <f t="shared" si="79"/>
        <v>777834208.43365669</v>
      </c>
      <c r="T263" s="107">
        <f t="shared" si="80"/>
        <v>232889.71201301104</v>
      </c>
      <c r="U263" s="103">
        <f t="shared" si="81"/>
        <v>-2408.5053305229098</v>
      </c>
      <c r="V263" s="108">
        <v>1</v>
      </c>
      <c r="W263" s="103">
        <f t="shared" si="82"/>
        <v>230481.20668248812</v>
      </c>
      <c r="X263" s="104">
        <f t="shared" si="87"/>
        <v>-14678.206682488119</v>
      </c>
      <c r="Y263" s="104">
        <f t="shared" si="83"/>
        <v>14678.206682488119</v>
      </c>
      <c r="Z263" s="105">
        <f t="shared" si="88"/>
        <v>6.3979908736800872E-2</v>
      </c>
      <c r="AA263" s="106">
        <f t="shared" si="84"/>
        <v>215449751.41383886</v>
      </c>
      <c r="AC263" s="27">
        <f>_xlfn.FORECAST.ETS(C263,$D$11:D262,$C$11:C262,1,1,1)</f>
        <v>216457.08586609413</v>
      </c>
      <c r="AD263" s="42">
        <f t="shared" si="89"/>
        <v>-654.08586609413032</v>
      </c>
      <c r="AE263" s="27">
        <f t="shared" si="90"/>
        <v>654.08586609413032</v>
      </c>
      <c r="AF263" s="42">
        <f t="shared" si="91"/>
        <v>427828.32022410858</v>
      </c>
    </row>
    <row r="264" spans="1:32" ht="15" customHeight="1" x14ac:dyDescent="0.25">
      <c r="A264" s="281"/>
      <c r="B264" s="34">
        <v>254</v>
      </c>
      <c r="C264" s="35">
        <v>41306</v>
      </c>
      <c r="D264" s="36">
        <v>253026</v>
      </c>
      <c r="E264" s="36">
        <f t="shared" si="85"/>
        <v>37223</v>
      </c>
      <c r="F264" s="36">
        <f>AVERAGE($E$12:E264)</f>
        <v>366.88537549407113</v>
      </c>
      <c r="G264" s="107">
        <f t="shared" si="92"/>
        <v>247338.83333333334</v>
      </c>
      <c r="H264" s="103">
        <f t="shared" si="93"/>
        <v>247758.88095238095</v>
      </c>
      <c r="I264" s="59">
        <f t="shared" si="96"/>
        <v>5267.1190476190532</v>
      </c>
      <c r="J264" s="59">
        <f t="shared" si="94"/>
        <v>5267.1190476190532</v>
      </c>
      <c r="K264" s="99">
        <f t="shared" si="97"/>
        <v>2.0816513115723495E-2</v>
      </c>
      <c r="L264" s="100">
        <f t="shared" si="95"/>
        <v>27742543.061791442</v>
      </c>
      <c r="N264" s="107">
        <f t="shared" si="76"/>
        <v>238114.74339664073</v>
      </c>
      <c r="O264" s="59">
        <f t="shared" si="77"/>
        <v>14911.256603359274</v>
      </c>
      <c r="P264" s="59">
        <f t="shared" si="78"/>
        <v>14911.256603359274</v>
      </c>
      <c r="Q264" s="99">
        <f t="shared" si="86"/>
        <v>5.8931716911935036E-2</v>
      </c>
      <c r="R264" s="100">
        <f t="shared" si="79"/>
        <v>222345573.49122554</v>
      </c>
      <c r="T264" s="107">
        <f t="shared" si="80"/>
        <v>237244.64467774169</v>
      </c>
      <c r="U264" s="103">
        <f t="shared" si="81"/>
        <v>-1369.1360458986851</v>
      </c>
      <c r="V264" s="108">
        <v>1</v>
      </c>
      <c r="W264" s="103">
        <f t="shared" si="82"/>
        <v>235875.508631843</v>
      </c>
      <c r="X264" s="104">
        <f t="shared" si="87"/>
        <v>17150.491368157003</v>
      </c>
      <c r="Y264" s="104">
        <f t="shared" si="83"/>
        <v>17150.491368157003</v>
      </c>
      <c r="Z264" s="105">
        <f t="shared" si="88"/>
        <v>7.9472905233740967E-2</v>
      </c>
      <c r="AA264" s="106">
        <f t="shared" si="84"/>
        <v>294139354.1692279</v>
      </c>
      <c r="AC264" s="27">
        <f>_xlfn.FORECAST.ETS(C264,$D$11:D263,$C$11:C263,1,1,1)</f>
        <v>253924.11619144928</v>
      </c>
      <c r="AD264" s="42">
        <f t="shared" si="89"/>
        <v>-898.11619144928409</v>
      </c>
      <c r="AE264" s="27">
        <f t="shared" si="90"/>
        <v>898.11619144928409</v>
      </c>
      <c r="AF264" s="42">
        <f t="shared" si="91"/>
        <v>806612.69334336708</v>
      </c>
    </row>
    <row r="265" spans="1:32" ht="15" customHeight="1" x14ac:dyDescent="0.25">
      <c r="A265" s="281"/>
      <c r="B265" s="34">
        <v>255</v>
      </c>
      <c r="C265" s="35">
        <v>41334</v>
      </c>
      <c r="D265" s="36">
        <v>252064</v>
      </c>
      <c r="E265" s="36">
        <f t="shared" si="85"/>
        <v>-962</v>
      </c>
      <c r="F265" s="36">
        <f>AVERAGE($E$12:E265)</f>
        <v>361.65354330708664</v>
      </c>
      <c r="G265" s="107">
        <f t="shared" si="92"/>
        <v>247077.16666666666</v>
      </c>
      <c r="H265" s="103">
        <f t="shared" si="93"/>
        <v>247705.71870882742</v>
      </c>
      <c r="I265" s="59">
        <f t="shared" si="96"/>
        <v>4358.2812911725778</v>
      </c>
      <c r="J265" s="59">
        <f t="shared" si="94"/>
        <v>4358.2812911725778</v>
      </c>
      <c r="K265" s="99">
        <f t="shared" si="97"/>
        <v>1.7290375821904666E-2</v>
      </c>
      <c r="L265" s="100">
        <f t="shared" si="95"/>
        <v>18994615.81298491</v>
      </c>
      <c r="N265" s="107">
        <f t="shared" si="76"/>
        <v>241096.9947173126</v>
      </c>
      <c r="O265" s="59">
        <f t="shared" si="77"/>
        <v>10967.005282687402</v>
      </c>
      <c r="P265" s="59">
        <f t="shared" si="78"/>
        <v>10967.005282687402</v>
      </c>
      <c r="Q265" s="99">
        <f t="shared" si="86"/>
        <v>4.3508812375775203E-2</v>
      </c>
      <c r="R265" s="100">
        <f t="shared" si="79"/>
        <v>120275204.87049337</v>
      </c>
      <c r="T265" s="107">
        <f t="shared" si="80"/>
        <v>240732.05604229006</v>
      </c>
      <c r="U265" s="103">
        <f t="shared" si="81"/>
        <v>-622.80759411389784</v>
      </c>
      <c r="V265" s="108">
        <v>1</v>
      </c>
      <c r="W265" s="103">
        <f t="shared" si="82"/>
        <v>240109.24844817616</v>
      </c>
      <c r="X265" s="104">
        <f t="shared" si="87"/>
        <v>11954.751551823836</v>
      </c>
      <c r="Y265" s="104">
        <f t="shared" si="83"/>
        <v>11954.751551823836</v>
      </c>
      <c r="Z265" s="105">
        <f t="shared" si="88"/>
        <v>4.7247126982301567E-2</v>
      </c>
      <c r="AA265" s="106">
        <f t="shared" si="84"/>
        <v>142916084.66583443</v>
      </c>
      <c r="AC265" s="27">
        <f>_xlfn.FORECAST.ETS(C265,$D$11:D264,$C$11:C264,1,1,1)</f>
        <v>248936.89600284418</v>
      </c>
      <c r="AD265" s="42">
        <f t="shared" si="89"/>
        <v>3127.1039971558203</v>
      </c>
      <c r="AE265" s="27">
        <f t="shared" si="90"/>
        <v>3127.1039971558203</v>
      </c>
      <c r="AF265" s="42">
        <f t="shared" si="91"/>
        <v>9778779.409027908</v>
      </c>
    </row>
    <row r="266" spans="1:32" ht="15" customHeight="1" x14ac:dyDescent="0.25">
      <c r="A266" s="281"/>
      <c r="B266" s="34">
        <v>256</v>
      </c>
      <c r="C266" s="35">
        <v>41365</v>
      </c>
      <c r="D266" s="36">
        <v>263406</v>
      </c>
      <c r="E266" s="36">
        <f t="shared" si="85"/>
        <v>11342</v>
      </c>
      <c r="F266" s="36">
        <f>AVERAGE($E$12:E266)</f>
        <v>404.71372549019605</v>
      </c>
      <c r="G266" s="107">
        <f t="shared" si="92"/>
        <v>247299.66666666666</v>
      </c>
      <c r="H266" s="103">
        <f t="shared" si="93"/>
        <v>247438.82020997375</v>
      </c>
      <c r="I266" s="59">
        <f t="shared" si="96"/>
        <v>15967.179790026246</v>
      </c>
      <c r="J266" s="59">
        <f t="shared" si="94"/>
        <v>15967.179790026246</v>
      </c>
      <c r="K266" s="99">
        <f t="shared" si="97"/>
        <v>6.0618132426847701E-2</v>
      </c>
      <c r="L266" s="100">
        <f t="shared" si="95"/>
        <v>254950830.44702262</v>
      </c>
      <c r="N266" s="107">
        <f t="shared" si="76"/>
        <v>243290.39577385009</v>
      </c>
      <c r="O266" s="59">
        <f t="shared" si="77"/>
        <v>20115.60422614991</v>
      </c>
      <c r="P266" s="59">
        <f t="shared" si="78"/>
        <v>20115.60422614991</v>
      </c>
      <c r="Q266" s="99">
        <f t="shared" si="86"/>
        <v>7.6367296971784654E-2</v>
      </c>
      <c r="R266" s="100">
        <f t="shared" si="79"/>
        <v>404637533.38310009</v>
      </c>
      <c r="T266" s="107">
        <f t="shared" si="80"/>
        <v>247098.2739137233</v>
      </c>
      <c r="U266" s="103">
        <f t="shared" si="81"/>
        <v>451.22877665553506</v>
      </c>
      <c r="V266" s="108">
        <v>1</v>
      </c>
      <c r="W266" s="103">
        <f t="shared" si="82"/>
        <v>247549.50269037884</v>
      </c>
      <c r="X266" s="104">
        <f t="shared" si="87"/>
        <v>15856.497309621162</v>
      </c>
      <c r="Y266" s="104">
        <f t="shared" si="83"/>
        <v>15856.497309621162</v>
      </c>
      <c r="Z266" s="105">
        <f t="shared" si="88"/>
        <v>6.2906632083999145E-2</v>
      </c>
      <c r="AA266" s="106">
        <f t="shared" si="84"/>
        <v>251428506.93002313</v>
      </c>
      <c r="AC266" s="27">
        <f>_xlfn.FORECAST.ETS(C266,$D$11:D265,$C$11:C265,1,1,1)</f>
        <v>260500.2736647811</v>
      </c>
      <c r="AD266" s="42">
        <f t="shared" si="89"/>
        <v>2905.7263352189038</v>
      </c>
      <c r="AE266" s="27">
        <f t="shared" si="90"/>
        <v>2905.7263352189038</v>
      </c>
      <c r="AF266" s="42">
        <f t="shared" si="91"/>
        <v>8443245.5351846814</v>
      </c>
    </row>
    <row r="267" spans="1:32" ht="15" customHeight="1" x14ac:dyDescent="0.25">
      <c r="A267" s="281"/>
      <c r="B267" s="34">
        <v>257</v>
      </c>
      <c r="C267" s="35">
        <v>41395</v>
      </c>
      <c r="D267" s="36">
        <v>259980</v>
      </c>
      <c r="E267" s="36">
        <f t="shared" si="85"/>
        <v>-3426</v>
      </c>
      <c r="F267" s="36">
        <f>AVERAGE($E$12:E267)</f>
        <v>389.75</v>
      </c>
      <c r="G267" s="107">
        <f t="shared" si="92"/>
        <v>247519</v>
      </c>
      <c r="H267" s="103">
        <f t="shared" si="93"/>
        <v>247704.38039215686</v>
      </c>
      <c r="I267" s="59">
        <f t="shared" si="96"/>
        <v>12275.619607843139</v>
      </c>
      <c r="J267" s="59">
        <f t="shared" si="94"/>
        <v>12275.619607843139</v>
      </c>
      <c r="K267" s="99">
        <f t="shared" si="97"/>
        <v>4.7217553688141928E-2</v>
      </c>
      <c r="L267" s="100">
        <f t="shared" si="95"/>
        <v>150690836.75646293</v>
      </c>
      <c r="N267" s="107">
        <f t="shared" si="76"/>
        <v>247313.5166190801</v>
      </c>
      <c r="O267" s="59">
        <f t="shared" si="77"/>
        <v>12666.483380919904</v>
      </c>
      <c r="P267" s="59">
        <f t="shared" si="78"/>
        <v>12666.483380919904</v>
      </c>
      <c r="Q267" s="99">
        <f t="shared" si="86"/>
        <v>4.8720991541348964E-2</v>
      </c>
      <c r="R267" s="100">
        <f t="shared" si="79"/>
        <v>160439801.23912013</v>
      </c>
      <c r="T267" s="107">
        <f t="shared" si="80"/>
        <v>251278.65188326518</v>
      </c>
      <c r="U267" s="103">
        <f t="shared" si="81"/>
        <v>1024.3046489541139</v>
      </c>
      <c r="V267" s="108">
        <v>1</v>
      </c>
      <c r="W267" s="103">
        <f t="shared" si="82"/>
        <v>252302.95653221928</v>
      </c>
      <c r="X267" s="104">
        <f t="shared" si="87"/>
        <v>7677.0434677807207</v>
      </c>
      <c r="Y267" s="104">
        <f t="shared" si="83"/>
        <v>7677.0434677807207</v>
      </c>
      <c r="Z267" s="105">
        <f t="shared" si="88"/>
        <v>2.9145287000982213E-2</v>
      </c>
      <c r="AA267" s="106">
        <f t="shared" si="84"/>
        <v>58936996.406194635</v>
      </c>
      <c r="AC267" s="27">
        <f>_xlfn.FORECAST.ETS(C267,$D$11:D266,$C$11:C266,1,1,1)</f>
        <v>264198.95893123769</v>
      </c>
      <c r="AD267" s="42">
        <f t="shared" si="89"/>
        <v>-4218.958931237692</v>
      </c>
      <c r="AE267" s="27">
        <f t="shared" si="90"/>
        <v>4218.958931237692</v>
      </c>
      <c r="AF267" s="42">
        <f t="shared" si="91"/>
        <v>17799614.463470288</v>
      </c>
    </row>
    <row r="268" spans="1:32" ht="15" customHeight="1" x14ac:dyDescent="0.25">
      <c r="A268" s="281"/>
      <c r="B268" s="34">
        <v>258</v>
      </c>
      <c r="C268" s="35">
        <v>41426</v>
      </c>
      <c r="D268" s="36">
        <v>263946</v>
      </c>
      <c r="E268" s="36">
        <f t="shared" si="85"/>
        <v>3966</v>
      </c>
      <c r="F268" s="36">
        <f>AVERAGE($E$12:E268)</f>
        <v>403.66536964980543</v>
      </c>
      <c r="G268" s="107">
        <f t="shared" si="92"/>
        <v>247486</v>
      </c>
      <c r="H268" s="103">
        <f t="shared" si="93"/>
        <v>247908.75</v>
      </c>
      <c r="I268" s="59">
        <f t="shared" si="96"/>
        <v>16037.25</v>
      </c>
      <c r="J268" s="59">
        <f t="shared" si="94"/>
        <v>16037.25</v>
      </c>
      <c r="K268" s="99">
        <f t="shared" si="97"/>
        <v>6.0759587188288514E-2</v>
      </c>
      <c r="L268" s="100">
        <f t="shared" si="95"/>
        <v>257193387.5625</v>
      </c>
      <c r="N268" s="107">
        <f t="shared" ref="N268:N323" si="98">$D267*$N$9+$N267*(1-$N$9)</f>
        <v>249846.81329526409</v>
      </c>
      <c r="O268" s="59">
        <f t="shared" ref="O268:O331" si="99">$D268-N268</f>
        <v>14099.186704735912</v>
      </c>
      <c r="P268" s="59">
        <f t="shared" ref="P268:P331" si="100">ABS(O268)</f>
        <v>14099.186704735912</v>
      </c>
      <c r="Q268" s="99">
        <f t="shared" si="86"/>
        <v>5.3416936436755671E-2</v>
      </c>
      <c r="R268" s="100">
        <f t="shared" ref="R268:R331" si="101">P268^2</f>
        <v>198787065.73500189</v>
      </c>
      <c r="T268" s="107">
        <f t="shared" ref="T268:T322" si="102">$V$9*D268+(1-$V$9)*(T267+U267)</f>
        <v>255795.86957255349</v>
      </c>
      <c r="U268" s="103">
        <f t="shared" ref="U268:U321" si="103">$W$9*(T268-T267)+(1-$W$9)*U267</f>
        <v>1561.0770020879113</v>
      </c>
      <c r="V268" s="108">
        <v>1</v>
      </c>
      <c r="W268" s="103">
        <f t="shared" ref="W268:W331" si="104">T268+(U268*$V268)</f>
        <v>257356.94657464139</v>
      </c>
      <c r="X268" s="104">
        <f t="shared" si="87"/>
        <v>6589.0534253586084</v>
      </c>
      <c r="Y268" s="104">
        <f t="shared" ref="Y268:Y322" si="105">ABS(X268)</f>
        <v>6589.0534253586084</v>
      </c>
      <c r="Z268" s="105">
        <f t="shared" si="88"/>
        <v>2.5344462748513763E-2</v>
      </c>
      <c r="AA268" s="106">
        <f t="shared" ref="AA268:AA322" si="106">Y268^2</f>
        <v>43415625.04223001</v>
      </c>
      <c r="AC268" s="27">
        <f>_xlfn.FORECAST.ETS(C268,$D$11:D267,$C$11:C267,1,1,1)</f>
        <v>265329.29459952016</v>
      </c>
      <c r="AD268" s="42">
        <f t="shared" si="89"/>
        <v>-1383.294599520159</v>
      </c>
      <c r="AE268" s="27">
        <f t="shared" si="90"/>
        <v>1383.294599520159</v>
      </c>
      <c r="AF268" s="42">
        <f t="shared" si="91"/>
        <v>1913503.949061637</v>
      </c>
    </row>
    <row r="269" spans="1:32" ht="15" customHeight="1" x14ac:dyDescent="0.25">
      <c r="A269" s="281"/>
      <c r="B269" s="34">
        <v>259</v>
      </c>
      <c r="C269" s="35">
        <v>41456</v>
      </c>
      <c r="D269" s="36">
        <v>268061</v>
      </c>
      <c r="E269" s="36">
        <f t="shared" ref="E269:E322" si="107">D269-D268</f>
        <v>4115</v>
      </c>
      <c r="F269" s="36">
        <f>AVERAGE($E$12:E269)</f>
        <v>418.05038759689921</v>
      </c>
      <c r="G269" s="107">
        <f t="shared" si="92"/>
        <v>247794.5</v>
      </c>
      <c r="H269" s="103">
        <f t="shared" si="93"/>
        <v>247889.6653696498</v>
      </c>
      <c r="I269" s="59">
        <f t="shared" si="96"/>
        <v>20171.334630350204</v>
      </c>
      <c r="J269" s="59">
        <f t="shared" si="94"/>
        <v>20171.334630350204</v>
      </c>
      <c r="K269" s="99">
        <f t="shared" si="97"/>
        <v>7.5249046412384515E-2</v>
      </c>
      <c r="L269" s="100">
        <f t="shared" si="95"/>
        <v>406882740.7695654</v>
      </c>
      <c r="N269" s="107">
        <f t="shared" si="98"/>
        <v>252666.6506362113</v>
      </c>
      <c r="O269" s="59">
        <f t="shared" si="99"/>
        <v>15394.3493637887</v>
      </c>
      <c r="P269" s="59">
        <f t="shared" si="100"/>
        <v>15394.3493637887</v>
      </c>
      <c r="Q269" s="99">
        <f t="shared" ref="Q269:Q332" si="108">P269/$D269</f>
        <v>5.7428530684391611E-2</v>
      </c>
      <c r="R269" s="100">
        <f t="shared" si="101"/>
        <v>236985992.33438158</v>
      </c>
      <c r="T269" s="107">
        <f t="shared" si="102"/>
        <v>260568.16260224895</v>
      </c>
      <c r="U269" s="103">
        <f t="shared" si="103"/>
        <v>2054.5596521440793</v>
      </c>
      <c r="V269" s="108">
        <v>1</v>
      </c>
      <c r="W269" s="103">
        <f t="shared" si="104"/>
        <v>262622.72225439304</v>
      </c>
      <c r="X269" s="104">
        <f t="shared" ref="X269:X322" si="109">$D269-W269</f>
        <v>5438.2777456069598</v>
      </c>
      <c r="Y269" s="104">
        <f t="shared" si="105"/>
        <v>5438.2777456069598</v>
      </c>
      <c r="Z269" s="105">
        <f t="shared" ref="Z269:Z332" si="110">Y269/$D268</f>
        <v>2.0603751318856736E-2</v>
      </c>
      <c r="AA269" s="106">
        <f t="shared" si="106"/>
        <v>29574864.838363916</v>
      </c>
      <c r="AC269" s="27">
        <f>_xlfn.FORECAST.ETS(C269,$D$11:D268,$C$11:C268,1,1,1)</f>
        <v>266114.46969564341</v>
      </c>
      <c r="AD269" s="42">
        <f t="shared" ref="AD269:AD332" si="111">D269-AC269</f>
        <v>1946.5303043565946</v>
      </c>
      <c r="AE269" s="27">
        <f t="shared" si="90"/>
        <v>1946.5303043565946</v>
      </c>
      <c r="AF269" s="42">
        <f t="shared" si="91"/>
        <v>3788980.2257785769</v>
      </c>
    </row>
    <row r="270" spans="1:32" ht="15" customHeight="1" x14ac:dyDescent="0.25">
      <c r="A270" s="281"/>
      <c r="B270" s="34">
        <v>260</v>
      </c>
      <c r="C270" s="35">
        <v>41487</v>
      </c>
      <c r="D270" s="36">
        <v>242536</v>
      </c>
      <c r="E270" s="36">
        <f t="shared" si="107"/>
        <v>-25525</v>
      </c>
      <c r="F270" s="36">
        <f>AVERAGE($E$12:E270)</f>
        <v>317.88416988416986</v>
      </c>
      <c r="G270" s="107">
        <f t="shared" si="92"/>
        <v>248101.33333333334</v>
      </c>
      <c r="H270" s="103">
        <f t="shared" si="93"/>
        <v>248212.55038759689</v>
      </c>
      <c r="I270" s="59">
        <f t="shared" si="96"/>
        <v>-5676.5503875968861</v>
      </c>
      <c r="J270" s="59">
        <f t="shared" si="94"/>
        <v>5676.5503875968861</v>
      </c>
      <c r="K270" s="99">
        <f t="shared" si="97"/>
        <v>2.3404980652756233E-2</v>
      </c>
      <c r="L270" s="100">
        <f t="shared" si="95"/>
        <v>32223224.302926358</v>
      </c>
      <c r="N270" s="107">
        <f t="shared" si="98"/>
        <v>255745.52050896906</v>
      </c>
      <c r="O270" s="59">
        <f t="shared" si="99"/>
        <v>-13209.520508969057</v>
      </c>
      <c r="P270" s="59">
        <f t="shared" si="100"/>
        <v>13209.520508969057</v>
      </c>
      <c r="Q270" s="99">
        <f t="shared" si="108"/>
        <v>5.4464164119838114E-2</v>
      </c>
      <c r="R270" s="100">
        <f t="shared" si="101"/>
        <v>174491432.07687414</v>
      </c>
      <c r="T270" s="107">
        <f t="shared" si="102"/>
        <v>256596.70557807514</v>
      </c>
      <c r="U270" s="103">
        <f t="shared" si="103"/>
        <v>1128.5133652713969</v>
      </c>
      <c r="V270" s="108">
        <v>1</v>
      </c>
      <c r="W270" s="103">
        <f t="shared" si="104"/>
        <v>257725.21894334652</v>
      </c>
      <c r="X270" s="104">
        <f t="shared" si="109"/>
        <v>-15189.218943346525</v>
      </c>
      <c r="Y270" s="104">
        <f t="shared" si="105"/>
        <v>15189.218943346525</v>
      </c>
      <c r="Z270" s="105">
        <f t="shared" si="110"/>
        <v>5.6663292845085728E-2</v>
      </c>
      <c r="AA270" s="106">
        <f t="shared" si="106"/>
        <v>230712372.10891691</v>
      </c>
      <c r="AC270" s="27">
        <f>_xlfn.FORECAST.ETS(C270,$D$11:D269,$C$11:C269,1,1,1)</f>
        <v>240507.15043627509</v>
      </c>
      <c r="AD270" s="42">
        <f t="shared" si="111"/>
        <v>2028.8495637249143</v>
      </c>
      <c r="AE270" s="27">
        <f t="shared" ref="AE270:AE333" si="112">ABS(AD270)</f>
        <v>2028.8495637249143</v>
      </c>
      <c r="AF270" s="42">
        <f t="shared" ref="AF270:AF333" si="113">AE270^2</f>
        <v>4116230.5522267753</v>
      </c>
    </row>
    <row r="271" spans="1:32" ht="15" customHeight="1" x14ac:dyDescent="0.25">
      <c r="A271" s="281"/>
      <c r="B271" s="34">
        <v>261</v>
      </c>
      <c r="C271" s="35">
        <v>41518</v>
      </c>
      <c r="D271" s="36">
        <v>258748</v>
      </c>
      <c r="E271" s="36">
        <f t="shared" si="107"/>
        <v>16212</v>
      </c>
      <c r="F271" s="36">
        <f>AVERAGE($E$12:E271)</f>
        <v>379.01538461538462</v>
      </c>
      <c r="G271" s="107">
        <f t="shared" si="92"/>
        <v>248407.08333333334</v>
      </c>
      <c r="H271" s="103">
        <f t="shared" si="93"/>
        <v>248419.21750321751</v>
      </c>
      <c r="I271" s="59">
        <f t="shared" si="96"/>
        <v>10328.782496782485</v>
      </c>
      <c r="J271" s="59">
        <f t="shared" si="94"/>
        <v>10328.782496782485</v>
      </c>
      <c r="K271" s="99">
        <f t="shared" si="97"/>
        <v>3.991830853487751E-2</v>
      </c>
      <c r="L271" s="100">
        <f t="shared" si="95"/>
        <v>106683747.86584023</v>
      </c>
      <c r="N271" s="107">
        <f t="shared" si="98"/>
        <v>253103.61640717526</v>
      </c>
      <c r="O271" s="59">
        <f t="shared" si="99"/>
        <v>5644.3835928247427</v>
      </c>
      <c r="P271" s="59">
        <f t="shared" si="100"/>
        <v>5644.3835928247427</v>
      </c>
      <c r="Q271" s="99">
        <f t="shared" si="108"/>
        <v>2.1814211483082931E-2</v>
      </c>
      <c r="R271" s="100">
        <f t="shared" si="101"/>
        <v>31859066.142949149</v>
      </c>
      <c r="T271" s="107">
        <f t="shared" si="102"/>
        <v>258032.05326034254</v>
      </c>
      <c r="U271" s="103">
        <f t="shared" si="103"/>
        <v>1175.6660359661091</v>
      </c>
      <c r="V271" s="108">
        <v>1</v>
      </c>
      <c r="W271" s="103">
        <f t="shared" si="104"/>
        <v>259207.71929630864</v>
      </c>
      <c r="X271" s="104">
        <f t="shared" si="109"/>
        <v>-459.71929630864179</v>
      </c>
      <c r="Y271" s="104">
        <f t="shared" si="105"/>
        <v>459.71929630864179</v>
      </c>
      <c r="Z271" s="105">
        <f t="shared" si="110"/>
        <v>1.8954682863931201E-3</v>
      </c>
      <c r="AA271" s="106">
        <f t="shared" si="106"/>
        <v>211341.83139851279</v>
      </c>
      <c r="AC271" s="27">
        <f>_xlfn.FORECAST.ETS(C271,$D$11:D270,$C$11:C270,1,1,1)</f>
        <v>256872.38345442922</v>
      </c>
      <c r="AD271" s="42">
        <f t="shared" si="111"/>
        <v>1875.6165455707815</v>
      </c>
      <c r="AE271" s="27">
        <f t="shared" si="112"/>
        <v>1875.6165455707815</v>
      </c>
      <c r="AF271" s="42">
        <f t="shared" si="113"/>
        <v>3517937.4260188714</v>
      </c>
    </row>
    <row r="272" spans="1:32" ht="15" customHeight="1" x14ac:dyDescent="0.25">
      <c r="A272" s="281"/>
      <c r="B272" s="34">
        <v>262</v>
      </c>
      <c r="C272" s="35">
        <v>41548</v>
      </c>
      <c r="D272" s="36">
        <v>240055</v>
      </c>
      <c r="E272" s="36">
        <f t="shared" si="107"/>
        <v>-18693</v>
      </c>
      <c r="F272" s="36">
        <f>AVERAGE($E$12:E272)</f>
        <v>305.94252873563221</v>
      </c>
      <c r="G272" s="107">
        <f t="shared" si="92"/>
        <v>248838.25</v>
      </c>
      <c r="H272" s="103">
        <f t="shared" si="93"/>
        <v>248786.09871794874</v>
      </c>
      <c r="I272" s="59">
        <f t="shared" si="96"/>
        <v>-8731.098717948742</v>
      </c>
      <c r="J272" s="59">
        <f t="shared" si="94"/>
        <v>8731.098717948742</v>
      </c>
      <c r="K272" s="99">
        <f t="shared" si="97"/>
        <v>3.6371242914951751E-2</v>
      </c>
      <c r="L272" s="100">
        <f t="shared" si="95"/>
        <v>76232084.822566167</v>
      </c>
      <c r="N272" s="107">
        <f t="shared" si="98"/>
        <v>254232.49312574023</v>
      </c>
      <c r="O272" s="59">
        <f t="shared" si="99"/>
        <v>-14177.493125740235</v>
      </c>
      <c r="P272" s="59">
        <f t="shared" si="100"/>
        <v>14177.493125740235</v>
      </c>
      <c r="Q272" s="99">
        <f t="shared" si="108"/>
        <v>5.9059353588720227E-2</v>
      </c>
      <c r="R272" s="100">
        <f t="shared" si="101"/>
        <v>201001311.33041161</v>
      </c>
      <c r="T272" s="107">
        <f t="shared" si="102"/>
        <v>253461.90350741605</v>
      </c>
      <c r="U272" s="103">
        <f t="shared" si="103"/>
        <v>292.67953556868963</v>
      </c>
      <c r="V272" s="108">
        <v>1</v>
      </c>
      <c r="W272" s="103">
        <f t="shared" si="104"/>
        <v>253754.58304298474</v>
      </c>
      <c r="X272" s="104">
        <f t="shared" si="109"/>
        <v>-13699.583042984741</v>
      </c>
      <c r="Y272" s="104">
        <f t="shared" si="105"/>
        <v>13699.583042984741</v>
      </c>
      <c r="Z272" s="105">
        <f t="shared" si="110"/>
        <v>5.2945657717102128E-2</v>
      </c>
      <c r="AA272" s="106">
        <f t="shared" si="106"/>
        <v>187678575.55163506</v>
      </c>
      <c r="AC272" s="27">
        <f>_xlfn.FORECAST.ETS(C272,$D$11:D271,$C$11:C271,1,1,1)</f>
        <v>243988.76662277628</v>
      </c>
      <c r="AD272" s="42">
        <f t="shared" si="111"/>
        <v>-3933.766622776282</v>
      </c>
      <c r="AE272" s="27">
        <f t="shared" si="112"/>
        <v>3933.766622776282</v>
      </c>
      <c r="AF272" s="42">
        <f t="shared" si="113"/>
        <v>15474519.842468716</v>
      </c>
    </row>
    <row r="273" spans="1:32" ht="15" customHeight="1" x14ac:dyDescent="0.25">
      <c r="A273" s="281"/>
      <c r="B273" s="34">
        <v>263</v>
      </c>
      <c r="C273" s="35">
        <v>41579</v>
      </c>
      <c r="D273" s="36">
        <v>241237</v>
      </c>
      <c r="E273" s="36">
        <f t="shared" si="107"/>
        <v>1182</v>
      </c>
      <c r="F273" s="36">
        <f>AVERAGE($E$12:E273)</f>
        <v>309.28625954198475</v>
      </c>
      <c r="G273" s="107">
        <f t="shared" si="92"/>
        <v>248812.75</v>
      </c>
      <c r="H273" s="103">
        <f t="shared" si="93"/>
        <v>249144.19252873564</v>
      </c>
      <c r="I273" s="59">
        <f t="shared" si="96"/>
        <v>-7907.1925287356426</v>
      </c>
      <c r="J273" s="59">
        <f t="shared" si="94"/>
        <v>7907.1925287356426</v>
      </c>
      <c r="K273" s="99">
        <f t="shared" si="97"/>
        <v>3.277769383940126E-2</v>
      </c>
      <c r="L273" s="100">
        <f t="shared" si="95"/>
        <v>62523693.686492763</v>
      </c>
      <c r="N273" s="107">
        <f t="shared" si="98"/>
        <v>251396.99450059221</v>
      </c>
      <c r="O273" s="59">
        <f t="shared" si="99"/>
        <v>-10159.994500592205</v>
      </c>
      <c r="P273" s="59">
        <f t="shared" si="100"/>
        <v>10159.994500592205</v>
      </c>
      <c r="Q273" s="99">
        <f t="shared" si="108"/>
        <v>4.211623631777963E-2</v>
      </c>
      <c r="R273" s="100">
        <f t="shared" si="101"/>
        <v>103225488.25206386</v>
      </c>
      <c r="T273" s="107">
        <f t="shared" si="102"/>
        <v>249999.30813008931</v>
      </c>
      <c r="U273" s="103">
        <f t="shared" si="103"/>
        <v>-284.4111988362904</v>
      </c>
      <c r="V273" s="108">
        <v>1</v>
      </c>
      <c r="W273" s="103">
        <f t="shared" si="104"/>
        <v>249714.89693125302</v>
      </c>
      <c r="X273" s="104">
        <f t="shared" si="109"/>
        <v>-8477.8969312530244</v>
      </c>
      <c r="Y273" s="104">
        <f t="shared" si="105"/>
        <v>8477.8969312530244</v>
      </c>
      <c r="Z273" s="105">
        <f t="shared" si="110"/>
        <v>3.5316477187532128E-2</v>
      </c>
      <c r="AA273" s="106">
        <f t="shared" si="106"/>
        <v>71874736.376949444</v>
      </c>
      <c r="AC273" s="27">
        <f>_xlfn.FORECAST.ETS(C273,$D$11:D272,$C$11:C272,1,1,1)</f>
        <v>241951.96940898921</v>
      </c>
      <c r="AD273" s="42">
        <f t="shared" si="111"/>
        <v>-714.96940898921457</v>
      </c>
      <c r="AE273" s="27">
        <f t="shared" si="112"/>
        <v>714.96940898921457</v>
      </c>
      <c r="AF273" s="42">
        <f t="shared" si="113"/>
        <v>511181.25579038676</v>
      </c>
    </row>
    <row r="274" spans="1:32" ht="15" customHeight="1" x14ac:dyDescent="0.25">
      <c r="A274" s="281"/>
      <c r="B274" s="34">
        <v>264</v>
      </c>
      <c r="C274" s="35">
        <v>41609</v>
      </c>
      <c r="D274" s="36">
        <v>226413</v>
      </c>
      <c r="E274" s="36">
        <f t="shared" si="107"/>
        <v>-14824</v>
      </c>
      <c r="F274" s="36">
        <f>AVERAGE($E$12:E274)</f>
        <v>251.74524714828897</v>
      </c>
      <c r="G274" s="107">
        <f t="shared" si="92"/>
        <v>249023.41666666666</v>
      </c>
      <c r="H274" s="103">
        <f t="shared" si="93"/>
        <v>249122.03625954199</v>
      </c>
      <c r="I274" s="59">
        <f t="shared" si="96"/>
        <v>-22709.036259541987</v>
      </c>
      <c r="J274" s="59">
        <f t="shared" si="94"/>
        <v>22709.036259541987</v>
      </c>
      <c r="K274" s="99">
        <f t="shared" si="97"/>
        <v>0.10029917124697781</v>
      </c>
      <c r="L274" s="100">
        <f t="shared" si="95"/>
        <v>515700327.83719271</v>
      </c>
      <c r="N274" s="107">
        <f t="shared" si="98"/>
        <v>249364.99560047378</v>
      </c>
      <c r="O274" s="59">
        <f t="shared" si="99"/>
        <v>-22951.995600473776</v>
      </c>
      <c r="P274" s="59">
        <f t="shared" si="100"/>
        <v>22951.995600473776</v>
      </c>
      <c r="Q274" s="99">
        <f t="shared" si="108"/>
        <v>0.10137225159541977</v>
      </c>
      <c r="R274" s="100">
        <f t="shared" si="101"/>
        <v>526794102.04416758</v>
      </c>
      <c r="T274" s="107">
        <f t="shared" si="102"/>
        <v>242724.32785187711</v>
      </c>
      <c r="U274" s="103">
        <f t="shared" si="103"/>
        <v>-1358.6847839931504</v>
      </c>
      <c r="V274" s="108">
        <v>1</v>
      </c>
      <c r="W274" s="103">
        <f t="shared" si="104"/>
        <v>241365.64306788397</v>
      </c>
      <c r="X274" s="104">
        <f t="shared" si="109"/>
        <v>-14952.643067883968</v>
      </c>
      <c r="Y274" s="104">
        <f t="shared" si="105"/>
        <v>14952.643067883968</v>
      </c>
      <c r="Z274" s="105">
        <f t="shared" si="110"/>
        <v>6.1983207666667914E-2</v>
      </c>
      <c r="AA274" s="106">
        <f t="shared" si="106"/>
        <v>223581534.71553847</v>
      </c>
      <c r="AC274" s="27">
        <f>_xlfn.FORECAST.ETS(C274,$D$11:D273,$C$11:C273,1,1,1)</f>
        <v>227221.13029894282</v>
      </c>
      <c r="AD274" s="42">
        <f t="shared" si="111"/>
        <v>-808.13029894282226</v>
      </c>
      <c r="AE274" s="27">
        <f t="shared" si="112"/>
        <v>808.13029894282226</v>
      </c>
      <c r="AF274" s="42">
        <f t="shared" si="113"/>
        <v>653074.58006941527</v>
      </c>
    </row>
    <row r="275" spans="1:32" ht="15" customHeight="1" x14ac:dyDescent="0.25">
      <c r="A275" s="281"/>
      <c r="B275" s="34">
        <v>265</v>
      </c>
      <c r="C275" s="35">
        <v>41640</v>
      </c>
      <c r="D275" s="36">
        <v>213949</v>
      </c>
      <c r="E275" s="36">
        <f t="shared" si="107"/>
        <v>-12464</v>
      </c>
      <c r="F275" s="36">
        <f>AVERAGE($E$12:E275)</f>
        <v>203.57954545454547</v>
      </c>
      <c r="G275" s="107">
        <f t="shared" si="92"/>
        <v>248772.91666666666</v>
      </c>
      <c r="H275" s="103">
        <f t="shared" si="93"/>
        <v>249275.16191381495</v>
      </c>
      <c r="I275" s="59">
        <f t="shared" si="96"/>
        <v>-35326.161913814954</v>
      </c>
      <c r="J275" s="59">
        <f t="shared" si="94"/>
        <v>35326.161913814954</v>
      </c>
      <c r="K275" s="99">
        <f t="shared" si="97"/>
        <v>0.16511487276787906</v>
      </c>
      <c r="L275" s="100">
        <f t="shared" si="95"/>
        <v>1247937715.5610702</v>
      </c>
      <c r="N275" s="107">
        <f t="shared" si="98"/>
        <v>244774.59648037903</v>
      </c>
      <c r="O275" s="59">
        <f t="shared" si="99"/>
        <v>-30825.596480379027</v>
      </c>
      <c r="P275" s="59">
        <f t="shared" si="100"/>
        <v>30825.596480379027</v>
      </c>
      <c r="Q275" s="99">
        <f t="shared" si="108"/>
        <v>0.14407917999326486</v>
      </c>
      <c r="R275" s="100">
        <f t="shared" si="101"/>
        <v>950217398.37115586</v>
      </c>
      <c r="T275" s="107">
        <f t="shared" si="102"/>
        <v>233140.65014751878</v>
      </c>
      <c r="U275" s="103">
        <f t="shared" si="103"/>
        <v>-2622.6580788882384</v>
      </c>
      <c r="V275" s="108">
        <v>1</v>
      </c>
      <c r="W275" s="103">
        <f t="shared" si="104"/>
        <v>230517.99206863056</v>
      </c>
      <c r="X275" s="104">
        <f t="shared" si="109"/>
        <v>-16568.992068630556</v>
      </c>
      <c r="Y275" s="104">
        <f t="shared" si="105"/>
        <v>16568.992068630556</v>
      </c>
      <c r="Z275" s="105">
        <f t="shared" si="110"/>
        <v>7.3180391888409926E-2</v>
      </c>
      <c r="AA275" s="106">
        <f t="shared" si="106"/>
        <v>274531498.17034227</v>
      </c>
      <c r="AC275" s="27">
        <f>_xlfn.FORECAST.ETS(C275,$D$11:D274,$C$11:C274,1,1,1)</f>
        <v>214874.78160016943</v>
      </c>
      <c r="AD275" s="42">
        <f t="shared" si="111"/>
        <v>-925.78160016943002</v>
      </c>
      <c r="AE275" s="27">
        <f t="shared" si="112"/>
        <v>925.78160016943002</v>
      </c>
      <c r="AF275" s="42">
        <f t="shared" si="113"/>
        <v>857071.57121227041</v>
      </c>
    </row>
    <row r="276" spans="1:32" ht="15" customHeight="1" x14ac:dyDescent="0.25">
      <c r="A276" s="281"/>
      <c r="B276" s="34">
        <v>266</v>
      </c>
      <c r="C276" s="35">
        <v>41671</v>
      </c>
      <c r="D276" s="36">
        <v>253424</v>
      </c>
      <c r="E276" s="36">
        <f t="shared" si="107"/>
        <v>39475</v>
      </c>
      <c r="F276" s="36">
        <f>AVERAGE($E$12:E276)</f>
        <v>351.77358490566036</v>
      </c>
      <c r="G276" s="107">
        <f t="shared" si="92"/>
        <v>248618.41666666666</v>
      </c>
      <c r="H276" s="103">
        <f t="shared" si="93"/>
        <v>248976.49621212122</v>
      </c>
      <c r="I276" s="59">
        <f t="shared" si="96"/>
        <v>4447.5037878787844</v>
      </c>
      <c r="J276" s="59">
        <f t="shared" si="94"/>
        <v>4447.5037878787844</v>
      </c>
      <c r="K276" s="99">
        <f t="shared" si="97"/>
        <v>1.7549655075599725E-2</v>
      </c>
      <c r="L276" s="100">
        <f t="shared" si="95"/>
        <v>19780289.943196137</v>
      </c>
      <c r="N276" s="107">
        <f t="shared" si="98"/>
        <v>238609.47718430322</v>
      </c>
      <c r="O276" s="59">
        <f t="shared" si="99"/>
        <v>14814.522815696779</v>
      </c>
      <c r="P276" s="59">
        <f t="shared" si="100"/>
        <v>14814.522815696779</v>
      </c>
      <c r="Q276" s="99">
        <f t="shared" si="108"/>
        <v>5.8457457919126758E-2</v>
      </c>
      <c r="R276" s="100">
        <f t="shared" si="101"/>
        <v>219470086.25680041</v>
      </c>
      <c r="T276" s="107">
        <f t="shared" si="102"/>
        <v>237389.79444804136</v>
      </c>
      <c r="U276" s="103">
        <f t="shared" si="103"/>
        <v>-1566.6359303626496</v>
      </c>
      <c r="V276" s="108">
        <v>1</v>
      </c>
      <c r="W276" s="103">
        <f t="shared" si="104"/>
        <v>235823.1585176787</v>
      </c>
      <c r="X276" s="104">
        <f t="shared" si="109"/>
        <v>17600.841482321295</v>
      </c>
      <c r="Y276" s="104">
        <f t="shared" si="105"/>
        <v>17600.841482321295</v>
      </c>
      <c r="Z276" s="105">
        <f t="shared" si="110"/>
        <v>8.2266528389108126E-2</v>
      </c>
      <c r="AA276" s="106">
        <f t="shared" si="106"/>
        <v>309789620.88580209</v>
      </c>
      <c r="AC276" s="27">
        <f>_xlfn.FORECAST.ETS(C276,$D$11:D275,$C$11:C275,1,1,1)</f>
        <v>248577.56075775405</v>
      </c>
      <c r="AD276" s="42">
        <f t="shared" si="111"/>
        <v>4846.4392422459496</v>
      </c>
      <c r="AE276" s="27">
        <f t="shared" si="112"/>
        <v>4846.4392422459496</v>
      </c>
      <c r="AF276" s="42">
        <f t="shared" si="113"/>
        <v>23487973.328781493</v>
      </c>
    </row>
    <row r="277" spans="1:32" ht="15" customHeight="1" x14ac:dyDescent="0.25">
      <c r="A277" s="281"/>
      <c r="B277" s="34">
        <v>267</v>
      </c>
      <c r="C277" s="35">
        <v>41699</v>
      </c>
      <c r="D277" s="36">
        <v>256736</v>
      </c>
      <c r="E277" s="36">
        <f t="shared" si="107"/>
        <v>3312</v>
      </c>
      <c r="F277" s="36">
        <f>AVERAGE($E$12:E277)</f>
        <v>362.90225563909775</v>
      </c>
      <c r="G277" s="107">
        <f t="shared" si="92"/>
        <v>248651.58333333334</v>
      </c>
      <c r="H277" s="103">
        <f t="shared" si="93"/>
        <v>248970.19025157232</v>
      </c>
      <c r="I277" s="59">
        <f t="shared" si="96"/>
        <v>7765.8097484276805</v>
      </c>
      <c r="J277" s="59">
        <f t="shared" si="94"/>
        <v>7765.8097484276805</v>
      </c>
      <c r="K277" s="99">
        <f t="shared" si="97"/>
        <v>3.0248230666629069E-2</v>
      </c>
      <c r="L277" s="100">
        <f t="shared" si="95"/>
        <v>60307801.048774391</v>
      </c>
      <c r="N277" s="107">
        <f t="shared" si="98"/>
        <v>241572.38174744259</v>
      </c>
      <c r="O277" s="59">
        <f t="shared" si="99"/>
        <v>15163.618252557411</v>
      </c>
      <c r="P277" s="59">
        <f t="shared" si="100"/>
        <v>15163.618252557411</v>
      </c>
      <c r="Q277" s="99">
        <f t="shared" si="108"/>
        <v>5.9063077451379668E-2</v>
      </c>
      <c r="R277" s="100">
        <f t="shared" si="101"/>
        <v>229935318.50929227</v>
      </c>
      <c r="T277" s="107">
        <f t="shared" si="102"/>
        <v>242097.01096237509</v>
      </c>
      <c r="U277" s="103">
        <f t="shared" si="103"/>
        <v>-602.50355687771139</v>
      </c>
      <c r="V277" s="108">
        <v>1</v>
      </c>
      <c r="W277" s="103">
        <f t="shared" si="104"/>
        <v>241494.50740549737</v>
      </c>
      <c r="X277" s="104">
        <f t="shared" si="109"/>
        <v>15241.492594502633</v>
      </c>
      <c r="Y277" s="104">
        <f t="shared" si="105"/>
        <v>15241.492594502633</v>
      </c>
      <c r="Z277" s="105">
        <f t="shared" si="110"/>
        <v>6.0142261958230608E-2</v>
      </c>
      <c r="AA277" s="106">
        <f t="shared" si="106"/>
        <v>232303096.50827861</v>
      </c>
      <c r="AC277" s="27">
        <f>_xlfn.FORECAST.ETS(C277,$D$11:D276,$C$11:C276,1,1,1)</f>
        <v>251218.16979645353</v>
      </c>
      <c r="AD277" s="42">
        <f t="shared" si="111"/>
        <v>5517.8302035464731</v>
      </c>
      <c r="AE277" s="27">
        <f t="shared" si="112"/>
        <v>5517.8302035464731</v>
      </c>
      <c r="AF277" s="42">
        <f t="shared" si="113"/>
        <v>30446450.155169711</v>
      </c>
    </row>
    <row r="278" spans="1:32" ht="15" customHeight="1" x14ac:dyDescent="0.25">
      <c r="A278" s="281"/>
      <c r="B278" s="34">
        <v>268</v>
      </c>
      <c r="C278" s="35">
        <v>41730</v>
      </c>
      <c r="D278" s="36">
        <v>266237</v>
      </c>
      <c r="E278" s="36">
        <f t="shared" si="107"/>
        <v>9501</v>
      </c>
      <c r="F278" s="36">
        <f>AVERAGE($E$12:E278)</f>
        <v>397.12734082397003</v>
      </c>
      <c r="G278" s="107">
        <f t="shared" si="92"/>
        <v>249040.91666666666</v>
      </c>
      <c r="H278" s="103">
        <f t="shared" si="93"/>
        <v>249014.48558897243</v>
      </c>
      <c r="I278" s="59">
        <f t="shared" si="96"/>
        <v>17222.514411027572</v>
      </c>
      <c r="J278" s="59">
        <f t="shared" si="94"/>
        <v>17222.514411027572</v>
      </c>
      <c r="K278" s="99">
        <f t="shared" si="97"/>
        <v>6.4688658642591268E-2</v>
      </c>
      <c r="L278" s="100">
        <f t="shared" si="95"/>
        <v>296615002.6380524</v>
      </c>
      <c r="N278" s="107">
        <f t="shared" si="98"/>
        <v>244605.10539795409</v>
      </c>
      <c r="O278" s="59">
        <f t="shared" si="99"/>
        <v>21631.894602045912</v>
      </c>
      <c r="P278" s="59">
        <f t="shared" si="100"/>
        <v>21631.894602045912</v>
      </c>
      <c r="Q278" s="99">
        <f t="shared" si="108"/>
        <v>8.1250519657470266E-2</v>
      </c>
      <c r="R278" s="100">
        <f t="shared" si="101"/>
        <v>467938864.07402307</v>
      </c>
      <c r="T278" s="107">
        <f t="shared" si="102"/>
        <v>248917.25518384814</v>
      </c>
      <c r="U278" s="103">
        <f t="shared" si="103"/>
        <v>538.1849588955838</v>
      </c>
      <c r="V278" s="108">
        <v>1</v>
      </c>
      <c r="W278" s="103">
        <f t="shared" si="104"/>
        <v>249455.44014274373</v>
      </c>
      <c r="X278" s="104">
        <f t="shared" si="109"/>
        <v>16781.559857256274</v>
      </c>
      <c r="Y278" s="104">
        <f t="shared" si="105"/>
        <v>16781.559857256274</v>
      </c>
      <c r="Z278" s="105">
        <f t="shared" si="110"/>
        <v>6.5365043691793412E-2</v>
      </c>
      <c r="AA278" s="106">
        <f t="shared" si="106"/>
        <v>281620751.24267519</v>
      </c>
      <c r="AC278" s="27">
        <f>_xlfn.FORECAST.ETS(C278,$D$11:D277,$C$11:C277,1,1,1)</f>
        <v>263696.89266601071</v>
      </c>
      <c r="AD278" s="42">
        <f t="shared" si="111"/>
        <v>2540.1073339892901</v>
      </c>
      <c r="AE278" s="27">
        <f t="shared" si="112"/>
        <v>2540.1073339892901</v>
      </c>
      <c r="AF278" s="42">
        <f t="shared" si="113"/>
        <v>6452145.268186179</v>
      </c>
    </row>
    <row r="279" spans="1:32" ht="15" customHeight="1" x14ac:dyDescent="0.25">
      <c r="A279" s="281"/>
      <c r="B279" s="34">
        <v>269</v>
      </c>
      <c r="C279" s="35">
        <v>41760</v>
      </c>
      <c r="D279" s="36">
        <v>263459</v>
      </c>
      <c r="E279" s="36">
        <f t="shared" si="107"/>
        <v>-2778</v>
      </c>
      <c r="F279" s="36">
        <f>AVERAGE($E$12:E279)</f>
        <v>385.27985074626866</v>
      </c>
      <c r="G279" s="107">
        <f t="shared" ref="G279:G322" si="114">AVERAGE(D267:D278)</f>
        <v>249276.83333333334</v>
      </c>
      <c r="H279" s="103">
        <f t="shared" ref="H279:H322" si="115">G278+$F278</f>
        <v>249438.04400749062</v>
      </c>
      <c r="I279" s="59">
        <f t="shared" si="96"/>
        <v>14020.955992509378</v>
      </c>
      <c r="J279" s="59">
        <f t="shared" ref="J279:J334" si="116">ABS(I279)</f>
        <v>14020.955992509378</v>
      </c>
      <c r="K279" s="99">
        <f t="shared" si="97"/>
        <v>5.3218739889354237E-2</v>
      </c>
      <c r="L279" s="100">
        <f t="shared" ref="L279:L334" si="117">J279^2</f>
        <v>196587206.94388464</v>
      </c>
      <c r="N279" s="107">
        <f t="shared" si="98"/>
        <v>248931.48431836328</v>
      </c>
      <c r="O279" s="59">
        <f t="shared" si="99"/>
        <v>14527.515681636723</v>
      </c>
      <c r="P279" s="59">
        <f t="shared" si="100"/>
        <v>14527.515681636723</v>
      </c>
      <c r="Q279" s="99">
        <f t="shared" si="108"/>
        <v>5.5141466723993955E-2</v>
      </c>
      <c r="R279" s="100">
        <f t="shared" si="101"/>
        <v>211048711.88020092</v>
      </c>
      <c r="T279" s="107">
        <f t="shared" si="102"/>
        <v>253656.50809992058</v>
      </c>
      <c r="U279" s="103">
        <f t="shared" si="103"/>
        <v>1183.7828043068898</v>
      </c>
      <c r="V279" s="108">
        <v>1</v>
      </c>
      <c r="W279" s="103">
        <f t="shared" si="104"/>
        <v>254840.29090422747</v>
      </c>
      <c r="X279" s="104">
        <f t="shared" si="109"/>
        <v>8618.7090957725304</v>
      </c>
      <c r="Y279" s="104">
        <f t="shared" si="105"/>
        <v>8618.7090957725304</v>
      </c>
      <c r="Z279" s="105">
        <f t="shared" si="110"/>
        <v>3.2372319008148867E-2</v>
      </c>
      <c r="AA279" s="106">
        <f t="shared" si="106"/>
        <v>74282146.477552146</v>
      </c>
      <c r="AC279" s="27">
        <f>_xlfn.FORECAST.ETS(C279,$D$11:D278,$C$11:C278,1,1,1)</f>
        <v>265217.04922449548</v>
      </c>
      <c r="AD279" s="42">
        <f t="shared" si="111"/>
        <v>-1758.0492244954803</v>
      </c>
      <c r="AE279" s="27">
        <f t="shared" si="112"/>
        <v>1758.0492244954803</v>
      </c>
      <c r="AF279" s="42">
        <f t="shared" si="113"/>
        <v>3090737.0757491598</v>
      </c>
    </row>
    <row r="280" spans="1:32" ht="15" customHeight="1" x14ac:dyDescent="0.25">
      <c r="A280" s="281"/>
      <c r="B280" s="34">
        <v>270</v>
      </c>
      <c r="C280" s="35">
        <v>41791</v>
      </c>
      <c r="D280" s="36">
        <v>270053</v>
      </c>
      <c r="E280" s="36">
        <f t="shared" si="107"/>
        <v>6594</v>
      </c>
      <c r="F280" s="36">
        <f>AVERAGE($E$12:E280)</f>
        <v>408.36059479553904</v>
      </c>
      <c r="G280" s="107">
        <f t="shared" si="114"/>
        <v>249566.75</v>
      </c>
      <c r="H280" s="103">
        <f t="shared" si="115"/>
        <v>249662.11318407962</v>
      </c>
      <c r="I280" s="59">
        <f t="shared" si="96"/>
        <v>20390.886815920385</v>
      </c>
      <c r="J280" s="59">
        <f t="shared" si="116"/>
        <v>20390.886815920385</v>
      </c>
      <c r="K280" s="99">
        <f t="shared" si="97"/>
        <v>7.5506981281157348E-2</v>
      </c>
      <c r="L280" s="100">
        <f t="shared" si="117"/>
        <v>415788265.1396758</v>
      </c>
      <c r="N280" s="107">
        <f t="shared" si="98"/>
        <v>251836.98745469062</v>
      </c>
      <c r="O280" s="59">
        <f t="shared" si="99"/>
        <v>18216.012545309379</v>
      </c>
      <c r="P280" s="59">
        <f t="shared" si="100"/>
        <v>18216.012545309379</v>
      </c>
      <c r="Q280" s="99">
        <f t="shared" si="108"/>
        <v>6.7453472263997727E-2</v>
      </c>
      <c r="R280" s="100">
        <f t="shared" si="101"/>
        <v>331823113.05086869</v>
      </c>
      <c r="T280" s="107">
        <f t="shared" si="102"/>
        <v>259404.10363295922</v>
      </c>
      <c r="U280" s="103">
        <f t="shared" si="103"/>
        <v>1885.1253425765876</v>
      </c>
      <c r="V280" s="108">
        <v>1</v>
      </c>
      <c r="W280" s="103">
        <f t="shared" si="104"/>
        <v>261289.22897553581</v>
      </c>
      <c r="X280" s="104">
        <f t="shared" si="109"/>
        <v>8763.771024464193</v>
      </c>
      <c r="Y280" s="104">
        <f t="shared" si="105"/>
        <v>8763.771024464193</v>
      </c>
      <c r="Z280" s="105">
        <f t="shared" si="110"/>
        <v>3.3264268916469712E-2</v>
      </c>
      <c r="AA280" s="106">
        <f t="shared" si="106"/>
        <v>76803682.569238171</v>
      </c>
      <c r="AC280" s="27">
        <f>_xlfn.FORECAST.ETS(C280,$D$11:D279,$C$11:C279,1,1,1)</f>
        <v>269239.78925766522</v>
      </c>
      <c r="AD280" s="42">
        <f t="shared" si="111"/>
        <v>813.21074233477702</v>
      </c>
      <c r="AE280" s="27">
        <f t="shared" si="112"/>
        <v>813.21074233477702</v>
      </c>
      <c r="AF280" s="42">
        <f t="shared" si="113"/>
        <v>661311.7114486791</v>
      </c>
    </row>
    <row r="281" spans="1:32" ht="15" customHeight="1" x14ac:dyDescent="0.25">
      <c r="A281" s="281"/>
      <c r="B281" s="34">
        <v>271</v>
      </c>
      <c r="C281" s="35">
        <v>41821</v>
      </c>
      <c r="D281" s="36">
        <v>268831</v>
      </c>
      <c r="E281" s="36">
        <f t="shared" si="107"/>
        <v>-1222</v>
      </c>
      <c r="F281" s="36">
        <f>AVERAGE($E$12:E281)</f>
        <v>402.32222222222219</v>
      </c>
      <c r="G281" s="107">
        <f t="shared" si="114"/>
        <v>250075.66666666666</v>
      </c>
      <c r="H281" s="103">
        <f t="shared" si="115"/>
        <v>249975.11059479555</v>
      </c>
      <c r="I281" s="59">
        <f t="shared" ref="I281:I334" si="118">$D281-H281</f>
        <v>18855.889405204449</v>
      </c>
      <c r="J281" s="59">
        <f t="shared" si="116"/>
        <v>18855.889405204449</v>
      </c>
      <c r="K281" s="99">
        <f t="shared" ref="K281:K334" si="119">J281/$D281</f>
        <v>7.0140308986703356E-2</v>
      </c>
      <c r="L281" s="100">
        <f t="shared" si="117"/>
        <v>355544565.2613014</v>
      </c>
      <c r="N281" s="107">
        <f t="shared" si="98"/>
        <v>255480.18996375252</v>
      </c>
      <c r="O281" s="59">
        <f t="shared" si="99"/>
        <v>13350.81003624748</v>
      </c>
      <c r="P281" s="59">
        <f t="shared" si="100"/>
        <v>13350.81003624748</v>
      </c>
      <c r="Q281" s="99">
        <f t="shared" si="108"/>
        <v>4.9662464657154418E-2</v>
      </c>
      <c r="R281" s="100">
        <f t="shared" si="101"/>
        <v>178244128.62396643</v>
      </c>
      <c r="T281" s="107">
        <f t="shared" si="102"/>
        <v>263551.76028287504</v>
      </c>
      <c r="U281" s="103">
        <f t="shared" si="103"/>
        <v>2232.8191556934376</v>
      </c>
      <c r="V281" s="108">
        <v>1</v>
      </c>
      <c r="W281" s="103">
        <f t="shared" si="104"/>
        <v>265784.5794385685</v>
      </c>
      <c r="X281" s="104">
        <f t="shared" si="109"/>
        <v>3046.4205614314997</v>
      </c>
      <c r="Y281" s="104">
        <f t="shared" si="105"/>
        <v>3046.4205614314997</v>
      </c>
      <c r="Z281" s="105">
        <f t="shared" si="110"/>
        <v>1.1280824732298843E-2</v>
      </c>
      <c r="AA281" s="106">
        <f t="shared" si="106"/>
        <v>9280678.2371126134</v>
      </c>
      <c r="AC281" s="27">
        <f>_xlfn.FORECAST.ETS(C281,$D$11:D280,$C$11:C280,1,1,1)</f>
        <v>271492.94935841043</v>
      </c>
      <c r="AD281" s="42">
        <f t="shared" si="111"/>
        <v>-2661.9493584104348</v>
      </c>
      <c r="AE281" s="27">
        <f t="shared" si="112"/>
        <v>2661.9493584104348</v>
      </c>
      <c r="AF281" s="42">
        <f t="shared" si="113"/>
        <v>7085974.3867417257</v>
      </c>
    </row>
    <row r="282" spans="1:32" ht="15" customHeight="1" x14ac:dyDescent="0.25">
      <c r="A282" s="281"/>
      <c r="B282" s="34">
        <v>272</v>
      </c>
      <c r="C282" s="35">
        <v>41852</v>
      </c>
      <c r="D282" s="36">
        <v>247688</v>
      </c>
      <c r="E282" s="36">
        <f t="shared" si="107"/>
        <v>-21143</v>
      </c>
      <c r="F282" s="36">
        <f>AVERAGE($E$12:E282)</f>
        <v>322.81918819188189</v>
      </c>
      <c r="G282" s="107">
        <f t="shared" si="114"/>
        <v>250139.83333333334</v>
      </c>
      <c r="H282" s="103">
        <f t="shared" si="115"/>
        <v>250477.98888888888</v>
      </c>
      <c r="I282" s="59">
        <f t="shared" si="118"/>
        <v>-2789.9888888888818</v>
      </c>
      <c r="J282" s="59">
        <f t="shared" si="116"/>
        <v>2789.9888888888818</v>
      </c>
      <c r="K282" s="99">
        <f t="shared" si="119"/>
        <v>1.1264126194603218E-2</v>
      </c>
      <c r="L282" s="100">
        <f t="shared" si="117"/>
        <v>7784038.000123417</v>
      </c>
      <c r="N282" s="107">
        <f t="shared" si="98"/>
        <v>258150.35197100203</v>
      </c>
      <c r="O282" s="59">
        <f t="shared" si="99"/>
        <v>-10462.351971002034</v>
      </c>
      <c r="P282" s="59">
        <f t="shared" si="100"/>
        <v>10462.351971002034</v>
      </c>
      <c r="Q282" s="99">
        <f t="shared" si="108"/>
        <v>4.2240043809155199E-2</v>
      </c>
      <c r="R282" s="100">
        <f t="shared" si="101"/>
        <v>109460808.76513013</v>
      </c>
      <c r="T282" s="107">
        <f t="shared" si="102"/>
        <v>260355.60560699794</v>
      </c>
      <c r="U282" s="103">
        <f t="shared" si="103"/>
        <v>1398.5232470855601</v>
      </c>
      <c r="V282" s="108">
        <v>1</v>
      </c>
      <c r="W282" s="103">
        <f t="shared" si="104"/>
        <v>261754.12885408351</v>
      </c>
      <c r="X282" s="104">
        <f t="shared" si="109"/>
        <v>-14066.128854083508</v>
      </c>
      <c r="Y282" s="104">
        <f t="shared" si="105"/>
        <v>14066.128854083508</v>
      </c>
      <c r="Z282" s="105">
        <f t="shared" si="110"/>
        <v>5.2323314104710798E-2</v>
      </c>
      <c r="AA282" s="106">
        <f t="shared" si="106"/>
        <v>197855980.93968064</v>
      </c>
      <c r="AC282" s="27">
        <f>_xlfn.FORECAST.ETS(C282,$D$11:D281,$C$11:C281,1,1,1)</f>
        <v>245414.60609083742</v>
      </c>
      <c r="AD282" s="42">
        <f t="shared" si="111"/>
        <v>2273.3939091625798</v>
      </c>
      <c r="AE282" s="27">
        <f t="shared" si="112"/>
        <v>2273.3939091625798</v>
      </c>
      <c r="AF282" s="42">
        <f t="shared" si="113"/>
        <v>5168319.8662175164</v>
      </c>
    </row>
    <row r="283" spans="1:32" ht="15" customHeight="1" x14ac:dyDescent="0.25">
      <c r="A283" s="281"/>
      <c r="B283" s="34">
        <v>273</v>
      </c>
      <c r="C283" s="35">
        <v>41883</v>
      </c>
      <c r="D283" s="36">
        <v>265144</v>
      </c>
      <c r="E283" s="36">
        <f t="shared" si="107"/>
        <v>17456</v>
      </c>
      <c r="F283" s="36">
        <f>AVERAGE($E$12:E283)</f>
        <v>385.80882352941177</v>
      </c>
      <c r="G283" s="107">
        <f t="shared" si="114"/>
        <v>250569.16666666666</v>
      </c>
      <c r="H283" s="103">
        <f t="shared" si="115"/>
        <v>250462.65252152522</v>
      </c>
      <c r="I283" s="59">
        <f t="shared" si="118"/>
        <v>14681.347478474781</v>
      </c>
      <c r="J283" s="59">
        <f t="shared" si="116"/>
        <v>14681.347478474781</v>
      </c>
      <c r="K283" s="99">
        <f t="shared" si="119"/>
        <v>5.5371222726046151E-2</v>
      </c>
      <c r="L283" s="100">
        <f t="shared" si="117"/>
        <v>215541963.78371781</v>
      </c>
      <c r="N283" s="107">
        <f t="shared" si="98"/>
        <v>256057.88157680165</v>
      </c>
      <c r="O283" s="59">
        <f t="shared" si="99"/>
        <v>9086.1184231983498</v>
      </c>
      <c r="P283" s="59">
        <f t="shared" si="100"/>
        <v>9086.1184231983498</v>
      </c>
      <c r="Q283" s="99">
        <f t="shared" si="108"/>
        <v>3.4268617895175262E-2</v>
      </c>
      <c r="R283" s="100">
        <f t="shared" si="101"/>
        <v>82557548.000384465</v>
      </c>
      <c r="T283" s="107">
        <f t="shared" si="102"/>
        <v>262771.09019785846</v>
      </c>
      <c r="U283" s="103">
        <f t="shared" si="103"/>
        <v>1554.8044734547013</v>
      </c>
      <c r="V283" s="108">
        <v>1</v>
      </c>
      <c r="W283" s="103">
        <f t="shared" si="104"/>
        <v>264325.89467131317</v>
      </c>
      <c r="X283" s="104">
        <f t="shared" si="109"/>
        <v>818.1053286868264</v>
      </c>
      <c r="Y283" s="104">
        <f t="shared" si="105"/>
        <v>818.1053286868264</v>
      </c>
      <c r="Z283" s="105">
        <f t="shared" si="110"/>
        <v>3.3029671549967151E-3</v>
      </c>
      <c r="AA283" s="106">
        <f t="shared" si="106"/>
        <v>669296.32882578031</v>
      </c>
      <c r="AC283" s="27">
        <f>_xlfn.FORECAST.ETS(C283,$D$11:D282,$C$11:C282,1,1,1)</f>
        <v>260776.82783690662</v>
      </c>
      <c r="AD283" s="42">
        <f t="shared" si="111"/>
        <v>4367.1721630933753</v>
      </c>
      <c r="AE283" s="27">
        <f t="shared" si="112"/>
        <v>4367.1721630933753</v>
      </c>
      <c r="AF283" s="42">
        <f t="shared" si="113"/>
        <v>19072192.702097669</v>
      </c>
    </row>
    <row r="284" spans="1:32" ht="15" customHeight="1" x14ac:dyDescent="0.25">
      <c r="A284" s="281"/>
      <c r="B284" s="34">
        <v>274</v>
      </c>
      <c r="C284" s="35">
        <v>41913</v>
      </c>
      <c r="D284" s="36">
        <v>241451</v>
      </c>
      <c r="E284" s="36">
        <f t="shared" si="107"/>
        <v>-23693</v>
      </c>
      <c r="F284" s="36">
        <f>AVERAGE($E$12:E284)</f>
        <v>297.60805860805863</v>
      </c>
      <c r="G284" s="107">
        <f t="shared" si="114"/>
        <v>251102.16666666666</v>
      </c>
      <c r="H284" s="103">
        <f t="shared" si="115"/>
        <v>250954.97549019606</v>
      </c>
      <c r="I284" s="59">
        <f t="shared" si="118"/>
        <v>-9503.975490196055</v>
      </c>
      <c r="J284" s="59">
        <f t="shared" si="116"/>
        <v>9503.975490196055</v>
      </c>
      <c r="K284" s="99">
        <f t="shared" si="119"/>
        <v>3.9361922254188449E-2</v>
      </c>
      <c r="L284" s="100">
        <f t="shared" si="117"/>
        <v>90325550.118247345</v>
      </c>
      <c r="N284" s="107">
        <f t="shared" si="98"/>
        <v>257875.10526144132</v>
      </c>
      <c r="O284" s="59">
        <f t="shared" si="99"/>
        <v>-16424.10526144132</v>
      </c>
      <c r="P284" s="59">
        <f t="shared" si="100"/>
        <v>16424.10526144132</v>
      </c>
      <c r="Q284" s="99">
        <f t="shared" si="108"/>
        <v>6.8022519109224314E-2</v>
      </c>
      <c r="R284" s="100">
        <f t="shared" si="101"/>
        <v>269751233.63890445</v>
      </c>
      <c r="T284" s="107">
        <f t="shared" si="102"/>
        <v>257463.4262699192</v>
      </c>
      <c r="U284" s="103">
        <f t="shared" si="103"/>
        <v>500.21672117269259</v>
      </c>
      <c r="V284" s="108">
        <v>1</v>
      </c>
      <c r="W284" s="103">
        <f t="shared" si="104"/>
        <v>257963.64299109191</v>
      </c>
      <c r="X284" s="104">
        <f t="shared" si="109"/>
        <v>-16512.642991091911</v>
      </c>
      <c r="Y284" s="104">
        <f t="shared" si="105"/>
        <v>16512.642991091911</v>
      </c>
      <c r="Z284" s="105">
        <f t="shared" si="110"/>
        <v>6.227801870339103E-2</v>
      </c>
      <c r="AA284" s="106">
        <f t="shared" si="106"/>
        <v>272667378.55125678</v>
      </c>
      <c r="AC284" s="27">
        <f>_xlfn.FORECAST.ETS(C284,$D$11:D283,$C$11:C283,1,1,1)</f>
        <v>246348.8068163706</v>
      </c>
      <c r="AD284" s="42">
        <f t="shared" si="111"/>
        <v>-4897.8068163706048</v>
      </c>
      <c r="AE284" s="27">
        <f t="shared" si="112"/>
        <v>4897.8068163706048</v>
      </c>
      <c r="AF284" s="42">
        <f t="shared" si="113"/>
        <v>23988511.610486358</v>
      </c>
    </row>
    <row r="285" spans="1:32" ht="15" customHeight="1" x14ac:dyDescent="0.25">
      <c r="A285" s="281"/>
      <c r="B285" s="34">
        <v>275</v>
      </c>
      <c r="C285" s="35">
        <v>41944</v>
      </c>
      <c r="D285" s="36">
        <v>252271</v>
      </c>
      <c r="E285" s="36">
        <f t="shared" si="107"/>
        <v>10820</v>
      </c>
      <c r="F285" s="36">
        <f>AVERAGE($E$12:E285)</f>
        <v>336.0109489051095</v>
      </c>
      <c r="G285" s="107">
        <f t="shared" si="114"/>
        <v>251218.5</v>
      </c>
      <c r="H285" s="103">
        <f t="shared" si="115"/>
        <v>251399.77472527471</v>
      </c>
      <c r="I285" s="59">
        <f t="shared" si="118"/>
        <v>871.22527472529327</v>
      </c>
      <c r="J285" s="59">
        <f t="shared" si="116"/>
        <v>871.22527472529327</v>
      </c>
      <c r="K285" s="99">
        <f t="shared" si="119"/>
        <v>3.4535292392914494E-3</v>
      </c>
      <c r="L285" s="100">
        <f t="shared" si="117"/>
        <v>759033.47932016279</v>
      </c>
      <c r="N285" s="107">
        <f t="shared" si="98"/>
        <v>254590.28420915309</v>
      </c>
      <c r="O285" s="59">
        <f t="shared" si="99"/>
        <v>-2319.2842091530911</v>
      </c>
      <c r="P285" s="59">
        <f t="shared" si="100"/>
        <v>2319.2842091530911</v>
      </c>
      <c r="Q285" s="99">
        <f t="shared" si="108"/>
        <v>9.1936219745951415E-3</v>
      </c>
      <c r="R285" s="100">
        <f t="shared" si="101"/>
        <v>5379079.242826879</v>
      </c>
      <c r="T285" s="107">
        <f t="shared" si="102"/>
        <v>256255.85009376431</v>
      </c>
      <c r="U285" s="103">
        <f t="shared" si="103"/>
        <v>237.77216513072349</v>
      </c>
      <c r="V285" s="108">
        <v>1</v>
      </c>
      <c r="W285" s="103">
        <f t="shared" si="104"/>
        <v>256493.62225889505</v>
      </c>
      <c r="X285" s="104">
        <f t="shared" si="109"/>
        <v>-4222.6222588950477</v>
      </c>
      <c r="Y285" s="104">
        <f t="shared" si="105"/>
        <v>4222.6222588950477</v>
      </c>
      <c r="Z285" s="105">
        <f t="shared" si="110"/>
        <v>1.7488526694422669E-2</v>
      </c>
      <c r="AA285" s="106">
        <f t="shared" si="106"/>
        <v>17830538.741315916</v>
      </c>
      <c r="AC285" s="27">
        <f>_xlfn.FORECAST.ETS(C285,$D$11:D284,$C$11:C284,1,1,1)</f>
        <v>245669.53266614399</v>
      </c>
      <c r="AD285" s="42">
        <f t="shared" si="111"/>
        <v>6601.4673338560096</v>
      </c>
      <c r="AE285" s="27">
        <f t="shared" si="112"/>
        <v>6601.4673338560096</v>
      </c>
      <c r="AF285" s="42">
        <f t="shared" si="113"/>
        <v>43579370.959967971</v>
      </c>
    </row>
    <row r="286" spans="1:32" ht="15" customHeight="1" x14ac:dyDescent="0.25">
      <c r="A286" s="281"/>
      <c r="B286" s="34">
        <v>276</v>
      </c>
      <c r="C286" s="35">
        <v>41974</v>
      </c>
      <c r="D286" s="36">
        <v>233498</v>
      </c>
      <c r="E286" s="36">
        <f t="shared" si="107"/>
        <v>-18773</v>
      </c>
      <c r="F286" s="36">
        <f>AVERAGE($E$12:E286)</f>
        <v>266.52363636363634</v>
      </c>
      <c r="G286" s="107">
        <f t="shared" si="114"/>
        <v>252138</v>
      </c>
      <c r="H286" s="103">
        <f t="shared" si="115"/>
        <v>251554.51094890511</v>
      </c>
      <c r="I286" s="59">
        <f t="shared" si="118"/>
        <v>-18056.51094890511</v>
      </c>
      <c r="J286" s="59">
        <f t="shared" si="116"/>
        <v>18056.51094890511</v>
      </c>
      <c r="K286" s="99">
        <f t="shared" si="119"/>
        <v>7.7330473703865171E-2</v>
      </c>
      <c r="L286" s="100">
        <f t="shared" si="117"/>
        <v>326037587.64793015</v>
      </c>
      <c r="N286" s="107">
        <f t="shared" si="98"/>
        <v>254126.4273673225</v>
      </c>
      <c r="O286" s="59">
        <f t="shared" si="99"/>
        <v>-20628.427367322496</v>
      </c>
      <c r="P286" s="59">
        <f t="shared" si="100"/>
        <v>20628.427367322496</v>
      </c>
      <c r="Q286" s="99">
        <f t="shared" si="108"/>
        <v>8.8345199390669288E-2</v>
      </c>
      <c r="R286" s="100">
        <f t="shared" si="101"/>
        <v>425532015.64889973</v>
      </c>
      <c r="T286" s="107">
        <f t="shared" si="102"/>
        <v>249594.93558122651</v>
      </c>
      <c r="U286" s="103">
        <f t="shared" si="103"/>
        <v>-822.38141978377723</v>
      </c>
      <c r="V286" s="108">
        <v>1</v>
      </c>
      <c r="W286" s="103">
        <f t="shared" si="104"/>
        <v>248772.55416144273</v>
      </c>
      <c r="X286" s="104">
        <f t="shared" si="109"/>
        <v>-15274.554161442735</v>
      </c>
      <c r="Y286" s="104">
        <f t="shared" si="105"/>
        <v>15274.554161442735</v>
      </c>
      <c r="Z286" s="105">
        <f t="shared" si="110"/>
        <v>6.0548196825805325E-2</v>
      </c>
      <c r="AA286" s="106">
        <f t="shared" si="106"/>
        <v>233312004.83084756</v>
      </c>
      <c r="AC286" s="27">
        <f>_xlfn.FORECAST.ETS(C286,$D$11:D285,$C$11:C285,1,1,1)</f>
        <v>234238.86188585547</v>
      </c>
      <c r="AD286" s="42">
        <f t="shared" si="111"/>
        <v>-740.86188585546915</v>
      </c>
      <c r="AE286" s="27">
        <f t="shared" si="112"/>
        <v>740.86188585546915</v>
      </c>
      <c r="AF286" s="42">
        <f t="shared" si="113"/>
        <v>548876.33391332219</v>
      </c>
    </row>
    <row r="287" spans="1:32" ht="15" customHeight="1" x14ac:dyDescent="0.25">
      <c r="A287" s="281"/>
      <c r="B287" s="34">
        <v>277</v>
      </c>
      <c r="C287" s="35">
        <v>42005</v>
      </c>
      <c r="D287" s="36">
        <v>217220</v>
      </c>
      <c r="E287" s="36">
        <f t="shared" si="107"/>
        <v>-16278</v>
      </c>
      <c r="F287" s="36">
        <f>AVERAGE($E$12:E287)</f>
        <v>206.57971014492753</v>
      </c>
      <c r="G287" s="107">
        <f t="shared" si="114"/>
        <v>252728.41666666666</v>
      </c>
      <c r="H287" s="103">
        <f t="shared" si="115"/>
        <v>252404.52363636365</v>
      </c>
      <c r="I287" s="59">
        <f t="shared" si="118"/>
        <v>-35184.52363636365</v>
      </c>
      <c r="J287" s="59">
        <f t="shared" si="116"/>
        <v>35184.52363636365</v>
      </c>
      <c r="K287" s="99">
        <f t="shared" si="119"/>
        <v>0.16197644616685228</v>
      </c>
      <c r="L287" s="100">
        <f t="shared" si="117"/>
        <v>1237950703.5178323</v>
      </c>
      <c r="N287" s="107">
        <f t="shared" si="98"/>
        <v>250000.74189385801</v>
      </c>
      <c r="O287" s="59">
        <f t="shared" si="99"/>
        <v>-32780.741893858009</v>
      </c>
      <c r="P287" s="59">
        <f t="shared" si="100"/>
        <v>32780.741893858009</v>
      </c>
      <c r="Q287" s="99">
        <f t="shared" si="108"/>
        <v>0.15091033005182769</v>
      </c>
      <c r="R287" s="100">
        <f t="shared" si="101"/>
        <v>1074577039.1117375</v>
      </c>
      <c r="T287" s="107">
        <f t="shared" si="102"/>
        <v>239306.7879130099</v>
      </c>
      <c r="U287" s="103">
        <f t="shared" si="103"/>
        <v>-2277.0301799199942</v>
      </c>
      <c r="V287" s="108">
        <v>1</v>
      </c>
      <c r="W287" s="103">
        <f t="shared" si="104"/>
        <v>237029.75773308991</v>
      </c>
      <c r="X287" s="104">
        <f t="shared" si="109"/>
        <v>-19809.757733089908</v>
      </c>
      <c r="Y287" s="104">
        <f t="shared" si="105"/>
        <v>19809.757733089908</v>
      </c>
      <c r="Z287" s="105">
        <f t="shared" si="110"/>
        <v>8.4839089555755975E-2</v>
      </c>
      <c r="AA287" s="106">
        <f t="shared" si="106"/>
        <v>392426501.44371539</v>
      </c>
      <c r="AC287" s="27">
        <f>_xlfn.FORECAST.ETS(C287,$D$11:D286,$C$11:C286,1,1,1)</f>
        <v>222988.05139548614</v>
      </c>
      <c r="AD287" s="42">
        <f t="shared" si="111"/>
        <v>-5768.0513954861381</v>
      </c>
      <c r="AE287" s="27">
        <f t="shared" si="112"/>
        <v>5768.0513954861381</v>
      </c>
      <c r="AF287" s="42">
        <f t="shared" si="113"/>
        <v>33270416.900969584</v>
      </c>
    </row>
    <row r="288" spans="1:32" ht="15" customHeight="1" x14ac:dyDescent="0.25">
      <c r="A288" s="281"/>
      <c r="B288" s="34">
        <v>278</v>
      </c>
      <c r="C288" s="35">
        <v>42036</v>
      </c>
      <c r="D288" s="36">
        <v>258017</v>
      </c>
      <c r="E288" s="36">
        <f t="shared" si="107"/>
        <v>40797</v>
      </c>
      <c r="F288" s="36">
        <f>AVERAGE($E$12:E288)</f>
        <v>353.11552346570397</v>
      </c>
      <c r="G288" s="107">
        <f t="shared" si="114"/>
        <v>253001</v>
      </c>
      <c r="H288" s="103">
        <f t="shared" si="115"/>
        <v>252934.99637681158</v>
      </c>
      <c r="I288" s="59">
        <f t="shared" si="118"/>
        <v>5082.0036231884151</v>
      </c>
      <c r="J288" s="59">
        <f t="shared" si="116"/>
        <v>5082.0036231884151</v>
      </c>
      <c r="K288" s="99">
        <f t="shared" si="119"/>
        <v>1.9696390637781291E-2</v>
      </c>
      <c r="L288" s="100">
        <f t="shared" si="117"/>
        <v>25826760.826100178</v>
      </c>
      <c r="N288" s="107">
        <f t="shared" si="98"/>
        <v>243444.59351508642</v>
      </c>
      <c r="O288" s="59">
        <f t="shared" si="99"/>
        <v>14572.406484913576</v>
      </c>
      <c r="P288" s="59">
        <f t="shared" si="100"/>
        <v>14572.406484913576</v>
      </c>
      <c r="Q288" s="99">
        <f t="shared" si="108"/>
        <v>5.6478474228107353E-2</v>
      </c>
      <c r="R288" s="100">
        <f t="shared" si="101"/>
        <v>212355030.76155123</v>
      </c>
      <c r="T288" s="107">
        <f t="shared" si="102"/>
        <v>243325.93041316292</v>
      </c>
      <c r="U288" s="103">
        <f t="shared" si="103"/>
        <v>-1309.4677510265005</v>
      </c>
      <c r="V288" s="108">
        <v>1</v>
      </c>
      <c r="W288" s="103">
        <f t="shared" si="104"/>
        <v>242016.46266213642</v>
      </c>
      <c r="X288" s="104">
        <f t="shared" si="109"/>
        <v>16000.537337863585</v>
      </c>
      <c r="Y288" s="104">
        <f t="shared" si="105"/>
        <v>16000.537337863585</v>
      </c>
      <c r="Z288" s="105">
        <f t="shared" si="110"/>
        <v>7.3660516240970378E-2</v>
      </c>
      <c r="AA288" s="106">
        <f t="shared" si="106"/>
        <v>256017195.10036671</v>
      </c>
      <c r="AC288" s="27">
        <f>_xlfn.FORECAST.ETS(C288,$D$11:D287,$C$11:C287,1,1,1)</f>
        <v>258191.82096288935</v>
      </c>
      <c r="AD288" s="42">
        <f t="shared" si="111"/>
        <v>-174.82096288935281</v>
      </c>
      <c r="AE288" s="27">
        <f t="shared" si="112"/>
        <v>174.82096288935281</v>
      </c>
      <c r="AF288" s="42">
        <f t="shared" si="113"/>
        <v>30562.369065560473</v>
      </c>
    </row>
    <row r="289" spans="1:32" ht="15" customHeight="1" x14ac:dyDescent="0.25">
      <c r="A289" s="281"/>
      <c r="B289" s="34">
        <v>279</v>
      </c>
      <c r="C289" s="35">
        <v>42064</v>
      </c>
      <c r="D289" s="36">
        <v>262817</v>
      </c>
      <c r="E289" s="36">
        <f t="shared" si="107"/>
        <v>4800</v>
      </c>
      <c r="F289" s="36">
        <f>AVERAGE($E$12:E289)</f>
        <v>369.11151079136692</v>
      </c>
      <c r="G289" s="107">
        <f t="shared" si="114"/>
        <v>253383.75</v>
      </c>
      <c r="H289" s="103">
        <f t="shared" si="115"/>
        <v>253354.11552346571</v>
      </c>
      <c r="I289" s="59">
        <f t="shared" si="118"/>
        <v>9462.8844765342947</v>
      </c>
      <c r="J289" s="59">
        <f t="shared" si="116"/>
        <v>9462.8844765342947</v>
      </c>
      <c r="K289" s="99">
        <f t="shared" si="119"/>
        <v>3.6005602668527127E-2</v>
      </c>
      <c r="L289" s="100">
        <f t="shared" si="117"/>
        <v>89546182.616233736</v>
      </c>
      <c r="N289" s="107">
        <f t="shared" si="98"/>
        <v>246359.07481206916</v>
      </c>
      <c r="O289" s="59">
        <f t="shared" si="99"/>
        <v>16457.925187930843</v>
      </c>
      <c r="P289" s="59">
        <f t="shared" si="100"/>
        <v>16457.925187930843</v>
      </c>
      <c r="Q289" s="99">
        <f t="shared" si="108"/>
        <v>6.2621235262295988E-2</v>
      </c>
      <c r="R289" s="100">
        <f t="shared" si="101"/>
        <v>270863301.49152845</v>
      </c>
      <c r="T289" s="107">
        <f t="shared" si="102"/>
        <v>248256.62386349548</v>
      </c>
      <c r="U289" s="103">
        <f t="shared" si="103"/>
        <v>-350.51286915310459</v>
      </c>
      <c r="V289" s="108">
        <v>1</v>
      </c>
      <c r="W289" s="103">
        <f t="shared" si="104"/>
        <v>247906.11099434237</v>
      </c>
      <c r="X289" s="104">
        <f t="shared" si="109"/>
        <v>14910.889005657635</v>
      </c>
      <c r="Y289" s="104">
        <f t="shared" si="105"/>
        <v>14910.889005657635</v>
      </c>
      <c r="Z289" s="105">
        <f t="shared" si="110"/>
        <v>5.7790335542455086E-2</v>
      </c>
      <c r="AA289" s="106">
        <f t="shared" si="106"/>
        <v>222334610.93904173</v>
      </c>
      <c r="AC289" s="27">
        <f>_xlfn.FORECAST.ETS(C289,$D$11:D288,$C$11:C288,1,1,1)</f>
        <v>261241.41496318154</v>
      </c>
      <c r="AD289" s="42">
        <f t="shared" si="111"/>
        <v>1575.585036818462</v>
      </c>
      <c r="AE289" s="27">
        <f t="shared" si="112"/>
        <v>1575.585036818462</v>
      </c>
      <c r="AF289" s="42">
        <f t="shared" si="113"/>
        <v>2482468.2082462343</v>
      </c>
    </row>
    <row r="290" spans="1:32" ht="15" customHeight="1" x14ac:dyDescent="0.25">
      <c r="A290" s="281"/>
      <c r="B290" s="34">
        <v>280</v>
      </c>
      <c r="C290" s="35">
        <v>42095</v>
      </c>
      <c r="D290" s="36">
        <v>270839</v>
      </c>
      <c r="E290" s="36">
        <f t="shared" si="107"/>
        <v>8022</v>
      </c>
      <c r="F290" s="36">
        <f>AVERAGE($E$12:E290)</f>
        <v>396.54121863799281</v>
      </c>
      <c r="G290" s="107">
        <f t="shared" si="114"/>
        <v>253890.5</v>
      </c>
      <c r="H290" s="103">
        <f t="shared" si="115"/>
        <v>253752.86151079138</v>
      </c>
      <c r="I290" s="59">
        <f t="shared" si="118"/>
        <v>17086.138489208621</v>
      </c>
      <c r="J290" s="59">
        <f t="shared" si="116"/>
        <v>17086.138489208621</v>
      </c>
      <c r="K290" s="99">
        <f t="shared" si="119"/>
        <v>6.3085960623132639E-2</v>
      </c>
      <c r="L290" s="100">
        <f t="shared" si="117"/>
        <v>291936128.47241622</v>
      </c>
      <c r="N290" s="107">
        <f t="shared" si="98"/>
        <v>249650.65984965532</v>
      </c>
      <c r="O290" s="59">
        <f t="shared" si="99"/>
        <v>21188.34015034468</v>
      </c>
      <c r="P290" s="59">
        <f t="shared" si="100"/>
        <v>21188.34015034468</v>
      </c>
      <c r="Q290" s="99">
        <f t="shared" si="108"/>
        <v>7.8232234465290013E-2</v>
      </c>
      <c r="R290" s="100">
        <f t="shared" si="101"/>
        <v>448945758.32670844</v>
      </c>
      <c r="T290" s="107">
        <f t="shared" si="102"/>
        <v>254785.97769603966</v>
      </c>
      <c r="U290" s="103">
        <f t="shared" si="103"/>
        <v>706.7485616563979</v>
      </c>
      <c r="V290" s="108">
        <v>1</v>
      </c>
      <c r="W290" s="103">
        <f t="shared" si="104"/>
        <v>255492.72625769605</v>
      </c>
      <c r="X290" s="104">
        <f t="shared" si="109"/>
        <v>15346.273742303951</v>
      </c>
      <c r="Y290" s="104">
        <f t="shared" si="105"/>
        <v>15346.273742303951</v>
      </c>
      <c r="Z290" s="105">
        <f t="shared" si="110"/>
        <v>5.8391480544652555E-2</v>
      </c>
      <c r="AA290" s="106">
        <f t="shared" si="106"/>
        <v>235508117.77372772</v>
      </c>
      <c r="AC290" s="27">
        <f>_xlfn.FORECAST.ETS(C290,$D$11:D289,$C$11:C289,1,1,1)</f>
        <v>269286.96411464631</v>
      </c>
      <c r="AD290" s="42">
        <f t="shared" si="111"/>
        <v>1552.0358853536891</v>
      </c>
      <c r="AE290" s="27">
        <f t="shared" si="112"/>
        <v>1552.0358853536891</v>
      </c>
      <c r="AF290" s="42">
        <f t="shared" si="113"/>
        <v>2408815.3894256097</v>
      </c>
    </row>
    <row r="291" spans="1:32" ht="15" customHeight="1" x14ac:dyDescent="0.25">
      <c r="A291" s="281"/>
      <c r="B291" s="34">
        <v>281</v>
      </c>
      <c r="C291" s="35">
        <v>42125</v>
      </c>
      <c r="D291" s="36">
        <v>270574</v>
      </c>
      <c r="E291" s="36">
        <f t="shared" si="107"/>
        <v>-265</v>
      </c>
      <c r="F291" s="36">
        <f>AVERAGE($E$12:E291)</f>
        <v>394.17857142857144</v>
      </c>
      <c r="G291" s="107">
        <f t="shared" si="114"/>
        <v>254274</v>
      </c>
      <c r="H291" s="103">
        <f t="shared" si="115"/>
        <v>254287.04121863798</v>
      </c>
      <c r="I291" s="59">
        <f t="shared" si="118"/>
        <v>16286.958781362016</v>
      </c>
      <c r="J291" s="59">
        <f t="shared" si="116"/>
        <v>16286.958781362016</v>
      </c>
      <c r="K291" s="99">
        <f t="shared" si="119"/>
        <v>6.0194101359931168E-2</v>
      </c>
      <c r="L291" s="100">
        <f t="shared" si="117"/>
        <v>265265026.34578529</v>
      </c>
      <c r="N291" s="107">
        <f t="shared" si="98"/>
        <v>253888.32787972427</v>
      </c>
      <c r="O291" s="59">
        <f t="shared" si="99"/>
        <v>16685.672120275733</v>
      </c>
      <c r="P291" s="59">
        <f t="shared" si="100"/>
        <v>16685.672120275733</v>
      </c>
      <c r="Q291" s="99">
        <f t="shared" si="108"/>
        <v>6.1667684700953282E-2</v>
      </c>
      <c r="R291" s="100">
        <f t="shared" si="101"/>
        <v>278411654.10534686</v>
      </c>
      <c r="T291" s="107">
        <f t="shared" si="102"/>
        <v>260017.10838038725</v>
      </c>
      <c r="U291" s="103">
        <f t="shared" si="103"/>
        <v>1402.0316134901395</v>
      </c>
      <c r="V291" s="108">
        <v>1</v>
      </c>
      <c r="W291" s="103">
        <f t="shared" si="104"/>
        <v>261419.13999387738</v>
      </c>
      <c r="X291" s="104">
        <f t="shared" si="109"/>
        <v>9154.8600061226171</v>
      </c>
      <c r="Y291" s="104">
        <f t="shared" si="105"/>
        <v>9154.8600061226171</v>
      </c>
      <c r="Z291" s="105">
        <f t="shared" si="110"/>
        <v>3.3801852783840645E-2</v>
      </c>
      <c r="AA291" s="106">
        <f t="shared" si="106"/>
        <v>83811461.731703401</v>
      </c>
      <c r="AC291" s="27">
        <f>_xlfn.FORECAST.ETS(C291,$D$11:D290,$C$11:C290,1,1,1)</f>
        <v>269523.51608434168</v>
      </c>
      <c r="AD291" s="42">
        <f t="shared" si="111"/>
        <v>1050.4839156583184</v>
      </c>
      <c r="AE291" s="27">
        <f t="shared" si="112"/>
        <v>1050.4839156583184</v>
      </c>
      <c r="AF291" s="42">
        <f t="shared" si="113"/>
        <v>1103516.4570568332</v>
      </c>
    </row>
    <row r="292" spans="1:32" ht="15" customHeight="1" x14ac:dyDescent="0.25">
      <c r="A292" s="281"/>
      <c r="B292" s="34">
        <v>282</v>
      </c>
      <c r="C292" s="35">
        <v>42156</v>
      </c>
      <c r="D292" s="36">
        <v>278372</v>
      </c>
      <c r="E292" s="36">
        <f t="shared" si="107"/>
        <v>7798</v>
      </c>
      <c r="F292" s="36">
        <f>AVERAGE($E$12:E292)</f>
        <v>420.52669039145906</v>
      </c>
      <c r="G292" s="107">
        <f t="shared" si="114"/>
        <v>254866.91666666666</v>
      </c>
      <c r="H292" s="103">
        <f t="shared" si="115"/>
        <v>254668.17857142858</v>
      </c>
      <c r="I292" s="59">
        <f t="shared" si="118"/>
        <v>23703.82142857142</v>
      </c>
      <c r="J292" s="59">
        <f t="shared" si="116"/>
        <v>23703.82142857142</v>
      </c>
      <c r="K292" s="99">
        <f t="shared" si="119"/>
        <v>8.5151600838343722E-2</v>
      </c>
      <c r="L292" s="100">
        <f t="shared" si="117"/>
        <v>561871150.31760168</v>
      </c>
      <c r="N292" s="107">
        <f t="shared" si="98"/>
        <v>257225.46230377944</v>
      </c>
      <c r="O292" s="59">
        <f t="shared" si="99"/>
        <v>21146.537696220563</v>
      </c>
      <c r="P292" s="59">
        <f t="shared" si="100"/>
        <v>21146.537696220563</v>
      </c>
      <c r="Q292" s="99">
        <f t="shared" si="108"/>
        <v>7.5965031311412648E-2</v>
      </c>
      <c r="R292" s="100">
        <f t="shared" si="101"/>
        <v>447176056.53767729</v>
      </c>
      <c r="T292" s="107">
        <f t="shared" si="102"/>
        <v>266504.99799571413</v>
      </c>
      <c r="U292" s="103">
        <f t="shared" si="103"/>
        <v>2183.5993009264871</v>
      </c>
      <c r="V292" s="108">
        <v>1</v>
      </c>
      <c r="W292" s="103">
        <f t="shared" si="104"/>
        <v>268688.59729664063</v>
      </c>
      <c r="X292" s="104">
        <f t="shared" si="109"/>
        <v>9683.4027033593738</v>
      </c>
      <c r="Y292" s="104">
        <f t="shared" si="105"/>
        <v>9683.4027033593738</v>
      </c>
      <c r="Z292" s="105">
        <f t="shared" si="110"/>
        <v>3.5788371031064969E-2</v>
      </c>
      <c r="AA292" s="106">
        <f t="shared" si="106"/>
        <v>93768287.915427625</v>
      </c>
      <c r="AC292" s="27">
        <f>_xlfn.FORECAST.ETS(C292,$D$11:D291,$C$11:C291,1,1,1)</f>
        <v>275462.46108085831</v>
      </c>
      <c r="AD292" s="42">
        <f t="shared" si="111"/>
        <v>2909.5389191416907</v>
      </c>
      <c r="AE292" s="27">
        <f t="shared" si="112"/>
        <v>2909.5389191416907</v>
      </c>
      <c r="AF292" s="42">
        <f t="shared" si="113"/>
        <v>8465416.7220001984</v>
      </c>
    </row>
    <row r="293" spans="1:32" ht="15" customHeight="1" x14ac:dyDescent="0.25">
      <c r="A293" s="281"/>
      <c r="B293" s="34">
        <v>283</v>
      </c>
      <c r="C293" s="35">
        <v>42186</v>
      </c>
      <c r="D293" s="36">
        <v>272209</v>
      </c>
      <c r="E293" s="36">
        <f t="shared" si="107"/>
        <v>-6163</v>
      </c>
      <c r="F293" s="36">
        <f>AVERAGE($E$12:E293)</f>
        <v>397.18085106382978</v>
      </c>
      <c r="G293" s="107">
        <f t="shared" si="114"/>
        <v>255560.16666666666</v>
      </c>
      <c r="H293" s="103">
        <f t="shared" si="115"/>
        <v>255287.4433570581</v>
      </c>
      <c r="I293" s="59">
        <f t="shared" si="118"/>
        <v>16921.556642941898</v>
      </c>
      <c r="J293" s="59">
        <f t="shared" si="116"/>
        <v>16921.556642941898</v>
      </c>
      <c r="K293" s="99">
        <f t="shared" si="119"/>
        <v>6.2163839707511132E-2</v>
      </c>
      <c r="L293" s="100">
        <f t="shared" si="117"/>
        <v>286339079.22029108</v>
      </c>
      <c r="N293" s="107">
        <f t="shared" si="98"/>
        <v>261454.76984302356</v>
      </c>
      <c r="O293" s="59">
        <f t="shared" si="99"/>
        <v>10754.230156976439</v>
      </c>
      <c r="P293" s="59">
        <f t="shared" si="100"/>
        <v>10754.230156976439</v>
      </c>
      <c r="Q293" s="99">
        <f t="shared" si="108"/>
        <v>3.9507254194300845E-2</v>
      </c>
      <c r="R293" s="100">
        <f t="shared" si="101"/>
        <v>115653466.26922147</v>
      </c>
      <c r="T293" s="107">
        <f t="shared" si="102"/>
        <v>269744.71810764843</v>
      </c>
      <c r="U293" s="103">
        <f t="shared" si="103"/>
        <v>2345.8983465574638</v>
      </c>
      <c r="V293" s="108">
        <v>1</v>
      </c>
      <c r="W293" s="103">
        <f t="shared" si="104"/>
        <v>272090.61645420588</v>
      </c>
      <c r="X293" s="104">
        <f t="shared" si="109"/>
        <v>118.3835457941168</v>
      </c>
      <c r="Y293" s="104">
        <f t="shared" si="105"/>
        <v>118.3835457941168</v>
      </c>
      <c r="Z293" s="105">
        <f t="shared" si="110"/>
        <v>4.2527102508196511E-4</v>
      </c>
      <c r="AA293" s="106">
        <f t="shared" si="106"/>
        <v>14014.663914787749</v>
      </c>
      <c r="AC293" s="27">
        <f>_xlfn.FORECAST.ETS(C293,$D$11:D292,$C$11:C292,1,1,1)</f>
        <v>278876.08905025519</v>
      </c>
      <c r="AD293" s="42">
        <f t="shared" si="111"/>
        <v>-6667.089050255192</v>
      </c>
      <c r="AE293" s="27">
        <f t="shared" si="112"/>
        <v>6667.089050255192</v>
      </c>
      <c r="AF293" s="42">
        <f t="shared" si="113"/>
        <v>44450076.404032677</v>
      </c>
    </row>
    <row r="294" spans="1:32" ht="15" customHeight="1" x14ac:dyDescent="0.25">
      <c r="A294" s="281"/>
      <c r="B294" s="34">
        <v>284</v>
      </c>
      <c r="C294" s="35">
        <v>42217</v>
      </c>
      <c r="D294" s="36">
        <v>255090</v>
      </c>
      <c r="E294" s="36">
        <f t="shared" si="107"/>
        <v>-17119</v>
      </c>
      <c r="F294" s="36">
        <f>AVERAGE($E$12:E294)</f>
        <v>335.28621908127207</v>
      </c>
      <c r="G294" s="107">
        <f t="shared" si="114"/>
        <v>255841.66666666666</v>
      </c>
      <c r="H294" s="103">
        <f t="shared" si="115"/>
        <v>255957.34751773049</v>
      </c>
      <c r="I294" s="59">
        <f t="shared" si="118"/>
        <v>-867.34751773049356</v>
      </c>
      <c r="J294" s="59">
        <f t="shared" si="116"/>
        <v>867.34751773049356</v>
      </c>
      <c r="K294" s="99">
        <f t="shared" si="119"/>
        <v>3.4001627571856739E-3</v>
      </c>
      <c r="L294" s="100">
        <f t="shared" si="117"/>
        <v>752291.71651324886</v>
      </c>
      <c r="N294" s="107">
        <f t="shared" si="98"/>
        <v>263605.61587441887</v>
      </c>
      <c r="O294" s="59">
        <f t="shared" si="99"/>
        <v>-8515.6158744188724</v>
      </c>
      <c r="P294" s="59">
        <f t="shared" si="100"/>
        <v>8515.6158744188724</v>
      </c>
      <c r="Q294" s="99">
        <f t="shared" si="108"/>
        <v>3.3382789895405045E-2</v>
      </c>
      <c r="R294" s="100">
        <f t="shared" si="101"/>
        <v>72515713.720654696</v>
      </c>
      <c r="T294" s="107">
        <f t="shared" si="102"/>
        <v>266990.43151794409</v>
      </c>
      <c r="U294" s="103">
        <f t="shared" si="103"/>
        <v>1562.1289718143535</v>
      </c>
      <c r="V294" s="108">
        <v>1</v>
      </c>
      <c r="W294" s="103">
        <f t="shared" si="104"/>
        <v>268552.56048975844</v>
      </c>
      <c r="X294" s="104">
        <f t="shared" si="109"/>
        <v>-13462.560489758442</v>
      </c>
      <c r="Y294" s="104">
        <f t="shared" si="105"/>
        <v>13462.560489758442</v>
      </c>
      <c r="Z294" s="105">
        <f t="shared" si="110"/>
        <v>4.945670602279293E-2</v>
      </c>
      <c r="AA294" s="106">
        <f t="shared" si="106"/>
        <v>181240534.94040504</v>
      </c>
      <c r="AC294" s="27">
        <f>_xlfn.FORECAST.ETS(C294,$D$11:D293,$C$11:C293,1,1,1)</f>
        <v>252277.73984724068</v>
      </c>
      <c r="AD294" s="42">
        <f t="shared" si="111"/>
        <v>2812.2601527593215</v>
      </c>
      <c r="AE294" s="27">
        <f t="shared" si="112"/>
        <v>2812.2601527593215</v>
      </c>
      <c r="AF294" s="42">
        <f t="shared" si="113"/>
        <v>7908807.1667978819</v>
      </c>
    </row>
    <row r="295" spans="1:32" ht="15" customHeight="1" x14ac:dyDescent="0.25">
      <c r="A295" s="281"/>
      <c r="B295" s="34">
        <v>285</v>
      </c>
      <c r="C295" s="35">
        <v>42248</v>
      </c>
      <c r="D295" s="36">
        <v>268469</v>
      </c>
      <c r="E295" s="36">
        <f t="shared" si="107"/>
        <v>13379</v>
      </c>
      <c r="F295" s="36">
        <f>AVERAGE($E$12:E295)</f>
        <v>381.21478873239437</v>
      </c>
      <c r="G295" s="107">
        <f t="shared" si="114"/>
        <v>256458.5</v>
      </c>
      <c r="H295" s="103">
        <f t="shared" si="115"/>
        <v>256176.95288574792</v>
      </c>
      <c r="I295" s="59">
        <f t="shared" si="118"/>
        <v>12292.047114252084</v>
      </c>
      <c r="J295" s="59">
        <f t="shared" si="116"/>
        <v>12292.047114252084</v>
      </c>
      <c r="K295" s="99">
        <f t="shared" si="119"/>
        <v>4.578572242699188E-2</v>
      </c>
      <c r="L295" s="100">
        <f t="shared" si="117"/>
        <v>151094422.25899297</v>
      </c>
      <c r="N295" s="107">
        <f t="shared" si="98"/>
        <v>261902.4926995351</v>
      </c>
      <c r="O295" s="59">
        <f t="shared" si="99"/>
        <v>6566.5073004649021</v>
      </c>
      <c r="P295" s="59">
        <f t="shared" si="100"/>
        <v>6566.5073004649021</v>
      </c>
      <c r="Q295" s="99">
        <f t="shared" si="108"/>
        <v>2.4459089505547763E-2</v>
      </c>
      <c r="R295" s="100">
        <f t="shared" si="101"/>
        <v>43119018.127058856</v>
      </c>
      <c r="T295" s="107">
        <f t="shared" si="102"/>
        <v>268527.49234283087</v>
      </c>
      <c r="U295" s="103">
        <f t="shared" si="103"/>
        <v>1558.2766319308132</v>
      </c>
      <c r="V295" s="108">
        <v>1</v>
      </c>
      <c r="W295" s="103">
        <f t="shared" si="104"/>
        <v>270085.76897476165</v>
      </c>
      <c r="X295" s="104">
        <f t="shared" si="109"/>
        <v>-1616.7689747616532</v>
      </c>
      <c r="Y295" s="104">
        <f t="shared" si="105"/>
        <v>1616.7689747616532</v>
      </c>
      <c r="Z295" s="105">
        <f t="shared" si="110"/>
        <v>6.3380335362485914E-3</v>
      </c>
      <c r="AA295" s="106">
        <f t="shared" si="106"/>
        <v>2613941.9177518473</v>
      </c>
      <c r="AC295" s="27">
        <f>_xlfn.FORECAST.ETS(C295,$D$11:D294,$C$11:C294,1,1,1)</f>
        <v>269899.92557894392</v>
      </c>
      <c r="AD295" s="42">
        <f t="shared" si="111"/>
        <v>-1430.9255789439194</v>
      </c>
      <c r="AE295" s="27">
        <f t="shared" si="112"/>
        <v>1430.9255789439194</v>
      </c>
      <c r="AF295" s="42">
        <f t="shared" si="113"/>
        <v>2047548.0124759909</v>
      </c>
    </row>
    <row r="296" spans="1:32" ht="15" customHeight="1" x14ac:dyDescent="0.25">
      <c r="A296" s="281"/>
      <c r="B296" s="34">
        <v>286</v>
      </c>
      <c r="C296" s="35">
        <v>42278</v>
      </c>
      <c r="D296" s="36">
        <v>248843</v>
      </c>
      <c r="E296" s="36">
        <f t="shared" si="107"/>
        <v>-19626</v>
      </c>
      <c r="F296" s="36">
        <f>AVERAGE($E$12:E296)</f>
        <v>311.01403508771932</v>
      </c>
      <c r="G296" s="107">
        <f t="shared" si="114"/>
        <v>256735.58333333334</v>
      </c>
      <c r="H296" s="103">
        <f t="shared" si="115"/>
        <v>256839.71478873238</v>
      </c>
      <c r="I296" s="59">
        <f t="shared" si="118"/>
        <v>-7996.7147887323808</v>
      </c>
      <c r="J296" s="59">
        <f t="shared" si="116"/>
        <v>7996.7147887323808</v>
      </c>
      <c r="K296" s="99">
        <f t="shared" si="119"/>
        <v>3.2135582631347401E-2</v>
      </c>
      <c r="L296" s="100">
        <f t="shared" si="117"/>
        <v>63947447.412331164</v>
      </c>
      <c r="N296" s="107">
        <f t="shared" si="98"/>
        <v>263215.7941596281</v>
      </c>
      <c r="O296" s="59">
        <f t="shared" si="99"/>
        <v>-14372.794159628102</v>
      </c>
      <c r="P296" s="59">
        <f t="shared" si="100"/>
        <v>14372.794159628102</v>
      </c>
      <c r="Q296" s="99">
        <f t="shared" si="108"/>
        <v>5.7758482897361393E-2</v>
      </c>
      <c r="R296" s="100">
        <f t="shared" si="101"/>
        <v>206577211.95503968</v>
      </c>
      <c r="T296" s="107">
        <f t="shared" si="102"/>
        <v>263712.93828233314</v>
      </c>
      <c r="U296" s="103">
        <f t="shared" si="103"/>
        <v>578.93380621567348</v>
      </c>
      <c r="V296" s="108">
        <v>1</v>
      </c>
      <c r="W296" s="103">
        <f t="shared" si="104"/>
        <v>264291.87208854879</v>
      </c>
      <c r="X296" s="104">
        <f t="shared" si="109"/>
        <v>-15448.872088548786</v>
      </c>
      <c r="Y296" s="104">
        <f t="shared" si="105"/>
        <v>15448.872088548786</v>
      </c>
      <c r="Z296" s="105">
        <f t="shared" si="110"/>
        <v>5.754434250713783E-2</v>
      </c>
      <c r="AA296" s="106">
        <f t="shared" si="106"/>
        <v>238667648.80834171</v>
      </c>
      <c r="AC296" s="27">
        <f>_xlfn.FORECAST.ETS(C296,$D$11:D295,$C$11:C295,1,1,1)</f>
        <v>250638.54319125696</v>
      </c>
      <c r="AD296" s="42">
        <f t="shared" si="111"/>
        <v>-1795.543191256962</v>
      </c>
      <c r="AE296" s="27">
        <f t="shared" si="112"/>
        <v>1795.543191256962</v>
      </c>
      <c r="AF296" s="42">
        <f t="shared" si="113"/>
        <v>3223975.3516692352</v>
      </c>
    </row>
    <row r="297" spans="1:32" ht="15" customHeight="1" x14ac:dyDescent="0.25">
      <c r="A297" s="281"/>
      <c r="B297" s="34">
        <v>287</v>
      </c>
      <c r="C297" s="35">
        <v>42309</v>
      </c>
      <c r="D297" s="36">
        <v>259424</v>
      </c>
      <c r="E297" s="36">
        <f t="shared" si="107"/>
        <v>10581</v>
      </c>
      <c r="F297" s="36">
        <f>AVERAGE($E$12:E297)</f>
        <v>346.92307692307691</v>
      </c>
      <c r="G297" s="107">
        <f t="shared" si="114"/>
        <v>257351.58333333334</v>
      </c>
      <c r="H297" s="103">
        <f t="shared" si="115"/>
        <v>257046.59736842106</v>
      </c>
      <c r="I297" s="59">
        <f t="shared" si="118"/>
        <v>2377.4026315789379</v>
      </c>
      <c r="J297" s="59">
        <f t="shared" si="116"/>
        <v>2377.4026315789379</v>
      </c>
      <c r="K297" s="99">
        <f t="shared" si="119"/>
        <v>9.1641584108599732E-3</v>
      </c>
      <c r="L297" s="100">
        <f t="shared" si="117"/>
        <v>5652043.2726384588</v>
      </c>
      <c r="N297" s="107">
        <f t="shared" si="98"/>
        <v>260341.23532770251</v>
      </c>
      <c r="O297" s="59">
        <f t="shared" si="99"/>
        <v>-917.2353277025104</v>
      </c>
      <c r="P297" s="59">
        <f t="shared" si="100"/>
        <v>917.2353277025104</v>
      </c>
      <c r="Q297" s="99">
        <f t="shared" si="108"/>
        <v>3.5356610325278709E-3</v>
      </c>
      <c r="R297" s="100">
        <f t="shared" si="101"/>
        <v>841320.64638553164</v>
      </c>
      <c r="T297" s="107">
        <f t="shared" si="102"/>
        <v>262831.51046198414</v>
      </c>
      <c r="U297" s="103">
        <f t="shared" si="103"/>
        <v>354.5131757374478</v>
      </c>
      <c r="V297" s="108">
        <v>1</v>
      </c>
      <c r="W297" s="103">
        <f t="shared" si="104"/>
        <v>263186.02363772161</v>
      </c>
      <c r="X297" s="104">
        <f t="shared" si="109"/>
        <v>-3762.0236377216061</v>
      </c>
      <c r="Y297" s="104">
        <f t="shared" si="105"/>
        <v>3762.0236377216061</v>
      </c>
      <c r="Z297" s="105">
        <f t="shared" si="110"/>
        <v>1.5118060936902409E-2</v>
      </c>
      <c r="AA297" s="106">
        <f t="shared" si="106"/>
        <v>14152821.850776106</v>
      </c>
      <c r="AC297" s="27">
        <f>_xlfn.FORECAST.ETS(C297,$D$11:D296,$C$11:C296,1,1,1)</f>
        <v>255007.99865221197</v>
      </c>
      <c r="AD297" s="42">
        <f t="shared" si="111"/>
        <v>4416.0013477880275</v>
      </c>
      <c r="AE297" s="27">
        <f t="shared" si="112"/>
        <v>4416.0013477880275</v>
      </c>
      <c r="AF297" s="42">
        <f t="shared" si="113"/>
        <v>19501067.903665677</v>
      </c>
    </row>
    <row r="298" spans="1:32" ht="15" customHeight="1" x14ac:dyDescent="0.25">
      <c r="A298" s="281"/>
      <c r="B298" s="34">
        <v>288</v>
      </c>
      <c r="C298" s="35">
        <v>42339</v>
      </c>
      <c r="D298" s="36">
        <v>239679</v>
      </c>
      <c r="E298" s="36">
        <f t="shared" si="107"/>
        <v>-19745</v>
      </c>
      <c r="F298" s="36">
        <f>AVERAGE($E$12:E298)</f>
        <v>276.91637630662024</v>
      </c>
      <c r="G298" s="107">
        <f t="shared" si="114"/>
        <v>257947.66666666666</v>
      </c>
      <c r="H298" s="103">
        <f t="shared" si="115"/>
        <v>257698.50641025641</v>
      </c>
      <c r="I298" s="59">
        <f t="shared" si="118"/>
        <v>-18019.506410256407</v>
      </c>
      <c r="J298" s="59">
        <f t="shared" si="116"/>
        <v>18019.506410256407</v>
      </c>
      <c r="K298" s="99">
        <f t="shared" si="119"/>
        <v>7.5181832410250407E-2</v>
      </c>
      <c r="L298" s="100">
        <f t="shared" si="117"/>
        <v>324702611.26927173</v>
      </c>
      <c r="N298" s="107">
        <f t="shared" si="98"/>
        <v>260157.78826216201</v>
      </c>
      <c r="O298" s="59">
        <f t="shared" si="99"/>
        <v>-20478.788262162008</v>
      </c>
      <c r="P298" s="59">
        <f t="shared" si="100"/>
        <v>20478.788262162008</v>
      </c>
      <c r="Q298" s="99">
        <f t="shared" si="108"/>
        <v>8.5442563854830872E-2</v>
      </c>
      <c r="R298" s="100">
        <f t="shared" si="101"/>
        <v>419380768.68646443</v>
      </c>
      <c r="T298" s="107">
        <f t="shared" si="102"/>
        <v>256133.91654640512</v>
      </c>
      <c r="U298" s="103">
        <f t="shared" si="103"/>
        <v>-729.21724475859151</v>
      </c>
      <c r="V298" s="108">
        <v>1</v>
      </c>
      <c r="W298" s="103">
        <f t="shared" si="104"/>
        <v>255404.69930164653</v>
      </c>
      <c r="X298" s="104">
        <f t="shared" si="109"/>
        <v>-15725.699301646528</v>
      </c>
      <c r="Y298" s="104">
        <f t="shared" si="105"/>
        <v>15725.699301646528</v>
      </c>
      <c r="Z298" s="105">
        <f t="shared" si="110"/>
        <v>6.0617750484328853E-2</v>
      </c>
      <c r="AA298" s="106">
        <f t="shared" si="106"/>
        <v>247297618.5258061</v>
      </c>
      <c r="AC298" s="27">
        <f>_xlfn.FORECAST.ETS(C298,$D$11:D297,$C$11:C297,1,1,1)</f>
        <v>239896.84241887683</v>
      </c>
      <c r="AD298" s="42">
        <f t="shared" si="111"/>
        <v>-217.84241887682583</v>
      </c>
      <c r="AE298" s="27">
        <f t="shared" si="112"/>
        <v>217.84241887682583</v>
      </c>
      <c r="AF298" s="42">
        <f t="shared" si="113"/>
        <v>47455.319462106447</v>
      </c>
    </row>
    <row r="299" spans="1:32" ht="15" customHeight="1" x14ac:dyDescent="0.25">
      <c r="A299" s="281"/>
      <c r="B299" s="34">
        <v>289</v>
      </c>
      <c r="C299" s="35">
        <v>42370</v>
      </c>
      <c r="D299" s="36">
        <v>223011</v>
      </c>
      <c r="E299" s="36">
        <f t="shared" si="107"/>
        <v>-16668</v>
      </c>
      <c r="F299" s="36">
        <f>AVERAGE($E$12:E299)</f>
        <v>218.07986111111111</v>
      </c>
      <c r="G299" s="107">
        <f t="shared" si="114"/>
        <v>258462.75</v>
      </c>
      <c r="H299" s="103">
        <f t="shared" si="115"/>
        <v>258224.58304297327</v>
      </c>
      <c r="I299" s="59">
        <f t="shared" si="118"/>
        <v>-35213.583042973274</v>
      </c>
      <c r="J299" s="59">
        <f t="shared" si="116"/>
        <v>35213.583042973274</v>
      </c>
      <c r="K299" s="99">
        <f t="shared" si="119"/>
        <v>0.15790065531733086</v>
      </c>
      <c r="L299" s="100">
        <f t="shared" si="117"/>
        <v>1239996430.724375</v>
      </c>
      <c r="N299" s="107">
        <f t="shared" si="98"/>
        <v>256062.03060972964</v>
      </c>
      <c r="O299" s="59">
        <f t="shared" si="99"/>
        <v>-33051.030609729642</v>
      </c>
      <c r="P299" s="59">
        <f t="shared" si="100"/>
        <v>33051.030609729642</v>
      </c>
      <c r="Q299" s="99">
        <f t="shared" si="108"/>
        <v>0.14820358910425782</v>
      </c>
      <c r="R299" s="100">
        <f t="shared" si="101"/>
        <v>1092370624.3652856</v>
      </c>
      <c r="T299" s="107">
        <f t="shared" si="102"/>
        <v>245686.58951115259</v>
      </c>
      <c r="U299" s="103">
        <f t="shared" si="103"/>
        <v>-2222.644822261901</v>
      </c>
      <c r="V299" s="108">
        <v>1</v>
      </c>
      <c r="W299" s="103">
        <f t="shared" si="104"/>
        <v>243463.94468889068</v>
      </c>
      <c r="X299" s="104">
        <f t="shared" si="109"/>
        <v>-20452.944688890682</v>
      </c>
      <c r="Y299" s="104">
        <f t="shared" si="105"/>
        <v>20452.944688890682</v>
      </c>
      <c r="Z299" s="105">
        <f t="shared" si="110"/>
        <v>8.5334738082563269E-2</v>
      </c>
      <c r="AA299" s="106">
        <f t="shared" si="106"/>
        <v>418322946.44682157</v>
      </c>
      <c r="AC299" s="27">
        <f>_xlfn.FORECAST.ETS(C299,$D$11:D298,$C$11:C298,1,1,1)</f>
        <v>226667.11414714536</v>
      </c>
      <c r="AD299" s="42">
        <f t="shared" si="111"/>
        <v>-3656.1141471453593</v>
      </c>
      <c r="AE299" s="27">
        <f t="shared" si="112"/>
        <v>3656.1141471453593</v>
      </c>
      <c r="AF299" s="42">
        <f t="shared" si="113"/>
        <v>13367170.656956438</v>
      </c>
    </row>
    <row r="300" spans="1:32" ht="15" customHeight="1" x14ac:dyDescent="0.25">
      <c r="A300" s="281"/>
      <c r="B300" s="34">
        <v>290</v>
      </c>
      <c r="C300" s="35">
        <v>42401</v>
      </c>
      <c r="D300" s="36">
        <v>265147</v>
      </c>
      <c r="E300" s="36">
        <f t="shared" si="107"/>
        <v>42136</v>
      </c>
      <c r="F300" s="36">
        <f>AVERAGE($E$12:E300)</f>
        <v>363.12456747404843</v>
      </c>
      <c r="G300" s="107">
        <f t="shared" si="114"/>
        <v>258945.33333333334</v>
      </c>
      <c r="H300" s="103">
        <f t="shared" si="115"/>
        <v>258680.82986111112</v>
      </c>
      <c r="I300" s="59">
        <f t="shared" si="118"/>
        <v>6466.170138888876</v>
      </c>
      <c r="J300" s="59">
        <f t="shared" si="116"/>
        <v>6466.170138888876</v>
      </c>
      <c r="K300" s="99">
        <f t="shared" si="119"/>
        <v>2.4387114087237934E-2</v>
      </c>
      <c r="L300" s="100">
        <f t="shared" si="117"/>
        <v>41811356.265058182</v>
      </c>
      <c r="N300" s="107">
        <f t="shared" si="98"/>
        <v>249451.82448778374</v>
      </c>
      <c r="O300" s="59">
        <f t="shared" si="99"/>
        <v>15695.175512216258</v>
      </c>
      <c r="P300" s="59">
        <f t="shared" si="100"/>
        <v>15695.175512216258</v>
      </c>
      <c r="Q300" s="99">
        <f t="shared" si="108"/>
        <v>5.9194241353725509E-2</v>
      </c>
      <c r="R300" s="100">
        <f t="shared" si="101"/>
        <v>246338534.35927287</v>
      </c>
      <c r="T300" s="107">
        <f t="shared" si="102"/>
        <v>249968.86128222349</v>
      </c>
      <c r="U300" s="103">
        <f t="shared" si="103"/>
        <v>-1223.0037357468327</v>
      </c>
      <c r="V300" s="108">
        <v>1</v>
      </c>
      <c r="W300" s="103">
        <f t="shared" si="104"/>
        <v>248745.85754647665</v>
      </c>
      <c r="X300" s="104">
        <f t="shared" si="109"/>
        <v>16401.142453523353</v>
      </c>
      <c r="Y300" s="104">
        <f t="shared" si="105"/>
        <v>16401.142453523353</v>
      </c>
      <c r="Z300" s="105">
        <f t="shared" si="110"/>
        <v>7.3544096271140669E-2</v>
      </c>
      <c r="AA300" s="106">
        <f t="shared" si="106"/>
        <v>268997473.78076601</v>
      </c>
      <c r="AC300" s="27">
        <f>_xlfn.FORECAST.ETS(C300,$D$11:D299,$C$11:C299,1,1,1)</f>
        <v>265653.46496171446</v>
      </c>
      <c r="AD300" s="42">
        <f t="shared" si="111"/>
        <v>-506.46496171446051</v>
      </c>
      <c r="AE300" s="27">
        <f t="shared" si="112"/>
        <v>506.46496171446051</v>
      </c>
      <c r="AF300" s="42">
        <f t="shared" si="113"/>
        <v>256506.75744442997</v>
      </c>
    </row>
    <row r="301" spans="1:32" ht="15" customHeight="1" x14ac:dyDescent="0.25">
      <c r="A301" s="281"/>
      <c r="B301" s="34">
        <v>291</v>
      </c>
      <c r="C301" s="35">
        <v>42430</v>
      </c>
      <c r="D301" s="36">
        <v>269653</v>
      </c>
      <c r="E301" s="36">
        <f t="shared" si="107"/>
        <v>4506</v>
      </c>
      <c r="F301" s="36">
        <f>AVERAGE($E$12:E301)</f>
        <v>377.41034482758619</v>
      </c>
      <c r="G301" s="107">
        <f t="shared" si="114"/>
        <v>259539.5</v>
      </c>
      <c r="H301" s="103">
        <f t="shared" si="115"/>
        <v>259308.45790080738</v>
      </c>
      <c r="I301" s="59">
        <f t="shared" si="118"/>
        <v>10344.542099192622</v>
      </c>
      <c r="J301" s="59">
        <f t="shared" si="116"/>
        <v>10344.542099192622</v>
      </c>
      <c r="K301" s="99">
        <f t="shared" si="119"/>
        <v>3.8362421701937759E-2</v>
      </c>
      <c r="L301" s="100">
        <f t="shared" si="117"/>
        <v>107009551.2419685</v>
      </c>
      <c r="N301" s="107">
        <f t="shared" si="98"/>
        <v>252590.85959022699</v>
      </c>
      <c r="O301" s="59">
        <f t="shared" si="99"/>
        <v>17062.140409773012</v>
      </c>
      <c r="P301" s="59">
        <f t="shared" si="100"/>
        <v>17062.140409773012</v>
      </c>
      <c r="Q301" s="99">
        <f t="shared" si="108"/>
        <v>6.3274431991385272E-2</v>
      </c>
      <c r="R301" s="100">
        <f t="shared" si="101"/>
        <v>291116635.36280918</v>
      </c>
      <c r="T301" s="107">
        <f t="shared" si="102"/>
        <v>255018.00028253364</v>
      </c>
      <c r="U301" s="103">
        <f t="shared" si="103"/>
        <v>-259.13410121901813</v>
      </c>
      <c r="V301" s="108">
        <v>1</v>
      </c>
      <c r="W301" s="103">
        <f t="shared" si="104"/>
        <v>254758.86618131463</v>
      </c>
      <c r="X301" s="104">
        <f t="shared" si="109"/>
        <v>14894.133818685368</v>
      </c>
      <c r="Y301" s="104">
        <f t="shared" si="105"/>
        <v>14894.133818685368</v>
      </c>
      <c r="Z301" s="105">
        <f t="shared" si="110"/>
        <v>5.6173118378429206E-2</v>
      </c>
      <c r="AA301" s="106">
        <f t="shared" si="106"/>
        <v>221835222.20890719</v>
      </c>
      <c r="AC301" s="27">
        <f>_xlfn.FORECAST.ETS(C301,$D$11:D300,$C$11:C300,1,1,1)</f>
        <v>265994.38957690186</v>
      </c>
      <c r="AD301" s="42">
        <f t="shared" si="111"/>
        <v>3658.6104230981437</v>
      </c>
      <c r="AE301" s="27">
        <f t="shared" si="112"/>
        <v>3658.6104230981437</v>
      </c>
      <c r="AF301" s="42">
        <f t="shared" si="113"/>
        <v>13385430.228002377</v>
      </c>
    </row>
    <row r="302" spans="1:32" ht="15" customHeight="1" x14ac:dyDescent="0.25">
      <c r="A302" s="281"/>
      <c r="B302" s="34">
        <v>292</v>
      </c>
      <c r="C302" s="35">
        <v>42461</v>
      </c>
      <c r="D302" s="36">
        <v>277972</v>
      </c>
      <c r="E302" s="36">
        <f t="shared" si="107"/>
        <v>8319</v>
      </c>
      <c r="F302" s="36">
        <f>AVERAGE($E$12:E302)</f>
        <v>404.70103092783506</v>
      </c>
      <c r="G302" s="107">
        <f t="shared" si="114"/>
        <v>260109.16666666666</v>
      </c>
      <c r="H302" s="103">
        <f t="shared" si="115"/>
        <v>259916.9103448276</v>
      </c>
      <c r="I302" s="59">
        <f t="shared" si="118"/>
        <v>18055.0896551724</v>
      </c>
      <c r="J302" s="59">
        <f t="shared" si="116"/>
        <v>18055.0896551724</v>
      </c>
      <c r="K302" s="99">
        <f t="shared" si="119"/>
        <v>6.4952907685566885E-2</v>
      </c>
      <c r="L302" s="100">
        <f t="shared" si="117"/>
        <v>325986262.45631343</v>
      </c>
      <c r="N302" s="107">
        <f t="shared" si="98"/>
        <v>256003.28767218161</v>
      </c>
      <c r="O302" s="59">
        <f t="shared" si="99"/>
        <v>21968.712327818386</v>
      </c>
      <c r="P302" s="59">
        <f t="shared" si="100"/>
        <v>21968.712327818386</v>
      </c>
      <c r="Q302" s="99">
        <f t="shared" si="108"/>
        <v>7.9032105132237726E-2</v>
      </c>
      <c r="R302" s="100">
        <f t="shared" si="101"/>
        <v>482624321.34243953</v>
      </c>
      <c r="T302" s="107">
        <f t="shared" si="102"/>
        <v>261722.80632692022</v>
      </c>
      <c r="U302" s="103">
        <f t="shared" si="103"/>
        <v>811.04729060915702</v>
      </c>
      <c r="V302" s="108">
        <v>1</v>
      </c>
      <c r="W302" s="103">
        <f t="shared" si="104"/>
        <v>262533.85361752938</v>
      </c>
      <c r="X302" s="104">
        <f t="shared" si="109"/>
        <v>15438.146382470615</v>
      </c>
      <c r="Y302" s="104">
        <f t="shared" si="105"/>
        <v>15438.146382470615</v>
      </c>
      <c r="Z302" s="105">
        <f t="shared" si="110"/>
        <v>5.7251899227787617E-2</v>
      </c>
      <c r="AA302" s="106">
        <f t="shared" si="106"/>
        <v>238336363.72659054</v>
      </c>
      <c r="AC302" s="27">
        <f>_xlfn.FORECAST.ETS(C302,$D$11:D301,$C$11:C301,1,1,1)</f>
        <v>275332.06020189944</v>
      </c>
      <c r="AD302" s="42">
        <f t="shared" si="111"/>
        <v>2639.9397981005604</v>
      </c>
      <c r="AE302" s="27">
        <f t="shared" si="112"/>
        <v>2639.9397981005604</v>
      </c>
      <c r="AF302" s="42">
        <f t="shared" si="113"/>
        <v>6969282.1375952279</v>
      </c>
    </row>
    <row r="303" spans="1:32" ht="15" customHeight="1" x14ac:dyDescent="0.25">
      <c r="A303" s="281"/>
      <c r="B303" s="34">
        <v>293</v>
      </c>
      <c r="C303" s="35">
        <v>42491</v>
      </c>
      <c r="D303" s="36">
        <v>276991</v>
      </c>
      <c r="E303" s="36">
        <f t="shared" si="107"/>
        <v>-981</v>
      </c>
      <c r="F303" s="36">
        <f>AVERAGE($E$12:E303)</f>
        <v>399.95547945205482</v>
      </c>
      <c r="G303" s="107">
        <f t="shared" si="114"/>
        <v>260703.58333333334</v>
      </c>
      <c r="H303" s="103">
        <f t="shared" si="115"/>
        <v>260513.86769759448</v>
      </c>
      <c r="I303" s="59">
        <f t="shared" si="118"/>
        <v>16477.132302405516</v>
      </c>
      <c r="J303" s="59">
        <f t="shared" si="116"/>
        <v>16477.132302405516</v>
      </c>
      <c r="K303" s="99">
        <f t="shared" si="119"/>
        <v>5.9486164902128651E-2</v>
      </c>
      <c r="L303" s="100">
        <f t="shared" si="117"/>
        <v>271495888.91097534</v>
      </c>
      <c r="N303" s="107">
        <f t="shared" si="98"/>
        <v>260397.03013774529</v>
      </c>
      <c r="O303" s="59">
        <f t="shared" si="99"/>
        <v>16593.969862254715</v>
      </c>
      <c r="P303" s="59">
        <f t="shared" si="100"/>
        <v>16593.969862254715</v>
      </c>
      <c r="Q303" s="99">
        <f t="shared" si="108"/>
        <v>5.9907974852088028E-2</v>
      </c>
      <c r="R303" s="100">
        <f t="shared" si="101"/>
        <v>275359835.78941774</v>
      </c>
      <c r="T303" s="107">
        <f t="shared" si="102"/>
        <v>266870.99753227056</v>
      </c>
      <c r="U303" s="103">
        <f t="shared" si="103"/>
        <v>1477.5565675686553</v>
      </c>
      <c r="V303" s="108">
        <v>1</v>
      </c>
      <c r="W303" s="103">
        <f t="shared" si="104"/>
        <v>268348.55409983924</v>
      </c>
      <c r="X303" s="104">
        <f t="shared" si="109"/>
        <v>8642.4459001607611</v>
      </c>
      <c r="Y303" s="104">
        <f t="shared" si="105"/>
        <v>8642.4459001607611</v>
      </c>
      <c r="Z303" s="105">
        <f t="shared" si="110"/>
        <v>3.1091066366974951E-2</v>
      </c>
      <c r="AA303" s="106">
        <f t="shared" si="106"/>
        <v>74691871.137205541</v>
      </c>
      <c r="AC303" s="27">
        <f>_xlfn.FORECAST.ETS(C303,$D$11:D302,$C$11:C302,1,1,1)</f>
        <v>274863.36786630383</v>
      </c>
      <c r="AD303" s="42">
        <f t="shared" si="111"/>
        <v>2127.6321336961701</v>
      </c>
      <c r="AE303" s="27">
        <f t="shared" si="112"/>
        <v>2127.6321336961701</v>
      </c>
      <c r="AF303" s="42">
        <f t="shared" si="113"/>
        <v>4526818.4963365169</v>
      </c>
    </row>
    <row r="304" spans="1:32" ht="15" customHeight="1" x14ac:dyDescent="0.25">
      <c r="A304" s="281"/>
      <c r="B304" s="34">
        <v>294</v>
      </c>
      <c r="C304" s="35">
        <v>42522</v>
      </c>
      <c r="D304" s="36">
        <v>285160</v>
      </c>
      <c r="E304" s="36">
        <f t="shared" si="107"/>
        <v>8169</v>
      </c>
      <c r="F304" s="36">
        <f>AVERAGE($E$12:E304)</f>
        <v>426.47098976109214</v>
      </c>
      <c r="G304" s="107">
        <f t="shared" si="114"/>
        <v>261238.33333333334</v>
      </c>
      <c r="H304" s="103">
        <f t="shared" si="115"/>
        <v>261103.53881278541</v>
      </c>
      <c r="I304" s="59">
        <f t="shared" si="118"/>
        <v>24056.461187214591</v>
      </c>
      <c r="J304" s="59">
        <f t="shared" si="116"/>
        <v>24056.461187214591</v>
      </c>
      <c r="K304" s="99">
        <f t="shared" si="119"/>
        <v>8.4361275028806956E-2</v>
      </c>
      <c r="L304" s="100">
        <f t="shared" si="117"/>
        <v>578713324.85196209</v>
      </c>
      <c r="N304" s="107">
        <f t="shared" si="98"/>
        <v>263715.82411019626</v>
      </c>
      <c r="O304" s="59">
        <f t="shared" si="99"/>
        <v>21444.175889803737</v>
      </c>
      <c r="P304" s="59">
        <f t="shared" si="100"/>
        <v>21444.175889803737</v>
      </c>
      <c r="Q304" s="99">
        <f t="shared" si="108"/>
        <v>7.520050459322393E-2</v>
      </c>
      <c r="R304" s="100">
        <f t="shared" si="101"/>
        <v>459852679.5928399</v>
      </c>
      <c r="T304" s="107">
        <f t="shared" si="102"/>
        <v>273391.9878698875</v>
      </c>
      <c r="U304" s="103">
        <f t="shared" si="103"/>
        <v>2252.6047240392936</v>
      </c>
      <c r="V304" s="108">
        <v>1</v>
      </c>
      <c r="W304" s="103">
        <f t="shared" si="104"/>
        <v>275644.59259392676</v>
      </c>
      <c r="X304" s="104">
        <f t="shared" si="109"/>
        <v>9515.4074060732382</v>
      </c>
      <c r="Y304" s="104">
        <f t="shared" si="105"/>
        <v>9515.4074060732382</v>
      </c>
      <c r="Z304" s="105">
        <f t="shared" si="110"/>
        <v>3.4352767440361739E-2</v>
      </c>
      <c r="AA304" s="106">
        <f t="shared" si="106"/>
        <v>90542978.103553429</v>
      </c>
      <c r="AC304" s="27">
        <f>_xlfn.FORECAST.ETS(C304,$D$11:D303,$C$11:C303,1,1,1)</f>
        <v>280298.0515755713</v>
      </c>
      <c r="AD304" s="42">
        <f t="shared" si="111"/>
        <v>4861.9484244287014</v>
      </c>
      <c r="AE304" s="27">
        <f t="shared" si="112"/>
        <v>4861.9484244287014</v>
      </c>
      <c r="AF304" s="42">
        <f t="shared" si="113"/>
        <v>23638542.481804732</v>
      </c>
    </row>
    <row r="305" spans="1:32" ht="15" customHeight="1" x14ac:dyDescent="0.25">
      <c r="A305" s="281"/>
      <c r="B305" s="34">
        <v>295</v>
      </c>
      <c r="C305" s="35">
        <v>42552</v>
      </c>
      <c r="D305" s="36">
        <v>279213</v>
      </c>
      <c r="E305" s="36">
        <f t="shared" si="107"/>
        <v>-5947</v>
      </c>
      <c r="F305" s="36">
        <f>AVERAGE($E$12:E305)</f>
        <v>404.79251700680271</v>
      </c>
      <c r="G305" s="107">
        <f t="shared" si="114"/>
        <v>261804</v>
      </c>
      <c r="H305" s="103">
        <f t="shared" si="115"/>
        <v>261664.80432309443</v>
      </c>
      <c r="I305" s="59">
        <f t="shared" si="118"/>
        <v>17548.195676905569</v>
      </c>
      <c r="J305" s="59">
        <f t="shared" si="116"/>
        <v>17548.195676905569</v>
      </c>
      <c r="K305" s="99">
        <f t="shared" si="119"/>
        <v>6.2848777373924455E-2</v>
      </c>
      <c r="L305" s="100">
        <f t="shared" si="117"/>
        <v>307939171.51496726</v>
      </c>
      <c r="N305" s="107">
        <f t="shared" si="98"/>
        <v>268004.65928815701</v>
      </c>
      <c r="O305" s="59">
        <f t="shared" si="99"/>
        <v>11208.34071184299</v>
      </c>
      <c r="P305" s="59">
        <f t="shared" si="100"/>
        <v>11208.34071184299</v>
      </c>
      <c r="Q305" s="99">
        <f t="shared" si="108"/>
        <v>4.014261768557692E-2</v>
      </c>
      <c r="R305" s="100">
        <f t="shared" si="101"/>
        <v>125626901.51275702</v>
      </c>
      <c r="T305" s="107">
        <f t="shared" si="102"/>
        <v>276715.1148157487</v>
      </c>
      <c r="U305" s="103">
        <f t="shared" si="103"/>
        <v>2417.1169021135547</v>
      </c>
      <c r="V305" s="108">
        <v>1</v>
      </c>
      <c r="W305" s="103">
        <f t="shared" si="104"/>
        <v>279132.23171786225</v>
      </c>
      <c r="X305" s="104">
        <f t="shared" si="109"/>
        <v>80.768282137752976</v>
      </c>
      <c r="Y305" s="104">
        <f t="shared" si="105"/>
        <v>80.768282137752976</v>
      </c>
      <c r="Z305" s="105">
        <f t="shared" si="110"/>
        <v>2.8323847011415686E-4</v>
      </c>
      <c r="AA305" s="106">
        <f t="shared" si="106"/>
        <v>6523.5153994836664</v>
      </c>
      <c r="AC305" s="27">
        <f>_xlfn.FORECAST.ETS(C305,$D$11:D304,$C$11:C304,1,1,1)</f>
        <v>280302.21720226179</v>
      </c>
      <c r="AD305" s="42">
        <f t="shared" si="111"/>
        <v>-1089.2172022617888</v>
      </c>
      <c r="AE305" s="27">
        <f t="shared" si="112"/>
        <v>1089.2172022617888</v>
      </c>
      <c r="AF305" s="42">
        <f t="shared" si="113"/>
        <v>1186394.1137029985</v>
      </c>
    </row>
    <row r="306" spans="1:32" ht="15" customHeight="1" x14ac:dyDescent="0.25">
      <c r="A306" s="281"/>
      <c r="B306" s="34">
        <v>296</v>
      </c>
      <c r="C306" s="35">
        <v>42583</v>
      </c>
      <c r="D306" s="36">
        <v>262039</v>
      </c>
      <c r="E306" s="36">
        <f t="shared" si="107"/>
        <v>-17174</v>
      </c>
      <c r="F306" s="36">
        <f>AVERAGE($E$12:E306)</f>
        <v>345.20338983050846</v>
      </c>
      <c r="G306" s="107">
        <f t="shared" si="114"/>
        <v>262387.66666666669</v>
      </c>
      <c r="H306" s="103">
        <f t="shared" si="115"/>
        <v>262208.7925170068</v>
      </c>
      <c r="I306" s="59">
        <f t="shared" si="118"/>
        <v>-169.7925170068047</v>
      </c>
      <c r="J306" s="59">
        <f t="shared" si="116"/>
        <v>169.7925170068047</v>
      </c>
      <c r="K306" s="99">
        <f t="shared" si="119"/>
        <v>6.4796658896883554E-4</v>
      </c>
      <c r="L306" s="100">
        <f t="shared" si="117"/>
        <v>28829.498831506062</v>
      </c>
      <c r="N306" s="107">
        <f t="shared" si="98"/>
        <v>270246.32743052562</v>
      </c>
      <c r="O306" s="59">
        <f t="shared" si="99"/>
        <v>-8207.32743052562</v>
      </c>
      <c r="P306" s="59">
        <f t="shared" si="100"/>
        <v>8207.32743052562</v>
      </c>
      <c r="Q306" s="99">
        <f t="shared" si="108"/>
        <v>3.1321014927265099E-2</v>
      </c>
      <c r="R306" s="100">
        <f t="shared" si="101"/>
        <v>67360223.551858276</v>
      </c>
      <c r="T306" s="107">
        <f t="shared" si="102"/>
        <v>274004.26220250357</v>
      </c>
      <c r="U306" s="103">
        <f t="shared" si="103"/>
        <v>1629.0777405963531</v>
      </c>
      <c r="V306" s="108">
        <v>1</v>
      </c>
      <c r="W306" s="103">
        <f t="shared" si="104"/>
        <v>275633.33994309994</v>
      </c>
      <c r="X306" s="104">
        <f t="shared" si="109"/>
        <v>-13594.339943099942</v>
      </c>
      <c r="Y306" s="104">
        <f t="shared" si="105"/>
        <v>13594.339943099942</v>
      </c>
      <c r="Z306" s="105">
        <f t="shared" si="110"/>
        <v>4.8688062314791725E-2</v>
      </c>
      <c r="AA306" s="106">
        <f t="shared" si="106"/>
        <v>184806078.48856252</v>
      </c>
      <c r="AC306" s="27">
        <f>_xlfn.FORECAST.ETS(C306,$D$11:D305,$C$11:C305,1,1,1)</f>
        <v>259387.58738992453</v>
      </c>
      <c r="AD306" s="42">
        <f t="shared" si="111"/>
        <v>2651.4126100754656</v>
      </c>
      <c r="AE306" s="27">
        <f t="shared" si="112"/>
        <v>2651.4126100754656</v>
      </c>
      <c r="AF306" s="42">
        <f t="shared" si="113"/>
        <v>7029988.8288671933</v>
      </c>
    </row>
    <row r="307" spans="1:32" ht="15" customHeight="1" x14ac:dyDescent="0.25">
      <c r="A307" s="281"/>
      <c r="B307" s="34">
        <v>297</v>
      </c>
      <c r="C307" s="35">
        <v>42614</v>
      </c>
      <c r="D307" s="36">
        <v>275610</v>
      </c>
      <c r="E307" s="36">
        <f t="shared" si="107"/>
        <v>13571</v>
      </c>
      <c r="F307" s="36">
        <f>AVERAGE($E$12:E307)</f>
        <v>389.88513513513516</v>
      </c>
      <c r="G307" s="107">
        <f t="shared" si="114"/>
        <v>262966.75</v>
      </c>
      <c r="H307" s="103">
        <f t="shared" si="115"/>
        <v>262732.87005649717</v>
      </c>
      <c r="I307" s="59">
        <f t="shared" si="118"/>
        <v>12877.129943502834</v>
      </c>
      <c r="J307" s="59">
        <f t="shared" si="116"/>
        <v>12877.129943502834</v>
      </c>
      <c r="K307" s="99">
        <f t="shared" si="119"/>
        <v>4.6722288536347863E-2</v>
      </c>
      <c r="L307" s="100">
        <f t="shared" si="117"/>
        <v>165820475.58185729</v>
      </c>
      <c r="N307" s="107">
        <f t="shared" si="98"/>
        <v>268604.8619444205</v>
      </c>
      <c r="O307" s="59">
        <f t="shared" si="99"/>
        <v>7005.138055579504</v>
      </c>
      <c r="P307" s="59">
        <f t="shared" si="100"/>
        <v>7005.138055579504</v>
      </c>
      <c r="Q307" s="99">
        <f t="shared" si="108"/>
        <v>2.541685009825298E-2</v>
      </c>
      <c r="R307" s="100">
        <f t="shared" si="101"/>
        <v>49071959.177728191</v>
      </c>
      <c r="T307" s="107">
        <f t="shared" si="102"/>
        <v>275626.33796016994</v>
      </c>
      <c r="U307" s="103">
        <f t="shared" si="103"/>
        <v>1628.0017129911632</v>
      </c>
      <c r="V307" s="108">
        <v>1</v>
      </c>
      <c r="W307" s="103">
        <f t="shared" si="104"/>
        <v>277254.3396731611</v>
      </c>
      <c r="X307" s="104">
        <f t="shared" si="109"/>
        <v>-1644.3396731610992</v>
      </c>
      <c r="Y307" s="104">
        <f t="shared" si="105"/>
        <v>1644.3396731610992</v>
      </c>
      <c r="Z307" s="105">
        <f t="shared" si="110"/>
        <v>6.2751715323333523E-3</v>
      </c>
      <c r="AA307" s="106">
        <f t="shared" si="106"/>
        <v>2703852.9607315506</v>
      </c>
      <c r="AC307" s="27">
        <f>_xlfn.FORECAST.ETS(C307,$D$11:D306,$C$11:C306,1,1,1)</f>
        <v>274263.66475733602</v>
      </c>
      <c r="AD307" s="42">
        <f t="shared" si="111"/>
        <v>1346.3352426639758</v>
      </c>
      <c r="AE307" s="27">
        <f t="shared" si="112"/>
        <v>1346.3352426639758</v>
      </c>
      <c r="AF307" s="42">
        <f t="shared" si="113"/>
        <v>1812618.5856390665</v>
      </c>
    </row>
    <row r="308" spans="1:32" ht="15" customHeight="1" x14ac:dyDescent="0.25">
      <c r="A308" s="281"/>
      <c r="B308" s="34">
        <v>298</v>
      </c>
      <c r="C308" s="35">
        <v>42644</v>
      </c>
      <c r="D308" s="36">
        <v>255154</v>
      </c>
      <c r="E308" s="36">
        <f t="shared" si="107"/>
        <v>-20456</v>
      </c>
      <c r="F308" s="36">
        <f>AVERAGE($E$12:E308)</f>
        <v>319.69696969696969</v>
      </c>
      <c r="G308" s="107">
        <f t="shared" si="114"/>
        <v>263561.83333333331</v>
      </c>
      <c r="H308" s="103">
        <f t="shared" si="115"/>
        <v>263356.63513513515</v>
      </c>
      <c r="I308" s="59">
        <f t="shared" si="118"/>
        <v>-8202.6351351351477</v>
      </c>
      <c r="J308" s="59">
        <f t="shared" si="116"/>
        <v>8202.6351351351477</v>
      </c>
      <c r="K308" s="99">
        <f t="shared" si="119"/>
        <v>3.2147781869518596E-2</v>
      </c>
      <c r="L308" s="100">
        <f t="shared" si="117"/>
        <v>67283223.160153598</v>
      </c>
      <c r="N308" s="107">
        <f t="shared" si="98"/>
        <v>270005.88955553644</v>
      </c>
      <c r="O308" s="59">
        <f t="shared" si="99"/>
        <v>-14851.889555536443</v>
      </c>
      <c r="P308" s="59">
        <f t="shared" si="100"/>
        <v>14851.889555536443</v>
      </c>
      <c r="Q308" s="99">
        <f t="shared" si="108"/>
        <v>5.8207551343645185E-2</v>
      </c>
      <c r="R308" s="100">
        <f t="shared" si="101"/>
        <v>220578623.36985248</v>
      </c>
      <c r="T308" s="107">
        <f t="shared" si="102"/>
        <v>270624.23777121276</v>
      </c>
      <c r="U308" s="103">
        <f t="shared" si="103"/>
        <v>609.12281210528079</v>
      </c>
      <c r="V308" s="108">
        <v>1</v>
      </c>
      <c r="W308" s="103">
        <f t="shared" si="104"/>
        <v>271233.36058331805</v>
      </c>
      <c r="X308" s="104">
        <f t="shared" si="109"/>
        <v>-16079.360583318048</v>
      </c>
      <c r="Y308" s="104">
        <f t="shared" si="105"/>
        <v>16079.360583318048</v>
      </c>
      <c r="Z308" s="105">
        <f t="shared" si="110"/>
        <v>5.8340991195232568E-2</v>
      </c>
      <c r="AA308" s="106">
        <f t="shared" si="106"/>
        <v>258545836.76836213</v>
      </c>
      <c r="AC308" s="27">
        <f>_xlfn.FORECAST.ETS(C308,$D$11:D307,$C$11:C307,1,1,1)</f>
        <v>256281.3088943024</v>
      </c>
      <c r="AD308" s="42">
        <f t="shared" si="111"/>
        <v>-1127.308894302405</v>
      </c>
      <c r="AE308" s="27">
        <f t="shared" si="112"/>
        <v>1127.308894302405</v>
      </c>
      <c r="AF308" s="42">
        <f t="shared" si="113"/>
        <v>1270825.3431733109</v>
      </c>
    </row>
    <row r="309" spans="1:32" ht="15" customHeight="1" x14ac:dyDescent="0.25">
      <c r="A309" s="281"/>
      <c r="B309" s="34">
        <v>299</v>
      </c>
      <c r="C309" s="35">
        <v>42675</v>
      </c>
      <c r="D309" s="36">
        <v>264778</v>
      </c>
      <c r="E309" s="36">
        <f t="shared" si="107"/>
        <v>9624</v>
      </c>
      <c r="F309" s="36">
        <f>AVERAGE($E$12:E309)</f>
        <v>350.91946308724835</v>
      </c>
      <c r="G309" s="107">
        <f t="shared" si="114"/>
        <v>264087.75</v>
      </c>
      <c r="H309" s="103">
        <f t="shared" si="115"/>
        <v>263881.53030303027</v>
      </c>
      <c r="I309" s="59">
        <f t="shared" si="118"/>
        <v>896.46969696972519</v>
      </c>
      <c r="J309" s="59">
        <f t="shared" si="116"/>
        <v>896.46969696972519</v>
      </c>
      <c r="K309" s="99">
        <f t="shared" si="119"/>
        <v>3.3857408733721276E-3</v>
      </c>
      <c r="L309" s="100">
        <f t="shared" si="117"/>
        <v>803657.91758499097</v>
      </c>
      <c r="N309" s="107">
        <f t="shared" si="98"/>
        <v>267035.51164442918</v>
      </c>
      <c r="O309" s="59">
        <f t="shared" si="99"/>
        <v>-2257.511644429178</v>
      </c>
      <c r="P309" s="59">
        <f t="shared" si="100"/>
        <v>2257.511644429178</v>
      </c>
      <c r="Q309" s="99">
        <f t="shared" si="108"/>
        <v>8.5260544472319372E-3</v>
      </c>
      <c r="R309" s="100">
        <f t="shared" si="101"/>
        <v>5096358.8247333309</v>
      </c>
      <c r="T309" s="107">
        <f t="shared" si="102"/>
        <v>269296.75240832265</v>
      </c>
      <c r="U309" s="103">
        <f t="shared" si="103"/>
        <v>311.51513759788213</v>
      </c>
      <c r="V309" s="108">
        <v>1</v>
      </c>
      <c r="W309" s="103">
        <f t="shared" si="104"/>
        <v>269608.26754592051</v>
      </c>
      <c r="X309" s="104">
        <f t="shared" si="109"/>
        <v>-4830.2675459205057</v>
      </c>
      <c r="Y309" s="104">
        <f t="shared" si="105"/>
        <v>4830.2675459205057</v>
      </c>
      <c r="Z309" s="105">
        <f t="shared" si="110"/>
        <v>1.8930792956099084E-2</v>
      </c>
      <c r="AA309" s="106">
        <f t="shared" si="106"/>
        <v>23331484.565172903</v>
      </c>
      <c r="AC309" s="27">
        <f>_xlfn.FORECAST.ETS(C309,$D$11:D308,$C$11:C308,1,1,1)</f>
        <v>262070.44353993316</v>
      </c>
      <c r="AD309" s="42">
        <f t="shared" si="111"/>
        <v>2707.556460066844</v>
      </c>
      <c r="AE309" s="27">
        <f t="shared" si="112"/>
        <v>2707.556460066844</v>
      </c>
      <c r="AF309" s="42">
        <f t="shared" si="113"/>
        <v>7330861.9844496995</v>
      </c>
    </row>
    <row r="310" spans="1:32" ht="15" customHeight="1" x14ac:dyDescent="0.25">
      <c r="A310" s="281"/>
      <c r="B310" s="34">
        <v>300</v>
      </c>
      <c r="C310" s="35">
        <v>42705</v>
      </c>
      <c r="D310" s="36">
        <v>244587</v>
      </c>
      <c r="E310" s="36">
        <f t="shared" si="107"/>
        <v>-20191</v>
      </c>
      <c r="F310" s="36">
        <f>AVERAGE($E$12:E310)</f>
        <v>282.21739130434781</v>
      </c>
      <c r="G310" s="107">
        <f t="shared" si="114"/>
        <v>264533.91666666669</v>
      </c>
      <c r="H310" s="103">
        <f t="shared" si="115"/>
        <v>264438.66946308722</v>
      </c>
      <c r="I310" s="59">
        <f t="shared" si="118"/>
        <v>-19851.669463087223</v>
      </c>
      <c r="J310" s="59">
        <f t="shared" si="116"/>
        <v>19851.669463087223</v>
      </c>
      <c r="K310" s="99">
        <f t="shared" si="119"/>
        <v>8.1164041682866311E-2</v>
      </c>
      <c r="L310" s="100">
        <f t="shared" si="117"/>
        <v>394088780.47166973</v>
      </c>
      <c r="N310" s="107">
        <f t="shared" si="98"/>
        <v>266584.00931554334</v>
      </c>
      <c r="O310" s="59">
        <f t="shared" si="99"/>
        <v>-21997.009315543342</v>
      </c>
      <c r="P310" s="59">
        <f t="shared" si="100"/>
        <v>21997.009315543342</v>
      </c>
      <c r="Q310" s="99">
        <f t="shared" si="108"/>
        <v>8.993531674023289E-2</v>
      </c>
      <c r="R310" s="100">
        <f t="shared" si="101"/>
        <v>483868418.82810056</v>
      </c>
      <c r="T310" s="107">
        <f t="shared" si="102"/>
        <v>262101.88728214434</v>
      </c>
      <c r="U310" s="103">
        <f t="shared" si="103"/>
        <v>-842.0255750328356</v>
      </c>
      <c r="V310" s="108">
        <v>1</v>
      </c>
      <c r="W310" s="103">
        <f t="shared" si="104"/>
        <v>261259.8617071115</v>
      </c>
      <c r="X310" s="104">
        <f t="shared" si="109"/>
        <v>-16672.8617071115</v>
      </c>
      <c r="Y310" s="104">
        <f t="shared" si="105"/>
        <v>16672.8617071115</v>
      </c>
      <c r="Z310" s="105">
        <f t="shared" si="110"/>
        <v>6.2969210837424183E-2</v>
      </c>
      <c r="AA310" s="106">
        <f t="shared" si="106"/>
        <v>277984317.50446504</v>
      </c>
      <c r="AC310" s="27">
        <f>_xlfn.FORECAST.ETS(C310,$D$11:D309,$C$11:C309,1,1,1)</f>
        <v>245803.96223918872</v>
      </c>
      <c r="AD310" s="42">
        <f t="shared" si="111"/>
        <v>-1216.9622391887242</v>
      </c>
      <c r="AE310" s="27">
        <f t="shared" si="112"/>
        <v>1216.9622391887242</v>
      </c>
      <c r="AF310" s="42">
        <f t="shared" si="113"/>
        <v>1480997.0916112335</v>
      </c>
    </row>
    <row r="311" spans="1:32" x14ac:dyDescent="0.25">
      <c r="A311" s="281"/>
      <c r="B311" s="34">
        <v>301</v>
      </c>
      <c r="C311" s="35">
        <v>42736</v>
      </c>
      <c r="D311" s="36">
        <v>226947</v>
      </c>
      <c r="E311" s="36">
        <f t="shared" si="107"/>
        <v>-17640</v>
      </c>
      <c r="F311" s="36">
        <f>AVERAGE($E$12:E311)</f>
        <v>222.47666666666666</v>
      </c>
      <c r="G311" s="107">
        <f t="shared" si="114"/>
        <v>264942.91666666669</v>
      </c>
      <c r="H311" s="103">
        <f t="shared" si="115"/>
        <v>264816.13405797101</v>
      </c>
      <c r="I311" s="59">
        <f t="shared" si="118"/>
        <v>-37869.134057971009</v>
      </c>
      <c r="J311" s="59">
        <f t="shared" si="116"/>
        <v>37869.134057971009</v>
      </c>
      <c r="K311" s="99">
        <f t="shared" si="119"/>
        <v>0.16686333839165535</v>
      </c>
      <c r="L311" s="100">
        <f t="shared" si="117"/>
        <v>1434071314.3005798</v>
      </c>
      <c r="N311" s="107">
        <f t="shared" si="98"/>
        <v>262184.60745243472</v>
      </c>
      <c r="O311" s="59">
        <f t="shared" si="99"/>
        <v>-35237.60745243472</v>
      </c>
      <c r="P311" s="59">
        <f t="shared" si="100"/>
        <v>35237.60745243472</v>
      </c>
      <c r="Q311" s="99">
        <f t="shared" si="108"/>
        <v>0.15526800289245823</v>
      </c>
      <c r="R311" s="100">
        <f t="shared" si="101"/>
        <v>1241688978.9718831</v>
      </c>
      <c r="T311" s="107">
        <f t="shared" si="102"/>
        <v>250966.00319497805</v>
      </c>
      <c r="U311" s="103">
        <f t="shared" si="103"/>
        <v>-2423.9311628843916</v>
      </c>
      <c r="V311" s="108">
        <v>1</v>
      </c>
      <c r="W311" s="103">
        <f t="shared" si="104"/>
        <v>248542.07203209365</v>
      </c>
      <c r="X311" s="104">
        <f t="shared" si="109"/>
        <v>-21595.072032093653</v>
      </c>
      <c r="Y311" s="104">
        <f t="shared" si="105"/>
        <v>21595.072032093653</v>
      </c>
      <c r="Z311" s="105">
        <f t="shared" si="110"/>
        <v>8.8291986213877488E-2</v>
      </c>
      <c r="AA311" s="106">
        <f t="shared" si="106"/>
        <v>466347136.0713135</v>
      </c>
      <c r="AC311" s="27">
        <f>_xlfn.FORECAST.ETS(C311,$D$11:D310,$C$11:C310,1,1,1)</f>
        <v>232123.22280732376</v>
      </c>
      <c r="AD311" s="42">
        <f t="shared" si="111"/>
        <v>-5176.2228073237638</v>
      </c>
      <c r="AE311" s="27">
        <f t="shared" si="112"/>
        <v>5176.2228073237638</v>
      </c>
      <c r="AF311" s="42">
        <f t="shared" si="113"/>
        <v>26793282.551058706</v>
      </c>
    </row>
    <row r="312" spans="1:32" x14ac:dyDescent="0.25">
      <c r="A312" s="281"/>
      <c r="B312" s="34">
        <v>302</v>
      </c>
      <c r="C312" s="35">
        <v>42767</v>
      </c>
      <c r="D312" s="36">
        <v>267355</v>
      </c>
      <c r="E312" s="36">
        <f t="shared" si="107"/>
        <v>40408</v>
      </c>
      <c r="F312" s="36">
        <f>AVERAGE($E$12:E312)</f>
        <v>355.98338870431894</v>
      </c>
      <c r="G312" s="107">
        <f t="shared" si="114"/>
        <v>265270.91666666669</v>
      </c>
      <c r="H312" s="103">
        <f t="shared" si="115"/>
        <v>265165.39333333337</v>
      </c>
      <c r="I312" s="59">
        <f t="shared" si="118"/>
        <v>2189.6066666666302</v>
      </c>
      <c r="J312" s="59">
        <f t="shared" si="116"/>
        <v>2189.6066666666302</v>
      </c>
      <c r="K312" s="99">
        <f t="shared" si="119"/>
        <v>8.1898848597057473E-3</v>
      </c>
      <c r="L312" s="100">
        <f t="shared" si="117"/>
        <v>4794377.3547109514</v>
      </c>
      <c r="N312" s="107">
        <f t="shared" si="98"/>
        <v>255137.08596194777</v>
      </c>
      <c r="O312" s="59">
        <f t="shared" si="99"/>
        <v>12217.914038052229</v>
      </c>
      <c r="P312" s="59">
        <f t="shared" si="100"/>
        <v>12217.914038052229</v>
      </c>
      <c r="Q312" s="99">
        <f t="shared" si="108"/>
        <v>4.5699216540001981E-2</v>
      </c>
      <c r="R312" s="100">
        <f t="shared" si="101"/>
        <v>149277423.44123372</v>
      </c>
      <c r="T312" s="107">
        <f t="shared" si="102"/>
        <v>254185.95042246554</v>
      </c>
      <c r="U312" s="103">
        <f t="shared" si="103"/>
        <v>-1556.6098613179943</v>
      </c>
      <c r="V312" s="108">
        <v>1</v>
      </c>
      <c r="W312" s="103">
        <f t="shared" si="104"/>
        <v>252629.34056114755</v>
      </c>
      <c r="X312" s="104">
        <f t="shared" si="109"/>
        <v>14725.659438852454</v>
      </c>
      <c r="Y312" s="104">
        <f t="shared" si="105"/>
        <v>14725.659438852454</v>
      </c>
      <c r="Z312" s="105">
        <f t="shared" si="110"/>
        <v>6.4885895997093837E-2</v>
      </c>
      <c r="AA312" s="106">
        <f t="shared" si="106"/>
        <v>216845045.90906435</v>
      </c>
      <c r="AC312" s="27">
        <f>_xlfn.FORECAST.ETS(C312,$D$11:D311,$C$11:C311,1,1,1)</f>
        <v>271094.15567426226</v>
      </c>
      <c r="AD312" s="42">
        <f t="shared" si="111"/>
        <v>-3739.1556742622633</v>
      </c>
      <c r="AE312" s="27">
        <f t="shared" si="112"/>
        <v>3739.1556742622633</v>
      </c>
      <c r="AF312" s="42">
        <f t="shared" si="113"/>
        <v>13981285.156367682</v>
      </c>
    </row>
    <row r="313" spans="1:32" x14ac:dyDescent="0.25">
      <c r="A313" s="281"/>
      <c r="B313" s="34">
        <v>303</v>
      </c>
      <c r="C313" s="35">
        <v>42795</v>
      </c>
      <c r="D313" s="36">
        <v>272904</v>
      </c>
      <c r="E313" s="36">
        <f t="shared" si="107"/>
        <v>5549</v>
      </c>
      <c r="F313" s="36">
        <f>AVERAGE($E$12:E313)</f>
        <v>373.17880794701989</v>
      </c>
      <c r="G313" s="107">
        <f t="shared" si="114"/>
        <v>265454.91666666669</v>
      </c>
      <c r="H313" s="103">
        <f t="shared" si="115"/>
        <v>265626.90005537099</v>
      </c>
      <c r="I313" s="59">
        <f t="shared" si="118"/>
        <v>7277.099944629008</v>
      </c>
      <c r="J313" s="59">
        <f t="shared" si="116"/>
        <v>7277.099944629008</v>
      </c>
      <c r="K313" s="99">
        <f t="shared" si="119"/>
        <v>2.6665420604421366E-2</v>
      </c>
      <c r="L313" s="100">
        <f t="shared" si="117"/>
        <v>52956183.604119509</v>
      </c>
      <c r="N313" s="107">
        <f t="shared" si="98"/>
        <v>257580.66876955822</v>
      </c>
      <c r="O313" s="59">
        <f t="shared" si="99"/>
        <v>15323.331230441778</v>
      </c>
      <c r="P313" s="59">
        <f t="shared" si="100"/>
        <v>15323.331230441778</v>
      </c>
      <c r="Q313" s="99">
        <f t="shared" si="108"/>
        <v>5.6149163187207876E-2</v>
      </c>
      <c r="R313" s="100">
        <f t="shared" si="101"/>
        <v>234804479.99783233</v>
      </c>
      <c r="T313" s="107">
        <f t="shared" si="102"/>
        <v>258711.73839280329</v>
      </c>
      <c r="U313" s="103">
        <f t="shared" si="103"/>
        <v>-621.89921748204517</v>
      </c>
      <c r="V313" s="108">
        <v>1</v>
      </c>
      <c r="W313" s="103">
        <f t="shared" si="104"/>
        <v>258089.83917532125</v>
      </c>
      <c r="X313" s="104">
        <f t="shared" si="109"/>
        <v>14814.160824678751</v>
      </c>
      <c r="Y313" s="104">
        <f t="shared" si="105"/>
        <v>14814.160824678751</v>
      </c>
      <c r="Z313" s="105">
        <f t="shared" si="110"/>
        <v>5.5410075834298037E-2</v>
      </c>
      <c r="AA313" s="106">
        <f t="shared" si="106"/>
        <v>219459360.9394466</v>
      </c>
      <c r="AC313" s="27">
        <f>_xlfn.FORECAST.ETS(C313,$D$11:D312,$C$11:C312,1,1,1)</f>
        <v>271671.97304499836</v>
      </c>
      <c r="AD313" s="42">
        <f t="shared" si="111"/>
        <v>1232.0269550016383</v>
      </c>
      <c r="AE313" s="27">
        <f t="shared" si="112"/>
        <v>1232.0269550016383</v>
      </c>
      <c r="AF313" s="42">
        <f t="shared" si="113"/>
        <v>1517890.4178506087</v>
      </c>
    </row>
    <row r="314" spans="1:32" x14ac:dyDescent="0.25">
      <c r="A314" s="281"/>
      <c r="B314" s="34">
        <v>304</v>
      </c>
      <c r="C314" s="35">
        <v>42826</v>
      </c>
      <c r="D314" s="36">
        <v>283956</v>
      </c>
      <c r="E314" s="36">
        <f t="shared" si="107"/>
        <v>11052</v>
      </c>
      <c r="F314" s="36">
        <f>AVERAGE($E$12:E314)</f>
        <v>408.42244224422444</v>
      </c>
      <c r="G314" s="107">
        <f t="shared" si="114"/>
        <v>265725.83333333331</v>
      </c>
      <c r="H314" s="103">
        <f t="shared" si="115"/>
        <v>265828.09547461371</v>
      </c>
      <c r="I314" s="59">
        <f t="shared" si="118"/>
        <v>18127.904525386286</v>
      </c>
      <c r="J314" s="59">
        <f t="shared" si="116"/>
        <v>18127.904525386286</v>
      </c>
      <c r="K314" s="99">
        <f t="shared" si="119"/>
        <v>6.3840540525244349E-2</v>
      </c>
      <c r="L314" s="100">
        <f t="shared" si="117"/>
        <v>328620922.48152059</v>
      </c>
      <c r="N314" s="107">
        <f t="shared" si="98"/>
        <v>260645.33501564659</v>
      </c>
      <c r="O314" s="59">
        <f t="shared" si="99"/>
        <v>23310.664984353411</v>
      </c>
      <c r="P314" s="59">
        <f t="shared" si="100"/>
        <v>23310.664984353411</v>
      </c>
      <c r="Q314" s="99">
        <f t="shared" si="108"/>
        <v>8.2092524843121503E-2</v>
      </c>
      <c r="R314" s="100">
        <f t="shared" si="101"/>
        <v>543387102.01276016</v>
      </c>
      <c r="T314" s="107">
        <f t="shared" si="102"/>
        <v>265849.68742272485</v>
      </c>
      <c r="U314" s="103">
        <f t="shared" si="103"/>
        <v>570.59311073276535</v>
      </c>
      <c r="V314" s="108">
        <v>1</v>
      </c>
      <c r="W314" s="103">
        <f t="shared" si="104"/>
        <v>266420.28053345764</v>
      </c>
      <c r="X314" s="104">
        <f t="shared" si="109"/>
        <v>17535.719466542359</v>
      </c>
      <c r="Y314" s="104">
        <f t="shared" si="105"/>
        <v>17535.719466542359</v>
      </c>
      <c r="Z314" s="105">
        <f t="shared" si="110"/>
        <v>6.425600015588763E-2</v>
      </c>
      <c r="AA314" s="106">
        <f t="shared" si="106"/>
        <v>307501457.20927262</v>
      </c>
      <c r="AC314" s="27">
        <f>_xlfn.FORECAST.ETS(C314,$D$11:D313,$C$11:C313,1,1,1)</f>
        <v>280150.65526400309</v>
      </c>
      <c r="AD314" s="42">
        <f t="shared" si="111"/>
        <v>3805.3447359969141</v>
      </c>
      <c r="AE314" s="27">
        <f t="shared" si="112"/>
        <v>3805.3447359969141</v>
      </c>
      <c r="AF314" s="42">
        <f t="shared" si="113"/>
        <v>14480648.559779424</v>
      </c>
    </row>
    <row r="315" spans="1:32" x14ac:dyDescent="0.25">
      <c r="A315" s="281"/>
      <c r="B315" s="34">
        <v>305</v>
      </c>
      <c r="C315" s="35">
        <v>42856</v>
      </c>
      <c r="D315" s="36">
        <v>280537</v>
      </c>
      <c r="E315" s="36">
        <f t="shared" si="107"/>
        <v>-3419</v>
      </c>
      <c r="F315" s="36">
        <f>AVERAGE($E$12:E315)</f>
        <v>395.83223684210526</v>
      </c>
      <c r="G315" s="107">
        <f t="shared" si="114"/>
        <v>266224.5</v>
      </c>
      <c r="H315" s="103">
        <f t="shared" si="115"/>
        <v>266134.25577557756</v>
      </c>
      <c r="I315" s="59">
        <f t="shared" si="118"/>
        <v>14402.744224422437</v>
      </c>
      <c r="J315" s="59">
        <f t="shared" si="116"/>
        <v>14402.744224422437</v>
      </c>
      <c r="K315" s="99">
        <f t="shared" si="119"/>
        <v>5.1339909617706174E-2</v>
      </c>
      <c r="L315" s="100">
        <f t="shared" si="117"/>
        <v>207439041.19413385</v>
      </c>
      <c r="N315" s="107">
        <f t="shared" si="98"/>
        <v>265307.46801251726</v>
      </c>
      <c r="O315" s="59">
        <f t="shared" si="99"/>
        <v>15229.53198748274</v>
      </c>
      <c r="P315" s="59">
        <f t="shared" si="100"/>
        <v>15229.53198748274</v>
      </c>
      <c r="Q315" s="99">
        <f t="shared" si="108"/>
        <v>5.4287070823038457E-2</v>
      </c>
      <c r="R315" s="100">
        <f t="shared" si="101"/>
        <v>231938644.55775997</v>
      </c>
      <c r="T315" s="107">
        <f t="shared" si="102"/>
        <v>270655.29637342034</v>
      </c>
      <c r="U315" s="103">
        <f t="shared" si="103"/>
        <v>1221.4078867451087</v>
      </c>
      <c r="V315" s="108">
        <v>1</v>
      </c>
      <c r="W315" s="103">
        <f t="shared" si="104"/>
        <v>271876.70426016545</v>
      </c>
      <c r="X315" s="104">
        <f t="shared" si="109"/>
        <v>8660.2957398345461</v>
      </c>
      <c r="Y315" s="104">
        <f t="shared" si="105"/>
        <v>8660.2957398345461</v>
      </c>
      <c r="Z315" s="105">
        <f t="shared" si="110"/>
        <v>3.0498724238383925E-2</v>
      </c>
      <c r="AA315" s="106">
        <f t="shared" si="106"/>
        <v>75000722.301396385</v>
      </c>
      <c r="AC315" s="27">
        <f>_xlfn.FORECAST.ETS(C315,$D$11:D314,$C$11:C314,1,1,1)</f>
        <v>279852.46823957935</v>
      </c>
      <c r="AD315" s="42">
        <f t="shared" si="111"/>
        <v>684.53176042065024</v>
      </c>
      <c r="AE315" s="27">
        <f t="shared" si="112"/>
        <v>684.53176042065024</v>
      </c>
      <c r="AF315" s="42">
        <f t="shared" si="113"/>
        <v>468583.73102459451</v>
      </c>
    </row>
    <row r="316" spans="1:32" x14ac:dyDescent="0.25">
      <c r="A316" s="281"/>
      <c r="B316" s="34">
        <v>306</v>
      </c>
      <c r="C316" s="35">
        <v>42887</v>
      </c>
      <c r="D316" s="36">
        <v>287343</v>
      </c>
      <c r="E316" s="36">
        <f t="shared" si="107"/>
        <v>6806</v>
      </c>
      <c r="F316" s="36">
        <f>AVERAGE($E$12:E316)</f>
        <v>416.84918032786885</v>
      </c>
      <c r="G316" s="107">
        <f t="shared" si="114"/>
        <v>266520</v>
      </c>
      <c r="H316" s="103">
        <f t="shared" si="115"/>
        <v>266620.33223684208</v>
      </c>
      <c r="I316" s="59">
        <f t="shared" si="118"/>
        <v>20722.667763157922</v>
      </c>
      <c r="J316" s="59">
        <f t="shared" si="116"/>
        <v>20722.667763157922</v>
      </c>
      <c r="K316" s="99">
        <f t="shared" si="119"/>
        <v>7.2118227216803346E-2</v>
      </c>
      <c r="L316" s="100">
        <f t="shared" si="117"/>
        <v>429428959.22222459</v>
      </c>
      <c r="N316" s="107">
        <f t="shared" si="98"/>
        <v>268353.37441001384</v>
      </c>
      <c r="O316" s="59">
        <f t="shared" si="99"/>
        <v>18989.625589986157</v>
      </c>
      <c r="P316" s="59">
        <f t="shared" si="100"/>
        <v>18989.625589986157</v>
      </c>
      <c r="Q316" s="99">
        <f t="shared" si="108"/>
        <v>6.6086960844656581E-2</v>
      </c>
      <c r="R316" s="100">
        <f t="shared" si="101"/>
        <v>360605880.04785711</v>
      </c>
      <c r="T316" s="107">
        <f t="shared" si="102"/>
        <v>276516.59298211581</v>
      </c>
      <c r="U316" s="103">
        <f t="shared" si="103"/>
        <v>1934.4413802219365</v>
      </c>
      <c r="V316" s="108">
        <v>1</v>
      </c>
      <c r="W316" s="103">
        <f t="shared" si="104"/>
        <v>278451.03436233773</v>
      </c>
      <c r="X316" s="104">
        <f t="shared" si="109"/>
        <v>8891.9656376622734</v>
      </c>
      <c r="Y316" s="104">
        <f t="shared" si="105"/>
        <v>8891.9656376622734</v>
      </c>
      <c r="Z316" s="105">
        <f t="shared" si="110"/>
        <v>3.1696231290925164E-2</v>
      </c>
      <c r="AA316" s="106">
        <f t="shared" si="106"/>
        <v>79067052.901366636</v>
      </c>
      <c r="AC316" s="27">
        <f>_xlfn.FORECAST.ETS(C316,$D$11:D315,$C$11:C315,1,1,1)</f>
        <v>285613.02980791457</v>
      </c>
      <c r="AD316" s="42">
        <f t="shared" si="111"/>
        <v>1729.9701920854277</v>
      </c>
      <c r="AE316" s="27">
        <f t="shared" si="112"/>
        <v>1729.9701920854277</v>
      </c>
      <c r="AF316" s="42">
        <f t="shared" si="113"/>
        <v>2992796.8655040916</v>
      </c>
    </row>
    <row r="317" spans="1:32" x14ac:dyDescent="0.25">
      <c r="A317" s="281"/>
      <c r="B317" s="34">
        <v>307</v>
      </c>
      <c r="C317" s="35">
        <v>42917</v>
      </c>
      <c r="D317" s="36">
        <v>283184</v>
      </c>
      <c r="E317" s="36">
        <f t="shared" si="107"/>
        <v>-4159</v>
      </c>
      <c r="F317" s="36">
        <f>AVERAGE($E$12:E317)</f>
        <v>401.89542483660131</v>
      </c>
      <c r="G317" s="107">
        <f t="shared" si="114"/>
        <v>266701.91666666669</v>
      </c>
      <c r="H317" s="103">
        <f t="shared" si="115"/>
        <v>266936.84918032784</v>
      </c>
      <c r="I317" s="59">
        <f t="shared" si="118"/>
        <v>16247.150819672155</v>
      </c>
      <c r="J317" s="59">
        <f t="shared" si="116"/>
        <v>16247.150819672155</v>
      </c>
      <c r="K317" s="99">
        <f t="shared" si="119"/>
        <v>5.737312425727497E-2</v>
      </c>
      <c r="L317" s="100">
        <f t="shared" si="117"/>
        <v>263969909.7571736</v>
      </c>
      <c r="N317" s="107">
        <f t="shared" si="98"/>
        <v>272151.29952801112</v>
      </c>
      <c r="O317" s="59">
        <f t="shared" si="99"/>
        <v>11032.700471988879</v>
      </c>
      <c r="P317" s="59">
        <f t="shared" si="100"/>
        <v>11032.700471988879</v>
      </c>
      <c r="Q317" s="99">
        <f t="shared" si="108"/>
        <v>3.8959476778309791E-2</v>
      </c>
      <c r="R317" s="100">
        <f t="shared" si="101"/>
        <v>121720479.70462364</v>
      </c>
      <c r="T317" s="107">
        <f t="shared" si="102"/>
        <v>279870.92405363638</v>
      </c>
      <c r="U317" s="103">
        <f t="shared" si="103"/>
        <v>2152.6424983109991</v>
      </c>
      <c r="V317" s="108">
        <v>1</v>
      </c>
      <c r="W317" s="103">
        <f t="shared" si="104"/>
        <v>282023.56655194738</v>
      </c>
      <c r="X317" s="104">
        <f t="shared" si="109"/>
        <v>1160.4334480526159</v>
      </c>
      <c r="Y317" s="104">
        <f t="shared" si="105"/>
        <v>1160.4334480526159</v>
      </c>
      <c r="Z317" s="105">
        <f t="shared" si="110"/>
        <v>4.0384956238802266E-3</v>
      </c>
      <c r="AA317" s="106">
        <f t="shared" si="106"/>
        <v>1346605.7873592831</v>
      </c>
      <c r="AC317" s="27">
        <f>_xlfn.FORECAST.ETS(C317,$D$11:D316,$C$11:C316,1,1,1)</f>
        <v>283344.56438953977</v>
      </c>
      <c r="AD317" s="42">
        <f t="shared" si="111"/>
        <v>-160.56438953976613</v>
      </c>
      <c r="AE317" s="27">
        <f t="shared" si="112"/>
        <v>160.56438953976613</v>
      </c>
      <c r="AF317" s="42">
        <f t="shared" si="113"/>
        <v>25780.923188277757</v>
      </c>
    </row>
    <row r="318" spans="1:32" x14ac:dyDescent="0.25">
      <c r="A318" s="281"/>
      <c r="B318" s="34">
        <v>308</v>
      </c>
      <c r="C318" s="35">
        <v>42948</v>
      </c>
      <c r="D318" s="36">
        <v>262673</v>
      </c>
      <c r="E318" s="36">
        <f t="shared" si="107"/>
        <v>-20511</v>
      </c>
      <c r="F318" s="36">
        <f>AVERAGE($E$12:E318)</f>
        <v>333.77524429967428</v>
      </c>
      <c r="G318" s="107">
        <f t="shared" si="114"/>
        <v>267032.83333333331</v>
      </c>
      <c r="H318" s="103">
        <f t="shared" si="115"/>
        <v>267103.81209150329</v>
      </c>
      <c r="I318" s="59">
        <f t="shared" si="118"/>
        <v>-4430.8120915032923</v>
      </c>
      <c r="J318" s="59">
        <f t="shared" si="116"/>
        <v>4430.8120915032923</v>
      </c>
      <c r="K318" s="99">
        <f t="shared" si="119"/>
        <v>1.6868167232655402E-2</v>
      </c>
      <c r="L318" s="100">
        <f t="shared" si="117"/>
        <v>19632095.790211778</v>
      </c>
      <c r="N318" s="107">
        <f t="shared" si="98"/>
        <v>274357.83962240891</v>
      </c>
      <c r="O318" s="59">
        <f t="shared" si="99"/>
        <v>-11684.839622408908</v>
      </c>
      <c r="P318" s="59">
        <f t="shared" si="100"/>
        <v>11684.839622408908</v>
      </c>
      <c r="Q318" s="99">
        <f t="shared" si="108"/>
        <v>4.4484357442176804E-2</v>
      </c>
      <c r="R318" s="100">
        <f t="shared" si="101"/>
        <v>136535477.00141716</v>
      </c>
      <c r="T318" s="107">
        <f t="shared" si="102"/>
        <v>276218.39658636315</v>
      </c>
      <c r="U318" s="103">
        <f t="shared" si="103"/>
        <v>1260.5347627945857</v>
      </c>
      <c r="V318" s="108">
        <v>1</v>
      </c>
      <c r="W318" s="103">
        <f t="shared" si="104"/>
        <v>277478.9313491577</v>
      </c>
      <c r="X318" s="104">
        <f t="shared" si="109"/>
        <v>-14805.931349157705</v>
      </c>
      <c r="Y318" s="104">
        <f t="shared" si="105"/>
        <v>14805.931349157705</v>
      </c>
      <c r="Z318" s="105">
        <f t="shared" si="110"/>
        <v>5.2283784921315135E-2</v>
      </c>
      <c r="AA318" s="106">
        <f t="shared" si="106"/>
        <v>219215603.11597091</v>
      </c>
      <c r="AC318" s="27">
        <f>_xlfn.FORECAST.ETS(C318,$D$11:D317,$C$11:C317,1,1,1)</f>
        <v>263600.47185604228</v>
      </c>
      <c r="AD318" s="42">
        <f t="shared" si="111"/>
        <v>-927.47185604227707</v>
      </c>
      <c r="AE318" s="27">
        <f t="shared" si="112"/>
        <v>927.47185604227707</v>
      </c>
      <c r="AF318" s="42">
        <f t="shared" si="113"/>
        <v>860204.04375050636</v>
      </c>
    </row>
    <row r="319" spans="1:32" x14ac:dyDescent="0.25">
      <c r="A319" s="281"/>
      <c r="B319" s="34">
        <v>309</v>
      </c>
      <c r="C319" s="35">
        <v>42979</v>
      </c>
      <c r="D319" s="36">
        <v>278937</v>
      </c>
      <c r="E319" s="36">
        <f t="shared" si="107"/>
        <v>16264</v>
      </c>
      <c r="F319" s="36">
        <f>AVERAGE($E$12:E319)</f>
        <v>385.49675324675326</v>
      </c>
      <c r="G319" s="107">
        <f t="shared" si="114"/>
        <v>267085.66666666669</v>
      </c>
      <c r="H319" s="103">
        <f t="shared" si="115"/>
        <v>267366.60857763299</v>
      </c>
      <c r="I319" s="59">
        <f t="shared" si="118"/>
        <v>11570.391422367014</v>
      </c>
      <c r="J319" s="59">
        <f t="shared" si="116"/>
        <v>11570.391422367014</v>
      </c>
      <c r="K319" s="99">
        <f t="shared" si="119"/>
        <v>4.1480303517880436E-2</v>
      </c>
      <c r="L319" s="100">
        <f t="shared" si="117"/>
        <v>133873957.66678418</v>
      </c>
      <c r="N319" s="107">
        <f t="shared" si="98"/>
        <v>272020.87169792713</v>
      </c>
      <c r="O319" s="59">
        <f t="shared" si="99"/>
        <v>6916.1283020728733</v>
      </c>
      <c r="P319" s="59">
        <f t="shared" si="100"/>
        <v>6916.1283020728733</v>
      </c>
      <c r="Q319" s="99">
        <f t="shared" si="108"/>
        <v>2.479458910819602E-2</v>
      </c>
      <c r="R319" s="100">
        <f t="shared" si="101"/>
        <v>47832830.690733403</v>
      </c>
      <c r="T319" s="107">
        <f t="shared" si="102"/>
        <v>277916.35194441036</v>
      </c>
      <c r="U319" s="103">
        <f t="shared" si="103"/>
        <v>1327.7552402332321</v>
      </c>
      <c r="V319" s="108">
        <v>1</v>
      </c>
      <c r="W319" s="103">
        <f t="shared" si="104"/>
        <v>279244.10718464357</v>
      </c>
      <c r="X319" s="104">
        <f t="shared" si="109"/>
        <v>-307.10718464356614</v>
      </c>
      <c r="Y319" s="104">
        <f t="shared" si="105"/>
        <v>307.10718464356614</v>
      </c>
      <c r="Z319" s="105">
        <f t="shared" si="110"/>
        <v>1.1691615988075141E-3</v>
      </c>
      <c r="AA319" s="106">
        <f t="shared" si="106"/>
        <v>94314.822859697422</v>
      </c>
      <c r="AC319" s="27">
        <f>_xlfn.FORECAST.ETS(C319,$D$11:D318,$C$11:C318,1,1,1)</f>
        <v>277250.45431600779</v>
      </c>
      <c r="AD319" s="42">
        <f t="shared" si="111"/>
        <v>1686.5456839922117</v>
      </c>
      <c r="AE319" s="27">
        <f t="shared" si="112"/>
        <v>1686.5456839922117</v>
      </c>
      <c r="AF319" s="42">
        <f t="shared" si="113"/>
        <v>2844436.3441927573</v>
      </c>
    </row>
    <row r="320" spans="1:32" x14ac:dyDescent="0.25">
      <c r="A320" s="281"/>
      <c r="B320" s="34">
        <v>310</v>
      </c>
      <c r="C320" s="35">
        <v>43009</v>
      </c>
      <c r="D320" s="36">
        <v>257712</v>
      </c>
      <c r="E320" s="36">
        <f>D320-D319</f>
        <v>-21225</v>
      </c>
      <c r="F320" s="36">
        <f>AVERAGE($E$12:E320)</f>
        <v>315.5598705501618</v>
      </c>
      <c r="G320" s="107">
        <f t="shared" si="114"/>
        <v>267362.91666666669</v>
      </c>
      <c r="H320" s="103">
        <f>G319+$F319</f>
        <v>267471.16341991344</v>
      </c>
      <c r="I320" s="59">
        <f t="shared" si="118"/>
        <v>-9759.1634199134423</v>
      </c>
      <c r="J320" s="59">
        <f t="shared" si="116"/>
        <v>9759.1634199134423</v>
      </c>
      <c r="K320" s="99">
        <f t="shared" si="119"/>
        <v>3.7868486604866837E-2</v>
      </c>
      <c r="L320" s="100">
        <f t="shared" si="117"/>
        <v>95241270.656576633</v>
      </c>
      <c r="N320" s="107">
        <f t="shared" si="98"/>
        <v>273404.09735834174</v>
      </c>
      <c r="O320" s="59">
        <f t="shared" si="99"/>
        <v>-15692.097358341736</v>
      </c>
      <c r="P320" s="59">
        <f t="shared" si="100"/>
        <v>15692.097358341736</v>
      </c>
      <c r="Q320" s="99">
        <f t="shared" si="108"/>
        <v>6.0890053076076145E-2</v>
      </c>
      <c r="R320" s="100">
        <f t="shared" si="101"/>
        <v>246241919.5036757</v>
      </c>
      <c r="T320" s="107">
        <f t="shared" si="102"/>
        <v>272784.47502925049</v>
      </c>
      <c r="U320" s="103">
        <f>$W$9*(T320-T319)+(1-$W$9)*U319</f>
        <v>335.07322599753184</v>
      </c>
      <c r="V320" s="108">
        <v>1</v>
      </c>
      <c r="W320" s="103">
        <f t="shared" si="104"/>
        <v>273119.548255248</v>
      </c>
      <c r="X320" s="104">
        <f t="shared" si="109"/>
        <v>-15407.548255247995</v>
      </c>
      <c r="Y320" s="104">
        <f t="shared" si="105"/>
        <v>15407.548255247995</v>
      </c>
      <c r="Z320" s="105">
        <f>Y320/$D319</f>
        <v>5.5236660089009328E-2</v>
      </c>
      <c r="AA320" s="106">
        <f t="shared" si="106"/>
        <v>237392543.23779553</v>
      </c>
      <c r="AC320" s="27">
        <f>_xlfn.FORECAST.ETS(C320,$D$11:D319,$C$11:C319,1,1,1)</f>
        <v>258734.20223855635</v>
      </c>
      <c r="AD320" s="42">
        <f t="shared" si="111"/>
        <v>-1022.2022385563469</v>
      </c>
      <c r="AE320" s="27">
        <f t="shared" si="112"/>
        <v>1022.2022385563469</v>
      </c>
      <c r="AF320" s="42">
        <f t="shared" si="113"/>
        <v>1044897.4165096066</v>
      </c>
    </row>
    <row r="321" spans="1:32" x14ac:dyDescent="0.25">
      <c r="A321" s="281"/>
      <c r="B321" s="34">
        <v>311</v>
      </c>
      <c r="C321" s="35">
        <v>43040</v>
      </c>
      <c r="D321" s="36">
        <v>266535</v>
      </c>
      <c r="E321" s="36">
        <f t="shared" si="107"/>
        <v>8823</v>
      </c>
      <c r="F321" s="36">
        <f>AVERAGE($E$12:E321)</f>
        <v>343.00322580645161</v>
      </c>
      <c r="G321" s="107">
        <f t="shared" si="114"/>
        <v>267576.08333333331</v>
      </c>
      <c r="H321" s="103">
        <f t="shared" si="115"/>
        <v>267678.47653721686</v>
      </c>
      <c r="I321" s="59">
        <f t="shared" si="118"/>
        <v>-1143.4765372168622</v>
      </c>
      <c r="J321" s="59">
        <f t="shared" si="116"/>
        <v>1143.4765372168622</v>
      </c>
      <c r="K321" s="99">
        <f t="shared" si="119"/>
        <v>4.2901552787321072E-3</v>
      </c>
      <c r="L321" s="100">
        <f t="shared" si="117"/>
        <v>1307538.591165466</v>
      </c>
      <c r="N321" s="107">
        <f t="shared" si="98"/>
        <v>270265.67788667342</v>
      </c>
      <c r="O321" s="59">
        <f t="shared" si="99"/>
        <v>-3730.6778866734239</v>
      </c>
      <c r="P321" s="59">
        <f t="shared" si="100"/>
        <v>3730.6778866734239</v>
      </c>
      <c r="Q321" s="99">
        <f t="shared" si="108"/>
        <v>1.3996953070603951E-2</v>
      </c>
      <c r="R321" s="100">
        <f t="shared" si="101"/>
        <v>13917957.494114084</v>
      </c>
      <c r="T321" s="107">
        <f t="shared" si="102"/>
        <v>271144.18377867359</v>
      </c>
      <c r="U321" s="103">
        <f t="shared" si="103"/>
        <v>31.509688587988592</v>
      </c>
      <c r="V321" s="108">
        <v>1</v>
      </c>
      <c r="W321" s="103">
        <f t="shared" si="104"/>
        <v>271175.69346726156</v>
      </c>
      <c r="X321" s="104">
        <f t="shared" si="109"/>
        <v>-4640.6934672615607</v>
      </c>
      <c r="Y321" s="104">
        <f t="shared" si="105"/>
        <v>4640.6934672615607</v>
      </c>
      <c r="Z321" s="105">
        <f t="shared" si="110"/>
        <v>1.8007285137135877E-2</v>
      </c>
      <c r="AA321" s="106">
        <f t="shared" si="106"/>
        <v>21536035.857084125</v>
      </c>
      <c r="AC321" s="27">
        <f>_xlfn.FORECAST.ETS(C321,$D$11:D320,$C$11:C320,1,1,1)</f>
        <v>265507.55617767473</v>
      </c>
      <c r="AD321" s="42">
        <f t="shared" si="111"/>
        <v>1027.4438223252655</v>
      </c>
      <c r="AE321" s="27">
        <f t="shared" si="112"/>
        <v>1027.4438223252655</v>
      </c>
      <c r="AF321" s="42">
        <f t="shared" si="113"/>
        <v>1055640.8080343518</v>
      </c>
    </row>
    <row r="322" spans="1:32" ht="15.75" thickBot="1" x14ac:dyDescent="0.3">
      <c r="A322" s="282"/>
      <c r="B322" s="45">
        <v>312</v>
      </c>
      <c r="C322" s="46">
        <v>43070</v>
      </c>
      <c r="D322" s="114">
        <v>245695</v>
      </c>
      <c r="E322" s="114">
        <f t="shared" si="107"/>
        <v>-20840</v>
      </c>
      <c r="F322" s="114">
        <f>AVERAGE($E$12:E322)</f>
        <v>274.89067524115757</v>
      </c>
      <c r="G322" s="120">
        <f t="shared" si="114"/>
        <v>267722.5</v>
      </c>
      <c r="H322" s="116">
        <f t="shared" si="115"/>
        <v>267919.08655913977</v>
      </c>
      <c r="I322" s="117">
        <f t="shared" si="118"/>
        <v>-22224.086559139774</v>
      </c>
      <c r="J322" s="117">
        <f t="shared" si="116"/>
        <v>22224.086559139774</v>
      </c>
      <c r="K322" s="118">
        <f t="shared" si="119"/>
        <v>9.0453963487819353E-2</v>
      </c>
      <c r="L322" s="119">
        <f t="shared" si="117"/>
        <v>493910023.38813716</v>
      </c>
      <c r="N322" s="120">
        <f t="shared" si="98"/>
        <v>269519.54230933875</v>
      </c>
      <c r="O322" s="117">
        <f t="shared" si="99"/>
        <v>-23824.542309338751</v>
      </c>
      <c r="P322" s="117">
        <f t="shared" si="100"/>
        <v>23824.542309338751</v>
      </c>
      <c r="Q322" s="118">
        <f t="shared" si="108"/>
        <v>9.6967957464900598E-2</v>
      </c>
      <c r="R322" s="119">
        <f t="shared" si="101"/>
        <v>567608816.24947226</v>
      </c>
      <c r="T322" s="120">
        <f t="shared" si="102"/>
        <v>263531.4854270831</v>
      </c>
      <c r="U322" s="116">
        <f>$W$9*(T322-T321)+(1-$W$9)*U321</f>
        <v>-1143.2116658200503</v>
      </c>
      <c r="V322" s="122">
        <v>1</v>
      </c>
      <c r="W322" s="146">
        <f t="shared" si="104"/>
        <v>262388.27376126306</v>
      </c>
      <c r="X322" s="116">
        <f t="shared" si="109"/>
        <v>-16693.273761263059</v>
      </c>
      <c r="Y322" s="116">
        <f t="shared" si="105"/>
        <v>16693.273761263059</v>
      </c>
      <c r="Z322" s="147">
        <f t="shared" si="110"/>
        <v>6.2630700513114826E-2</v>
      </c>
      <c r="AA322" s="124">
        <f t="shared" si="106"/>
        <v>278665388.86847371</v>
      </c>
      <c r="AC322" s="27">
        <f>_xlfn.FORECAST.ETS(C322,$D$11:D321,$C$11:C321,1,1,1)</f>
        <v>247835.69512075098</v>
      </c>
      <c r="AD322" s="42">
        <f t="shared" si="111"/>
        <v>-2140.6951207509846</v>
      </c>
      <c r="AE322" s="27">
        <f t="shared" si="112"/>
        <v>2140.6951207509846</v>
      </c>
      <c r="AF322" s="42">
        <f t="shared" si="113"/>
        <v>4582575.600007073</v>
      </c>
    </row>
    <row r="323" spans="1:32" ht="15" customHeight="1" x14ac:dyDescent="0.25">
      <c r="A323" s="277" t="s">
        <v>62</v>
      </c>
      <c r="B323" s="34">
        <v>313</v>
      </c>
      <c r="C323" s="35">
        <v>43101</v>
      </c>
      <c r="D323" s="148">
        <v>226660</v>
      </c>
      <c r="E323" s="36"/>
      <c r="F323" s="36"/>
      <c r="G323" s="149"/>
      <c r="H323" s="150">
        <f>G322+$F322</f>
        <v>267997.39067524119</v>
      </c>
      <c r="I323" s="59">
        <f t="shared" si="118"/>
        <v>-41337.390675241186</v>
      </c>
      <c r="J323" s="59">
        <f t="shared" ref="J323:J324" si="120">ABS(I323)</f>
        <v>41337.390675241186</v>
      </c>
      <c r="K323" s="99">
        <f t="shared" si="119"/>
        <v>0.18237620522033524</v>
      </c>
      <c r="L323" s="100">
        <f t="shared" ref="L323:L324" si="121">J323^2</f>
        <v>1708779867.837517</v>
      </c>
      <c r="N323" s="151">
        <f t="shared" si="98"/>
        <v>264754.63384747098</v>
      </c>
      <c r="O323" s="59">
        <f t="shared" ref="O323:O324" si="122">$D323-N323</f>
        <v>-38094.633847470977</v>
      </c>
      <c r="P323" s="59">
        <f t="shared" ref="P323:P324" si="123">ABS(O323)</f>
        <v>38094.633847470977</v>
      </c>
      <c r="Q323" s="99">
        <f t="shared" si="108"/>
        <v>0.16806950431249879</v>
      </c>
      <c r="R323" s="100">
        <f t="shared" ref="R323:R324" si="124">P323^2</f>
        <v>1451201127.9728816</v>
      </c>
      <c r="T323" s="149">
        <f t="shared" ref="T323:T334" si="125">$V$9*$D$322+(1-$V$9)*(T322+U322)</f>
        <v>257380.29163288412</v>
      </c>
      <c r="U323" s="104">
        <f>$W$9*(T323-T322)+(1-$W$9)*U322</f>
        <v>-1912.8118019988647</v>
      </c>
      <c r="V323" s="152">
        <v>2</v>
      </c>
      <c r="W323" s="153">
        <f t="shared" si="104"/>
        <v>253554.6680288864</v>
      </c>
      <c r="X323" s="102">
        <f t="shared" ref="X323" si="126">$D323-W323</f>
        <v>-26894.668028886401</v>
      </c>
      <c r="Y323" s="102">
        <f t="shared" ref="Y323" si="127">ABS(X323)</f>
        <v>26894.668028886401</v>
      </c>
      <c r="Z323" s="105">
        <f t="shared" si="110"/>
        <v>0.10946363592619468</v>
      </c>
      <c r="AA323" s="154">
        <f t="shared" ref="AA323" si="128">Y323^2</f>
        <v>723323168.38400435</v>
      </c>
      <c r="AC323" s="27">
        <f t="shared" ref="AC323:AC334" si="129">_xlfn.FORECAST.ETS(C323,$D$11:$D$322,$C$11:$C$322,1,1,1)</f>
        <v>232929.62432409654</v>
      </c>
      <c r="AD323" s="42">
        <f t="shared" si="111"/>
        <v>-6269.6243240965414</v>
      </c>
      <c r="AE323" s="27">
        <f t="shared" si="112"/>
        <v>6269.6243240965414</v>
      </c>
      <c r="AF323" s="42">
        <f t="shared" si="113"/>
        <v>39308189.165303014</v>
      </c>
    </row>
    <row r="324" spans="1:32" ht="15" customHeight="1" x14ac:dyDescent="0.25">
      <c r="A324" s="278"/>
      <c r="B324" s="155">
        <v>314</v>
      </c>
      <c r="C324" s="35">
        <v>43132</v>
      </c>
      <c r="D324" s="148">
        <v>268480</v>
      </c>
      <c r="E324" s="156"/>
      <c r="F324" s="156"/>
      <c r="G324" s="107"/>
      <c r="H324" s="159">
        <f>H323+$F$322</f>
        <v>268272.28135048237</v>
      </c>
      <c r="I324" s="157">
        <f t="shared" si="118"/>
        <v>207.71864951762836</v>
      </c>
      <c r="J324" s="157">
        <f t="shared" si="120"/>
        <v>207.71864951762836</v>
      </c>
      <c r="K324" s="160">
        <f t="shared" si="119"/>
        <v>7.7368388527126173E-4</v>
      </c>
      <c r="L324" s="158">
        <f t="shared" si="121"/>
        <v>43147.037357427333</v>
      </c>
      <c r="N324" s="151">
        <f t="shared" ref="N324:N334" si="130">$D$322*$N$9+$N323*(1-$N$9)</f>
        <v>260942.70707797678</v>
      </c>
      <c r="O324" s="157">
        <f t="shared" si="122"/>
        <v>7537.2929220232181</v>
      </c>
      <c r="P324" s="157">
        <f t="shared" si="123"/>
        <v>7537.2929220232181</v>
      </c>
      <c r="Q324" s="160">
        <f t="shared" si="108"/>
        <v>2.8073945627321285E-2</v>
      </c>
      <c r="R324" s="158">
        <f t="shared" si="124"/>
        <v>56810784.592381299</v>
      </c>
      <c r="T324" s="107">
        <f t="shared" si="125"/>
        <v>252535.73588161965</v>
      </c>
      <c r="U324" s="103">
        <f t="shared" ref="U324:U334" si="131">$W$9*(T324-T323)+(1-$W$9)*U323</f>
        <v>-2363.3466650948276</v>
      </c>
      <c r="V324" s="152">
        <v>3</v>
      </c>
      <c r="W324" s="153">
        <f t="shared" si="104"/>
        <v>245445.69588633516</v>
      </c>
      <c r="X324" s="102">
        <f t="shared" ref="X324:X333" si="132">$D324-W324</f>
        <v>23034.304113664839</v>
      </c>
      <c r="Y324" s="102">
        <f t="shared" ref="Y324:Y334" si="133">ABS(X324)</f>
        <v>23034.304113664839</v>
      </c>
      <c r="Z324" s="161">
        <f t="shared" si="110"/>
        <v>0.10162491888142963</v>
      </c>
      <c r="AA324" s="154">
        <f t="shared" ref="AA324:AA333" si="134">Y324^2</f>
        <v>530579166.00079691</v>
      </c>
      <c r="AC324" s="27">
        <f t="shared" si="129"/>
        <v>273561.57725032535</v>
      </c>
      <c r="AD324" s="42">
        <f t="shared" si="111"/>
        <v>-5081.5772503253538</v>
      </c>
      <c r="AE324" s="27">
        <f t="shared" si="112"/>
        <v>5081.5772503253538</v>
      </c>
      <c r="AF324" s="42">
        <f t="shared" si="113"/>
        <v>25822427.351024184</v>
      </c>
    </row>
    <row r="325" spans="1:32" ht="15" customHeight="1" x14ac:dyDescent="0.25">
      <c r="A325" s="278"/>
      <c r="B325" s="155">
        <v>315</v>
      </c>
      <c r="C325" s="35">
        <v>43160</v>
      </c>
      <c r="D325" s="148">
        <v>272475</v>
      </c>
      <c r="E325" s="156"/>
      <c r="F325" s="156"/>
      <c r="G325" s="107"/>
      <c r="H325" s="159">
        <f>H324+$F$322</f>
        <v>268547.17202572356</v>
      </c>
      <c r="I325" s="157">
        <f t="shared" si="118"/>
        <v>3927.8279742764425</v>
      </c>
      <c r="J325" s="157">
        <f t="shared" si="116"/>
        <v>3927.8279742764425</v>
      </c>
      <c r="K325" s="160">
        <f t="shared" si="119"/>
        <v>1.4415370123044105E-2</v>
      </c>
      <c r="L325" s="158">
        <f t="shared" si="117"/>
        <v>15427832.595508583</v>
      </c>
      <c r="N325" s="151">
        <f t="shared" si="130"/>
        <v>257893.16566238145</v>
      </c>
      <c r="O325" s="157">
        <f t="shared" si="99"/>
        <v>14581.834337618551</v>
      </c>
      <c r="P325" s="157">
        <f t="shared" si="100"/>
        <v>14581.834337618551</v>
      </c>
      <c r="Q325" s="160">
        <f t="shared" si="108"/>
        <v>5.3516228415886047E-2</v>
      </c>
      <c r="R325" s="158">
        <f t="shared" si="101"/>
        <v>212629892.64975145</v>
      </c>
      <c r="T325" s="107">
        <f t="shared" si="125"/>
        <v>248829.17245156737</v>
      </c>
      <c r="U325" s="103">
        <f t="shared" si="131"/>
        <v>-2569.7650944600182</v>
      </c>
      <c r="V325" s="152">
        <v>4</v>
      </c>
      <c r="W325" s="153">
        <f t="shared" si="104"/>
        <v>238550.1120737273</v>
      </c>
      <c r="X325" s="102">
        <f t="shared" si="132"/>
        <v>33924.887926272699</v>
      </c>
      <c r="Y325" s="102">
        <f t="shared" si="133"/>
        <v>33924.887926272699</v>
      </c>
      <c r="Z325" s="161">
        <f t="shared" si="110"/>
        <v>0.12635908792562836</v>
      </c>
      <c r="AA325" s="154">
        <f t="shared" si="134"/>
        <v>1150898020.810163</v>
      </c>
      <c r="AC325" s="27">
        <f t="shared" si="129"/>
        <v>276326.49875523412</v>
      </c>
      <c r="AD325" s="42">
        <f t="shared" si="111"/>
        <v>-3851.498755234119</v>
      </c>
      <c r="AE325" s="27">
        <f t="shared" si="112"/>
        <v>3851.498755234119</v>
      </c>
      <c r="AF325" s="42">
        <f t="shared" si="113"/>
        <v>14834042.661569968</v>
      </c>
    </row>
    <row r="326" spans="1:32" x14ac:dyDescent="0.25">
      <c r="A326" s="278"/>
      <c r="B326" s="155">
        <v>316</v>
      </c>
      <c r="C326" s="35">
        <v>43191</v>
      </c>
      <c r="D326" s="148">
        <v>286164</v>
      </c>
      <c r="E326" s="156"/>
      <c r="F326" s="156"/>
      <c r="G326" s="107"/>
      <c r="H326" s="159">
        <f t="shared" ref="H326:H334" si="135">H325+$F$322</f>
        <v>268822.06270096474</v>
      </c>
      <c r="I326" s="157">
        <f t="shared" si="118"/>
        <v>17341.937299035257</v>
      </c>
      <c r="J326" s="157">
        <f t="shared" si="116"/>
        <v>17341.937299035257</v>
      </c>
      <c r="K326" s="160">
        <f t="shared" si="119"/>
        <v>6.0601393952542097E-2</v>
      </c>
      <c r="L326" s="158">
        <f t="shared" si="117"/>
        <v>300742789.28367025</v>
      </c>
      <c r="N326" s="151">
        <f t="shared" si="130"/>
        <v>255453.53252990518</v>
      </c>
      <c r="O326" s="157">
        <f t="shared" si="99"/>
        <v>30710.467470094824</v>
      </c>
      <c r="P326" s="157">
        <f t="shared" si="100"/>
        <v>30710.467470094824</v>
      </c>
      <c r="Q326" s="160">
        <f t="shared" si="108"/>
        <v>0.10731771805710999</v>
      </c>
      <c r="R326" s="158">
        <f t="shared" si="101"/>
        <v>943132812.2317524</v>
      </c>
      <c r="T326" s="107">
        <f t="shared" si="125"/>
        <v>246090.08514997514</v>
      </c>
      <c r="U326" s="103">
        <f t="shared" si="131"/>
        <v>-2595.7856333370664</v>
      </c>
      <c r="V326" s="152">
        <v>5</v>
      </c>
      <c r="W326" s="153">
        <f t="shared" si="104"/>
        <v>233111.15698328981</v>
      </c>
      <c r="X326" s="102">
        <f t="shared" si="132"/>
        <v>53052.843016710191</v>
      </c>
      <c r="Y326" s="102">
        <f t="shared" si="133"/>
        <v>53052.843016710191</v>
      </c>
      <c r="Z326" s="161">
        <f t="shared" si="110"/>
        <v>0.19470719521684629</v>
      </c>
      <c r="AA326" s="154">
        <f t="shared" si="134"/>
        <v>2814604152.1556954</v>
      </c>
      <c r="AC326" s="27">
        <f t="shared" si="129"/>
        <v>285143.44298509217</v>
      </c>
      <c r="AD326" s="42">
        <f t="shared" si="111"/>
        <v>1020.5570149078267</v>
      </c>
      <c r="AE326" s="27">
        <f t="shared" si="112"/>
        <v>1020.5570149078267</v>
      </c>
      <c r="AF326" s="42">
        <f t="shared" si="113"/>
        <v>1041536.620677574</v>
      </c>
    </row>
    <row r="327" spans="1:32" x14ac:dyDescent="0.25">
      <c r="A327" s="278"/>
      <c r="B327" s="155">
        <v>317</v>
      </c>
      <c r="C327" s="35">
        <v>43221</v>
      </c>
      <c r="D327" s="148">
        <v>280877</v>
      </c>
      <c r="E327" s="156"/>
      <c r="F327" s="156"/>
      <c r="G327" s="107"/>
      <c r="H327" s="159">
        <f>H326+$F$322</f>
        <v>269096.95337620593</v>
      </c>
      <c r="I327" s="157">
        <f t="shared" si="118"/>
        <v>11780.046623794071</v>
      </c>
      <c r="J327" s="157">
        <f t="shared" si="116"/>
        <v>11780.046623794071</v>
      </c>
      <c r="K327" s="160">
        <f t="shared" si="119"/>
        <v>4.1940232285997324E-2</v>
      </c>
      <c r="L327" s="158">
        <f t="shared" si="117"/>
        <v>138769498.45876208</v>
      </c>
      <c r="N327" s="151">
        <f t="shared" si="130"/>
        <v>253501.82602392416</v>
      </c>
      <c r="O327" s="157">
        <f t="shared" si="99"/>
        <v>27375.173976075836</v>
      </c>
      <c r="P327" s="157">
        <f t="shared" si="100"/>
        <v>27375.173976075836</v>
      </c>
      <c r="Q327" s="160">
        <f t="shared" si="108"/>
        <v>9.7463209789608388E-2</v>
      </c>
      <c r="R327" s="158">
        <f t="shared" si="101"/>
        <v>749400150.22041965</v>
      </c>
      <c r="T327" s="107">
        <f t="shared" si="125"/>
        <v>244154.50966164665</v>
      </c>
      <c r="U327" s="103">
        <f>$W$9*(T327-T326)+(1-$W$9)*U326</f>
        <v>-2494.3280393440741</v>
      </c>
      <c r="V327" s="152">
        <v>6</v>
      </c>
      <c r="W327" s="153">
        <f t="shared" si="104"/>
        <v>229188.5414255822</v>
      </c>
      <c r="X327" s="102">
        <f t="shared" si="132"/>
        <v>51688.458574417804</v>
      </c>
      <c r="Y327" s="102">
        <f t="shared" si="133"/>
        <v>51688.458574417804</v>
      </c>
      <c r="Z327" s="161">
        <f t="shared" si="110"/>
        <v>0.18062530078702355</v>
      </c>
      <c r="AA327" s="154">
        <f t="shared" si="134"/>
        <v>2671696749.7993054</v>
      </c>
      <c r="AC327" s="27">
        <f t="shared" si="129"/>
        <v>283110.35047876753</v>
      </c>
      <c r="AD327" s="42">
        <f t="shared" si="111"/>
        <v>-2233.3504787675338</v>
      </c>
      <c r="AE327" s="27">
        <f t="shared" si="112"/>
        <v>2233.3504787675338</v>
      </c>
      <c r="AF327" s="42">
        <f t="shared" si="113"/>
        <v>4987854.3610111726</v>
      </c>
    </row>
    <row r="328" spans="1:32" x14ac:dyDescent="0.25">
      <c r="A328" s="278"/>
      <c r="B328" s="162">
        <v>318</v>
      </c>
      <c r="C328" s="35">
        <v>43252</v>
      </c>
      <c r="D328" s="148">
        <v>288145</v>
      </c>
      <c r="E328" s="156"/>
      <c r="F328" s="156"/>
      <c r="G328" s="107"/>
      <c r="H328" s="159">
        <f t="shared" si="135"/>
        <v>269371.84405144711</v>
      </c>
      <c r="I328" s="157">
        <f t="shared" si="118"/>
        <v>18773.155948552885</v>
      </c>
      <c r="J328" s="157">
        <f t="shared" si="116"/>
        <v>18773.155948552885</v>
      </c>
      <c r="K328" s="160">
        <f t="shared" si="119"/>
        <v>6.5151767160814472E-2</v>
      </c>
      <c r="L328" s="158">
        <f t="shared" si="117"/>
        <v>352431384.26868659</v>
      </c>
      <c r="N328" s="151">
        <f t="shared" si="130"/>
        <v>251940.46081913935</v>
      </c>
      <c r="O328" s="157">
        <f t="shared" si="99"/>
        <v>36204.539180860651</v>
      </c>
      <c r="P328" s="157">
        <f t="shared" si="100"/>
        <v>36204.539180860651</v>
      </c>
      <c r="Q328" s="160">
        <f t="shared" si="108"/>
        <v>0.12564694574211127</v>
      </c>
      <c r="R328" s="158">
        <f t="shared" si="101"/>
        <v>1310768657.2984741</v>
      </c>
      <c r="T328" s="107">
        <f t="shared" si="125"/>
        <v>242870.62713561178</v>
      </c>
      <c r="U328" s="103">
        <f t="shared" si="131"/>
        <v>-2308.3131918467361</v>
      </c>
      <c r="V328" s="152">
        <v>7</v>
      </c>
      <c r="W328" s="153">
        <f t="shared" si="104"/>
        <v>226712.43479268462</v>
      </c>
      <c r="X328" s="102">
        <f t="shared" si="132"/>
        <v>61432.565207315376</v>
      </c>
      <c r="Y328" s="102">
        <f t="shared" si="133"/>
        <v>61432.565207315376</v>
      </c>
      <c r="Z328" s="161">
        <f t="shared" si="110"/>
        <v>0.21871696581534045</v>
      </c>
      <c r="AA328" s="154">
        <f t="shared" si="134"/>
        <v>3773960067.9510555</v>
      </c>
      <c r="AC328" s="27">
        <f t="shared" si="129"/>
        <v>288960.21670143405</v>
      </c>
      <c r="AD328" s="42">
        <f t="shared" si="111"/>
        <v>-815.21670143405208</v>
      </c>
      <c r="AE328" s="27">
        <f t="shared" si="112"/>
        <v>815.21670143405208</v>
      </c>
      <c r="AF328" s="42">
        <f t="shared" si="113"/>
        <v>664578.27029701637</v>
      </c>
    </row>
    <row r="329" spans="1:32" x14ac:dyDescent="0.25">
      <c r="A329" s="278"/>
      <c r="B329" s="155">
        <v>319</v>
      </c>
      <c r="C329" s="35">
        <v>43282</v>
      </c>
      <c r="D329" s="148">
        <v>286608</v>
      </c>
      <c r="E329" s="156"/>
      <c r="F329" s="156"/>
      <c r="G329" s="107"/>
      <c r="H329" s="159">
        <f t="shared" si="135"/>
        <v>269646.7347266883</v>
      </c>
      <c r="I329" s="157">
        <f t="shared" si="118"/>
        <v>16961.265273311699</v>
      </c>
      <c r="J329" s="157">
        <f t="shared" si="116"/>
        <v>16961.265273311699</v>
      </c>
      <c r="K329" s="160">
        <f t="shared" si="119"/>
        <v>5.9179315557527E-2</v>
      </c>
      <c r="L329" s="158">
        <f t="shared" si="117"/>
        <v>287684519.6716494</v>
      </c>
      <c r="N329" s="151">
        <f t="shared" si="130"/>
        <v>250691.3686553115</v>
      </c>
      <c r="O329" s="157">
        <f t="shared" si="99"/>
        <v>35916.631344688503</v>
      </c>
      <c r="P329" s="157">
        <f t="shared" si="100"/>
        <v>35916.631344688503</v>
      </c>
      <c r="Q329" s="160">
        <f t="shared" si="108"/>
        <v>0.12531622056847158</v>
      </c>
      <c r="R329" s="158">
        <f t="shared" si="101"/>
        <v>1290004407.1502607</v>
      </c>
      <c r="T329" s="107">
        <f t="shared" si="125"/>
        <v>242102.11976063551</v>
      </c>
      <c r="U329" s="103">
        <f t="shared" si="131"/>
        <v>-2071.6839994945585</v>
      </c>
      <c r="V329" s="152">
        <v>8</v>
      </c>
      <c r="W329" s="153">
        <f t="shared" si="104"/>
        <v>225528.64776467904</v>
      </c>
      <c r="X329" s="102">
        <f t="shared" si="132"/>
        <v>61079.352235320956</v>
      </c>
      <c r="Y329" s="102">
        <f t="shared" si="133"/>
        <v>61079.352235320956</v>
      </c>
      <c r="Z329" s="161">
        <f t="shared" si="110"/>
        <v>0.21197436094785943</v>
      </c>
      <c r="AA329" s="154">
        <f t="shared" si="134"/>
        <v>3730687269.4864068</v>
      </c>
      <c r="AC329" s="27">
        <f t="shared" si="129"/>
        <v>285783.0327876095</v>
      </c>
      <c r="AD329" s="42">
        <f t="shared" si="111"/>
        <v>824.96721239050385</v>
      </c>
      <c r="AE329" s="27">
        <f t="shared" si="112"/>
        <v>824.96721239050385</v>
      </c>
      <c r="AF329" s="42">
        <f t="shared" si="113"/>
        <v>680570.90151935874</v>
      </c>
    </row>
    <row r="330" spans="1:32" x14ac:dyDescent="0.25">
      <c r="A330" s="278"/>
      <c r="B330" s="155">
        <v>320</v>
      </c>
      <c r="C330" s="35">
        <v>43313</v>
      </c>
      <c r="D330" s="148">
        <v>260595</v>
      </c>
      <c r="E330" s="156"/>
      <c r="F330" s="156"/>
      <c r="G330" s="107"/>
      <c r="H330" s="159">
        <f t="shared" si="135"/>
        <v>269921.62540192949</v>
      </c>
      <c r="I330" s="157">
        <f t="shared" si="118"/>
        <v>-9326.6254019294865</v>
      </c>
      <c r="J330" s="157">
        <f t="shared" si="116"/>
        <v>9326.6254019294865</v>
      </c>
      <c r="K330" s="160">
        <f t="shared" si="119"/>
        <v>3.5789732734432686E-2</v>
      </c>
      <c r="L330" s="158">
        <f t="shared" si="117"/>
        <v>86985941.387916356</v>
      </c>
      <c r="N330" s="151">
        <f t="shared" si="130"/>
        <v>249692.09492424922</v>
      </c>
      <c r="O330" s="157">
        <f t="shared" si="99"/>
        <v>10902.905075750779</v>
      </c>
      <c r="P330" s="157">
        <f t="shared" si="100"/>
        <v>10902.905075750779</v>
      </c>
      <c r="Q330" s="160">
        <f t="shared" si="108"/>
        <v>4.1838504483013024E-2</v>
      </c>
      <c r="R330" s="158">
        <f t="shared" si="101"/>
        <v>118873339.09083211</v>
      </c>
      <c r="T330" s="107">
        <f t="shared" si="125"/>
        <v>241729.80503279864</v>
      </c>
      <c r="U330" s="103">
        <f t="shared" si="131"/>
        <v>-1810.5339415750841</v>
      </c>
      <c r="V330" s="152">
        <v>9</v>
      </c>
      <c r="W330" s="153">
        <f t="shared" si="104"/>
        <v>225434.99955862289</v>
      </c>
      <c r="X330" s="102">
        <f t="shared" si="132"/>
        <v>35160.000441377109</v>
      </c>
      <c r="Y330" s="102">
        <f t="shared" si="133"/>
        <v>35160.000441377109</v>
      </c>
      <c r="Z330" s="161">
        <f t="shared" si="110"/>
        <v>0.12267627017172274</v>
      </c>
      <c r="AA330" s="154">
        <f t="shared" si="134"/>
        <v>1236225631.0376384</v>
      </c>
      <c r="AC330" s="27">
        <f t="shared" si="129"/>
        <v>265886.02429250011</v>
      </c>
      <c r="AD330" s="42">
        <f t="shared" si="111"/>
        <v>-5291.0242925001075</v>
      </c>
      <c r="AE330" s="27">
        <f t="shared" si="112"/>
        <v>5291.0242925001075</v>
      </c>
      <c r="AF330" s="42">
        <f t="shared" si="113"/>
        <v>27994938.063826263</v>
      </c>
    </row>
    <row r="331" spans="1:32" x14ac:dyDescent="0.25">
      <c r="A331" s="278"/>
      <c r="B331" s="155">
        <v>321</v>
      </c>
      <c r="C331" s="35">
        <v>43344</v>
      </c>
      <c r="D331" s="148">
        <v>282174</v>
      </c>
      <c r="E331" s="156"/>
      <c r="F331" s="156"/>
      <c r="G331" s="107"/>
      <c r="H331" s="159">
        <f t="shared" si="135"/>
        <v>270196.51607717067</v>
      </c>
      <c r="I331" s="157">
        <f t="shared" si="118"/>
        <v>11977.483922829328</v>
      </c>
      <c r="J331" s="157">
        <f t="shared" si="116"/>
        <v>11977.483922829328</v>
      </c>
      <c r="K331" s="160">
        <f t="shared" si="119"/>
        <v>4.244715644541782E-2</v>
      </c>
      <c r="L331" s="158">
        <f t="shared" si="117"/>
        <v>143460121.12163502</v>
      </c>
      <c r="N331" s="151">
        <f t="shared" si="130"/>
        <v>248892.6759393994</v>
      </c>
      <c r="O331" s="157">
        <f t="shared" si="99"/>
        <v>33281.3240606006</v>
      </c>
      <c r="P331" s="157">
        <f t="shared" si="100"/>
        <v>33281.3240606006</v>
      </c>
      <c r="Q331" s="160">
        <f t="shared" si="108"/>
        <v>0.11794610439161865</v>
      </c>
      <c r="R331" s="158">
        <f t="shared" si="101"/>
        <v>1107646531.2267125</v>
      </c>
      <c r="T331" s="107">
        <f t="shared" si="125"/>
        <v>241651.98976385649</v>
      </c>
      <c r="U331" s="103">
        <f t="shared" si="131"/>
        <v>-1544.2589245654829</v>
      </c>
      <c r="V331" s="152">
        <v>10</v>
      </c>
      <c r="W331" s="153">
        <f t="shared" si="104"/>
        <v>226209.40051820167</v>
      </c>
      <c r="X331" s="102">
        <f t="shared" si="132"/>
        <v>55964.59948179833</v>
      </c>
      <c r="Y331" s="102">
        <f t="shared" si="133"/>
        <v>55964.59948179833</v>
      </c>
      <c r="Z331" s="161">
        <f t="shared" si="110"/>
        <v>0.21475699641895787</v>
      </c>
      <c r="AA331" s="154">
        <f t="shared" si="134"/>
        <v>3132036395.158102</v>
      </c>
      <c r="AC331" s="27">
        <f t="shared" si="129"/>
        <v>280422.13013832265</v>
      </c>
      <c r="AD331" s="42">
        <f t="shared" si="111"/>
        <v>1751.8698616773472</v>
      </c>
      <c r="AE331" s="27">
        <f t="shared" si="112"/>
        <v>1751.8698616773472</v>
      </c>
      <c r="AF331" s="42">
        <f t="shared" si="113"/>
        <v>3069048.0122534079</v>
      </c>
    </row>
    <row r="332" spans="1:32" x14ac:dyDescent="0.25">
      <c r="A332" s="278"/>
      <c r="B332" s="155">
        <v>322</v>
      </c>
      <c r="C332" s="35">
        <v>43374</v>
      </c>
      <c r="D332" s="148">
        <v>258590</v>
      </c>
      <c r="E332" s="156"/>
      <c r="F332" s="156"/>
      <c r="G332" s="107"/>
      <c r="H332" s="159">
        <f t="shared" si="135"/>
        <v>270471.40675241186</v>
      </c>
      <c r="I332" s="157">
        <f t="shared" si="118"/>
        <v>-11881.406752411858</v>
      </c>
      <c r="J332" s="157">
        <f t="shared" si="116"/>
        <v>11881.406752411858</v>
      </c>
      <c r="K332" s="160">
        <f t="shared" si="119"/>
        <v>4.5946891807153632E-2</v>
      </c>
      <c r="L332" s="158">
        <f t="shared" si="117"/>
        <v>141167826.4162581</v>
      </c>
      <c r="N332" s="151">
        <f t="shared" si="130"/>
        <v>248253.14075151953</v>
      </c>
      <c r="O332" s="157">
        <f t="shared" ref="O332:O334" si="136">$D332-N332</f>
        <v>10336.859248480469</v>
      </c>
      <c r="P332" s="157">
        <f t="shared" ref="P332:P334" si="137">ABS(O332)</f>
        <v>10336.859248480469</v>
      </c>
      <c r="Q332" s="160">
        <f t="shared" si="108"/>
        <v>3.9973932667467682E-2</v>
      </c>
      <c r="R332" s="158">
        <f t="shared" ref="R332:R334" si="138">P332^2</f>
        <v>106850659.12289619</v>
      </c>
      <c r="T332" s="107">
        <f t="shared" si="125"/>
        <v>241783.91158750368</v>
      </c>
      <c r="U332" s="103">
        <f t="shared" si="131"/>
        <v>-1286.6723559603847</v>
      </c>
      <c r="V332" s="152">
        <v>11</v>
      </c>
      <c r="W332" s="153">
        <f t="shared" ref="W332:W334" si="139">T332+(U332*$V332)</f>
        <v>227630.51567193944</v>
      </c>
      <c r="X332" s="102">
        <f t="shared" si="132"/>
        <v>30959.484328060556</v>
      </c>
      <c r="Y332" s="102">
        <f t="shared" si="133"/>
        <v>30959.484328060556</v>
      </c>
      <c r="Z332" s="161">
        <f t="shared" si="110"/>
        <v>0.10971770725885643</v>
      </c>
      <c r="AA332" s="154">
        <f t="shared" si="134"/>
        <v>958489669.85942721</v>
      </c>
      <c r="AC332" s="27">
        <f t="shared" si="129"/>
        <v>260802.94743678262</v>
      </c>
      <c r="AD332" s="42">
        <f t="shared" si="111"/>
        <v>-2212.9474367826188</v>
      </c>
      <c r="AE332" s="27">
        <f t="shared" si="112"/>
        <v>2212.9474367826188</v>
      </c>
      <c r="AF332" s="42">
        <f t="shared" si="113"/>
        <v>4897136.357962762</v>
      </c>
    </row>
    <row r="333" spans="1:32" x14ac:dyDescent="0.25">
      <c r="A333" s="278"/>
      <c r="B333" s="155">
        <v>323</v>
      </c>
      <c r="C333" s="35">
        <v>43405</v>
      </c>
      <c r="D333" s="148">
        <v>268413</v>
      </c>
      <c r="E333" s="156"/>
      <c r="F333" s="156"/>
      <c r="G333" s="107"/>
      <c r="H333" s="159">
        <f t="shared" si="135"/>
        <v>270746.29742765304</v>
      </c>
      <c r="I333" s="157">
        <f t="shared" si="118"/>
        <v>-2333.297427653044</v>
      </c>
      <c r="J333" s="157">
        <f t="shared" si="116"/>
        <v>2333.297427653044</v>
      </c>
      <c r="K333" s="160">
        <f t="shared" si="119"/>
        <v>8.6929374793808193E-3</v>
      </c>
      <c r="L333" s="158">
        <f t="shared" si="117"/>
        <v>5444276.885892312</v>
      </c>
      <c r="N333" s="151">
        <f t="shared" si="130"/>
        <v>247741.51260121563</v>
      </c>
      <c r="O333" s="157">
        <f t="shared" si="136"/>
        <v>20671.487398784375</v>
      </c>
      <c r="P333" s="157">
        <f t="shared" si="137"/>
        <v>20671.487398784375</v>
      </c>
      <c r="Q333" s="160">
        <f t="shared" ref="Q333:Q334" si="140">P333/$D333</f>
        <v>7.7013734054551655E-2</v>
      </c>
      <c r="R333" s="158">
        <f t="shared" si="138"/>
        <v>427310391.27810121</v>
      </c>
      <c r="T333" s="107">
        <f t="shared" si="125"/>
        <v>242056.5674620803</v>
      </c>
      <c r="U333" s="103">
        <f t="shared" si="131"/>
        <v>-1047.0430626032201</v>
      </c>
      <c r="V333" s="152">
        <v>12</v>
      </c>
      <c r="W333" s="153">
        <f t="shared" si="139"/>
        <v>229492.05071084166</v>
      </c>
      <c r="X333" s="102">
        <f t="shared" si="132"/>
        <v>38920.949289158336</v>
      </c>
      <c r="Y333" s="102">
        <f t="shared" si="133"/>
        <v>38920.949289158336</v>
      </c>
      <c r="Z333" s="161">
        <f t="shared" ref="Z333:Z334" si="141">Y333/$D332</f>
        <v>0.15051219803224539</v>
      </c>
      <c r="AA333" s="154">
        <f t="shared" si="134"/>
        <v>1514840293.5692348</v>
      </c>
      <c r="AC333" s="27">
        <f t="shared" si="129"/>
        <v>268344.15021660458</v>
      </c>
      <c r="AD333" s="42">
        <f t="shared" ref="AD333:AD334" si="142">D333-AC333</f>
        <v>68.849783395417035</v>
      </c>
      <c r="AE333" s="27">
        <f t="shared" si="112"/>
        <v>68.849783395417035</v>
      </c>
      <c r="AF333" s="42">
        <f t="shared" si="113"/>
        <v>4740.2926735958436</v>
      </c>
    </row>
    <row r="334" spans="1:32" ht="15.75" thickBot="1" x14ac:dyDescent="0.3">
      <c r="A334" s="279"/>
      <c r="B334" s="163">
        <v>324</v>
      </c>
      <c r="C334" s="46">
        <v>43435</v>
      </c>
      <c r="D334" s="164">
        <v>287536</v>
      </c>
      <c r="E334" s="165"/>
      <c r="F334" s="165"/>
      <c r="G334" s="166"/>
      <c r="H334" s="170">
        <f t="shared" si="135"/>
        <v>271021.18810289423</v>
      </c>
      <c r="I334" s="168">
        <f t="shared" si="118"/>
        <v>16514.81189710577</v>
      </c>
      <c r="J334" s="168">
        <f t="shared" si="116"/>
        <v>16514.81189710577</v>
      </c>
      <c r="K334" s="171">
        <f t="shared" si="119"/>
        <v>5.7435632049919909E-2</v>
      </c>
      <c r="L334" s="169">
        <f t="shared" si="117"/>
        <v>272739011.9967863</v>
      </c>
      <c r="N334" s="172">
        <f t="shared" si="130"/>
        <v>247332.21008097252</v>
      </c>
      <c r="O334" s="168">
        <f t="shared" si="136"/>
        <v>40203.789919027477</v>
      </c>
      <c r="P334" s="168">
        <f t="shared" si="137"/>
        <v>40203.789919027477</v>
      </c>
      <c r="Q334" s="171">
        <f t="shared" si="140"/>
        <v>0.13982176116739287</v>
      </c>
      <c r="R334" s="169">
        <f t="shared" si="138"/>
        <v>1616344723.8532953</v>
      </c>
      <c r="T334" s="166">
        <f t="shared" si="125"/>
        <v>242415.16707963395</v>
      </c>
      <c r="U334" s="173">
        <f t="shared" si="131"/>
        <v>-831.03134963457853</v>
      </c>
      <c r="V334" s="173">
        <v>13</v>
      </c>
      <c r="W334" s="167">
        <f t="shared" si="139"/>
        <v>231611.75953438442</v>
      </c>
      <c r="X334" s="173">
        <f>$D334-W334</f>
        <v>55924.240465615585</v>
      </c>
      <c r="Y334" s="173">
        <f t="shared" si="133"/>
        <v>55924.240465615585</v>
      </c>
      <c r="Z334" s="174">
        <f t="shared" si="141"/>
        <v>0.2083514601215872</v>
      </c>
      <c r="AA334" s="175">
        <f>Y334^2</f>
        <v>3127520671.6559958</v>
      </c>
      <c r="AC334" s="27">
        <f t="shared" si="129"/>
        <v>249619.95441754436</v>
      </c>
      <c r="AD334" s="42">
        <f t="shared" si="142"/>
        <v>37916.045582455641</v>
      </c>
      <c r="AE334" s="27">
        <f t="shared" ref="AE334" si="143">ABS(AD334)</f>
        <v>37916.045582455641</v>
      </c>
      <c r="AF334" s="27">
        <f t="shared" ref="AF334" si="144">AE334^2</f>
        <v>1437626512.6108539</v>
      </c>
    </row>
    <row r="335" spans="1:32" x14ac:dyDescent="0.25">
      <c r="C335" s="176"/>
      <c r="AC335" s="27"/>
      <c r="AD335" s="42"/>
      <c r="AE335" s="27"/>
      <c r="AF335" s="27"/>
    </row>
  </sheetData>
  <mergeCells count="5">
    <mergeCell ref="A323:A334"/>
    <mergeCell ref="A11:A322"/>
    <mergeCell ref="T7:AB7"/>
    <mergeCell ref="G7:M7"/>
    <mergeCell ref="N7:S7"/>
  </mergeCells>
  <hyperlinks>
    <hyperlink ref="K5" location="'A4.1. Summary of Error Measures'!A1" display="See Sheet A4.1 Summary of Error Measures for both In-sample and Out-of Sample " xr:uid="{00000000-0004-0000-0500-000000000000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25"/>
  <sheetViews>
    <sheetView topLeftCell="B1" zoomScale="98" workbookViewId="0">
      <selection activeCell="J1" sqref="J1"/>
    </sheetView>
  </sheetViews>
  <sheetFormatPr defaultRowHeight="15" x14ac:dyDescent="0.25"/>
  <cols>
    <col min="2" max="2" width="24.28515625" customWidth="1"/>
    <col min="3" max="3" width="33.140625" customWidth="1"/>
    <col min="4" max="4" width="47.85546875" customWidth="1"/>
    <col min="5" max="5" width="48" customWidth="1"/>
  </cols>
  <sheetData>
    <row r="1" spans="1:5" x14ac:dyDescent="0.25">
      <c r="A1" t="s">
        <v>3</v>
      </c>
      <c r="B1" t="s">
        <v>4</v>
      </c>
      <c r="C1" t="s">
        <v>63</v>
      </c>
      <c r="D1" t="s">
        <v>64</v>
      </c>
      <c r="E1" t="s">
        <v>65</v>
      </c>
    </row>
    <row r="2" spans="1:5" x14ac:dyDescent="0.25">
      <c r="A2" s="2">
        <v>33604</v>
      </c>
      <c r="B2" s="17">
        <v>160204</v>
      </c>
    </row>
    <row r="3" spans="1:5" x14ac:dyDescent="0.25">
      <c r="A3" s="2">
        <v>33635</v>
      </c>
      <c r="B3" s="17">
        <v>183778</v>
      </c>
    </row>
    <row r="4" spans="1:5" x14ac:dyDescent="0.25">
      <c r="A4" s="2">
        <v>33664</v>
      </c>
      <c r="B4" s="17">
        <v>186069</v>
      </c>
    </row>
    <row r="5" spans="1:5" x14ac:dyDescent="0.25">
      <c r="A5" s="2">
        <v>33695</v>
      </c>
      <c r="B5" s="17">
        <v>196725</v>
      </c>
    </row>
    <row r="6" spans="1:5" x14ac:dyDescent="0.25">
      <c r="A6" s="2">
        <v>33725</v>
      </c>
      <c r="B6" s="17">
        <v>197232</v>
      </c>
    </row>
    <row r="7" spans="1:5" x14ac:dyDescent="0.25">
      <c r="A7" s="2">
        <v>33756</v>
      </c>
      <c r="B7" s="17">
        <v>206616</v>
      </c>
    </row>
    <row r="8" spans="1:5" x14ac:dyDescent="0.25">
      <c r="A8" s="2">
        <v>33786</v>
      </c>
      <c r="B8" s="17">
        <v>204753</v>
      </c>
    </row>
    <row r="9" spans="1:5" x14ac:dyDescent="0.25">
      <c r="A9" s="2">
        <v>33817</v>
      </c>
      <c r="B9" s="17">
        <v>190908</v>
      </c>
    </row>
    <row r="10" spans="1:5" x14ac:dyDescent="0.25">
      <c r="A10" s="2">
        <v>33848</v>
      </c>
      <c r="B10" s="17">
        <v>194836</v>
      </c>
    </row>
    <row r="11" spans="1:5" x14ac:dyDescent="0.25">
      <c r="A11" s="2">
        <v>33878</v>
      </c>
      <c r="B11" s="17">
        <v>177380</v>
      </c>
    </row>
    <row r="12" spans="1:5" x14ac:dyDescent="0.25">
      <c r="A12" s="2">
        <v>33909</v>
      </c>
      <c r="B12" s="17">
        <v>180999</v>
      </c>
    </row>
    <row r="13" spans="1:5" x14ac:dyDescent="0.25">
      <c r="A13" s="2">
        <v>33939</v>
      </c>
      <c r="B13" s="17">
        <v>171680</v>
      </c>
    </row>
    <row r="14" spans="1:5" x14ac:dyDescent="0.25">
      <c r="A14" s="2">
        <v>33970</v>
      </c>
      <c r="B14" s="17">
        <v>162844</v>
      </c>
    </row>
    <row r="15" spans="1:5" x14ac:dyDescent="0.25">
      <c r="A15" s="2">
        <v>34001</v>
      </c>
      <c r="B15" s="17">
        <v>187869</v>
      </c>
    </row>
    <row r="16" spans="1:5" x14ac:dyDescent="0.25">
      <c r="A16" s="2">
        <v>34029</v>
      </c>
      <c r="B16" s="17">
        <v>188737</v>
      </c>
    </row>
    <row r="17" spans="1:2" x14ac:dyDescent="0.25">
      <c r="A17" s="2">
        <v>34060</v>
      </c>
      <c r="B17" s="17">
        <v>205981</v>
      </c>
    </row>
    <row r="18" spans="1:2" x14ac:dyDescent="0.25">
      <c r="A18" s="2">
        <v>34090</v>
      </c>
      <c r="B18" s="17">
        <v>199414</v>
      </c>
    </row>
    <row r="19" spans="1:2" x14ac:dyDescent="0.25">
      <c r="A19" s="2">
        <v>34121</v>
      </c>
      <c r="B19" s="17">
        <v>209838</v>
      </c>
    </row>
    <row r="20" spans="1:2" x14ac:dyDescent="0.25">
      <c r="A20" s="2">
        <v>34151</v>
      </c>
      <c r="B20" s="17">
        <v>209634</v>
      </c>
    </row>
    <row r="21" spans="1:2" x14ac:dyDescent="0.25">
      <c r="A21" s="2">
        <v>34182</v>
      </c>
      <c r="B21" s="17">
        <v>193765</v>
      </c>
    </row>
    <row r="22" spans="1:2" x14ac:dyDescent="0.25">
      <c r="A22" s="2">
        <v>34213</v>
      </c>
      <c r="B22" s="17">
        <v>197793</v>
      </c>
    </row>
    <row r="23" spans="1:2" x14ac:dyDescent="0.25">
      <c r="A23" s="2">
        <v>34243</v>
      </c>
      <c r="B23" s="17">
        <v>182322</v>
      </c>
    </row>
    <row r="24" spans="1:2" x14ac:dyDescent="0.25">
      <c r="A24" s="2">
        <v>34274</v>
      </c>
      <c r="B24" s="17">
        <v>186828</v>
      </c>
    </row>
    <row r="25" spans="1:2" x14ac:dyDescent="0.25">
      <c r="A25" s="2">
        <v>34304</v>
      </c>
      <c r="B25" s="17">
        <v>169314</v>
      </c>
    </row>
    <row r="26" spans="1:2" x14ac:dyDescent="0.25">
      <c r="A26" s="2">
        <v>34335</v>
      </c>
      <c r="B26" s="17">
        <v>166444</v>
      </c>
    </row>
    <row r="27" spans="1:2" x14ac:dyDescent="0.25">
      <c r="A27" s="2">
        <v>34366</v>
      </c>
      <c r="B27" s="17">
        <v>196190</v>
      </c>
    </row>
    <row r="28" spans="1:2" x14ac:dyDescent="0.25">
      <c r="A28" s="2">
        <v>34394</v>
      </c>
      <c r="B28" s="17">
        <v>195407</v>
      </c>
    </row>
    <row r="29" spans="1:2" x14ac:dyDescent="0.25">
      <c r="A29" s="2">
        <v>34425</v>
      </c>
      <c r="B29" s="17">
        <v>206594</v>
      </c>
    </row>
    <row r="30" spans="1:2" x14ac:dyDescent="0.25">
      <c r="A30" s="2">
        <v>34455</v>
      </c>
      <c r="B30" s="17">
        <v>207280</v>
      </c>
    </row>
    <row r="31" spans="1:2" x14ac:dyDescent="0.25">
      <c r="A31" s="2">
        <v>34486</v>
      </c>
      <c r="B31" s="17">
        <v>214778</v>
      </c>
    </row>
    <row r="32" spans="1:2" x14ac:dyDescent="0.25">
      <c r="A32" s="2">
        <v>34516</v>
      </c>
      <c r="B32" s="17">
        <v>215045</v>
      </c>
    </row>
    <row r="33" spans="1:2" x14ac:dyDescent="0.25">
      <c r="A33" s="2">
        <v>34547</v>
      </c>
      <c r="B33" s="17">
        <v>200511</v>
      </c>
    </row>
    <row r="34" spans="1:2" x14ac:dyDescent="0.25">
      <c r="A34" s="2">
        <v>34578</v>
      </c>
      <c r="B34" s="17">
        <v>202864</v>
      </c>
    </row>
    <row r="35" spans="1:2" x14ac:dyDescent="0.25">
      <c r="A35" s="2">
        <v>34608</v>
      </c>
      <c r="B35" s="17">
        <v>190074</v>
      </c>
    </row>
    <row r="36" spans="1:2" x14ac:dyDescent="0.25">
      <c r="A36" s="2">
        <v>34639</v>
      </c>
      <c r="B36" s="17">
        <v>193087</v>
      </c>
    </row>
    <row r="37" spans="1:2" x14ac:dyDescent="0.25">
      <c r="A37" s="2">
        <v>34669</v>
      </c>
      <c r="B37" s="17">
        <v>193838</v>
      </c>
    </row>
    <row r="38" spans="1:2" x14ac:dyDescent="0.25">
      <c r="A38" s="2">
        <v>34700</v>
      </c>
      <c r="B38" s="17">
        <v>171053</v>
      </c>
    </row>
    <row r="39" spans="1:2" x14ac:dyDescent="0.25">
      <c r="A39" s="2">
        <v>34731</v>
      </c>
      <c r="B39" s="17">
        <v>201227</v>
      </c>
    </row>
    <row r="40" spans="1:2" x14ac:dyDescent="0.25">
      <c r="A40" s="2">
        <v>34759</v>
      </c>
      <c r="B40" s="17">
        <v>198213</v>
      </c>
    </row>
    <row r="41" spans="1:2" x14ac:dyDescent="0.25">
      <c r="A41" s="2">
        <v>34790</v>
      </c>
      <c r="B41" s="17">
        <v>212586</v>
      </c>
    </row>
    <row r="42" spans="1:2" x14ac:dyDescent="0.25">
      <c r="A42" s="2">
        <v>34820</v>
      </c>
      <c r="B42" s="17">
        <v>211370</v>
      </c>
    </row>
    <row r="43" spans="1:2" x14ac:dyDescent="0.25">
      <c r="A43" s="2">
        <v>34851</v>
      </c>
      <c r="B43" s="17">
        <v>217188</v>
      </c>
    </row>
    <row r="44" spans="1:2" x14ac:dyDescent="0.25">
      <c r="A44" s="2">
        <v>34881</v>
      </c>
      <c r="B44" s="17">
        <v>219216</v>
      </c>
    </row>
    <row r="45" spans="1:2" x14ac:dyDescent="0.25">
      <c r="A45" s="2">
        <v>34912</v>
      </c>
      <c r="B45" s="17">
        <v>203866</v>
      </c>
    </row>
    <row r="46" spans="1:2" x14ac:dyDescent="0.25">
      <c r="A46" s="2">
        <v>34943</v>
      </c>
      <c r="B46" s="17">
        <v>206745</v>
      </c>
    </row>
    <row r="47" spans="1:2" x14ac:dyDescent="0.25">
      <c r="A47" s="2">
        <v>34973</v>
      </c>
      <c r="B47" s="17">
        <v>194131</v>
      </c>
    </row>
    <row r="48" spans="1:2" x14ac:dyDescent="0.25">
      <c r="A48" s="2">
        <v>35004</v>
      </c>
      <c r="B48" s="17">
        <v>193341</v>
      </c>
    </row>
    <row r="49" spans="1:2" x14ac:dyDescent="0.25">
      <c r="A49" s="2">
        <v>35034</v>
      </c>
      <c r="B49" s="17">
        <v>183465</v>
      </c>
    </row>
    <row r="50" spans="1:2" x14ac:dyDescent="0.25">
      <c r="A50" s="2">
        <v>35065</v>
      </c>
      <c r="B50" s="17">
        <v>176562</v>
      </c>
    </row>
    <row r="51" spans="1:2" x14ac:dyDescent="0.25">
      <c r="A51" s="2">
        <v>35096</v>
      </c>
      <c r="B51" s="17">
        <v>204172</v>
      </c>
    </row>
    <row r="52" spans="1:2" x14ac:dyDescent="0.25">
      <c r="A52" s="2">
        <v>35125</v>
      </c>
      <c r="B52" s="17">
        <v>205253</v>
      </c>
    </row>
    <row r="53" spans="1:2" x14ac:dyDescent="0.25">
      <c r="A53" s="2">
        <v>35156</v>
      </c>
      <c r="B53" s="17">
        <v>218676</v>
      </c>
    </row>
    <row r="54" spans="1:2" x14ac:dyDescent="0.25">
      <c r="A54" s="2">
        <v>35186</v>
      </c>
      <c r="B54" s="17">
        <v>215551</v>
      </c>
    </row>
    <row r="55" spans="1:2" x14ac:dyDescent="0.25">
      <c r="A55" s="2">
        <v>35217</v>
      </c>
      <c r="B55" s="17">
        <v>225109</v>
      </c>
    </row>
    <row r="56" spans="1:2" x14ac:dyDescent="0.25">
      <c r="A56" s="2">
        <v>35247</v>
      </c>
      <c r="B56" s="17">
        <v>229050</v>
      </c>
    </row>
    <row r="57" spans="1:2" x14ac:dyDescent="0.25">
      <c r="A57" s="2">
        <v>35278</v>
      </c>
      <c r="B57" s="17">
        <v>207604</v>
      </c>
    </row>
    <row r="58" spans="1:2" x14ac:dyDescent="0.25">
      <c r="A58" s="2">
        <v>35309</v>
      </c>
      <c r="B58" s="17">
        <v>215654</v>
      </c>
    </row>
    <row r="59" spans="1:2" x14ac:dyDescent="0.25">
      <c r="A59" s="2">
        <v>35339</v>
      </c>
      <c r="B59" s="17">
        <v>199643</v>
      </c>
    </row>
    <row r="60" spans="1:2" x14ac:dyDescent="0.25">
      <c r="A60" s="2">
        <v>35370</v>
      </c>
      <c r="B60" s="17">
        <v>201462</v>
      </c>
    </row>
    <row r="61" spans="1:2" x14ac:dyDescent="0.25">
      <c r="A61" s="2">
        <v>35400</v>
      </c>
      <c r="B61" s="17">
        <v>190126</v>
      </c>
    </row>
    <row r="62" spans="1:2" x14ac:dyDescent="0.25">
      <c r="A62" s="2">
        <v>35431</v>
      </c>
      <c r="B62" s="17">
        <v>183950</v>
      </c>
    </row>
    <row r="63" spans="1:2" x14ac:dyDescent="0.25">
      <c r="A63" s="2">
        <v>35462</v>
      </c>
      <c r="B63" s="17">
        <v>211952</v>
      </c>
    </row>
    <row r="64" spans="1:2" x14ac:dyDescent="0.25">
      <c r="A64" s="2">
        <v>35490</v>
      </c>
      <c r="B64" s="17">
        <v>211290</v>
      </c>
    </row>
    <row r="65" spans="1:2" x14ac:dyDescent="0.25">
      <c r="A65" s="2">
        <v>35521</v>
      </c>
      <c r="B65" s="17">
        <v>226082</v>
      </c>
    </row>
    <row r="66" spans="1:2" x14ac:dyDescent="0.25">
      <c r="A66" s="2">
        <v>35551</v>
      </c>
      <c r="B66" s="17">
        <v>222254</v>
      </c>
    </row>
    <row r="67" spans="1:2" x14ac:dyDescent="0.25">
      <c r="A67" s="2">
        <v>35582</v>
      </c>
      <c r="B67" s="17">
        <v>236713</v>
      </c>
    </row>
    <row r="68" spans="1:2" x14ac:dyDescent="0.25">
      <c r="A68" s="2">
        <v>35612</v>
      </c>
      <c r="B68" s="17">
        <v>233496</v>
      </c>
    </row>
    <row r="69" spans="1:2" x14ac:dyDescent="0.25">
      <c r="A69" s="2">
        <v>35643</v>
      </c>
      <c r="B69" s="17">
        <v>213547</v>
      </c>
    </row>
    <row r="70" spans="1:2" x14ac:dyDescent="0.25">
      <c r="A70" s="2">
        <v>35674</v>
      </c>
      <c r="B70" s="17">
        <v>221219</v>
      </c>
    </row>
    <row r="71" spans="1:2" x14ac:dyDescent="0.25">
      <c r="A71" s="2">
        <v>35704</v>
      </c>
      <c r="B71" s="17">
        <v>202422</v>
      </c>
    </row>
    <row r="72" spans="1:2" x14ac:dyDescent="0.25">
      <c r="A72" s="2">
        <v>35735</v>
      </c>
      <c r="B72" s="17">
        <v>207322</v>
      </c>
    </row>
    <row r="73" spans="1:2" x14ac:dyDescent="0.25">
      <c r="A73" s="2">
        <v>35765</v>
      </c>
      <c r="B73" s="17">
        <v>196870</v>
      </c>
    </row>
    <row r="74" spans="1:2" x14ac:dyDescent="0.25">
      <c r="A74" s="2">
        <v>35796</v>
      </c>
      <c r="B74" s="17">
        <v>187167</v>
      </c>
    </row>
    <row r="75" spans="1:2" x14ac:dyDescent="0.25">
      <c r="A75" s="2">
        <v>35827</v>
      </c>
      <c r="B75" s="17">
        <v>214222</v>
      </c>
    </row>
    <row r="76" spans="1:2" x14ac:dyDescent="0.25">
      <c r="A76" s="2">
        <v>35855</v>
      </c>
      <c r="B76" s="17">
        <v>217921</v>
      </c>
    </row>
    <row r="77" spans="1:2" x14ac:dyDescent="0.25">
      <c r="A77" s="2">
        <v>35886</v>
      </c>
      <c r="B77" s="17">
        <v>227899</v>
      </c>
    </row>
    <row r="78" spans="1:2" x14ac:dyDescent="0.25">
      <c r="A78" s="2">
        <v>35916</v>
      </c>
      <c r="B78" s="17">
        <v>228733</v>
      </c>
    </row>
    <row r="79" spans="1:2" x14ac:dyDescent="0.25">
      <c r="A79" s="2">
        <v>35947</v>
      </c>
      <c r="B79" s="17">
        <v>239944</v>
      </c>
    </row>
    <row r="80" spans="1:2" x14ac:dyDescent="0.25">
      <c r="A80" s="2">
        <v>35977</v>
      </c>
      <c r="B80" s="17">
        <v>237143</v>
      </c>
    </row>
    <row r="81" spans="1:2" x14ac:dyDescent="0.25">
      <c r="A81" s="2">
        <v>36008</v>
      </c>
      <c r="B81" s="17">
        <v>219461</v>
      </c>
    </row>
    <row r="82" spans="1:2" x14ac:dyDescent="0.25">
      <c r="A82" s="2">
        <v>36039</v>
      </c>
      <c r="B82" s="17">
        <v>228523</v>
      </c>
    </row>
    <row r="83" spans="1:2" x14ac:dyDescent="0.25">
      <c r="A83" s="2">
        <v>36069</v>
      </c>
      <c r="B83" s="17">
        <v>211178</v>
      </c>
    </row>
    <row r="84" spans="1:2" x14ac:dyDescent="0.25">
      <c r="A84" s="2">
        <v>36100</v>
      </c>
      <c r="B84" s="17">
        <v>216303</v>
      </c>
    </row>
    <row r="85" spans="1:2" x14ac:dyDescent="0.25">
      <c r="A85" s="2">
        <v>36130</v>
      </c>
      <c r="B85" s="17">
        <v>193581</v>
      </c>
    </row>
    <row r="86" spans="1:2" x14ac:dyDescent="0.25">
      <c r="A86" s="2">
        <v>36161</v>
      </c>
      <c r="B86" s="17">
        <v>191485</v>
      </c>
    </row>
    <row r="87" spans="1:2" x14ac:dyDescent="0.25">
      <c r="A87" s="2">
        <v>36192</v>
      </c>
      <c r="B87" s="17">
        <v>220763</v>
      </c>
    </row>
    <row r="88" spans="1:2" x14ac:dyDescent="0.25">
      <c r="A88" s="2">
        <v>36220</v>
      </c>
      <c r="B88" s="17">
        <v>220996</v>
      </c>
    </row>
    <row r="89" spans="1:2" x14ac:dyDescent="0.25">
      <c r="A89" s="2">
        <v>36251</v>
      </c>
      <c r="B89" s="17">
        <v>230786</v>
      </c>
    </row>
    <row r="90" spans="1:2" x14ac:dyDescent="0.25">
      <c r="A90" s="2">
        <v>36281</v>
      </c>
      <c r="B90" s="17">
        <v>235970</v>
      </c>
    </row>
    <row r="91" spans="1:2" x14ac:dyDescent="0.25">
      <c r="A91" s="2">
        <v>36312</v>
      </c>
      <c r="B91" s="17">
        <v>243116</v>
      </c>
    </row>
    <row r="92" spans="1:2" x14ac:dyDescent="0.25">
      <c r="A92" s="2">
        <v>36342</v>
      </c>
      <c r="B92" s="17">
        <v>241503</v>
      </c>
    </row>
    <row r="93" spans="1:2" x14ac:dyDescent="0.25">
      <c r="A93" s="2">
        <v>36373</v>
      </c>
      <c r="B93" s="17">
        <v>224306</v>
      </c>
    </row>
    <row r="94" spans="1:2" x14ac:dyDescent="0.25">
      <c r="A94" s="2">
        <v>36404</v>
      </c>
      <c r="B94" s="17">
        <v>233631</v>
      </c>
    </row>
    <row r="95" spans="1:2" x14ac:dyDescent="0.25">
      <c r="A95" s="2">
        <v>36434</v>
      </c>
      <c r="B95" s="17">
        <v>221856</v>
      </c>
    </row>
    <row r="96" spans="1:2" x14ac:dyDescent="0.25">
      <c r="A96" s="2">
        <v>36465</v>
      </c>
      <c r="B96" s="17">
        <v>221465</v>
      </c>
    </row>
    <row r="97" spans="1:2" x14ac:dyDescent="0.25">
      <c r="A97" s="2">
        <v>36495</v>
      </c>
      <c r="B97" s="17">
        <v>203442</v>
      </c>
    </row>
    <row r="98" spans="1:2" x14ac:dyDescent="0.25">
      <c r="A98" s="2">
        <v>36526</v>
      </c>
      <c r="B98" s="17">
        <v>199261</v>
      </c>
    </row>
    <row r="99" spans="1:2" x14ac:dyDescent="0.25">
      <c r="A99" s="2">
        <v>36557</v>
      </c>
      <c r="B99" s="17">
        <v>232490</v>
      </c>
    </row>
    <row r="100" spans="1:2" x14ac:dyDescent="0.25">
      <c r="A100" s="2">
        <v>36586</v>
      </c>
      <c r="B100" s="17">
        <v>227698</v>
      </c>
    </row>
    <row r="101" spans="1:2" x14ac:dyDescent="0.25">
      <c r="A101" s="2">
        <v>36617</v>
      </c>
      <c r="B101" s="17">
        <v>242501</v>
      </c>
    </row>
    <row r="102" spans="1:2" x14ac:dyDescent="0.25">
      <c r="A102" s="2">
        <v>36647</v>
      </c>
      <c r="B102" s="17">
        <v>242963</v>
      </c>
    </row>
    <row r="103" spans="1:2" x14ac:dyDescent="0.25">
      <c r="A103" s="2">
        <v>36678</v>
      </c>
      <c r="B103" s="17">
        <v>245140</v>
      </c>
    </row>
    <row r="104" spans="1:2" x14ac:dyDescent="0.25">
      <c r="A104" s="2">
        <v>36708</v>
      </c>
      <c r="B104" s="17">
        <v>247832</v>
      </c>
    </row>
    <row r="105" spans="1:2" x14ac:dyDescent="0.25">
      <c r="A105" s="2">
        <v>36739</v>
      </c>
      <c r="B105" s="17">
        <v>227899</v>
      </c>
    </row>
    <row r="106" spans="1:2" x14ac:dyDescent="0.25">
      <c r="A106" s="2">
        <v>36770</v>
      </c>
      <c r="B106" s="17">
        <v>236491</v>
      </c>
    </row>
    <row r="107" spans="1:2" x14ac:dyDescent="0.25">
      <c r="A107" s="2">
        <v>36800</v>
      </c>
      <c r="B107" s="17">
        <v>222819</v>
      </c>
    </row>
    <row r="108" spans="1:2" x14ac:dyDescent="0.25">
      <c r="A108" s="2">
        <v>36831</v>
      </c>
      <c r="B108" s="17">
        <v>218390</v>
      </c>
    </row>
    <row r="109" spans="1:2" x14ac:dyDescent="0.25">
      <c r="A109" s="2">
        <v>36861</v>
      </c>
      <c r="B109" s="17">
        <v>209685</v>
      </c>
    </row>
    <row r="110" spans="1:2" x14ac:dyDescent="0.25">
      <c r="A110" s="2">
        <v>36892</v>
      </c>
      <c r="B110" s="17">
        <v>200876</v>
      </c>
    </row>
    <row r="111" spans="1:2" x14ac:dyDescent="0.25">
      <c r="A111" s="2">
        <v>36923</v>
      </c>
      <c r="B111" s="17">
        <v>232587</v>
      </c>
    </row>
    <row r="112" spans="1:2" x14ac:dyDescent="0.25">
      <c r="A112" s="2">
        <v>36951</v>
      </c>
      <c r="B112" s="17">
        <v>232513</v>
      </c>
    </row>
    <row r="113" spans="1:2" x14ac:dyDescent="0.25">
      <c r="A113" s="2">
        <v>36982</v>
      </c>
      <c r="B113" s="17">
        <v>245357</v>
      </c>
    </row>
    <row r="114" spans="1:2" x14ac:dyDescent="0.25">
      <c r="A114" s="2">
        <v>37012</v>
      </c>
      <c r="B114" s="17">
        <v>243498</v>
      </c>
    </row>
    <row r="115" spans="1:2" x14ac:dyDescent="0.25">
      <c r="A115" s="2">
        <v>37043</v>
      </c>
      <c r="B115" s="17">
        <v>250363</v>
      </c>
    </row>
    <row r="116" spans="1:2" x14ac:dyDescent="0.25">
      <c r="A116" s="2">
        <v>37073</v>
      </c>
      <c r="B116" s="17">
        <v>253274</v>
      </c>
    </row>
    <row r="117" spans="1:2" x14ac:dyDescent="0.25">
      <c r="A117" s="2">
        <v>37104</v>
      </c>
      <c r="B117" s="17">
        <v>226312</v>
      </c>
    </row>
    <row r="118" spans="1:2" x14ac:dyDescent="0.25">
      <c r="A118" s="2">
        <v>37135</v>
      </c>
      <c r="B118" s="17">
        <v>241050</v>
      </c>
    </row>
    <row r="119" spans="1:2" x14ac:dyDescent="0.25">
      <c r="A119" s="2">
        <v>37165</v>
      </c>
      <c r="B119" s="17">
        <v>230511</v>
      </c>
    </row>
    <row r="120" spans="1:2" x14ac:dyDescent="0.25">
      <c r="A120" s="2">
        <v>37196</v>
      </c>
      <c r="B120" s="17">
        <v>229584</v>
      </c>
    </row>
    <row r="121" spans="1:2" x14ac:dyDescent="0.25">
      <c r="A121" s="2">
        <v>37226</v>
      </c>
      <c r="B121" s="17">
        <v>215215</v>
      </c>
    </row>
    <row r="122" spans="1:2" x14ac:dyDescent="0.25">
      <c r="A122" s="2">
        <v>37257</v>
      </c>
      <c r="B122" s="17">
        <v>208237</v>
      </c>
    </row>
    <row r="123" spans="1:2" x14ac:dyDescent="0.25">
      <c r="A123" s="2">
        <v>37288</v>
      </c>
      <c r="B123" s="17">
        <v>236070</v>
      </c>
    </row>
    <row r="124" spans="1:2" x14ac:dyDescent="0.25">
      <c r="A124" s="2">
        <v>37316</v>
      </c>
      <c r="B124" s="17">
        <v>237226</v>
      </c>
    </row>
    <row r="125" spans="1:2" x14ac:dyDescent="0.25">
      <c r="A125" s="2">
        <v>37347</v>
      </c>
      <c r="B125" s="17">
        <v>251746</v>
      </c>
    </row>
    <row r="126" spans="1:2" x14ac:dyDescent="0.25">
      <c r="A126" s="2">
        <v>37377</v>
      </c>
      <c r="B126" s="17">
        <v>247868</v>
      </c>
    </row>
    <row r="127" spans="1:2" x14ac:dyDescent="0.25">
      <c r="A127" s="2">
        <v>37408</v>
      </c>
      <c r="B127" s="17">
        <v>256392</v>
      </c>
    </row>
    <row r="128" spans="1:2" x14ac:dyDescent="0.25">
      <c r="A128" s="2">
        <v>37438</v>
      </c>
      <c r="B128" s="17">
        <v>258666</v>
      </c>
    </row>
    <row r="129" spans="1:2" x14ac:dyDescent="0.25">
      <c r="A129" s="2">
        <v>37469</v>
      </c>
      <c r="B129" s="17">
        <v>233625</v>
      </c>
    </row>
    <row r="130" spans="1:2" x14ac:dyDescent="0.25">
      <c r="A130" s="2">
        <v>37500</v>
      </c>
      <c r="B130" s="17">
        <v>245556</v>
      </c>
    </row>
    <row r="131" spans="1:2" x14ac:dyDescent="0.25">
      <c r="A131" s="2">
        <v>37530</v>
      </c>
      <c r="B131" s="17">
        <v>230648</v>
      </c>
    </row>
    <row r="132" spans="1:2" x14ac:dyDescent="0.25">
      <c r="A132" s="2">
        <v>37561</v>
      </c>
      <c r="B132" s="17">
        <v>234260</v>
      </c>
    </row>
    <row r="133" spans="1:2" x14ac:dyDescent="0.25">
      <c r="A133" s="2">
        <v>37591</v>
      </c>
      <c r="B133" s="17">
        <v>218534</v>
      </c>
    </row>
    <row r="134" spans="1:2" x14ac:dyDescent="0.25">
      <c r="A134" s="2">
        <v>37622</v>
      </c>
      <c r="B134" s="17">
        <v>203677</v>
      </c>
    </row>
    <row r="135" spans="1:2" x14ac:dyDescent="0.25">
      <c r="A135" s="2">
        <v>37653</v>
      </c>
      <c r="B135" s="17">
        <v>236679</v>
      </c>
    </row>
    <row r="136" spans="1:2" x14ac:dyDescent="0.25">
      <c r="A136" s="2">
        <v>37681</v>
      </c>
      <c r="B136" s="17">
        <v>239415</v>
      </c>
    </row>
    <row r="137" spans="1:2" x14ac:dyDescent="0.25">
      <c r="A137" s="2">
        <v>37712</v>
      </c>
      <c r="B137" s="17">
        <v>253244</v>
      </c>
    </row>
    <row r="138" spans="1:2" x14ac:dyDescent="0.25">
      <c r="A138" s="2">
        <v>37742</v>
      </c>
      <c r="B138" s="17">
        <v>252145</v>
      </c>
    </row>
    <row r="139" spans="1:2" x14ac:dyDescent="0.25">
      <c r="A139" s="2">
        <v>37773</v>
      </c>
      <c r="B139" s="17">
        <v>262105</v>
      </c>
    </row>
    <row r="140" spans="1:2" x14ac:dyDescent="0.25">
      <c r="A140" s="2">
        <v>37803</v>
      </c>
      <c r="B140" s="17">
        <v>260687</v>
      </c>
    </row>
    <row r="141" spans="1:2" x14ac:dyDescent="0.25">
      <c r="A141" s="2">
        <v>37834</v>
      </c>
      <c r="B141" s="17">
        <v>237451</v>
      </c>
    </row>
    <row r="142" spans="1:2" x14ac:dyDescent="0.25">
      <c r="A142" s="2">
        <v>37865</v>
      </c>
      <c r="B142" s="17">
        <v>254048</v>
      </c>
    </row>
    <row r="143" spans="1:2" x14ac:dyDescent="0.25">
      <c r="A143" s="2">
        <v>37895</v>
      </c>
      <c r="B143" s="17">
        <v>233698</v>
      </c>
    </row>
    <row r="144" spans="1:2" x14ac:dyDescent="0.25">
      <c r="A144" s="2">
        <v>37926</v>
      </c>
      <c r="B144" s="17">
        <v>238538</v>
      </c>
    </row>
    <row r="145" spans="1:2" x14ac:dyDescent="0.25">
      <c r="A145" s="2">
        <v>37956</v>
      </c>
      <c r="B145" s="17">
        <v>222450</v>
      </c>
    </row>
    <row r="146" spans="1:2" x14ac:dyDescent="0.25">
      <c r="A146" s="2">
        <v>37987</v>
      </c>
      <c r="B146" s="17">
        <v>213709</v>
      </c>
    </row>
    <row r="147" spans="1:2" x14ac:dyDescent="0.25">
      <c r="A147" s="2">
        <v>38018</v>
      </c>
      <c r="B147" s="17">
        <v>251403</v>
      </c>
    </row>
    <row r="148" spans="1:2" x14ac:dyDescent="0.25">
      <c r="A148" s="2">
        <v>38047</v>
      </c>
      <c r="B148" s="17">
        <v>250968</v>
      </c>
    </row>
    <row r="149" spans="1:2" x14ac:dyDescent="0.25">
      <c r="A149" s="2">
        <v>38078</v>
      </c>
      <c r="B149" s="17">
        <v>257235</v>
      </c>
    </row>
    <row r="150" spans="1:2" x14ac:dyDescent="0.25">
      <c r="A150" s="2">
        <v>38108</v>
      </c>
      <c r="B150" s="17">
        <v>257383</v>
      </c>
    </row>
    <row r="151" spans="1:2" x14ac:dyDescent="0.25">
      <c r="A151" s="2">
        <v>38139</v>
      </c>
      <c r="B151" s="17">
        <v>265969</v>
      </c>
    </row>
    <row r="152" spans="1:2" x14ac:dyDescent="0.25">
      <c r="A152" s="2">
        <v>38169</v>
      </c>
      <c r="B152" s="17">
        <v>262836</v>
      </c>
    </row>
    <row r="153" spans="1:2" x14ac:dyDescent="0.25">
      <c r="A153" s="2">
        <v>38200</v>
      </c>
      <c r="B153" s="17">
        <v>243515</v>
      </c>
    </row>
    <row r="154" spans="1:2" x14ac:dyDescent="0.25">
      <c r="A154" s="2">
        <v>38231</v>
      </c>
      <c r="B154" s="17">
        <v>254496</v>
      </c>
    </row>
    <row r="155" spans="1:2" x14ac:dyDescent="0.25">
      <c r="A155" s="2">
        <v>38261</v>
      </c>
      <c r="B155" s="17">
        <v>239796</v>
      </c>
    </row>
    <row r="156" spans="1:2" x14ac:dyDescent="0.25">
      <c r="A156" s="2">
        <v>38292</v>
      </c>
      <c r="B156" s="17">
        <v>245029</v>
      </c>
    </row>
    <row r="157" spans="1:2" x14ac:dyDescent="0.25">
      <c r="A157" s="2">
        <v>38322</v>
      </c>
      <c r="B157" s="17">
        <v>224072</v>
      </c>
    </row>
    <row r="158" spans="1:2" x14ac:dyDescent="0.25">
      <c r="A158" s="2">
        <v>38353</v>
      </c>
      <c r="B158" s="17">
        <v>219970</v>
      </c>
    </row>
    <row r="159" spans="1:2" x14ac:dyDescent="0.25">
      <c r="A159" s="2">
        <v>38384</v>
      </c>
      <c r="B159" s="17">
        <v>253182</v>
      </c>
    </row>
    <row r="160" spans="1:2" x14ac:dyDescent="0.25">
      <c r="A160" s="2">
        <v>38412</v>
      </c>
      <c r="B160" s="17">
        <v>250860</v>
      </c>
    </row>
    <row r="161" spans="1:2" x14ac:dyDescent="0.25">
      <c r="A161" s="2">
        <v>38443</v>
      </c>
      <c r="B161" s="17">
        <v>262678</v>
      </c>
    </row>
    <row r="162" spans="1:2" x14ac:dyDescent="0.25">
      <c r="A162" s="2">
        <v>38473</v>
      </c>
      <c r="B162" s="17">
        <v>263816</v>
      </c>
    </row>
    <row r="163" spans="1:2" x14ac:dyDescent="0.25">
      <c r="A163" s="2">
        <v>38504</v>
      </c>
      <c r="B163" s="17">
        <v>267025</v>
      </c>
    </row>
    <row r="164" spans="1:2" x14ac:dyDescent="0.25">
      <c r="A164" s="2">
        <v>38534</v>
      </c>
      <c r="B164" s="17">
        <v>265323</v>
      </c>
    </row>
    <row r="165" spans="1:2" x14ac:dyDescent="0.25">
      <c r="A165" s="2">
        <v>38565</v>
      </c>
      <c r="B165" s="17">
        <v>242240</v>
      </c>
    </row>
    <row r="166" spans="1:2" x14ac:dyDescent="0.25">
      <c r="A166" s="2">
        <v>38596</v>
      </c>
      <c r="B166" s="17">
        <v>251419</v>
      </c>
    </row>
    <row r="167" spans="1:2" x14ac:dyDescent="0.25">
      <c r="A167" s="2">
        <v>38626</v>
      </c>
      <c r="B167" s="17">
        <v>243056</v>
      </c>
    </row>
    <row r="168" spans="1:2" x14ac:dyDescent="0.25">
      <c r="A168" s="2">
        <v>38657</v>
      </c>
      <c r="B168" s="17">
        <v>245787</v>
      </c>
    </row>
    <row r="169" spans="1:2" x14ac:dyDescent="0.25">
      <c r="A169" s="2">
        <v>38687</v>
      </c>
      <c r="B169" s="17">
        <v>233282</v>
      </c>
    </row>
    <row r="170" spans="1:2" x14ac:dyDescent="0.25">
      <c r="A170" s="2">
        <v>38718</v>
      </c>
      <c r="B170" s="17">
        <v>220711</v>
      </c>
    </row>
    <row r="171" spans="1:2" x14ac:dyDescent="0.25">
      <c r="A171" s="2">
        <v>38749</v>
      </c>
      <c r="B171" s="17">
        <v>256623</v>
      </c>
    </row>
    <row r="172" spans="1:2" x14ac:dyDescent="0.25">
      <c r="A172" s="2">
        <v>38777</v>
      </c>
      <c r="B172" s="17">
        <v>250644</v>
      </c>
    </row>
    <row r="173" spans="1:2" x14ac:dyDescent="0.25">
      <c r="A173" s="2">
        <v>38808</v>
      </c>
      <c r="B173" s="17">
        <v>263370</v>
      </c>
    </row>
    <row r="174" spans="1:2" x14ac:dyDescent="0.25">
      <c r="A174" s="2">
        <v>38838</v>
      </c>
      <c r="B174" s="17">
        <v>263782</v>
      </c>
    </row>
    <row r="175" spans="1:2" x14ac:dyDescent="0.25">
      <c r="A175" s="2">
        <v>38869</v>
      </c>
      <c r="B175" s="17">
        <v>263421</v>
      </c>
    </row>
    <row r="176" spans="1:2" x14ac:dyDescent="0.25">
      <c r="A176" s="2">
        <v>38899</v>
      </c>
      <c r="B176" s="17">
        <v>265206</v>
      </c>
    </row>
    <row r="177" spans="1:2" x14ac:dyDescent="0.25">
      <c r="A177" s="2">
        <v>38930</v>
      </c>
      <c r="B177" s="17">
        <v>245605</v>
      </c>
    </row>
    <row r="178" spans="1:2" x14ac:dyDescent="0.25">
      <c r="A178" s="2">
        <v>38961</v>
      </c>
      <c r="B178" s="17">
        <v>257939</v>
      </c>
    </row>
    <row r="179" spans="1:2" x14ac:dyDescent="0.25">
      <c r="A179" s="2">
        <v>38991</v>
      </c>
      <c r="B179" s="17">
        <v>245346</v>
      </c>
    </row>
    <row r="180" spans="1:2" x14ac:dyDescent="0.25">
      <c r="A180" s="2">
        <v>39022</v>
      </c>
      <c r="B180" s="17">
        <v>248187</v>
      </c>
    </row>
    <row r="181" spans="1:2" x14ac:dyDescent="0.25">
      <c r="A181" s="2">
        <v>39052</v>
      </c>
      <c r="B181" s="17">
        <v>233621</v>
      </c>
    </row>
    <row r="182" spans="1:2" x14ac:dyDescent="0.25">
      <c r="A182" s="2">
        <v>39083</v>
      </c>
      <c r="B182" s="17">
        <v>219232</v>
      </c>
    </row>
    <row r="183" spans="1:2" x14ac:dyDescent="0.25">
      <c r="A183" s="2">
        <v>39114</v>
      </c>
      <c r="B183" s="17">
        <v>259638</v>
      </c>
    </row>
    <row r="184" spans="1:2" x14ac:dyDescent="0.25">
      <c r="A184" s="2">
        <v>39142</v>
      </c>
      <c r="B184" s="17">
        <v>252595</v>
      </c>
    </row>
    <row r="185" spans="1:2" x14ac:dyDescent="0.25">
      <c r="A185" s="2">
        <v>39173</v>
      </c>
      <c r="B185" s="17">
        <v>267574</v>
      </c>
    </row>
    <row r="186" spans="1:2" x14ac:dyDescent="0.25">
      <c r="A186" s="2">
        <v>39203</v>
      </c>
      <c r="B186" s="17">
        <v>265374</v>
      </c>
    </row>
    <row r="187" spans="1:2" x14ac:dyDescent="0.25">
      <c r="A187" s="2">
        <v>39234</v>
      </c>
      <c r="B187" s="17">
        <v>267106</v>
      </c>
    </row>
    <row r="188" spans="1:2" x14ac:dyDescent="0.25">
      <c r="A188" s="2">
        <v>39264</v>
      </c>
      <c r="B188" s="17">
        <v>271225</v>
      </c>
    </row>
    <row r="189" spans="1:2" x14ac:dyDescent="0.25">
      <c r="A189" s="2">
        <v>39295</v>
      </c>
      <c r="B189" s="17">
        <v>245965</v>
      </c>
    </row>
    <row r="190" spans="1:2" x14ac:dyDescent="0.25">
      <c r="A190" s="2">
        <v>39326</v>
      </c>
      <c r="B190" s="17">
        <v>261423</v>
      </c>
    </row>
    <row r="191" spans="1:2" x14ac:dyDescent="0.25">
      <c r="A191" s="2">
        <v>39356</v>
      </c>
      <c r="B191" s="17">
        <v>245787</v>
      </c>
    </row>
    <row r="192" spans="1:2" x14ac:dyDescent="0.25">
      <c r="A192" s="2">
        <v>39387</v>
      </c>
      <c r="B192" s="17">
        <v>240281</v>
      </c>
    </row>
    <row r="193" spans="1:2" x14ac:dyDescent="0.25">
      <c r="A193" s="2">
        <v>39417</v>
      </c>
      <c r="B193" s="17">
        <v>232920</v>
      </c>
    </row>
    <row r="194" spans="1:2" x14ac:dyDescent="0.25">
      <c r="A194" s="2">
        <v>39448</v>
      </c>
      <c r="B194" s="17">
        <v>221336</v>
      </c>
    </row>
    <row r="195" spans="1:2" x14ac:dyDescent="0.25">
      <c r="A195" s="2">
        <v>39479</v>
      </c>
      <c r="B195" s="17">
        <v>252343</v>
      </c>
    </row>
    <row r="196" spans="1:2" x14ac:dyDescent="0.25">
      <c r="A196" s="2">
        <v>39508</v>
      </c>
      <c r="B196" s="17">
        <v>252088</v>
      </c>
    </row>
    <row r="197" spans="1:2" x14ac:dyDescent="0.25">
      <c r="A197" s="2">
        <v>39539</v>
      </c>
      <c r="B197" s="17">
        <v>261466</v>
      </c>
    </row>
    <row r="198" spans="1:2" x14ac:dyDescent="0.25">
      <c r="A198" s="2">
        <v>39569</v>
      </c>
      <c r="B198" s="17">
        <v>257484</v>
      </c>
    </row>
    <row r="199" spans="1:2" x14ac:dyDescent="0.25">
      <c r="A199" s="2">
        <v>39600</v>
      </c>
      <c r="B199" s="17">
        <v>261600</v>
      </c>
    </row>
    <row r="200" spans="1:2" x14ac:dyDescent="0.25">
      <c r="A200" s="2">
        <v>39630</v>
      </c>
      <c r="B200" s="17">
        <v>260609</v>
      </c>
    </row>
    <row r="201" spans="1:2" x14ac:dyDescent="0.25">
      <c r="A201" s="2">
        <v>39661</v>
      </c>
      <c r="B201" s="17">
        <v>239607</v>
      </c>
    </row>
    <row r="202" spans="1:2" x14ac:dyDescent="0.25">
      <c r="A202" s="2">
        <v>39692</v>
      </c>
      <c r="B202" s="17">
        <v>255848</v>
      </c>
    </row>
    <row r="203" spans="1:2" x14ac:dyDescent="0.25">
      <c r="A203" s="2">
        <v>39722</v>
      </c>
      <c r="B203" s="17">
        <v>236465</v>
      </c>
    </row>
    <row r="204" spans="1:2" x14ac:dyDescent="0.25">
      <c r="A204" s="2">
        <v>39753</v>
      </c>
      <c r="B204" s="17">
        <v>241742</v>
      </c>
    </row>
    <row r="205" spans="1:2" x14ac:dyDescent="0.25">
      <c r="A205" s="2">
        <v>39783</v>
      </c>
      <c r="B205" s="17">
        <v>225529</v>
      </c>
    </row>
    <row r="206" spans="1:2" x14ac:dyDescent="0.25">
      <c r="A206" s="2">
        <v>39814</v>
      </c>
      <c r="B206" s="17">
        <v>217643</v>
      </c>
    </row>
    <row r="207" spans="1:2" x14ac:dyDescent="0.25">
      <c r="A207" s="2">
        <v>39845</v>
      </c>
      <c r="B207" s="17">
        <v>249741</v>
      </c>
    </row>
    <row r="208" spans="1:2" x14ac:dyDescent="0.25">
      <c r="A208" s="2">
        <v>39873</v>
      </c>
      <c r="B208" s="17">
        <v>251374</v>
      </c>
    </row>
    <row r="209" spans="1:2" x14ac:dyDescent="0.25">
      <c r="A209" s="2">
        <v>39904</v>
      </c>
      <c r="B209" s="17">
        <v>258276</v>
      </c>
    </row>
    <row r="210" spans="1:2" x14ac:dyDescent="0.25">
      <c r="A210" s="2">
        <v>39934</v>
      </c>
      <c r="B210" s="17">
        <v>258395</v>
      </c>
    </row>
    <row r="211" spans="1:2" x14ac:dyDescent="0.25">
      <c r="A211" s="2">
        <v>39965</v>
      </c>
      <c r="B211" s="17">
        <v>264472</v>
      </c>
    </row>
    <row r="212" spans="1:2" x14ac:dyDescent="0.25">
      <c r="A212" s="2">
        <v>39995</v>
      </c>
      <c r="B212" s="17">
        <v>260297</v>
      </c>
    </row>
    <row r="213" spans="1:2" x14ac:dyDescent="0.25">
      <c r="A213" s="2">
        <v>40026</v>
      </c>
      <c r="B213" s="17">
        <v>241970</v>
      </c>
    </row>
    <row r="214" spans="1:2" x14ac:dyDescent="0.25">
      <c r="A214" s="2">
        <v>40057</v>
      </c>
      <c r="B214" s="17">
        <v>252209</v>
      </c>
    </row>
    <row r="215" spans="1:2" x14ac:dyDescent="0.25">
      <c r="A215" s="2">
        <v>40087</v>
      </c>
      <c r="B215" s="17">
        <v>237264</v>
      </c>
    </row>
    <row r="216" spans="1:2" x14ac:dyDescent="0.25">
      <c r="A216" s="2">
        <v>40118</v>
      </c>
      <c r="B216" s="17">
        <v>239593</v>
      </c>
    </row>
    <row r="217" spans="1:2" x14ac:dyDescent="0.25">
      <c r="A217" s="2">
        <v>40148</v>
      </c>
      <c r="B217" s="17">
        <v>220839</v>
      </c>
    </row>
    <row r="218" spans="1:2" x14ac:dyDescent="0.25">
      <c r="A218" s="2">
        <v>40179</v>
      </c>
      <c r="B218" s="17">
        <v>210635</v>
      </c>
    </row>
    <row r="219" spans="1:2" x14ac:dyDescent="0.25">
      <c r="A219" s="2">
        <v>40210</v>
      </c>
      <c r="B219" s="17">
        <v>254238</v>
      </c>
    </row>
    <row r="220" spans="1:2" x14ac:dyDescent="0.25">
      <c r="A220" s="2">
        <v>40238</v>
      </c>
      <c r="B220" s="17">
        <v>253936</v>
      </c>
    </row>
    <row r="221" spans="1:2" x14ac:dyDescent="0.25">
      <c r="A221" s="2">
        <v>40269</v>
      </c>
      <c r="B221" s="17">
        <v>256927</v>
      </c>
    </row>
    <row r="222" spans="1:2" x14ac:dyDescent="0.25">
      <c r="A222" s="2">
        <v>40299</v>
      </c>
      <c r="B222" s="17">
        <v>260083</v>
      </c>
    </row>
    <row r="223" spans="1:2" x14ac:dyDescent="0.25">
      <c r="A223" s="2">
        <v>40330</v>
      </c>
      <c r="B223" s="17">
        <v>265315</v>
      </c>
    </row>
    <row r="224" spans="1:2" x14ac:dyDescent="0.25">
      <c r="A224" s="2">
        <v>40360</v>
      </c>
      <c r="B224" s="17">
        <v>263837</v>
      </c>
    </row>
    <row r="225" spans="1:2" x14ac:dyDescent="0.25">
      <c r="A225" s="2">
        <v>40391</v>
      </c>
      <c r="B225" s="17">
        <v>244682</v>
      </c>
    </row>
    <row r="226" spans="1:2" x14ac:dyDescent="0.25">
      <c r="A226" s="2">
        <v>40422</v>
      </c>
      <c r="B226" s="17">
        <v>256395</v>
      </c>
    </row>
    <row r="227" spans="1:2" x14ac:dyDescent="0.25">
      <c r="A227" s="2">
        <v>40452</v>
      </c>
      <c r="B227" s="17">
        <v>239579</v>
      </c>
    </row>
    <row r="228" spans="1:2" x14ac:dyDescent="0.25">
      <c r="A228" s="2">
        <v>40483</v>
      </c>
      <c r="B228" s="17">
        <v>240800</v>
      </c>
    </row>
    <row r="229" spans="1:2" x14ac:dyDescent="0.25">
      <c r="A229" s="2">
        <v>40513</v>
      </c>
      <c r="B229" s="17">
        <v>223790</v>
      </c>
    </row>
    <row r="230" spans="1:2" x14ac:dyDescent="0.25">
      <c r="A230" s="2">
        <v>40544</v>
      </c>
      <c r="B230" s="17">
        <v>213463</v>
      </c>
    </row>
    <row r="231" spans="1:2" x14ac:dyDescent="0.25">
      <c r="A231" s="2">
        <v>40575</v>
      </c>
      <c r="B231" s="17">
        <v>253124</v>
      </c>
    </row>
    <row r="232" spans="1:2" x14ac:dyDescent="0.25">
      <c r="A232" s="2">
        <v>40603</v>
      </c>
      <c r="B232" s="17">
        <v>249578</v>
      </c>
    </row>
    <row r="233" spans="1:2" x14ac:dyDescent="0.25">
      <c r="A233" s="2">
        <v>40634</v>
      </c>
      <c r="B233" s="17">
        <v>254083</v>
      </c>
    </row>
    <row r="234" spans="1:2" x14ac:dyDescent="0.25">
      <c r="A234" s="2">
        <v>40664</v>
      </c>
      <c r="B234" s="17">
        <v>258350</v>
      </c>
    </row>
    <row r="235" spans="1:2" x14ac:dyDescent="0.25">
      <c r="A235" s="2">
        <v>40695</v>
      </c>
      <c r="B235" s="17">
        <v>260175</v>
      </c>
    </row>
    <row r="236" spans="1:2" x14ac:dyDescent="0.25">
      <c r="A236" s="2">
        <v>40725</v>
      </c>
      <c r="B236" s="17">
        <v>260526</v>
      </c>
    </row>
    <row r="237" spans="1:2" x14ac:dyDescent="0.25">
      <c r="A237" s="2">
        <v>40756</v>
      </c>
      <c r="B237" s="17">
        <v>242062</v>
      </c>
    </row>
    <row r="238" spans="1:2" x14ac:dyDescent="0.25">
      <c r="A238" s="2">
        <v>40787</v>
      </c>
      <c r="B238" s="17">
        <v>251906</v>
      </c>
    </row>
    <row r="239" spans="1:2" x14ac:dyDescent="0.25">
      <c r="A239" s="2">
        <v>40817</v>
      </c>
      <c r="B239" s="17">
        <v>238535</v>
      </c>
    </row>
    <row r="240" spans="1:2" x14ac:dyDescent="0.25">
      <c r="A240" s="2">
        <v>40848</v>
      </c>
      <c r="B240" s="17">
        <v>244810</v>
      </c>
    </row>
    <row r="241" spans="1:2" x14ac:dyDescent="0.25">
      <c r="A241" s="2">
        <v>40878</v>
      </c>
      <c r="B241" s="17">
        <v>227527</v>
      </c>
    </row>
    <row r="242" spans="1:2" x14ac:dyDescent="0.25">
      <c r="A242" s="2">
        <v>40909</v>
      </c>
      <c r="B242" s="17">
        <v>218196</v>
      </c>
    </row>
    <row r="243" spans="1:2" x14ac:dyDescent="0.25">
      <c r="A243" s="2">
        <v>40940</v>
      </c>
      <c r="B243" s="17">
        <v>256166</v>
      </c>
    </row>
    <row r="244" spans="1:2" x14ac:dyDescent="0.25">
      <c r="A244" s="2">
        <v>40969</v>
      </c>
      <c r="B244" s="17">
        <v>249394</v>
      </c>
    </row>
    <row r="245" spans="1:2" x14ac:dyDescent="0.25">
      <c r="A245" s="2">
        <v>41000</v>
      </c>
      <c r="B245" s="17">
        <v>260774</v>
      </c>
    </row>
    <row r="246" spans="1:2" x14ac:dyDescent="0.25">
      <c r="A246" s="2">
        <v>41030</v>
      </c>
      <c r="B246" s="17">
        <v>260376</v>
      </c>
    </row>
    <row r="247" spans="1:2" x14ac:dyDescent="0.25">
      <c r="A247" s="2">
        <v>41061</v>
      </c>
      <c r="B247" s="17">
        <v>260244</v>
      </c>
    </row>
    <row r="248" spans="1:2" x14ac:dyDescent="0.25">
      <c r="A248" s="2">
        <v>41091</v>
      </c>
      <c r="B248" s="17">
        <v>264379</v>
      </c>
    </row>
    <row r="249" spans="1:2" x14ac:dyDescent="0.25">
      <c r="A249" s="2">
        <v>41122</v>
      </c>
      <c r="B249" s="17">
        <v>238867</v>
      </c>
    </row>
    <row r="250" spans="1:2" x14ac:dyDescent="0.25">
      <c r="A250" s="2">
        <v>41153</v>
      </c>
      <c r="B250" s="17">
        <v>253574</v>
      </c>
    </row>
    <row r="251" spans="1:2" x14ac:dyDescent="0.25">
      <c r="A251" s="2">
        <v>41183</v>
      </c>
      <c r="B251" s="17">
        <v>240361</v>
      </c>
    </row>
    <row r="252" spans="1:2" x14ac:dyDescent="0.25">
      <c r="A252" s="2">
        <v>41214</v>
      </c>
      <c r="B252" s="17">
        <v>238709</v>
      </c>
    </row>
    <row r="253" spans="1:2" x14ac:dyDescent="0.25">
      <c r="A253" s="2">
        <v>41244</v>
      </c>
      <c r="B253" s="17">
        <v>229419</v>
      </c>
    </row>
    <row r="254" spans="1:2" x14ac:dyDescent="0.25">
      <c r="A254" s="2">
        <v>41275</v>
      </c>
      <c r="B254" s="17">
        <v>215803</v>
      </c>
    </row>
    <row r="255" spans="1:2" x14ac:dyDescent="0.25">
      <c r="A255" s="2">
        <v>41306</v>
      </c>
      <c r="B255" s="17">
        <v>253026</v>
      </c>
    </row>
    <row r="256" spans="1:2" x14ac:dyDescent="0.25">
      <c r="A256" s="2">
        <v>41334</v>
      </c>
      <c r="B256" s="17">
        <v>252064</v>
      </c>
    </row>
    <row r="257" spans="1:2" x14ac:dyDescent="0.25">
      <c r="A257" s="2">
        <v>41365</v>
      </c>
      <c r="B257" s="17">
        <v>263406</v>
      </c>
    </row>
    <row r="258" spans="1:2" x14ac:dyDescent="0.25">
      <c r="A258" s="2">
        <v>41395</v>
      </c>
      <c r="B258" s="17">
        <v>259980</v>
      </c>
    </row>
    <row r="259" spans="1:2" x14ac:dyDescent="0.25">
      <c r="A259" s="2">
        <v>41426</v>
      </c>
      <c r="B259" s="17">
        <v>263946</v>
      </c>
    </row>
    <row r="260" spans="1:2" x14ac:dyDescent="0.25">
      <c r="A260" s="2">
        <v>41456</v>
      </c>
      <c r="B260" s="17">
        <v>268061</v>
      </c>
    </row>
    <row r="261" spans="1:2" x14ac:dyDescent="0.25">
      <c r="A261" s="2">
        <v>41487</v>
      </c>
      <c r="B261" s="17">
        <v>242536</v>
      </c>
    </row>
    <row r="262" spans="1:2" x14ac:dyDescent="0.25">
      <c r="A262" s="2">
        <v>41518</v>
      </c>
      <c r="B262" s="17">
        <v>258748</v>
      </c>
    </row>
    <row r="263" spans="1:2" x14ac:dyDescent="0.25">
      <c r="A263" s="2">
        <v>41548</v>
      </c>
      <c r="B263" s="17">
        <v>240055</v>
      </c>
    </row>
    <row r="264" spans="1:2" x14ac:dyDescent="0.25">
      <c r="A264" s="2">
        <v>41579</v>
      </c>
      <c r="B264" s="17">
        <v>241237</v>
      </c>
    </row>
    <row r="265" spans="1:2" x14ac:dyDescent="0.25">
      <c r="A265" s="2">
        <v>41609</v>
      </c>
      <c r="B265" s="17">
        <v>226413</v>
      </c>
    </row>
    <row r="266" spans="1:2" x14ac:dyDescent="0.25">
      <c r="A266" s="2">
        <v>41640</v>
      </c>
      <c r="B266" s="17">
        <v>213949</v>
      </c>
    </row>
    <row r="267" spans="1:2" x14ac:dyDescent="0.25">
      <c r="A267" s="2">
        <v>41671</v>
      </c>
      <c r="B267" s="17">
        <v>253424</v>
      </c>
    </row>
    <row r="268" spans="1:2" x14ac:dyDescent="0.25">
      <c r="A268" s="2">
        <v>41699</v>
      </c>
      <c r="B268" s="17">
        <v>256736</v>
      </c>
    </row>
    <row r="269" spans="1:2" x14ac:dyDescent="0.25">
      <c r="A269" s="2">
        <v>41730</v>
      </c>
      <c r="B269" s="17">
        <v>266237</v>
      </c>
    </row>
    <row r="270" spans="1:2" x14ac:dyDescent="0.25">
      <c r="A270" s="2">
        <v>41760</v>
      </c>
      <c r="B270" s="17">
        <v>263459</v>
      </c>
    </row>
    <row r="271" spans="1:2" x14ac:dyDescent="0.25">
      <c r="A271" s="2">
        <v>41791</v>
      </c>
      <c r="B271" s="17">
        <v>270053</v>
      </c>
    </row>
    <row r="272" spans="1:2" x14ac:dyDescent="0.25">
      <c r="A272" s="2">
        <v>41821</v>
      </c>
      <c r="B272" s="17">
        <v>268831</v>
      </c>
    </row>
    <row r="273" spans="1:2" x14ac:dyDescent="0.25">
      <c r="A273" s="2">
        <v>41852</v>
      </c>
      <c r="B273" s="17">
        <v>247688</v>
      </c>
    </row>
    <row r="274" spans="1:2" x14ac:dyDescent="0.25">
      <c r="A274" s="2">
        <v>41883</v>
      </c>
      <c r="B274" s="17">
        <v>265144</v>
      </c>
    </row>
    <row r="275" spans="1:2" x14ac:dyDescent="0.25">
      <c r="A275" s="2">
        <v>41913</v>
      </c>
      <c r="B275" s="17">
        <v>241451</v>
      </c>
    </row>
    <row r="276" spans="1:2" x14ac:dyDescent="0.25">
      <c r="A276" s="2">
        <v>41944</v>
      </c>
      <c r="B276" s="17">
        <v>252271</v>
      </c>
    </row>
    <row r="277" spans="1:2" x14ac:dyDescent="0.25">
      <c r="A277" s="2">
        <v>41974</v>
      </c>
      <c r="B277" s="17">
        <v>233498</v>
      </c>
    </row>
    <row r="278" spans="1:2" x14ac:dyDescent="0.25">
      <c r="A278" s="2">
        <v>42005</v>
      </c>
      <c r="B278" s="17">
        <v>217220</v>
      </c>
    </row>
    <row r="279" spans="1:2" x14ac:dyDescent="0.25">
      <c r="A279" s="2">
        <v>42036</v>
      </c>
      <c r="B279" s="17">
        <v>258017</v>
      </c>
    </row>
    <row r="280" spans="1:2" x14ac:dyDescent="0.25">
      <c r="A280" s="2">
        <v>42064</v>
      </c>
      <c r="B280" s="17">
        <v>262817</v>
      </c>
    </row>
    <row r="281" spans="1:2" x14ac:dyDescent="0.25">
      <c r="A281" s="2">
        <v>42095</v>
      </c>
      <c r="B281" s="17">
        <v>270839</v>
      </c>
    </row>
    <row r="282" spans="1:2" x14ac:dyDescent="0.25">
      <c r="A282" s="2">
        <v>42125</v>
      </c>
      <c r="B282" s="17">
        <v>270574</v>
      </c>
    </row>
    <row r="283" spans="1:2" x14ac:dyDescent="0.25">
      <c r="A283" s="2">
        <v>42156</v>
      </c>
      <c r="B283" s="17">
        <v>278372</v>
      </c>
    </row>
    <row r="284" spans="1:2" x14ac:dyDescent="0.25">
      <c r="A284" s="2">
        <v>42186</v>
      </c>
      <c r="B284" s="17">
        <v>272209</v>
      </c>
    </row>
    <row r="285" spans="1:2" x14ac:dyDescent="0.25">
      <c r="A285" s="2">
        <v>42217</v>
      </c>
      <c r="B285" s="17">
        <v>255090</v>
      </c>
    </row>
    <row r="286" spans="1:2" x14ac:dyDescent="0.25">
      <c r="A286" s="2">
        <v>42248</v>
      </c>
      <c r="B286" s="17">
        <v>268469</v>
      </c>
    </row>
    <row r="287" spans="1:2" x14ac:dyDescent="0.25">
      <c r="A287" s="2">
        <v>42278</v>
      </c>
      <c r="B287" s="17">
        <v>248843</v>
      </c>
    </row>
    <row r="288" spans="1:2" x14ac:dyDescent="0.25">
      <c r="A288" s="2">
        <v>42309</v>
      </c>
      <c r="B288" s="17">
        <v>259424</v>
      </c>
    </row>
    <row r="289" spans="1:2" x14ac:dyDescent="0.25">
      <c r="A289" s="2">
        <v>42339</v>
      </c>
      <c r="B289" s="17">
        <v>239679</v>
      </c>
    </row>
    <row r="290" spans="1:2" x14ac:dyDescent="0.25">
      <c r="A290" s="2">
        <v>42370</v>
      </c>
      <c r="B290" s="17">
        <v>223011</v>
      </c>
    </row>
    <row r="291" spans="1:2" x14ac:dyDescent="0.25">
      <c r="A291" s="2">
        <v>42401</v>
      </c>
      <c r="B291" s="17">
        <v>265147</v>
      </c>
    </row>
    <row r="292" spans="1:2" x14ac:dyDescent="0.25">
      <c r="A292" s="2">
        <v>42430</v>
      </c>
      <c r="B292" s="17">
        <v>269653</v>
      </c>
    </row>
    <row r="293" spans="1:2" x14ac:dyDescent="0.25">
      <c r="A293" s="2">
        <v>42461</v>
      </c>
      <c r="B293" s="17">
        <v>277972</v>
      </c>
    </row>
    <row r="294" spans="1:2" x14ac:dyDescent="0.25">
      <c r="A294" s="2">
        <v>42491</v>
      </c>
      <c r="B294" s="17">
        <v>276991</v>
      </c>
    </row>
    <row r="295" spans="1:2" x14ac:dyDescent="0.25">
      <c r="A295" s="2">
        <v>42522</v>
      </c>
      <c r="B295" s="17">
        <v>285160</v>
      </c>
    </row>
    <row r="296" spans="1:2" x14ac:dyDescent="0.25">
      <c r="A296" s="2">
        <v>42552</v>
      </c>
      <c r="B296" s="17">
        <v>279213</v>
      </c>
    </row>
    <row r="297" spans="1:2" x14ac:dyDescent="0.25">
      <c r="A297" s="2">
        <v>42583</v>
      </c>
      <c r="B297" s="17">
        <v>262039</v>
      </c>
    </row>
    <row r="298" spans="1:2" x14ac:dyDescent="0.25">
      <c r="A298" s="2">
        <v>42614</v>
      </c>
      <c r="B298" s="17">
        <v>275610</v>
      </c>
    </row>
    <row r="299" spans="1:2" x14ac:dyDescent="0.25">
      <c r="A299" s="2">
        <v>42644</v>
      </c>
      <c r="B299" s="17">
        <v>255154</v>
      </c>
    </row>
    <row r="300" spans="1:2" x14ac:dyDescent="0.25">
      <c r="A300" s="2">
        <v>42675</v>
      </c>
      <c r="B300" s="17">
        <v>264778</v>
      </c>
    </row>
    <row r="301" spans="1:2" x14ac:dyDescent="0.25">
      <c r="A301" s="2">
        <v>42705</v>
      </c>
      <c r="B301" s="17">
        <v>244587</v>
      </c>
    </row>
    <row r="302" spans="1:2" x14ac:dyDescent="0.25">
      <c r="A302" s="2">
        <v>42736</v>
      </c>
      <c r="B302" s="17">
        <v>226947</v>
      </c>
    </row>
    <row r="303" spans="1:2" x14ac:dyDescent="0.25">
      <c r="A303" s="2">
        <v>42767</v>
      </c>
      <c r="B303" s="17">
        <v>267355</v>
      </c>
    </row>
    <row r="304" spans="1:2" x14ac:dyDescent="0.25">
      <c r="A304" s="2">
        <v>42795</v>
      </c>
      <c r="B304" s="17">
        <v>272904</v>
      </c>
    </row>
    <row r="305" spans="1:5" x14ac:dyDescent="0.25">
      <c r="A305" s="2">
        <v>42826</v>
      </c>
      <c r="B305" s="17">
        <v>283956</v>
      </c>
    </row>
    <row r="306" spans="1:5" x14ac:dyDescent="0.25">
      <c r="A306" s="2">
        <v>42856</v>
      </c>
      <c r="B306" s="17">
        <v>280537</v>
      </c>
    </row>
    <row r="307" spans="1:5" x14ac:dyDescent="0.25">
      <c r="A307" s="2">
        <v>42887</v>
      </c>
      <c r="B307" s="17">
        <v>287343</v>
      </c>
    </row>
    <row r="308" spans="1:5" x14ac:dyDescent="0.25">
      <c r="A308" s="2">
        <v>42917</v>
      </c>
      <c r="B308" s="17">
        <v>283184</v>
      </c>
    </row>
    <row r="309" spans="1:5" x14ac:dyDescent="0.25">
      <c r="A309" s="2">
        <v>42948</v>
      </c>
      <c r="B309" s="17">
        <v>262673</v>
      </c>
    </row>
    <row r="310" spans="1:5" x14ac:dyDescent="0.25">
      <c r="A310" s="2">
        <v>42979</v>
      </c>
      <c r="B310" s="17">
        <v>278937</v>
      </c>
    </row>
    <row r="311" spans="1:5" x14ac:dyDescent="0.25">
      <c r="A311" s="2">
        <v>43009</v>
      </c>
      <c r="B311" s="17">
        <v>257712</v>
      </c>
    </row>
    <row r="312" spans="1:5" x14ac:dyDescent="0.25">
      <c r="A312" s="2">
        <v>43040</v>
      </c>
      <c r="B312" s="17">
        <v>266535</v>
      </c>
    </row>
    <row r="313" spans="1:5" x14ac:dyDescent="0.25">
      <c r="A313" s="2">
        <v>43070</v>
      </c>
      <c r="B313" s="17">
        <v>245695</v>
      </c>
      <c r="C313" s="17">
        <v>245695</v>
      </c>
      <c r="D313" s="17">
        <v>245695</v>
      </c>
      <c r="E313" s="17">
        <v>245695</v>
      </c>
    </row>
    <row r="314" spans="1:5" x14ac:dyDescent="0.25">
      <c r="A314" s="2">
        <v>43101</v>
      </c>
      <c r="B314" s="18">
        <v>226660</v>
      </c>
      <c r="C314" s="17">
        <f t="shared" ref="C314:C325" si="0">_xlfn.FORECAST.ETS(A314,$B$2:$B$313,$A$2:$A$313,1,1)</f>
        <v>232929.62432409654</v>
      </c>
      <c r="D314" s="17">
        <f t="shared" ref="D314:D325" si="1">C314-_xlfn.FORECAST.ETS.CONFINT(A314,$B$2:$B$313,$A$2:$A$313,0.95,1,1)</f>
        <v>226949.74680382313</v>
      </c>
      <c r="E314" s="17">
        <f t="shared" ref="E314:E325" si="2">C314+_xlfn.FORECAST.ETS.CONFINT(A314,$B$2:$B$313,$A$2:$A$313,0.95,1,1)</f>
        <v>238909.50184436995</v>
      </c>
    </row>
    <row r="315" spans="1:5" x14ac:dyDescent="0.25">
      <c r="A315" s="2">
        <v>43132</v>
      </c>
      <c r="B315" s="18">
        <v>268480</v>
      </c>
      <c r="C315" s="17">
        <f t="shared" si="0"/>
        <v>273561.57725032535</v>
      </c>
      <c r="D315" s="17">
        <f t="shared" si="1"/>
        <v>267394.74900756462</v>
      </c>
      <c r="E315" s="17">
        <f t="shared" si="2"/>
        <v>279728.40549308609</v>
      </c>
    </row>
    <row r="316" spans="1:5" x14ac:dyDescent="0.25">
      <c r="A316" s="2">
        <v>43160</v>
      </c>
      <c r="B316" s="18">
        <v>272475</v>
      </c>
      <c r="C316" s="17">
        <f t="shared" si="0"/>
        <v>276326.49875523412</v>
      </c>
      <c r="D316" s="17">
        <f t="shared" si="1"/>
        <v>269976.80078948755</v>
      </c>
      <c r="E316" s="17">
        <f t="shared" si="2"/>
        <v>282676.19672098069</v>
      </c>
    </row>
    <row r="317" spans="1:5" x14ac:dyDescent="0.25">
      <c r="A317" s="2">
        <v>43191</v>
      </c>
      <c r="B317" s="18">
        <v>286164</v>
      </c>
      <c r="C317" s="17">
        <f t="shared" si="0"/>
        <v>285143.44298509217</v>
      </c>
      <c r="D317" s="17">
        <f t="shared" si="1"/>
        <v>278614.6078886278</v>
      </c>
      <c r="E317" s="17">
        <f t="shared" si="2"/>
        <v>291672.27808155655</v>
      </c>
    </row>
    <row r="318" spans="1:5" x14ac:dyDescent="0.25">
      <c r="A318" s="2">
        <v>43221</v>
      </c>
      <c r="B318" s="18">
        <v>280877</v>
      </c>
      <c r="C318" s="17">
        <f t="shared" si="0"/>
        <v>283110.35047876753</v>
      </c>
      <c r="D318" s="17">
        <f t="shared" si="1"/>
        <v>276405.80631264858</v>
      </c>
      <c r="E318" s="17">
        <f t="shared" si="2"/>
        <v>289814.89464488649</v>
      </c>
    </row>
    <row r="319" spans="1:5" x14ac:dyDescent="0.25">
      <c r="A319" s="2">
        <v>43252</v>
      </c>
      <c r="B319" s="18">
        <v>288145</v>
      </c>
      <c r="C319" s="17">
        <f t="shared" si="0"/>
        <v>288960.21670143405</v>
      </c>
      <c r="D319" s="17">
        <f t="shared" si="1"/>
        <v>282083.12356189318</v>
      </c>
      <c r="E319" s="17">
        <f t="shared" si="2"/>
        <v>295837.30984097492</v>
      </c>
    </row>
    <row r="320" spans="1:5" x14ac:dyDescent="0.25">
      <c r="A320" s="2">
        <v>43282</v>
      </c>
      <c r="B320" s="18">
        <v>286608</v>
      </c>
      <c r="C320" s="17">
        <f t="shared" si="0"/>
        <v>285783.0327876095</v>
      </c>
      <c r="D320" s="17">
        <f t="shared" si="1"/>
        <v>278736.31355394225</v>
      </c>
      <c r="E320" s="17">
        <f t="shared" si="2"/>
        <v>292829.75202127674</v>
      </c>
    </row>
    <row r="321" spans="1:5" x14ac:dyDescent="0.25">
      <c r="A321" s="2">
        <v>43313</v>
      </c>
      <c r="B321" s="18">
        <v>260595</v>
      </c>
      <c r="C321" s="17">
        <f t="shared" si="0"/>
        <v>265886.02429250011</v>
      </c>
      <c r="D321" s="17">
        <f t="shared" si="1"/>
        <v>258672.3906922985</v>
      </c>
      <c r="E321" s="17">
        <f t="shared" si="2"/>
        <v>273099.65789270174</v>
      </c>
    </row>
    <row r="322" spans="1:5" x14ac:dyDescent="0.25">
      <c r="A322" s="2">
        <v>43344</v>
      </c>
      <c r="B322" s="18">
        <v>282174</v>
      </c>
      <c r="C322" s="17">
        <f t="shared" si="0"/>
        <v>280422.13013832265</v>
      </c>
      <c r="D322" s="17">
        <f t="shared" si="1"/>
        <v>273044.10500640178</v>
      </c>
      <c r="E322" s="17">
        <f t="shared" si="2"/>
        <v>287800.15527024353</v>
      </c>
    </row>
    <row r="323" spans="1:5" x14ac:dyDescent="0.25">
      <c r="A323" s="2">
        <v>43374</v>
      </c>
      <c r="B323" s="18">
        <v>258590</v>
      </c>
      <c r="C323" s="17">
        <f t="shared" si="0"/>
        <v>260802.94743678262</v>
      </c>
      <c r="D323" s="17">
        <f t="shared" si="1"/>
        <v>253262.88385191141</v>
      </c>
      <c r="E323" s="17">
        <f t="shared" si="2"/>
        <v>268343.01102165383</v>
      </c>
    </row>
    <row r="324" spans="1:5" x14ac:dyDescent="0.25">
      <c r="A324" s="2">
        <v>43405</v>
      </c>
      <c r="B324" s="18">
        <v>268413</v>
      </c>
      <c r="C324" s="17">
        <f t="shared" si="0"/>
        <v>268344.15021660458</v>
      </c>
      <c r="D324" s="17">
        <f t="shared" si="1"/>
        <v>260644.24805581299</v>
      </c>
      <c r="E324" s="17">
        <f t="shared" si="2"/>
        <v>276044.0523773962</v>
      </c>
    </row>
    <row r="325" spans="1:5" x14ac:dyDescent="0.25">
      <c r="A325" s="2">
        <v>43435</v>
      </c>
      <c r="B325" s="18">
        <v>287536</v>
      </c>
      <c r="C325" s="17">
        <f t="shared" si="0"/>
        <v>249619.95441754436</v>
      </c>
      <c r="D325" s="17">
        <f t="shared" si="1"/>
        <v>241762.27475808302</v>
      </c>
      <c r="E325" s="17">
        <f t="shared" si="2"/>
        <v>257477.6340770057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"/>
  <sheetViews>
    <sheetView zoomScale="67" zoomScaleNormal="100" workbookViewId="0">
      <selection activeCell="C30" sqref="C30"/>
    </sheetView>
  </sheetViews>
  <sheetFormatPr defaultRowHeight="15" x14ac:dyDescent="0.25"/>
  <cols>
    <col min="1" max="1" width="24.7109375" bestFit="1" customWidth="1"/>
    <col min="2" max="2" width="16.7109375" customWidth="1"/>
    <col min="3" max="3" width="15.85546875" customWidth="1"/>
    <col min="4" max="4" width="16.85546875" bestFit="1" customWidth="1"/>
  </cols>
  <sheetData>
    <row r="1" spans="1:4" ht="15.75" thickBot="1" x14ac:dyDescent="0.3">
      <c r="A1" s="190" t="s">
        <v>66</v>
      </c>
      <c r="B1" s="190" t="s">
        <v>67</v>
      </c>
      <c r="C1" s="190" t="s">
        <v>68</v>
      </c>
      <c r="D1" s="13"/>
    </row>
    <row r="2" spans="1:4" x14ac:dyDescent="0.25">
      <c r="A2" s="188" t="s">
        <v>35</v>
      </c>
      <c r="B2" s="189">
        <f>'A3. Model Building'!I9</f>
        <v>1465.2616656804162</v>
      </c>
      <c r="C2" s="189">
        <f>'A4. Model Forecasting'!I9</f>
        <v>2717.1272775989587</v>
      </c>
    </row>
    <row r="3" spans="1:4" x14ac:dyDescent="0.25">
      <c r="A3" s="185" t="s">
        <v>36</v>
      </c>
      <c r="B3" s="186">
        <f>'A3. Model Building'!J9</f>
        <v>12111.252963578507</v>
      </c>
      <c r="C3" s="186">
        <f>'A4. Model Forecasting'!J9</f>
        <v>13530.247320471555</v>
      </c>
    </row>
    <row r="4" spans="1:4" x14ac:dyDescent="0.25">
      <c r="A4" s="185" t="s">
        <v>39</v>
      </c>
      <c r="B4" s="187">
        <f>'A3. Model Building'!K9</f>
        <v>5.2120698217849919E-2</v>
      </c>
      <c r="C4" s="187">
        <f>'A4. Model Forecasting'!K9</f>
        <v>5.122919322515302E-2</v>
      </c>
      <c r="D4" s="21"/>
    </row>
    <row r="5" spans="1:4" x14ac:dyDescent="0.25">
      <c r="A5" s="185" t="s">
        <v>37</v>
      </c>
      <c r="B5" s="186">
        <f>'A3. Model Building'!L9</f>
        <v>218917998.62373027</v>
      </c>
      <c r="C5" s="186">
        <f>'A4. Model Forecasting'!L9</f>
        <v>287806351.41346997</v>
      </c>
    </row>
    <row r="6" spans="1:4" x14ac:dyDescent="0.25">
      <c r="A6" s="185" t="s">
        <v>38</v>
      </c>
      <c r="B6" s="186">
        <f>'A3. Model Building'!M9</f>
        <v>14795.877757798969</v>
      </c>
      <c r="C6" s="186">
        <f>'A4. Model Forecasting'!M9</f>
        <v>16964.85636288943</v>
      </c>
    </row>
    <row r="7" spans="1:4" x14ac:dyDescent="0.25">
      <c r="A7" s="184"/>
      <c r="B7" s="184"/>
      <c r="C7" s="184"/>
      <c r="D7" s="13"/>
    </row>
    <row r="8" spans="1:4" x14ac:dyDescent="0.25">
      <c r="A8" s="184"/>
      <c r="B8" s="184"/>
      <c r="C8" s="184"/>
    </row>
    <row r="9" spans="1:4" x14ac:dyDescent="0.25">
      <c r="A9" s="184"/>
      <c r="B9" s="184"/>
      <c r="C9" s="184"/>
    </row>
    <row r="10" spans="1:4" ht="15.75" thickBot="1" x14ac:dyDescent="0.3">
      <c r="A10" s="190" t="s">
        <v>69</v>
      </c>
      <c r="B10" s="190" t="s">
        <v>67</v>
      </c>
      <c r="C10" s="190" t="s">
        <v>68</v>
      </c>
    </row>
    <row r="11" spans="1:4" x14ac:dyDescent="0.25">
      <c r="A11" s="188" t="s">
        <v>35</v>
      </c>
      <c r="B11" s="189">
        <f>'A3. Model Building'!O9</f>
        <v>1236.4791749059841</v>
      </c>
      <c r="C11" s="189">
        <f>'A4. Model Forecasting'!O9</f>
        <v>19135.639257211191</v>
      </c>
    </row>
    <row r="12" spans="1:4" x14ac:dyDescent="0.25">
      <c r="A12" s="185" t="s">
        <v>36</v>
      </c>
      <c r="B12" s="186">
        <f>'A3. Model Building'!P9</f>
        <v>13907.093722035192</v>
      </c>
      <c r="C12" s="186">
        <f>'A4. Model Forecasting'!P9</f>
        <v>25484.744898456353</v>
      </c>
    </row>
    <row r="13" spans="1:4" x14ac:dyDescent="0.25">
      <c r="A13" s="185" t="s">
        <v>39</v>
      </c>
      <c r="B13" s="187">
        <f>'A3. Model Building'!Q9</f>
        <v>6.0402569853716608E-2</v>
      </c>
      <c r="C13" s="187">
        <f>'A4. Model Forecasting'!Q9</f>
        <v>9.3499817439754287E-2</v>
      </c>
      <c r="D13" s="21"/>
    </row>
    <row r="14" spans="1:4" x14ac:dyDescent="0.25">
      <c r="A14" s="185" t="s">
        <v>37</v>
      </c>
      <c r="B14" s="186">
        <f>'A3. Model Building'!R9</f>
        <v>240727685.17023629</v>
      </c>
      <c r="C14" s="186">
        <f>'A4. Model Forecasting'!R9</f>
        <v>782581123.05731332</v>
      </c>
    </row>
    <row r="15" spans="1:4" x14ac:dyDescent="0.25">
      <c r="A15" s="185" t="s">
        <v>38</v>
      </c>
      <c r="B15" s="186">
        <f>'A3. Model Building'!S9</f>
        <v>15515.401547180025</v>
      </c>
      <c r="C15" s="186">
        <f>'A4. Model Forecasting'!S9</f>
        <v>27974.651437637491</v>
      </c>
    </row>
    <row r="16" spans="1:4" x14ac:dyDescent="0.25">
      <c r="A16" s="184"/>
      <c r="B16" s="184"/>
      <c r="C16" s="184"/>
    </row>
    <row r="17" spans="1:4" x14ac:dyDescent="0.25">
      <c r="A17" s="184"/>
      <c r="B17" s="184"/>
      <c r="C17" s="184"/>
    </row>
    <row r="18" spans="1:4" x14ac:dyDescent="0.25">
      <c r="A18" s="184"/>
      <c r="B18" s="184"/>
      <c r="C18" s="184"/>
    </row>
    <row r="19" spans="1:4" ht="15.75" thickBot="1" x14ac:dyDescent="0.3">
      <c r="A19" s="190" t="s">
        <v>57</v>
      </c>
      <c r="B19" s="190" t="s">
        <v>67</v>
      </c>
      <c r="C19" s="190" t="s">
        <v>68</v>
      </c>
    </row>
    <row r="20" spans="1:4" x14ac:dyDescent="0.25">
      <c r="A20" s="188" t="s">
        <v>35</v>
      </c>
      <c r="B20" s="189">
        <f>'A3. Model Building'!X9</f>
        <v>-2045.9018214122357</v>
      </c>
      <c r="C20" s="189">
        <f>'A4. Model Forecasting'!X9</f>
        <v>39520.584754235446</v>
      </c>
    </row>
    <row r="21" spans="1:4" x14ac:dyDescent="0.25">
      <c r="A21" s="185" t="s">
        <v>36</v>
      </c>
      <c r="B21" s="186">
        <f>'A3. Model Building'!Y9</f>
        <v>11758.392001084294</v>
      </c>
      <c r="C21" s="186">
        <f>'A4. Model Forecasting'!Y9</f>
        <v>44003.029425716515</v>
      </c>
    </row>
    <row r="22" spans="1:4" x14ac:dyDescent="0.25">
      <c r="A22" s="185" t="s">
        <v>39</v>
      </c>
      <c r="B22" s="187">
        <f>'A3. Model Building'!Z9</f>
        <v>5.2565057575723877E-2</v>
      </c>
      <c r="C22" s="187">
        <f>'A4. Model Forecasting'!Z9</f>
        <v>0.16245717479197436</v>
      </c>
      <c r="D22" s="21"/>
    </row>
    <row r="23" spans="1:4" x14ac:dyDescent="0.25">
      <c r="A23" s="185" t="s">
        <v>37</v>
      </c>
      <c r="B23" s="186">
        <f>'A3. Model Building'!AA9</f>
        <v>203087690.72557703</v>
      </c>
      <c r="C23" s="186">
        <f>'A4. Model Forecasting'!AA9</f>
        <v>2113738437.9889853</v>
      </c>
    </row>
    <row r="24" spans="1:4" x14ac:dyDescent="0.25">
      <c r="A24" s="185" t="s">
        <v>38</v>
      </c>
      <c r="B24" s="186">
        <f>'A3. Model Building'!AB9</f>
        <v>14250.883857697285</v>
      </c>
      <c r="C24" s="186">
        <f>'A4. Model Forecasting'!AB9</f>
        <v>45975.41123240754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7"/>
  <sheetViews>
    <sheetView showGridLines="0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6" sqref="H16"/>
    </sheetView>
  </sheetViews>
  <sheetFormatPr defaultRowHeight="15" x14ac:dyDescent="0.25"/>
  <cols>
    <col min="1" max="1" width="13" customWidth="1"/>
    <col min="2" max="2" width="7.140625" bestFit="1" customWidth="1"/>
    <col min="3" max="3" width="12" customWidth="1"/>
    <col min="4" max="4" width="14.7109375" customWidth="1"/>
    <col min="5" max="5" width="12.28515625" bestFit="1" customWidth="1"/>
    <col min="6" max="6" width="9.5703125" bestFit="1" customWidth="1"/>
    <col min="8" max="8" width="26.5703125" bestFit="1" customWidth="1"/>
    <col min="9" max="9" width="15.5703125" customWidth="1"/>
    <col min="10" max="10" width="15" bestFit="1" customWidth="1"/>
    <col min="11" max="11" width="17.28515625" customWidth="1"/>
    <col min="12" max="12" width="16" bestFit="1" customWidth="1"/>
    <col min="13" max="14" width="15" bestFit="1" customWidth="1"/>
    <col min="17" max="17" width="45.28515625" customWidth="1"/>
  </cols>
  <sheetData>
    <row r="1" spans="1:12" ht="15.75" thickBot="1" x14ac:dyDescent="0.3"/>
    <row r="2" spans="1:12" ht="15.75" thickBot="1" x14ac:dyDescent="0.3">
      <c r="B2" s="271" t="s">
        <v>84</v>
      </c>
      <c r="C2" s="272"/>
      <c r="D2" s="272"/>
      <c r="E2" s="273"/>
    </row>
    <row r="3" spans="1:12" ht="43.5" thickBot="1" x14ac:dyDescent="0.3">
      <c r="A3" s="82"/>
      <c r="B3" s="191" t="s">
        <v>2</v>
      </c>
      <c r="C3" s="191" t="s">
        <v>3</v>
      </c>
      <c r="D3" s="191" t="s">
        <v>4</v>
      </c>
      <c r="E3" s="193" t="s">
        <v>98</v>
      </c>
      <c r="F3" s="82"/>
    </row>
    <row r="4" spans="1:12" x14ac:dyDescent="0.25">
      <c r="A4" s="283" t="s">
        <v>54</v>
      </c>
      <c r="B4" s="34">
        <v>1</v>
      </c>
      <c r="C4" s="35">
        <v>33604</v>
      </c>
      <c r="D4" s="36">
        <f>Dataset!E9</f>
        <v>160204</v>
      </c>
      <c r="E4" s="194">
        <f>'A4. Model Forecasting'!H11</f>
        <v>0</v>
      </c>
      <c r="F4" s="23"/>
      <c r="H4" s="23" t="s">
        <v>108</v>
      </c>
    </row>
    <row r="5" spans="1:12" x14ac:dyDescent="0.25">
      <c r="A5" s="284"/>
      <c r="B5" s="34">
        <v>2</v>
      </c>
      <c r="C5" s="35">
        <v>33635</v>
      </c>
      <c r="D5" s="36">
        <f>Dataset!E10</f>
        <v>183778</v>
      </c>
      <c r="E5" s="194">
        <f>'A4. Model Forecasting'!H12</f>
        <v>0</v>
      </c>
      <c r="F5" s="23"/>
      <c r="H5" s="192"/>
      <c r="I5" s="192"/>
      <c r="J5" s="192"/>
      <c r="K5" s="192"/>
      <c r="L5" s="192"/>
    </row>
    <row r="6" spans="1:12" ht="15.75" thickBot="1" x14ac:dyDescent="0.3">
      <c r="A6" s="284"/>
      <c r="B6" s="34">
        <v>3</v>
      </c>
      <c r="C6" s="35">
        <v>33664</v>
      </c>
      <c r="D6" s="36">
        <f>Dataset!E11</f>
        <v>186069</v>
      </c>
      <c r="E6" s="194">
        <f>'A4. Model Forecasting'!H13</f>
        <v>0</v>
      </c>
      <c r="F6" s="23"/>
      <c r="H6" s="190" t="s">
        <v>66</v>
      </c>
      <c r="I6" s="190" t="s">
        <v>67</v>
      </c>
      <c r="J6" s="190" t="s">
        <v>68</v>
      </c>
      <c r="K6" s="192"/>
      <c r="L6" s="192"/>
    </row>
    <row r="7" spans="1:12" x14ac:dyDescent="0.25">
      <c r="A7" s="284"/>
      <c r="B7" s="34">
        <v>4</v>
      </c>
      <c r="C7" s="35">
        <v>33695</v>
      </c>
      <c r="D7" s="36">
        <f>Dataset!E12</f>
        <v>196725</v>
      </c>
      <c r="E7" s="195">
        <f>'A4. Model Forecasting'!H14</f>
        <v>0</v>
      </c>
      <c r="F7" s="23"/>
      <c r="H7" s="188" t="s">
        <v>35</v>
      </c>
      <c r="I7" s="189">
        <f>'A4.1. Summary of Error Measures'!B2</f>
        <v>1465.2616656804162</v>
      </c>
      <c r="J7" s="189">
        <f>'A4.1. Summary of Error Measures'!C2</f>
        <v>2717.1272775989587</v>
      </c>
      <c r="K7" s="192"/>
      <c r="L7" s="192"/>
    </row>
    <row r="8" spans="1:12" x14ac:dyDescent="0.25">
      <c r="A8" s="284"/>
      <c r="B8" s="34">
        <v>5</v>
      </c>
      <c r="C8" s="35">
        <v>33725</v>
      </c>
      <c r="D8" s="36">
        <f>Dataset!E13</f>
        <v>197232</v>
      </c>
      <c r="E8" s="195">
        <f>'A4. Model Forecasting'!H15</f>
        <v>0</v>
      </c>
      <c r="F8" s="23"/>
      <c r="H8" s="185" t="s">
        <v>36</v>
      </c>
      <c r="I8" s="186">
        <f>'A4.1. Summary of Error Measures'!B3</f>
        <v>12111.252963578507</v>
      </c>
      <c r="J8" s="186">
        <f>'A4.1. Summary of Error Measures'!C3</f>
        <v>13530.247320471555</v>
      </c>
      <c r="K8" s="192"/>
      <c r="L8" s="192"/>
    </row>
    <row r="9" spans="1:12" x14ac:dyDescent="0.25">
      <c r="A9" s="284"/>
      <c r="B9" s="34">
        <v>6</v>
      </c>
      <c r="C9" s="35">
        <v>33756</v>
      </c>
      <c r="D9" s="36">
        <f>Dataset!E14</f>
        <v>206616</v>
      </c>
      <c r="E9" s="195">
        <f>'A4. Model Forecasting'!H16</f>
        <v>0</v>
      </c>
      <c r="F9" s="23"/>
      <c r="H9" s="185" t="s">
        <v>39</v>
      </c>
      <c r="I9" s="187">
        <f>'A4.1. Summary of Error Measures'!B4</f>
        <v>5.2120698217849919E-2</v>
      </c>
      <c r="J9" s="187">
        <f>'A4.1. Summary of Error Measures'!C4</f>
        <v>5.122919322515302E-2</v>
      </c>
      <c r="K9" s="192"/>
      <c r="L9" s="192"/>
    </row>
    <row r="10" spans="1:12" x14ac:dyDescent="0.25">
      <c r="A10" s="284"/>
      <c r="B10" s="34">
        <v>7</v>
      </c>
      <c r="C10" s="35">
        <v>33786</v>
      </c>
      <c r="D10" s="36">
        <f>Dataset!E15</f>
        <v>204753</v>
      </c>
      <c r="E10" s="195">
        <f>'A4. Model Forecasting'!H17</f>
        <v>0</v>
      </c>
      <c r="F10" s="23"/>
      <c r="H10" s="185" t="s">
        <v>37</v>
      </c>
      <c r="I10" s="186">
        <f>'A4.1. Summary of Error Measures'!B5</f>
        <v>218917998.62373027</v>
      </c>
      <c r="J10" s="186">
        <f>'A4.1. Summary of Error Measures'!C5</f>
        <v>287806351.41346997</v>
      </c>
      <c r="K10" s="192"/>
      <c r="L10" s="192"/>
    </row>
    <row r="11" spans="1:12" x14ac:dyDescent="0.25">
      <c r="A11" s="284"/>
      <c r="B11" s="34">
        <v>8</v>
      </c>
      <c r="C11" s="35">
        <v>33817</v>
      </c>
      <c r="D11" s="36">
        <f>Dataset!E16</f>
        <v>190908</v>
      </c>
      <c r="E11" s="195">
        <f>'A4. Model Forecasting'!H18</f>
        <v>0</v>
      </c>
      <c r="F11" s="23"/>
      <c r="H11" s="185" t="s">
        <v>38</v>
      </c>
      <c r="I11" s="186">
        <f>'A4.1. Summary of Error Measures'!B6</f>
        <v>14795.877757798969</v>
      </c>
      <c r="J11" s="186">
        <f>'A4.1. Summary of Error Measures'!C6</f>
        <v>16964.85636288943</v>
      </c>
      <c r="K11" s="192"/>
      <c r="L11" s="192"/>
    </row>
    <row r="12" spans="1:12" x14ac:dyDescent="0.25">
      <c r="A12" s="284"/>
      <c r="B12" s="34">
        <v>9</v>
      </c>
      <c r="C12" s="35">
        <v>33848</v>
      </c>
      <c r="D12" s="36">
        <f>Dataset!E17</f>
        <v>194836</v>
      </c>
      <c r="E12" s="195">
        <f>'A4. Model Forecasting'!H19</f>
        <v>0</v>
      </c>
      <c r="F12" s="23"/>
      <c r="H12" s="20"/>
      <c r="I12" s="20"/>
      <c r="J12" s="20"/>
      <c r="K12" s="20"/>
      <c r="L12" s="20"/>
    </row>
    <row r="13" spans="1:12" x14ac:dyDescent="0.25">
      <c r="A13" s="284"/>
      <c r="B13" s="34">
        <v>10</v>
      </c>
      <c r="C13" s="35">
        <v>33878</v>
      </c>
      <c r="D13" s="36">
        <f>Dataset!E18</f>
        <v>177380</v>
      </c>
      <c r="E13" s="195">
        <f>'A4. Model Forecasting'!H20</f>
        <v>0</v>
      </c>
      <c r="F13" s="23"/>
      <c r="H13" s="226" t="s">
        <v>72</v>
      </c>
      <c r="I13" s="225">
        <v>0.97</v>
      </c>
      <c r="J13" s="23"/>
      <c r="K13" s="23"/>
      <c r="L13" s="23"/>
    </row>
    <row r="14" spans="1:12" x14ac:dyDescent="0.25">
      <c r="A14" s="284"/>
      <c r="B14" s="34">
        <v>11</v>
      </c>
      <c r="C14" s="35">
        <v>33909</v>
      </c>
      <c r="D14" s="36">
        <f>Dataset!E19</f>
        <v>180999</v>
      </c>
      <c r="E14" s="195">
        <f>'A4. Model Forecasting'!H21</f>
        <v>0</v>
      </c>
      <c r="F14" s="23"/>
      <c r="H14" s="218"/>
      <c r="I14" s="219"/>
      <c r="J14" s="23"/>
      <c r="K14" s="23"/>
      <c r="L14" s="23"/>
    </row>
    <row r="15" spans="1:12" ht="15.75" thickBot="1" x14ac:dyDescent="0.3">
      <c r="A15" s="284"/>
      <c r="B15" s="34">
        <v>12</v>
      </c>
      <c r="C15" s="35">
        <v>33939</v>
      </c>
      <c r="D15" s="36">
        <f>Dataset!E20</f>
        <v>171680</v>
      </c>
      <c r="E15" s="195">
        <f>'A4. Model Forecasting'!H22</f>
        <v>0</v>
      </c>
      <c r="F15" s="23"/>
      <c r="H15" s="287" t="s">
        <v>99</v>
      </c>
      <c r="I15" s="287"/>
      <c r="J15" s="287"/>
      <c r="K15" s="287"/>
      <c r="L15" s="287"/>
    </row>
    <row r="16" spans="1:12" x14ac:dyDescent="0.25">
      <c r="A16" s="284"/>
      <c r="B16" s="34">
        <v>13</v>
      </c>
      <c r="C16" s="35">
        <v>33970</v>
      </c>
      <c r="D16" s="36">
        <f>Dataset!E21</f>
        <v>162844</v>
      </c>
      <c r="E16" s="195">
        <f>'A4. Model Forecasting'!H23</f>
        <v>0</v>
      </c>
      <c r="F16" s="23"/>
      <c r="H16" s="184" t="s">
        <v>106</v>
      </c>
      <c r="I16" s="184"/>
      <c r="J16" s="184"/>
      <c r="K16" s="184"/>
      <c r="L16" s="184"/>
    </row>
    <row r="17" spans="1:14" x14ac:dyDescent="0.25">
      <c r="A17" s="284"/>
      <c r="B17" s="34">
        <v>14</v>
      </c>
      <c r="C17" s="35">
        <v>34001</v>
      </c>
      <c r="D17" s="36">
        <f>Dataset!E22</f>
        <v>187869</v>
      </c>
      <c r="E17" s="196">
        <f>'A4. Model Forecasting'!H24</f>
        <v>187818.33333333334</v>
      </c>
      <c r="F17" s="23"/>
      <c r="H17" s="184"/>
      <c r="I17" s="184"/>
      <c r="J17" s="184"/>
      <c r="K17" s="184"/>
      <c r="L17" s="184"/>
    </row>
    <row r="18" spans="1:14" x14ac:dyDescent="0.25">
      <c r="A18" s="284"/>
      <c r="B18" s="34">
        <v>15</v>
      </c>
      <c r="C18" s="35">
        <v>34029</v>
      </c>
      <c r="D18" s="36">
        <f>Dataset!E23</f>
        <v>188737</v>
      </c>
      <c r="E18" s="196">
        <f>'A4. Model Forecasting'!H25</f>
        <v>189946.41025641028</v>
      </c>
      <c r="F18" s="23"/>
      <c r="H18" s="184"/>
      <c r="I18" s="184"/>
      <c r="J18" s="184"/>
      <c r="K18" s="184"/>
      <c r="L18" s="184"/>
    </row>
    <row r="19" spans="1:14" x14ac:dyDescent="0.25">
      <c r="A19" s="284"/>
      <c r="B19" s="34">
        <v>16</v>
      </c>
      <c r="C19" s="35">
        <v>34060</v>
      </c>
      <c r="D19" s="36">
        <f>Dataset!E24</f>
        <v>205981</v>
      </c>
      <c r="E19" s="196">
        <f>'A4. Model Forecasting'!H26</f>
        <v>190197.32142857142</v>
      </c>
      <c r="F19" s="23"/>
      <c r="H19" s="184"/>
      <c r="I19" s="184"/>
      <c r="J19" s="184"/>
      <c r="K19" s="184"/>
      <c r="L19" s="184"/>
    </row>
    <row r="20" spans="1:14" x14ac:dyDescent="0.25">
      <c r="A20" s="284"/>
      <c r="B20" s="34">
        <v>17</v>
      </c>
      <c r="C20" s="35">
        <v>34090</v>
      </c>
      <c r="D20" s="36">
        <f>Dataset!E25</f>
        <v>199414</v>
      </c>
      <c r="E20" s="196">
        <f>'A4. Model Forecasting'!H27</f>
        <v>191433.38333333333</v>
      </c>
      <c r="F20" s="23"/>
      <c r="H20" s="184"/>
      <c r="I20" s="184"/>
      <c r="J20" s="184"/>
      <c r="K20" s="184"/>
      <c r="L20" s="184"/>
    </row>
    <row r="21" spans="1:14" x14ac:dyDescent="0.25">
      <c r="A21" s="284"/>
      <c r="B21" s="34">
        <v>18</v>
      </c>
      <c r="C21" s="35">
        <v>34121</v>
      </c>
      <c r="D21" s="36">
        <f>Dataset!E26</f>
        <v>209838</v>
      </c>
      <c r="E21" s="196">
        <f>'A4. Model Forecasting'!H28</f>
        <v>191603.54166666666</v>
      </c>
      <c r="F21" s="23"/>
      <c r="H21" s="184"/>
      <c r="I21" s="184"/>
      <c r="J21" s="184"/>
      <c r="K21" s="184"/>
      <c r="L21" s="184"/>
    </row>
    <row r="22" spans="1:14" x14ac:dyDescent="0.25">
      <c r="A22" s="284"/>
      <c r="B22" s="34">
        <v>19</v>
      </c>
      <c r="C22" s="35">
        <v>34151</v>
      </c>
      <c r="D22" s="36">
        <f>Dataset!E27</f>
        <v>209634</v>
      </c>
      <c r="E22" s="196">
        <f>'A4. Model Forecasting'!H29</f>
        <v>192254.39705882352</v>
      </c>
      <c r="F22" s="23"/>
      <c r="H22" s="184"/>
      <c r="I22" s="184"/>
      <c r="J22" s="184"/>
      <c r="K22" s="184"/>
      <c r="L22" s="184"/>
    </row>
    <row r="23" spans="1:14" x14ac:dyDescent="0.25">
      <c r="A23" s="284"/>
      <c r="B23" s="34">
        <v>20</v>
      </c>
      <c r="C23" s="35">
        <v>34182</v>
      </c>
      <c r="D23" s="36">
        <f>Dataset!E28</f>
        <v>193765</v>
      </c>
      <c r="E23" s="196">
        <f>'A4. Model Forecasting'!H30</f>
        <v>192349.36111111112</v>
      </c>
      <c r="F23" s="23"/>
      <c r="H23" s="184"/>
      <c r="I23" s="184"/>
      <c r="J23" s="184"/>
      <c r="K23" s="184"/>
      <c r="L23" s="184"/>
    </row>
    <row r="24" spans="1:14" s="19" customFormat="1" x14ac:dyDescent="0.25">
      <c r="A24" s="284"/>
      <c r="B24" s="34">
        <v>21</v>
      </c>
      <c r="C24" s="35">
        <v>34213</v>
      </c>
      <c r="D24" s="36">
        <f>Dataset!E29</f>
        <v>197793</v>
      </c>
      <c r="E24" s="196">
        <f>'A4. Model Forecasting'!H31</f>
        <v>191776.36842105264</v>
      </c>
      <c r="F24" s="23"/>
      <c r="H24" s="286" t="s">
        <v>109</v>
      </c>
      <c r="I24" s="286"/>
      <c r="J24" s="286"/>
      <c r="K24" s="286"/>
      <c r="L24" s="286"/>
    </row>
    <row r="25" spans="1:14" x14ac:dyDescent="0.25">
      <c r="A25" s="284"/>
      <c r="B25" s="34">
        <v>22</v>
      </c>
      <c r="C25" s="35">
        <v>34243</v>
      </c>
      <c r="D25" s="36">
        <f>Dataset!E30</f>
        <v>182322</v>
      </c>
      <c r="E25" s="196">
        <f>'A4. Model Forecasting'!H32</f>
        <v>192127.53333333335</v>
      </c>
      <c r="F25" s="23"/>
      <c r="H25" s="286"/>
      <c r="I25" s="286"/>
      <c r="J25" s="286"/>
      <c r="K25" s="286"/>
      <c r="L25" s="286"/>
    </row>
    <row r="26" spans="1:14" x14ac:dyDescent="0.25">
      <c r="A26" s="284"/>
      <c r="B26" s="34">
        <v>23</v>
      </c>
      <c r="C26" s="35">
        <v>34274</v>
      </c>
      <c r="D26" s="36">
        <f>Dataset!E31</f>
        <v>186828</v>
      </c>
      <c r="E26" s="196">
        <f>'A4. Model Forecasting'!H33</f>
        <v>191547.73809523811</v>
      </c>
      <c r="F26" s="23"/>
      <c r="H26" s="184"/>
      <c r="I26" s="184"/>
      <c r="J26" s="184"/>
      <c r="K26" s="184"/>
      <c r="L26" s="184"/>
    </row>
    <row r="27" spans="1:14" x14ac:dyDescent="0.25">
      <c r="A27" s="284"/>
      <c r="B27" s="34">
        <v>24</v>
      </c>
      <c r="C27" s="35">
        <v>34304</v>
      </c>
      <c r="D27" s="36">
        <f>Dataset!E32</f>
        <v>169314</v>
      </c>
      <c r="E27" s="196">
        <f>'A4. Model Forecasting'!H34</f>
        <v>192116.51515151517</v>
      </c>
      <c r="F27" s="23"/>
      <c r="H27" s="253"/>
      <c r="I27" s="254"/>
      <c r="J27" s="255" t="s">
        <v>70</v>
      </c>
      <c r="K27" s="254"/>
      <c r="L27" s="256"/>
    </row>
    <row r="28" spans="1:14" ht="28.5" x14ac:dyDescent="0.25">
      <c r="A28" s="284"/>
      <c r="B28" s="34">
        <v>25</v>
      </c>
      <c r="C28" s="35">
        <v>34335</v>
      </c>
      <c r="D28" s="36">
        <f>Dataset!E33</f>
        <v>166444</v>
      </c>
      <c r="E28" s="196">
        <f>'A4. Model Forecasting'!H35</f>
        <v>191788.17028985507</v>
      </c>
      <c r="F28" s="23"/>
      <c r="H28" s="251" t="s">
        <v>38</v>
      </c>
      <c r="I28" s="244" t="s">
        <v>111</v>
      </c>
      <c r="J28" s="251" t="s">
        <v>105</v>
      </c>
      <c r="K28" s="244" t="s">
        <v>111</v>
      </c>
      <c r="L28" s="252" t="s">
        <v>104</v>
      </c>
      <c r="M28" s="245" t="s">
        <v>112</v>
      </c>
      <c r="N28" s="228" t="s">
        <v>110</v>
      </c>
    </row>
    <row r="29" spans="1:14" x14ac:dyDescent="0.25">
      <c r="A29" s="284"/>
      <c r="B29" s="34">
        <v>26</v>
      </c>
      <c r="C29" s="35">
        <v>34366</v>
      </c>
      <c r="D29" s="36">
        <f>Dataset!E34</f>
        <v>196190</v>
      </c>
      <c r="E29" s="196">
        <f>'A4. Model Forecasting'!H36</f>
        <v>191454.91666666666</v>
      </c>
      <c r="F29" s="23"/>
      <c r="H29" s="221">
        <f>J11</f>
        <v>16964.85636288943</v>
      </c>
      <c r="J29" s="223">
        <f>SQRT(12)</f>
        <v>3.4641016151377544</v>
      </c>
      <c r="L29" s="224">
        <f>ABS(_xlfn.NORM.INV(I13,0,1))</f>
        <v>1.8807936081512504</v>
      </c>
      <c r="N29" s="220">
        <f>PRODUCT(H29:L29)</f>
        <v>110530.45304824061</v>
      </c>
    </row>
    <row r="30" spans="1:14" x14ac:dyDescent="0.25">
      <c r="A30" s="284"/>
      <c r="B30" s="34">
        <v>27</v>
      </c>
      <c r="C30" s="35">
        <v>34394</v>
      </c>
      <c r="D30" s="36">
        <f>Dataset!E35</f>
        <v>195407</v>
      </c>
      <c r="E30" s="196">
        <f>'A4. Model Forecasting'!H37</f>
        <v>192934.35666666666</v>
      </c>
      <c r="F30" s="23"/>
      <c r="H30" s="184"/>
      <c r="I30" s="184"/>
      <c r="J30" s="184"/>
      <c r="K30" s="184"/>
      <c r="L30" s="184"/>
    </row>
    <row r="31" spans="1:14" ht="28.5" x14ac:dyDescent="0.25">
      <c r="A31" s="284"/>
      <c r="B31" s="34">
        <v>28</v>
      </c>
      <c r="C31" s="35">
        <v>34425</v>
      </c>
      <c r="D31" s="36">
        <f>Dataset!E36</f>
        <v>206594</v>
      </c>
      <c r="E31" s="196">
        <f>'A4. Model Forecasting'!H38</f>
        <v>193542.29487179487</v>
      </c>
      <c r="F31" s="23"/>
      <c r="H31" s="227" t="s">
        <v>107</v>
      </c>
      <c r="J31" s="228" t="s">
        <v>110</v>
      </c>
      <c r="N31" s="228" t="s">
        <v>71</v>
      </c>
    </row>
    <row r="32" spans="1:14" x14ac:dyDescent="0.25">
      <c r="A32" s="284"/>
      <c r="B32" s="34">
        <v>29</v>
      </c>
      <c r="C32" s="35">
        <v>34455</v>
      </c>
      <c r="D32" s="36">
        <f>Dataset!E37</f>
        <v>207280</v>
      </c>
      <c r="E32" s="196">
        <f>'A4. Model Forecasting'!H39</f>
        <v>194462.3148148148</v>
      </c>
      <c r="F32" s="23"/>
      <c r="H32" s="222">
        <f>SUM(E316:E327)</f>
        <v>3234111.4726688126</v>
      </c>
      <c r="I32" s="245" t="s">
        <v>113</v>
      </c>
      <c r="J32" s="246">
        <f>N29</f>
        <v>110530.45304824061</v>
      </c>
      <c r="M32" s="245" t="s">
        <v>112</v>
      </c>
      <c r="N32" s="220">
        <f>H32+H29*J29*L29</f>
        <v>3344641.925717053</v>
      </c>
    </row>
    <row r="33" spans="1:12" ht="15" customHeight="1" x14ac:dyDescent="0.25">
      <c r="A33" s="284"/>
      <c r="B33" s="34">
        <v>30</v>
      </c>
      <c r="C33" s="35">
        <v>34486</v>
      </c>
      <c r="D33" s="36">
        <f>Dataset!E38</f>
        <v>214778</v>
      </c>
      <c r="E33" s="196">
        <f>'A4. Model Forecasting'!H40</f>
        <v>194476.53571428571</v>
      </c>
      <c r="F33" s="23"/>
      <c r="J33" s="23"/>
      <c r="K33" s="23"/>
    </row>
    <row r="34" spans="1:12" x14ac:dyDescent="0.25">
      <c r="A34" s="284"/>
      <c r="B34" s="34">
        <v>31</v>
      </c>
      <c r="C34" s="35">
        <v>34516</v>
      </c>
      <c r="D34" s="36">
        <f>Dataset!E39</f>
        <v>215045</v>
      </c>
      <c r="E34" s="196">
        <f>'A4. Model Forecasting'!H41</f>
        <v>195332.61206896551</v>
      </c>
      <c r="F34" s="23"/>
      <c r="H34" s="23"/>
      <c r="I34" s="23"/>
      <c r="J34" s="23"/>
      <c r="K34" s="23"/>
      <c r="L34" s="23"/>
    </row>
    <row r="35" spans="1:12" x14ac:dyDescent="0.25">
      <c r="A35" s="284"/>
      <c r="B35" s="34">
        <v>32</v>
      </c>
      <c r="C35" s="35">
        <v>34547</v>
      </c>
      <c r="D35" s="36">
        <f>Dataset!E40</f>
        <v>200511</v>
      </c>
      <c r="E35" s="196">
        <f>'A4. Model Forecasting'!H42</f>
        <v>195690.44999999998</v>
      </c>
      <c r="F35" s="23"/>
      <c r="H35" s="23"/>
      <c r="I35" s="23"/>
      <c r="J35" s="23"/>
      <c r="K35" s="23"/>
      <c r="L35" s="23"/>
    </row>
    <row r="36" spans="1:12" x14ac:dyDescent="0.25">
      <c r="A36" s="284"/>
      <c r="B36" s="34">
        <v>33</v>
      </c>
      <c r="C36" s="35">
        <v>34578</v>
      </c>
      <c r="D36" s="36">
        <f>Dataset!E41</f>
        <v>202864</v>
      </c>
      <c r="E36" s="196">
        <f>'A4. Model Forecasting'!H43</f>
        <v>195613.55913978495</v>
      </c>
      <c r="F36" s="23"/>
    </row>
    <row r="37" spans="1:12" x14ac:dyDescent="0.25">
      <c r="A37" s="284"/>
      <c r="B37" s="34">
        <v>34</v>
      </c>
      <c r="C37" s="35">
        <v>34608</v>
      </c>
      <c r="D37" s="36">
        <f>Dataset!E42</f>
        <v>190074</v>
      </c>
      <c r="E37" s="196">
        <f>'A4. Model Forecasting'!H44</f>
        <v>196208.625</v>
      </c>
      <c r="F37" s="23"/>
    </row>
    <row r="38" spans="1:12" x14ac:dyDescent="0.25">
      <c r="A38" s="284"/>
      <c r="B38" s="34">
        <v>35</v>
      </c>
      <c r="C38" s="35">
        <v>34639</v>
      </c>
      <c r="D38" s="36">
        <f>Dataset!E43</f>
        <v>193087</v>
      </c>
      <c r="E38" s="196">
        <f>'A4. Model Forecasting'!H45</f>
        <v>196203.23484848486</v>
      </c>
      <c r="F38" s="23"/>
    </row>
    <row r="39" spans="1:12" x14ac:dyDescent="0.25">
      <c r="A39" s="284"/>
      <c r="B39" s="34">
        <v>36</v>
      </c>
      <c r="C39" s="35">
        <v>34669</v>
      </c>
      <c r="D39" s="36">
        <f>Dataset!E44</f>
        <v>193838</v>
      </c>
      <c r="E39" s="196">
        <f>'A4. Model Forecasting'!H46</f>
        <v>196911.23039215687</v>
      </c>
      <c r="F39" s="23"/>
    </row>
    <row r="40" spans="1:12" x14ac:dyDescent="0.25">
      <c r="A40" s="284"/>
      <c r="B40" s="34">
        <v>37</v>
      </c>
      <c r="C40" s="35">
        <v>34700</v>
      </c>
      <c r="D40" s="36">
        <f>Dataset!E45</f>
        <v>171053</v>
      </c>
      <c r="E40" s="196">
        <f>'A4. Model Forecasting'!H47</f>
        <v>197426.63809523807</v>
      </c>
      <c r="F40" s="23"/>
    </row>
    <row r="41" spans="1:12" x14ac:dyDescent="0.25">
      <c r="A41" s="284"/>
      <c r="B41" s="34">
        <v>38</v>
      </c>
      <c r="C41" s="35">
        <v>34731</v>
      </c>
      <c r="D41" s="36">
        <f>Dataset!E46</f>
        <v>201227</v>
      </c>
      <c r="E41" s="196">
        <f>'A4. Model Forecasting'!H48</f>
        <v>198810.69444444447</v>
      </c>
      <c r="F41" s="23"/>
    </row>
    <row r="42" spans="1:12" x14ac:dyDescent="0.25">
      <c r="A42" s="284"/>
      <c r="B42" s="34">
        <v>39</v>
      </c>
      <c r="C42" s="35">
        <v>34759</v>
      </c>
      <c r="D42" s="36">
        <f>Dataset!E47</f>
        <v>198213</v>
      </c>
      <c r="E42" s="196">
        <f>'A4. Model Forecasting'!H49</f>
        <v>200002.14639639639</v>
      </c>
      <c r="F42" s="23"/>
    </row>
    <row r="43" spans="1:12" x14ac:dyDescent="0.25">
      <c r="A43" s="284"/>
      <c r="B43" s="34">
        <v>40</v>
      </c>
      <c r="C43" s="35">
        <v>34790</v>
      </c>
      <c r="D43" s="36">
        <f>Dataset!E48</f>
        <v>212586</v>
      </c>
      <c r="E43" s="196">
        <f>'A4. Model Forecasting'!H50</f>
        <v>200313.40350877191</v>
      </c>
      <c r="F43" s="23"/>
    </row>
    <row r="44" spans="1:12" x14ac:dyDescent="0.25">
      <c r="A44" s="284"/>
      <c r="B44" s="34">
        <v>41</v>
      </c>
      <c r="C44" s="35">
        <v>34820</v>
      </c>
      <c r="D44" s="36">
        <f>Dataset!E49</f>
        <v>211370</v>
      </c>
      <c r="E44" s="196">
        <f>'A4. Model Forecasting'!H51</f>
        <v>200890.12820512822</v>
      </c>
      <c r="F44" s="23"/>
    </row>
    <row r="45" spans="1:12" x14ac:dyDescent="0.25">
      <c r="A45" s="284"/>
      <c r="B45" s="34">
        <v>42</v>
      </c>
      <c r="C45" s="35">
        <v>34851</v>
      </c>
      <c r="D45" s="36">
        <f>Dataset!E50</f>
        <v>217188</v>
      </c>
      <c r="E45" s="196">
        <f>'A4. Model Forecasting'!H52</f>
        <v>201325.48333333334</v>
      </c>
      <c r="F45" s="23"/>
    </row>
    <row r="46" spans="1:12" x14ac:dyDescent="0.25">
      <c r="A46" s="284"/>
      <c r="B46" s="34">
        <v>43</v>
      </c>
      <c r="C46" s="35">
        <v>34881</v>
      </c>
      <c r="D46" s="36">
        <f>Dataset!E51</f>
        <v>219216</v>
      </c>
      <c r="E46" s="196">
        <f>'A4. Model Forecasting'!H53</f>
        <v>201777.02032520325</v>
      </c>
      <c r="F46" s="23"/>
    </row>
    <row r="47" spans="1:12" x14ac:dyDescent="0.25">
      <c r="A47" s="284"/>
      <c r="B47" s="34">
        <v>44</v>
      </c>
      <c r="C47" s="35">
        <v>34912</v>
      </c>
      <c r="D47" s="36">
        <f>Dataset!E52</f>
        <v>203866</v>
      </c>
      <c r="E47" s="196">
        <f>'A4. Model Forecasting'!H54</f>
        <v>201993.04761904763</v>
      </c>
      <c r="F47" s="23"/>
    </row>
    <row r="48" spans="1:12" x14ac:dyDescent="0.25">
      <c r="A48" s="284"/>
      <c r="B48" s="34">
        <v>45</v>
      </c>
      <c r="C48" s="35">
        <v>34943</v>
      </c>
      <c r="D48" s="36">
        <f>Dataset!E53</f>
        <v>206745</v>
      </c>
      <c r="E48" s="196">
        <f>'A4. Model Forecasting'!H55</f>
        <v>201950.97868217056</v>
      </c>
      <c r="F48" s="23"/>
    </row>
    <row r="49" spans="1:6" x14ac:dyDescent="0.25">
      <c r="A49" s="284"/>
      <c r="B49" s="34">
        <v>46</v>
      </c>
      <c r="C49" s="35">
        <v>34973</v>
      </c>
      <c r="D49" s="36">
        <f>Dataset!E54</f>
        <v>194131</v>
      </c>
      <c r="E49" s="196">
        <f>'A4. Model Forecasting'!H56</f>
        <v>202272.91666666666</v>
      </c>
      <c r="F49" s="23"/>
    </row>
    <row r="50" spans="1:6" x14ac:dyDescent="0.25">
      <c r="A50" s="284"/>
      <c r="B50" s="34">
        <v>47</v>
      </c>
      <c r="C50" s="35">
        <v>35004</v>
      </c>
      <c r="D50" s="36">
        <f>Dataset!E55</f>
        <v>193341</v>
      </c>
      <c r="E50" s="196">
        <f>'A4. Model Forecasting'!H57</f>
        <v>202292.51666666666</v>
      </c>
      <c r="F50" s="23"/>
    </row>
    <row r="51" spans="1:6" x14ac:dyDescent="0.25">
      <c r="A51" s="284"/>
      <c r="B51" s="34">
        <v>48</v>
      </c>
      <c r="C51" s="35">
        <v>35034</v>
      </c>
      <c r="D51" s="36">
        <f>Dataset!E56</f>
        <v>183465</v>
      </c>
      <c r="E51" s="196">
        <f>'A4. Model Forecasting'!H58</f>
        <v>202597.03623188403</v>
      </c>
      <c r="F51" s="23"/>
    </row>
    <row r="52" spans="1:6" x14ac:dyDescent="0.25">
      <c r="A52" s="284"/>
      <c r="B52" s="34">
        <v>49</v>
      </c>
      <c r="C52" s="35">
        <v>35065</v>
      </c>
      <c r="D52" s="36">
        <f>Dataset!E57</f>
        <v>176562</v>
      </c>
      <c r="E52" s="196">
        <f>'A4. Model Forecasting'!H59</f>
        <v>202392.74822695035</v>
      </c>
      <c r="F52" s="23"/>
    </row>
    <row r="53" spans="1:6" x14ac:dyDescent="0.25">
      <c r="A53" s="284"/>
      <c r="B53" s="34">
        <v>50</v>
      </c>
      <c r="C53" s="35">
        <v>35096</v>
      </c>
      <c r="D53" s="36">
        <f>Dataset!E58</f>
        <v>204172</v>
      </c>
      <c r="E53" s="196">
        <f>'A4. Model Forecasting'!H60</f>
        <v>201374.20833333331</v>
      </c>
      <c r="F53" s="23"/>
    </row>
    <row r="54" spans="1:6" x14ac:dyDescent="0.25">
      <c r="A54" s="284"/>
      <c r="B54" s="34">
        <v>51</v>
      </c>
      <c r="C54" s="35">
        <v>35125</v>
      </c>
      <c r="D54" s="36">
        <f>Dataset!E59</f>
        <v>205253</v>
      </c>
      <c r="E54" s="196">
        <f>'A4. Model Forecasting'!H61</f>
        <v>202389.80612244899</v>
      </c>
      <c r="F54" s="23"/>
    </row>
    <row r="55" spans="1:6" x14ac:dyDescent="0.25">
      <c r="A55" s="284"/>
      <c r="B55" s="34">
        <v>52</v>
      </c>
      <c r="C55" s="35">
        <v>35156</v>
      </c>
      <c r="D55" s="36">
        <f>Dataset!E60</f>
        <v>218676</v>
      </c>
      <c r="E55" s="196">
        <f>'A4. Model Forecasting'!H62</f>
        <v>202638.89666666667</v>
      </c>
      <c r="F55" s="23"/>
    </row>
    <row r="56" spans="1:6" x14ac:dyDescent="0.25">
      <c r="A56" s="284"/>
      <c r="B56" s="34">
        <v>53</v>
      </c>
      <c r="C56" s="35">
        <v>35186</v>
      </c>
      <c r="D56" s="36">
        <f>Dataset!E61</f>
        <v>215551</v>
      </c>
      <c r="E56" s="196">
        <f>'A4. Model Forecasting'!H63</f>
        <v>203471.09313725491</v>
      </c>
      <c r="F56" s="23"/>
    </row>
    <row r="57" spans="1:6" x14ac:dyDescent="0.25">
      <c r="A57" s="284"/>
      <c r="B57" s="34">
        <v>54</v>
      </c>
      <c r="C57" s="35">
        <v>35217</v>
      </c>
      <c r="D57" s="36">
        <f>Dataset!E62</f>
        <v>225109</v>
      </c>
      <c r="E57" s="196">
        <f>'A4. Model Forecasting'!H64</f>
        <v>203896.44871794872</v>
      </c>
      <c r="F57" s="23"/>
    </row>
    <row r="58" spans="1:6" x14ac:dyDescent="0.25">
      <c r="A58" s="284"/>
      <c r="B58" s="34">
        <v>55</v>
      </c>
      <c r="C58" s="35">
        <v>35247</v>
      </c>
      <c r="D58" s="36">
        <f>Dataset!E63</f>
        <v>229050</v>
      </c>
      <c r="E58" s="196">
        <f>'A4. Model Forecasting'!H65</f>
        <v>204405.12264150943</v>
      </c>
      <c r="F58" s="23"/>
    </row>
    <row r="59" spans="1:6" x14ac:dyDescent="0.25">
      <c r="A59" s="284"/>
      <c r="B59" s="34">
        <v>56</v>
      </c>
      <c r="C59" s="35">
        <v>35278</v>
      </c>
      <c r="D59" s="36">
        <f>Dataset!E64</f>
        <v>207604</v>
      </c>
      <c r="E59" s="196">
        <f>'A4. Model Forecasting'!H66</f>
        <v>205115.50925925927</v>
      </c>
      <c r="F59" s="23"/>
    </row>
    <row r="60" spans="1:6" x14ac:dyDescent="0.25">
      <c r="A60" s="284"/>
      <c r="B60" s="34">
        <v>57</v>
      </c>
      <c r="C60" s="35">
        <v>35309</v>
      </c>
      <c r="D60" s="36">
        <f>Dataset!E65</f>
        <v>215654</v>
      </c>
      <c r="E60" s="196">
        <f>'A4. Model Forecasting'!H67</f>
        <v>205521.90151515152</v>
      </c>
      <c r="F60" s="23"/>
    </row>
    <row r="61" spans="1:6" x14ac:dyDescent="0.25">
      <c r="A61" s="284"/>
      <c r="B61" s="34">
        <v>58</v>
      </c>
      <c r="C61" s="35">
        <v>35339</v>
      </c>
      <c r="D61" s="36">
        <f>Dataset!E66</f>
        <v>199643</v>
      </c>
      <c r="E61" s="196">
        <f>'A4. Model Forecasting'!H68</f>
        <v>205961.76190476192</v>
      </c>
      <c r="F61" s="23"/>
    </row>
    <row r="62" spans="1:6" x14ac:dyDescent="0.25">
      <c r="A62" s="284"/>
      <c r="B62" s="34">
        <v>59</v>
      </c>
      <c r="C62" s="35">
        <v>35370</v>
      </c>
      <c r="D62" s="36">
        <f>Dataset!E67</f>
        <v>201462</v>
      </c>
      <c r="E62" s="196">
        <f>'A4. Model Forecasting'!H69</f>
        <v>206405.91228070174</v>
      </c>
      <c r="F62" s="23"/>
    </row>
    <row r="63" spans="1:6" x14ac:dyDescent="0.25">
      <c r="A63" s="284"/>
      <c r="B63" s="34">
        <v>60</v>
      </c>
      <c r="C63" s="35">
        <v>35400</v>
      </c>
      <c r="D63" s="36">
        <f>Dataset!E68</f>
        <v>190126</v>
      </c>
      <c r="E63" s="196">
        <f>'A4. Model Forecasting'!H70</f>
        <v>206884.67816091955</v>
      </c>
      <c r="F63" s="23"/>
    </row>
    <row r="64" spans="1:6" x14ac:dyDescent="0.25">
      <c r="A64" s="284"/>
      <c r="B64" s="34">
        <v>61</v>
      </c>
      <c r="C64" s="35">
        <v>35431</v>
      </c>
      <c r="D64" s="36">
        <f>Dataset!E69</f>
        <v>183950</v>
      </c>
      <c r="E64" s="196">
        <f>'A4. Model Forecasting'!H71</f>
        <v>207357.23587570622</v>
      </c>
      <c r="F64" s="23"/>
    </row>
    <row r="65" spans="1:6" x14ac:dyDescent="0.25">
      <c r="A65" s="284"/>
      <c r="B65" s="34">
        <v>62</v>
      </c>
      <c r="C65" s="35">
        <v>35462</v>
      </c>
      <c r="D65" s="36">
        <f>Dataset!E70</f>
        <v>211952</v>
      </c>
      <c r="E65" s="196">
        <f>'A4. Model Forecasting'!H72</f>
        <v>207800.93333333332</v>
      </c>
      <c r="F65" s="23"/>
    </row>
    <row r="66" spans="1:6" x14ac:dyDescent="0.25">
      <c r="A66" s="284"/>
      <c r="B66" s="34">
        <v>63</v>
      </c>
      <c r="C66" s="35">
        <v>35490</v>
      </c>
      <c r="D66" s="36">
        <f>Dataset!E71</f>
        <v>211290</v>
      </c>
      <c r="E66" s="196">
        <f>'A4. Model Forecasting'!H73</f>
        <v>208869.16120218582</v>
      </c>
      <c r="F66" s="23"/>
    </row>
    <row r="67" spans="1:6" x14ac:dyDescent="0.25">
      <c r="A67" s="284"/>
      <c r="B67" s="34">
        <v>64</v>
      </c>
      <c r="C67" s="35">
        <v>35521</v>
      </c>
      <c r="D67" s="36">
        <f>Dataset!E72</f>
        <v>226082</v>
      </c>
      <c r="E67" s="196">
        <f>'A4. Model Forecasting'!H74</f>
        <v>209493.13440860214</v>
      </c>
      <c r="F67" s="23"/>
    </row>
    <row r="68" spans="1:6" x14ac:dyDescent="0.25">
      <c r="A68" s="284"/>
      <c r="B68" s="34">
        <v>65</v>
      </c>
      <c r="C68" s="35">
        <v>35551</v>
      </c>
      <c r="D68" s="36">
        <f>Dataset!E73</f>
        <v>222254</v>
      </c>
      <c r="E68" s="196">
        <f>'A4. Model Forecasting'!H75</f>
        <v>210217.93253968254</v>
      </c>
      <c r="F68" s="23"/>
    </row>
    <row r="69" spans="1:6" x14ac:dyDescent="0.25">
      <c r="A69" s="284"/>
      <c r="B69" s="34">
        <v>66</v>
      </c>
      <c r="C69" s="35">
        <v>35582</v>
      </c>
      <c r="D69" s="36">
        <f>Dataset!E74</f>
        <v>236713</v>
      </c>
      <c r="E69" s="196">
        <f>'A4. Model Forecasting'!H76</f>
        <v>210758.94791666666</v>
      </c>
      <c r="F69" s="23"/>
    </row>
    <row r="70" spans="1:6" x14ac:dyDescent="0.25">
      <c r="A70" s="284"/>
      <c r="B70" s="34">
        <v>67</v>
      </c>
      <c r="C70" s="35">
        <v>35612</v>
      </c>
      <c r="D70" s="36">
        <f>Dataset!E75</f>
        <v>233496</v>
      </c>
      <c r="E70" s="196">
        <f>'A4. Model Forecasting'!H77</f>
        <v>211525.06153846154</v>
      </c>
      <c r="F70" s="23"/>
    </row>
    <row r="71" spans="1:6" x14ac:dyDescent="0.25">
      <c r="A71" s="284"/>
      <c r="B71" s="34">
        <v>68</v>
      </c>
      <c r="C71" s="35">
        <v>35643</v>
      </c>
      <c r="D71" s="36">
        <f>Dataset!E76</f>
        <v>213547</v>
      </c>
      <c r="E71" s="196">
        <f>'A4. Model Forecasting'!H78</f>
        <v>212425.48484848486</v>
      </c>
      <c r="F71" s="23"/>
    </row>
    <row r="72" spans="1:6" x14ac:dyDescent="0.25">
      <c r="A72" s="284"/>
      <c r="B72" s="34">
        <v>69</v>
      </c>
      <c r="C72" s="35">
        <v>35674</v>
      </c>
      <c r="D72" s="36">
        <f>Dataset!E77</f>
        <v>221219</v>
      </c>
      <c r="E72" s="196">
        <f>'A4. Model Forecasting'!H79</f>
        <v>212481.66417910447</v>
      </c>
      <c r="F72" s="23"/>
    </row>
    <row r="73" spans="1:6" x14ac:dyDescent="0.25">
      <c r="A73" s="284"/>
      <c r="B73" s="34">
        <v>70</v>
      </c>
      <c r="C73" s="35">
        <v>35704</v>
      </c>
      <c r="D73" s="36">
        <f>Dataset!E78</f>
        <v>202422</v>
      </c>
      <c r="E73" s="196">
        <f>'A4. Model Forecasting'!H80</f>
        <v>213078.0294117647</v>
      </c>
      <c r="F73" s="23"/>
    </row>
    <row r="74" spans="1:6" x14ac:dyDescent="0.25">
      <c r="A74" s="284"/>
      <c r="B74" s="34">
        <v>71</v>
      </c>
      <c r="C74" s="35">
        <v>35735</v>
      </c>
      <c r="D74" s="36">
        <f>Dataset!E79</f>
        <v>207322</v>
      </c>
      <c r="E74" s="196">
        <f>'A4. Model Forecasting'!H81</f>
        <v>213256.35507246378</v>
      </c>
      <c r="F74" s="23"/>
    </row>
    <row r="75" spans="1:6" x14ac:dyDescent="0.25">
      <c r="A75" s="284"/>
      <c r="B75" s="34">
        <v>72</v>
      </c>
      <c r="C75" s="35">
        <v>35765</v>
      </c>
      <c r="D75" s="36">
        <f>Dataset!E80</f>
        <v>196870</v>
      </c>
      <c r="E75" s="196">
        <f>'A4. Model Forecasting'!H82</f>
        <v>213549.19761904763</v>
      </c>
      <c r="F75" s="23"/>
    </row>
    <row r="76" spans="1:6" x14ac:dyDescent="0.25">
      <c r="A76" s="284"/>
      <c r="B76" s="34">
        <v>73</v>
      </c>
      <c r="C76" s="35">
        <v>35796</v>
      </c>
      <c r="D76" s="36">
        <f>Dataset!E81</f>
        <v>187167</v>
      </c>
      <c r="E76" s="196">
        <f>'A4. Model Forecasting'!H83</f>
        <v>213880.83920187791</v>
      </c>
      <c r="F76" s="23"/>
    </row>
    <row r="77" spans="1:6" x14ac:dyDescent="0.25">
      <c r="A77" s="284"/>
      <c r="B77" s="34">
        <v>74</v>
      </c>
      <c r="C77" s="35">
        <v>35827</v>
      </c>
      <c r="D77" s="36">
        <f>Dataset!E82</f>
        <v>214222</v>
      </c>
      <c r="E77" s="196">
        <f>'A4. Model Forecasting'!H84</f>
        <v>214300.90277777778</v>
      </c>
      <c r="F77" s="23"/>
    </row>
    <row r="78" spans="1:6" x14ac:dyDescent="0.25">
      <c r="A78" s="284"/>
      <c r="B78" s="34">
        <v>75</v>
      </c>
      <c r="C78" s="35">
        <v>35855</v>
      </c>
      <c r="D78" s="36">
        <f>Dataset!E83</f>
        <v>217921</v>
      </c>
      <c r="E78" s="196">
        <f>'A4. Model Forecasting'!H85</f>
        <v>214934.47260273973</v>
      </c>
      <c r="F78" s="23"/>
    </row>
    <row r="79" spans="1:6" x14ac:dyDescent="0.25">
      <c r="A79" s="284"/>
      <c r="B79" s="34">
        <v>76</v>
      </c>
      <c r="C79" s="35">
        <v>35886</v>
      </c>
      <c r="D79" s="36">
        <f>Dataset!E84</f>
        <v>227899</v>
      </c>
      <c r="E79" s="196">
        <f>'A4. Model Forecasting'!H86</f>
        <v>215163.62612612612</v>
      </c>
      <c r="F79" s="23"/>
    </row>
    <row r="80" spans="1:6" x14ac:dyDescent="0.25">
      <c r="A80" s="284"/>
      <c r="B80" s="34">
        <v>77</v>
      </c>
      <c r="C80" s="35">
        <v>35916</v>
      </c>
      <c r="D80" s="36">
        <f>Dataset!E85</f>
        <v>228733</v>
      </c>
      <c r="E80" s="196">
        <f>'A4. Model Forecasting'!H87</f>
        <v>215838.85</v>
      </c>
      <c r="F80" s="23"/>
    </row>
    <row r="81" spans="1:6" x14ac:dyDescent="0.25">
      <c r="A81" s="284"/>
      <c r="B81" s="34">
        <v>78</v>
      </c>
      <c r="C81" s="35">
        <v>35947</v>
      </c>
      <c r="D81" s="36">
        <f>Dataset!E86</f>
        <v>239944</v>
      </c>
      <c r="E81" s="196">
        <f>'A4. Model Forecasting'!H88</f>
        <v>215989.3640350877</v>
      </c>
      <c r="F81" s="23"/>
    </row>
    <row r="82" spans="1:6" x14ac:dyDescent="0.25">
      <c r="A82" s="284"/>
      <c r="B82" s="34">
        <v>79</v>
      </c>
      <c r="C82" s="35">
        <v>35977</v>
      </c>
      <c r="D82" s="36">
        <f>Dataset!E87</f>
        <v>237143</v>
      </c>
      <c r="E82" s="196">
        <f>'A4. Model Forecasting'!H89</f>
        <v>216663.16774891777</v>
      </c>
      <c r="F82" s="23"/>
    </row>
    <row r="83" spans="1:6" x14ac:dyDescent="0.25">
      <c r="A83" s="284"/>
      <c r="B83" s="34">
        <v>80</v>
      </c>
      <c r="C83" s="35">
        <v>36008</v>
      </c>
      <c r="D83" s="36">
        <f>Dataset!E88</f>
        <v>219461</v>
      </c>
      <c r="E83" s="196">
        <f>'A4. Model Forecasting'!H90</f>
        <v>216883.23076923078</v>
      </c>
      <c r="F83" s="23"/>
    </row>
    <row r="84" spans="1:6" x14ac:dyDescent="0.25">
      <c r="A84" s="284"/>
      <c r="B84" s="34">
        <v>81</v>
      </c>
      <c r="C84" s="35">
        <v>36039</v>
      </c>
      <c r="D84" s="36">
        <f>Dataset!E89</f>
        <v>228523</v>
      </c>
      <c r="E84" s="196">
        <f>'A4. Model Forecasting'!H91</f>
        <v>216950.83860759492</v>
      </c>
      <c r="F84" s="23"/>
    </row>
    <row r="85" spans="1:6" x14ac:dyDescent="0.25">
      <c r="A85" s="284"/>
      <c r="B85" s="34">
        <v>82</v>
      </c>
      <c r="C85" s="35">
        <v>36069</v>
      </c>
      <c r="D85" s="36">
        <f>Dataset!E90</f>
        <v>211178</v>
      </c>
      <c r="E85" s="196">
        <f>'A4. Model Forecasting'!H92</f>
        <v>217547.57083333333</v>
      </c>
      <c r="F85" s="23"/>
    </row>
    <row r="86" spans="1:6" x14ac:dyDescent="0.25">
      <c r="A86" s="284"/>
      <c r="B86" s="34">
        <v>83</v>
      </c>
      <c r="C86" s="35">
        <v>36100</v>
      </c>
      <c r="D86" s="36">
        <f>Dataset!E91</f>
        <v>216303</v>
      </c>
      <c r="E86" s="196">
        <f>'A4. Model Forecasting'!H93</f>
        <v>217931.55864197531</v>
      </c>
      <c r="F86" s="23"/>
    </row>
    <row r="87" spans="1:6" x14ac:dyDescent="0.25">
      <c r="A87" s="284"/>
      <c r="B87" s="34">
        <v>84</v>
      </c>
      <c r="C87" s="35">
        <v>36130</v>
      </c>
      <c r="D87" s="36">
        <f>Dataset!E92</f>
        <v>193581</v>
      </c>
      <c r="E87" s="196">
        <f>'A4. Model Forecasting'!H94</f>
        <v>218716.05081300813</v>
      </c>
      <c r="F87" s="23"/>
    </row>
    <row r="88" spans="1:6" x14ac:dyDescent="0.25">
      <c r="A88" s="284"/>
      <c r="B88" s="34">
        <v>85</v>
      </c>
      <c r="C88" s="35">
        <v>36161</v>
      </c>
      <c r="D88" s="36">
        <f>Dataset!E93</f>
        <v>191485</v>
      </c>
      <c r="E88" s="196">
        <f>'A4. Model Forecasting'!H95</f>
        <v>219182.46586345384</v>
      </c>
      <c r="F88" s="23"/>
    </row>
    <row r="89" spans="1:6" x14ac:dyDescent="0.25">
      <c r="A89" s="284"/>
      <c r="B89" s="34">
        <v>86</v>
      </c>
      <c r="C89" s="35">
        <v>36192</v>
      </c>
      <c r="D89" s="36">
        <f>Dataset!E94</f>
        <v>220763</v>
      </c>
      <c r="E89" s="196">
        <f>'A4. Model Forecasting'!H96</f>
        <v>218878.64285714287</v>
      </c>
      <c r="F89" s="23"/>
    </row>
    <row r="90" spans="1:6" x14ac:dyDescent="0.25">
      <c r="A90" s="284"/>
      <c r="B90" s="34">
        <v>87</v>
      </c>
      <c r="C90" s="35">
        <v>36220</v>
      </c>
      <c r="D90" s="36">
        <f>Dataset!E95</f>
        <v>220996</v>
      </c>
      <c r="E90" s="196">
        <f>'A4. Model Forecasting'!H97</f>
        <v>219578.54215686276</v>
      </c>
      <c r="F90" s="23"/>
    </row>
    <row r="91" spans="1:6" x14ac:dyDescent="0.25">
      <c r="A91" s="284"/>
      <c r="B91" s="34">
        <v>88</v>
      </c>
      <c r="C91" s="35">
        <v>36251</v>
      </c>
      <c r="D91" s="36">
        <f>Dataset!E96</f>
        <v>230786</v>
      </c>
      <c r="E91" s="196">
        <f>'A4. Model Forecasting'!H98</f>
        <v>220118.05038759689</v>
      </c>
      <c r="F91" s="23"/>
    </row>
    <row r="92" spans="1:6" x14ac:dyDescent="0.25">
      <c r="A92" s="284"/>
      <c r="B92" s="34">
        <v>89</v>
      </c>
      <c r="C92" s="35">
        <v>36281</v>
      </c>
      <c r="D92" s="36">
        <f>Dataset!E97</f>
        <v>235970</v>
      </c>
      <c r="E92" s="196">
        <f>'A4. Model Forecasting'!H99</f>
        <v>220478.7040229885</v>
      </c>
      <c r="F92" s="23"/>
    </row>
    <row r="93" spans="1:6" x14ac:dyDescent="0.25">
      <c r="A93" s="284"/>
      <c r="B93" s="34">
        <v>90</v>
      </c>
      <c r="C93" s="35">
        <v>36312</v>
      </c>
      <c r="D93" s="36">
        <f>Dataset!E98</f>
        <v>243116</v>
      </c>
      <c r="E93" s="196">
        <f>'A4. Model Forecasting'!H100</f>
        <v>220768.97727272726</v>
      </c>
      <c r="F93" s="23"/>
    </row>
    <row r="94" spans="1:6" x14ac:dyDescent="0.25">
      <c r="A94" s="284"/>
      <c r="B94" s="34">
        <v>91</v>
      </c>
      <c r="C94" s="35">
        <v>36342</v>
      </c>
      <c r="D94" s="36">
        <f>Dataset!E99</f>
        <v>241503</v>
      </c>
      <c r="E94" s="196">
        <f>'A4. Model Forecasting'!H101</f>
        <v>221442.67883895131</v>
      </c>
      <c r="F94" s="23"/>
    </row>
    <row r="95" spans="1:6" x14ac:dyDescent="0.25">
      <c r="A95" s="284"/>
      <c r="B95" s="34">
        <v>92</v>
      </c>
      <c r="C95" s="35">
        <v>36373</v>
      </c>
      <c r="D95" s="36">
        <f>Dataset!E100</f>
        <v>224306</v>
      </c>
      <c r="E95" s="196">
        <f>'A4. Model Forecasting'!H102</f>
        <v>221678.73888888888</v>
      </c>
      <c r="F95" s="23"/>
    </row>
    <row r="96" spans="1:6" x14ac:dyDescent="0.25">
      <c r="A96" s="284"/>
      <c r="B96" s="34">
        <v>93</v>
      </c>
      <c r="C96" s="35">
        <v>36404</v>
      </c>
      <c r="D96" s="36">
        <f>Dataset!E101</f>
        <v>233631</v>
      </c>
      <c r="E96" s="196">
        <f>'A4. Model Forecasting'!H103</f>
        <v>221843.16758241758</v>
      </c>
      <c r="F96" s="23"/>
    </row>
    <row r="97" spans="1:6" x14ac:dyDescent="0.25">
      <c r="A97" s="284"/>
      <c r="B97" s="34">
        <v>94</v>
      </c>
      <c r="C97" s="35">
        <v>36434</v>
      </c>
      <c r="D97" s="36">
        <f>Dataset!E102</f>
        <v>221856</v>
      </c>
      <c r="E97" s="196">
        <f>'A4. Model Forecasting'!H104</f>
        <v>222340.61956521738</v>
      </c>
      <c r="F97" s="23"/>
    </row>
    <row r="98" spans="1:6" x14ac:dyDescent="0.25">
      <c r="A98" s="284"/>
      <c r="B98" s="34">
        <v>95</v>
      </c>
      <c r="C98" s="35">
        <v>36465</v>
      </c>
      <c r="D98" s="36">
        <f>Dataset!E103</f>
        <v>221465</v>
      </c>
      <c r="E98" s="196">
        <f>'A4. Model Forecasting'!H105</f>
        <v>222631.09139784946</v>
      </c>
      <c r="F98" s="23"/>
    </row>
    <row r="99" spans="1:6" x14ac:dyDescent="0.25">
      <c r="A99" s="284"/>
      <c r="B99" s="34">
        <v>96</v>
      </c>
      <c r="C99" s="35">
        <v>36495</v>
      </c>
      <c r="D99" s="36">
        <f>Dataset!E104</f>
        <v>203442</v>
      </c>
      <c r="E99" s="196">
        <f>'A4. Model Forecasting'!H106</f>
        <v>223509.71276595743</v>
      </c>
      <c r="F99" s="23"/>
    </row>
    <row r="100" spans="1:6" x14ac:dyDescent="0.25">
      <c r="A100" s="284"/>
      <c r="B100" s="34">
        <v>97</v>
      </c>
      <c r="C100" s="35">
        <v>36526</v>
      </c>
      <c r="D100" s="36">
        <f>Dataset!E105</f>
        <v>199261</v>
      </c>
      <c r="E100" s="196">
        <f>'A4. Model Forecasting'!H107</f>
        <v>223743.30350877193</v>
      </c>
      <c r="F100" s="23"/>
    </row>
    <row r="101" spans="1:6" x14ac:dyDescent="0.25">
      <c r="A101" s="284"/>
      <c r="B101" s="34">
        <v>98</v>
      </c>
      <c r="C101" s="35">
        <v>36557</v>
      </c>
      <c r="D101" s="36">
        <f>Dataset!E106</f>
        <v>232490</v>
      </c>
      <c r="E101" s="196">
        <f>'A4. Model Forecasting'!H108</f>
        <v>224516.76041666666</v>
      </c>
      <c r="F101" s="23"/>
    </row>
    <row r="102" spans="1:6" x14ac:dyDescent="0.25">
      <c r="A102" s="284"/>
      <c r="B102" s="34">
        <v>99</v>
      </c>
      <c r="C102" s="35">
        <v>36586</v>
      </c>
      <c r="D102" s="36">
        <f>Dataset!E107</f>
        <v>227698</v>
      </c>
      <c r="E102" s="196">
        <f>'A4. Model Forecasting'!H109</f>
        <v>225503.13316151203</v>
      </c>
      <c r="F102" s="23"/>
    </row>
    <row r="103" spans="1:6" x14ac:dyDescent="0.25">
      <c r="A103" s="284"/>
      <c r="B103" s="34">
        <v>100</v>
      </c>
      <c r="C103" s="35">
        <v>36617</v>
      </c>
      <c r="D103" s="36">
        <f>Dataset!E108</f>
        <v>242501</v>
      </c>
      <c r="E103" s="196">
        <f>'A4. Model Forecasting'!H110</f>
        <v>226423.88095238095</v>
      </c>
      <c r="F103" s="23"/>
    </row>
    <row r="104" spans="1:6" x14ac:dyDescent="0.25">
      <c r="A104" s="284"/>
      <c r="B104" s="34">
        <v>101</v>
      </c>
      <c r="C104" s="35">
        <v>36647</v>
      </c>
      <c r="D104" s="36">
        <f>Dataset!E109</f>
        <v>242963</v>
      </c>
      <c r="E104" s="196">
        <f>'A4. Model Forecasting'!H111</f>
        <v>227124.94949494948</v>
      </c>
      <c r="F104" s="23"/>
    </row>
    <row r="105" spans="1:6" x14ac:dyDescent="0.25">
      <c r="A105" s="284"/>
      <c r="B105" s="34">
        <v>102</v>
      </c>
      <c r="C105" s="35">
        <v>36678</v>
      </c>
      <c r="D105" s="36">
        <f>Dataset!E110</f>
        <v>245140</v>
      </c>
      <c r="E105" s="196">
        <f>'A4. Model Forecasting'!H112</f>
        <v>228097.50666666665</v>
      </c>
      <c r="F105" s="23"/>
    </row>
    <row r="106" spans="1:6" x14ac:dyDescent="0.25">
      <c r="A106" s="284"/>
      <c r="B106" s="34">
        <v>103</v>
      </c>
      <c r="C106" s="35">
        <v>36708</v>
      </c>
      <c r="D106" s="36">
        <f>Dataset!E111</f>
        <v>247832</v>
      </c>
      <c r="E106" s="196">
        <f>'A4. Model Forecasting'!H113</f>
        <v>228693.61716171616</v>
      </c>
      <c r="F106" s="23"/>
    </row>
    <row r="107" spans="1:6" x14ac:dyDescent="0.25">
      <c r="A107" s="284"/>
      <c r="B107" s="34">
        <v>104</v>
      </c>
      <c r="C107" s="35">
        <v>36739</v>
      </c>
      <c r="D107" s="36">
        <f>Dataset!E112</f>
        <v>227899</v>
      </c>
      <c r="E107" s="196">
        <f>'A4. Model Forecasting'!H114</f>
        <v>228880.43137254904</v>
      </c>
      <c r="F107" s="23"/>
    </row>
    <row r="108" spans="1:6" x14ac:dyDescent="0.25">
      <c r="A108" s="284"/>
      <c r="B108" s="34">
        <v>105</v>
      </c>
      <c r="C108" s="35">
        <v>36770</v>
      </c>
      <c r="D108" s="36">
        <f>Dataset!E113</f>
        <v>236491</v>
      </c>
      <c r="E108" s="196">
        <f>'A4. Model Forecasting'!H115</f>
        <v>229205.98300970873</v>
      </c>
      <c r="F108" s="23"/>
    </row>
    <row r="109" spans="1:6" x14ac:dyDescent="0.25">
      <c r="A109" s="284"/>
      <c r="B109" s="34">
        <v>106</v>
      </c>
      <c r="C109" s="35">
        <v>36800</v>
      </c>
      <c r="D109" s="36">
        <f>Dataset!E114</f>
        <v>222819</v>
      </c>
      <c r="E109" s="196">
        <f>'A4. Model Forecasting'!H116</f>
        <v>229581.6955128205</v>
      </c>
      <c r="F109" s="23"/>
    </row>
    <row r="110" spans="1:6" x14ac:dyDescent="0.25">
      <c r="A110" s="284"/>
      <c r="B110" s="34">
        <v>107</v>
      </c>
      <c r="C110" s="35">
        <v>36831</v>
      </c>
      <c r="D110" s="36">
        <f>Dataset!E115</f>
        <v>218390</v>
      </c>
      <c r="E110" s="196">
        <f>'A4. Model Forecasting'!H117</f>
        <v>229682.83333333334</v>
      </c>
      <c r="F110" s="23"/>
    </row>
    <row r="111" spans="1:6" x14ac:dyDescent="0.25">
      <c r="A111" s="284"/>
      <c r="B111" s="34">
        <v>108</v>
      </c>
      <c r="C111" s="35">
        <v>36861</v>
      </c>
      <c r="D111" s="36">
        <f>Dataset!E116</f>
        <v>209685</v>
      </c>
      <c r="E111" s="196">
        <f>'A4. Model Forecasting'!H118</f>
        <v>229715.6745283019</v>
      </c>
      <c r="F111" s="23"/>
    </row>
    <row r="112" spans="1:6" x14ac:dyDescent="0.25">
      <c r="A112" s="284"/>
      <c r="B112" s="34">
        <v>109</v>
      </c>
      <c r="C112" s="35">
        <v>36892</v>
      </c>
      <c r="D112" s="36">
        <f>Dataset!E117</f>
        <v>200876</v>
      </c>
      <c r="E112" s="196">
        <f>'A4. Model Forecasting'!H119</f>
        <v>229372.93925233645</v>
      </c>
      <c r="F112" s="23"/>
    </row>
    <row r="113" spans="1:6" x14ac:dyDescent="0.25">
      <c r="A113" s="284"/>
      <c r="B113" s="34">
        <v>110</v>
      </c>
      <c r="C113" s="35">
        <v>36923</v>
      </c>
      <c r="D113" s="36">
        <f>Dataset!E118</f>
        <v>232587</v>
      </c>
      <c r="E113" s="196">
        <f>'A4. Model Forecasting'!H120</f>
        <v>229807.34259259258</v>
      </c>
      <c r="F113" s="23"/>
    </row>
    <row r="114" spans="1:6" x14ac:dyDescent="0.25">
      <c r="A114" s="284"/>
      <c r="B114" s="34">
        <v>111</v>
      </c>
      <c r="C114" s="35">
        <v>36951</v>
      </c>
      <c r="D114" s="36">
        <f>Dataset!E119</f>
        <v>232513</v>
      </c>
      <c r="E114" s="196">
        <f>'A4. Model Forecasting'!H121</f>
        <v>230229.39755351684</v>
      </c>
      <c r="F114" s="23"/>
    </row>
    <row r="115" spans="1:6" x14ac:dyDescent="0.25">
      <c r="A115" s="284"/>
      <c r="B115" s="34">
        <v>112</v>
      </c>
      <c r="C115" s="35">
        <v>36982</v>
      </c>
      <c r="D115" s="36">
        <f>Dataset!E120</f>
        <v>245357</v>
      </c>
      <c r="E115" s="196">
        <f>'A4. Model Forecasting'!H122</f>
        <v>230230.77121212121</v>
      </c>
      <c r="F115" s="23"/>
    </row>
    <row r="116" spans="1:6" x14ac:dyDescent="0.25">
      <c r="A116" s="284"/>
      <c r="B116" s="34">
        <v>113</v>
      </c>
      <c r="C116" s="35">
        <v>37012</v>
      </c>
      <c r="D116" s="36">
        <f>Dataset!E121</f>
        <v>243498</v>
      </c>
      <c r="E116" s="196">
        <f>'A4. Model Forecasting'!H123</f>
        <v>230741.8108108108</v>
      </c>
      <c r="F116" s="23"/>
    </row>
    <row r="117" spans="1:6" x14ac:dyDescent="0.25">
      <c r="A117" s="284"/>
      <c r="B117" s="34">
        <v>114</v>
      </c>
      <c r="C117" s="35">
        <v>37043</v>
      </c>
      <c r="D117" s="36">
        <f>Dataset!E122</f>
        <v>250363</v>
      </c>
      <c r="E117" s="196">
        <f>'A4. Model Forecasting'!H124</f>
        <v>230956.36309523808</v>
      </c>
      <c r="F117" s="23"/>
    </row>
    <row r="118" spans="1:6" x14ac:dyDescent="0.25">
      <c r="A118" s="284"/>
      <c r="B118" s="34">
        <v>115</v>
      </c>
      <c r="C118" s="35">
        <v>37073</v>
      </c>
      <c r="D118" s="36">
        <f>Dataset!E123</f>
        <v>253274</v>
      </c>
      <c r="E118" s="196">
        <f>'A4. Model Forecasting'!H125</f>
        <v>231055.11725663717</v>
      </c>
      <c r="F118" s="23"/>
    </row>
    <row r="119" spans="1:6" x14ac:dyDescent="0.25">
      <c r="A119" s="284"/>
      <c r="B119" s="34">
        <v>116</v>
      </c>
      <c r="C119" s="35">
        <v>37104</v>
      </c>
      <c r="D119" s="36">
        <f>Dataset!E124</f>
        <v>226312</v>
      </c>
      <c r="E119" s="196">
        <f>'A4. Model Forecasting'!H126</f>
        <v>231508.90350877194</v>
      </c>
      <c r="F119" s="23"/>
    </row>
    <row r="120" spans="1:6" x14ac:dyDescent="0.25">
      <c r="A120" s="284"/>
      <c r="B120" s="34">
        <v>117</v>
      </c>
      <c r="C120" s="35">
        <v>37135</v>
      </c>
      <c r="D120" s="36">
        <f>Dataset!E125</f>
        <v>241050</v>
      </c>
      <c r="E120" s="196">
        <f>'A4. Model Forecasting'!H127</f>
        <v>231720.85217391304</v>
      </c>
      <c r="F120" s="23"/>
    </row>
    <row r="121" spans="1:6" x14ac:dyDescent="0.25">
      <c r="A121" s="284"/>
      <c r="B121" s="34">
        <v>118</v>
      </c>
      <c r="C121" s="35">
        <v>37165</v>
      </c>
      <c r="D121" s="36">
        <f>Dataset!E126</f>
        <v>230511</v>
      </c>
      <c r="E121" s="196">
        <f>'A4. Model Forecasting'!H128</f>
        <v>231710.69827586206</v>
      </c>
      <c r="F121" s="23"/>
    </row>
    <row r="122" spans="1:6" x14ac:dyDescent="0.25">
      <c r="A122" s="284"/>
      <c r="B122" s="34">
        <v>119</v>
      </c>
      <c r="C122" s="35">
        <v>37196</v>
      </c>
      <c r="D122" s="36">
        <f>Dataset!E127</f>
        <v>229584</v>
      </c>
      <c r="E122" s="196">
        <f>'A4. Model Forecasting'!H129</f>
        <v>231994.58119658119</v>
      </c>
      <c r="F122" s="23"/>
    </row>
    <row r="123" spans="1:6" x14ac:dyDescent="0.25">
      <c r="A123" s="284"/>
      <c r="B123" s="34">
        <v>120</v>
      </c>
      <c r="C123" s="35">
        <v>37226</v>
      </c>
      <c r="D123" s="36">
        <f>Dataset!E128</f>
        <v>215215</v>
      </c>
      <c r="E123" s="196">
        <f>'A4. Model Forecasting'!H130</f>
        <v>232622.63276836157</v>
      </c>
      <c r="F123" s="23"/>
    </row>
    <row r="124" spans="1:6" x14ac:dyDescent="0.25">
      <c r="A124" s="284"/>
      <c r="B124" s="34">
        <v>121</v>
      </c>
      <c r="C124" s="35">
        <v>37257</v>
      </c>
      <c r="D124" s="36">
        <f>Dataset!E129</f>
        <v>208237</v>
      </c>
      <c r="E124" s="196">
        <f>'A4. Model Forecasting'!H131</f>
        <v>233429.77731092437</v>
      </c>
      <c r="F124" s="23"/>
    </row>
    <row r="125" spans="1:6" x14ac:dyDescent="0.25">
      <c r="A125" s="284"/>
      <c r="B125" s="34">
        <v>122</v>
      </c>
      <c r="C125" s="35">
        <v>37288</v>
      </c>
      <c r="D125" s="36">
        <f>Dataset!E130</f>
        <v>236070</v>
      </c>
      <c r="E125" s="196">
        <f>'A4. Model Forecasting'!H132</f>
        <v>233828.60833333334</v>
      </c>
      <c r="F125" s="23"/>
    </row>
    <row r="126" spans="1:6" x14ac:dyDescent="0.25">
      <c r="A126" s="284"/>
      <c r="B126" s="34">
        <v>123</v>
      </c>
      <c r="C126" s="35">
        <v>37316</v>
      </c>
      <c r="D126" s="36">
        <f>Dataset!E131</f>
        <v>237226</v>
      </c>
      <c r="E126" s="196">
        <f>'A4. Model Forecasting'!H133</f>
        <v>234668.74173553719</v>
      </c>
      <c r="F126" s="23"/>
    </row>
    <row r="127" spans="1:6" x14ac:dyDescent="0.25">
      <c r="A127" s="284"/>
      <c r="B127" s="34">
        <v>124</v>
      </c>
      <c r="C127" s="35">
        <v>37347</v>
      </c>
      <c r="D127" s="36">
        <f>Dataset!E132</f>
        <v>251746</v>
      </c>
      <c r="E127" s="196">
        <f>'A4. Model Forecasting'!H134</f>
        <v>234963.32786885247</v>
      </c>
      <c r="F127" s="23"/>
    </row>
    <row r="128" spans="1:6" x14ac:dyDescent="0.25">
      <c r="A128" s="284"/>
      <c r="B128" s="34">
        <v>125</v>
      </c>
      <c r="C128" s="35">
        <v>37377</v>
      </c>
      <c r="D128" s="36">
        <f>Dataset!E133</f>
        <v>247868</v>
      </c>
      <c r="E128" s="196">
        <f>'A4. Model Forecasting'!H135</f>
        <v>235468.99390243902</v>
      </c>
      <c r="F128" s="23"/>
    </row>
    <row r="129" spans="1:6" x14ac:dyDescent="0.25">
      <c r="A129" s="284"/>
      <c r="B129" s="34">
        <v>126</v>
      </c>
      <c r="C129" s="35">
        <v>37408</v>
      </c>
      <c r="D129" s="36">
        <f>Dataset!E134</f>
        <v>256392</v>
      </c>
      <c r="E129" s="196">
        <f>'A4. Model Forecasting'!H136</f>
        <v>235964.13440860214</v>
      </c>
      <c r="F129" s="23"/>
    </row>
    <row r="130" spans="1:6" x14ac:dyDescent="0.25">
      <c r="A130" s="284"/>
      <c r="B130" s="34">
        <v>127</v>
      </c>
      <c r="C130" s="35">
        <v>37438</v>
      </c>
      <c r="D130" s="36">
        <f>Dataset!E135</f>
        <v>258666</v>
      </c>
      <c r="E130" s="196">
        <f>'A4. Model Forecasting'!H137</f>
        <v>236390.83733333333</v>
      </c>
      <c r="F130" s="23"/>
    </row>
    <row r="131" spans="1:6" x14ac:dyDescent="0.25">
      <c r="A131" s="284"/>
      <c r="B131" s="34">
        <v>128</v>
      </c>
      <c r="C131" s="35">
        <v>37469</v>
      </c>
      <c r="D131" s="36">
        <f>Dataset!E136</f>
        <v>233625</v>
      </c>
      <c r="E131" s="196">
        <f>'A4. Model Forecasting'!H138</f>
        <v>236905.19444444444</v>
      </c>
      <c r="F131" s="23"/>
    </row>
    <row r="132" spans="1:6" x14ac:dyDescent="0.25">
      <c r="A132" s="284"/>
      <c r="B132" s="34">
        <v>129</v>
      </c>
      <c r="C132" s="35">
        <v>37500</v>
      </c>
      <c r="D132" s="36">
        <f>Dataset!E137</f>
        <v>245556</v>
      </c>
      <c r="E132" s="196">
        <f>'A4. Model Forecasting'!H139</f>
        <v>237151.20144356956</v>
      </c>
      <c r="F132" s="23"/>
    </row>
    <row r="133" spans="1:6" x14ac:dyDescent="0.25">
      <c r="A133" s="284"/>
      <c r="B133" s="34">
        <v>130</v>
      </c>
      <c r="C133" s="35">
        <v>37530</v>
      </c>
      <c r="D133" s="36">
        <f>Dataset!E138</f>
        <v>230648</v>
      </c>
      <c r="E133" s="196">
        <f>'A4. Model Forecasting'!H140</f>
        <v>237849.3125</v>
      </c>
      <c r="F133" s="23"/>
    </row>
    <row r="134" spans="1:6" x14ac:dyDescent="0.25">
      <c r="A134" s="284"/>
      <c r="B134" s="34">
        <v>131</v>
      </c>
      <c r="C134" s="35">
        <v>37561</v>
      </c>
      <c r="D134" s="36">
        <f>Dataset!E139</f>
        <v>234260</v>
      </c>
      <c r="E134" s="196">
        <f>'A4. Model Forecasting'!H141</f>
        <v>238104.07751937985</v>
      </c>
      <c r="F134" s="23"/>
    </row>
    <row r="135" spans="1:6" x14ac:dyDescent="0.25">
      <c r="A135" s="284"/>
      <c r="B135" s="34">
        <v>132</v>
      </c>
      <c r="C135" s="35">
        <v>37591</v>
      </c>
      <c r="D135" s="36">
        <f>Dataset!E140</f>
        <v>218534</v>
      </c>
      <c r="E135" s="196">
        <f>'A4. Model Forecasting'!H142</f>
        <v>238139.0782051282</v>
      </c>
      <c r="F135" s="23"/>
    </row>
    <row r="136" spans="1:6" x14ac:dyDescent="0.25">
      <c r="A136" s="284"/>
      <c r="B136" s="34">
        <v>133</v>
      </c>
      <c r="C136" s="35">
        <v>37622</v>
      </c>
      <c r="D136" s="36">
        <f>Dataset!E141</f>
        <v>203677</v>
      </c>
      <c r="E136" s="196">
        <f>'A4. Model Forecasting'!H143</f>
        <v>238404.35050890586</v>
      </c>
      <c r="F136" s="23"/>
    </row>
    <row r="137" spans="1:6" x14ac:dyDescent="0.25">
      <c r="A137" s="284"/>
      <c r="B137" s="34">
        <v>134</v>
      </c>
      <c r="C137" s="35">
        <v>37653</v>
      </c>
      <c r="D137" s="36">
        <f>Dataset!E142</f>
        <v>236679</v>
      </c>
      <c r="E137" s="196">
        <f>'A4. Model Forecasting'!H144</f>
        <v>238565.00757575757</v>
      </c>
      <c r="F137" s="23"/>
    </row>
    <row r="138" spans="1:6" x14ac:dyDescent="0.25">
      <c r="A138" s="284"/>
      <c r="B138" s="34">
        <v>135</v>
      </c>
      <c r="C138" s="35">
        <v>37681</v>
      </c>
      <c r="D138" s="36">
        <f>Dataset!E143</f>
        <v>239415</v>
      </c>
      <c r="E138" s="196">
        <f>'A4. Model Forecasting'!H145</f>
        <v>238430.66666666666</v>
      </c>
      <c r="F138" s="23"/>
    </row>
    <row r="139" spans="1:6" x14ac:dyDescent="0.25">
      <c r="A139" s="284"/>
      <c r="B139" s="34">
        <v>136</v>
      </c>
      <c r="C139" s="35">
        <v>37712</v>
      </c>
      <c r="D139" s="36">
        <f>Dataset!E144</f>
        <v>253244</v>
      </c>
      <c r="E139" s="196">
        <f>'A4. Model Forecasting'!H146</f>
        <v>238497.54353233828</v>
      </c>
      <c r="F139" s="23"/>
    </row>
    <row r="140" spans="1:6" x14ac:dyDescent="0.25">
      <c r="A140" s="284"/>
      <c r="B140" s="34">
        <v>137</v>
      </c>
      <c r="C140" s="35">
        <v>37742</v>
      </c>
      <c r="D140" s="36">
        <f>Dataset!E145</f>
        <v>252145</v>
      </c>
      <c r="E140" s="196">
        <f>'A4. Model Forecasting'!H147</f>
        <v>238778.01851851854</v>
      </c>
      <c r="F140" s="23"/>
    </row>
    <row r="141" spans="1:6" x14ac:dyDescent="0.25">
      <c r="A141" s="284"/>
      <c r="B141" s="34">
        <v>138</v>
      </c>
      <c r="C141" s="35">
        <v>37773</v>
      </c>
      <c r="D141" s="36">
        <f>Dataset!E146</f>
        <v>262105</v>
      </c>
      <c r="E141" s="196">
        <f>'A4. Model Forecasting'!H148</f>
        <v>238889.70343137253</v>
      </c>
      <c r="F141" s="23"/>
    </row>
    <row r="142" spans="1:6" x14ac:dyDescent="0.25">
      <c r="A142" s="284"/>
      <c r="B142" s="34">
        <v>139</v>
      </c>
      <c r="C142" s="35">
        <v>37803</v>
      </c>
      <c r="D142" s="36">
        <f>Dataset!E147</f>
        <v>260687</v>
      </c>
      <c r="E142" s="196">
        <f>'A4. Model Forecasting'!H149</f>
        <v>239313.88625304136</v>
      </c>
      <c r="F142" s="23"/>
    </row>
    <row r="143" spans="1:6" x14ac:dyDescent="0.25">
      <c r="A143" s="284"/>
      <c r="B143" s="34">
        <v>140</v>
      </c>
      <c r="C143" s="35">
        <v>37834</v>
      </c>
      <c r="D143" s="36">
        <f>Dataset!E148</f>
        <v>237451</v>
      </c>
      <c r="E143" s="196">
        <f>'A4. Model Forecasting'!H150</f>
        <v>239774.30434782608</v>
      </c>
      <c r="F143" s="23"/>
    </row>
    <row r="144" spans="1:6" x14ac:dyDescent="0.25">
      <c r="A144" s="284"/>
      <c r="B144" s="34">
        <v>141</v>
      </c>
      <c r="C144" s="35">
        <v>37865</v>
      </c>
      <c r="D144" s="36">
        <f>Dataset!E149</f>
        <v>254048</v>
      </c>
      <c r="E144" s="196">
        <f>'A4. Model Forecasting'!H151</f>
        <v>239770.31714628299</v>
      </c>
      <c r="F144" s="23"/>
    </row>
    <row r="145" spans="1:6" x14ac:dyDescent="0.25">
      <c r="A145" s="284"/>
      <c r="B145" s="34">
        <v>142</v>
      </c>
      <c r="C145" s="35">
        <v>37895</v>
      </c>
      <c r="D145" s="36">
        <f>Dataset!E150</f>
        <v>233698</v>
      </c>
      <c r="E145" s="196">
        <f>'A4. Model Forecasting'!H152</f>
        <v>240203.73095238095</v>
      </c>
      <c r="F145" s="23"/>
    </row>
    <row r="146" spans="1:6" x14ac:dyDescent="0.25">
      <c r="A146" s="284"/>
      <c r="B146" s="34">
        <v>143</v>
      </c>
      <c r="C146" s="35">
        <v>37926</v>
      </c>
      <c r="D146" s="36">
        <f>Dataset!E151</f>
        <v>238538</v>
      </c>
      <c r="E146" s="196">
        <f>'A4. Model Forecasting'!H153</f>
        <v>240762.31737588655</v>
      </c>
      <c r="F146" s="23"/>
    </row>
    <row r="147" spans="1:6" x14ac:dyDescent="0.25">
      <c r="A147" s="284"/>
      <c r="B147" s="34">
        <v>144</v>
      </c>
      <c r="C147" s="35">
        <v>37956</v>
      </c>
      <c r="D147" s="36">
        <f>Dataset!E152</f>
        <v>222450</v>
      </c>
      <c r="E147" s="196">
        <f>'A4. Model Forecasting'!H154</f>
        <v>241046.89788732395</v>
      </c>
      <c r="F147" s="23"/>
    </row>
    <row r="148" spans="1:6" x14ac:dyDescent="0.25">
      <c r="A148" s="284"/>
      <c r="B148" s="34">
        <v>145</v>
      </c>
      <c r="C148" s="35">
        <v>37987</v>
      </c>
      <c r="D148" s="36">
        <f>Dataset!E153</f>
        <v>213709</v>
      </c>
      <c r="E148" s="196">
        <f>'A4. Model Forecasting'!H155</f>
        <v>241287.03671328671</v>
      </c>
      <c r="F148" s="23"/>
    </row>
    <row r="149" spans="1:6" x14ac:dyDescent="0.25">
      <c r="A149" s="284"/>
      <c r="B149" s="34">
        <v>146</v>
      </c>
      <c r="C149" s="35">
        <v>38018</v>
      </c>
      <c r="D149" s="36">
        <f>Dataset!E154</f>
        <v>251403</v>
      </c>
      <c r="E149" s="196">
        <f>'A4. Model Forecasting'!H156</f>
        <v>241549.64583333334</v>
      </c>
      <c r="F149" s="23"/>
    </row>
    <row r="150" spans="1:6" x14ac:dyDescent="0.25">
      <c r="A150" s="284"/>
      <c r="B150" s="34">
        <v>147</v>
      </c>
      <c r="C150" s="35">
        <v>38047</v>
      </c>
      <c r="D150" s="36">
        <f>Dataset!E155</f>
        <v>250968</v>
      </c>
      <c r="E150" s="196">
        <f>'A4. Model Forecasting'!H157</f>
        <v>242643.04195402301</v>
      </c>
      <c r="F150" s="23"/>
    </row>
    <row r="151" spans="1:6" x14ac:dyDescent="0.25">
      <c r="A151" s="284"/>
      <c r="B151" s="34">
        <v>148</v>
      </c>
      <c r="C151" s="35">
        <v>38078</v>
      </c>
      <c r="D151" s="36">
        <f>Dataset!E156</f>
        <v>257235</v>
      </c>
      <c r="E151" s="196">
        <f>'A4. Model Forecasting'!H158</f>
        <v>243862.75456621006</v>
      </c>
      <c r="F151" s="23"/>
    </row>
    <row r="152" spans="1:6" x14ac:dyDescent="0.25">
      <c r="A152" s="284"/>
      <c r="B152" s="34">
        <v>149</v>
      </c>
      <c r="C152" s="35">
        <v>38108</v>
      </c>
      <c r="D152" s="36">
        <f>Dataset!E157</f>
        <v>257383</v>
      </c>
      <c r="E152" s="196">
        <f>'A4. Model Forecasting'!H159</f>
        <v>244863.90816326533</v>
      </c>
      <c r="F152" s="23"/>
    </row>
    <row r="153" spans="1:6" x14ac:dyDescent="0.25">
      <c r="A153" s="284"/>
      <c r="B153" s="34">
        <v>150</v>
      </c>
      <c r="C153" s="35">
        <v>38139</v>
      </c>
      <c r="D153" s="36">
        <f>Dataset!E158</f>
        <v>265969</v>
      </c>
      <c r="E153" s="196">
        <f>'A4. Model Forecasting'!H160</f>
        <v>245193.03153153151</v>
      </c>
      <c r="F153" s="23"/>
    </row>
    <row r="154" spans="1:6" x14ac:dyDescent="0.25">
      <c r="A154" s="284"/>
      <c r="B154" s="34">
        <v>151</v>
      </c>
      <c r="C154" s="35">
        <v>38169</v>
      </c>
      <c r="D154" s="36">
        <f>Dataset!E159</f>
        <v>262836</v>
      </c>
      <c r="E154" s="196">
        <f>'A4. Model Forecasting'!H161</f>
        <v>245682.74888143176</v>
      </c>
      <c r="F154" s="23"/>
    </row>
    <row r="155" spans="1:6" x14ac:dyDescent="0.25">
      <c r="A155" s="284"/>
      <c r="B155" s="34">
        <v>152</v>
      </c>
      <c r="C155" s="35">
        <v>38200</v>
      </c>
      <c r="D155" s="36">
        <f>Dataset!E160</f>
        <v>243515</v>
      </c>
      <c r="E155" s="196">
        <f>'A4. Model Forecasting'!H162</f>
        <v>245979.13</v>
      </c>
      <c r="F155" s="23"/>
    </row>
    <row r="156" spans="1:6" x14ac:dyDescent="0.25">
      <c r="A156" s="284"/>
      <c r="B156" s="34">
        <v>153</v>
      </c>
      <c r="C156" s="35">
        <v>38231</v>
      </c>
      <c r="D156" s="36">
        <f>Dataset!E161</f>
        <v>254496</v>
      </c>
      <c r="E156" s="196">
        <f>'A4. Model Forecasting'!H163</f>
        <v>246025.72847682118</v>
      </c>
      <c r="F156" s="23"/>
    </row>
    <row r="157" spans="1:6" x14ac:dyDescent="0.25">
      <c r="A157" s="284"/>
      <c r="B157" s="34">
        <v>154</v>
      </c>
      <c r="C157" s="35">
        <v>38261</v>
      </c>
      <c r="D157" s="36">
        <f>Dataset!E162</f>
        <v>239796</v>
      </c>
      <c r="E157" s="196">
        <f>'A4. Model Forecasting'!H164</f>
        <v>246599.67543859649</v>
      </c>
      <c r="F157" s="23"/>
    </row>
    <row r="158" spans="1:6" x14ac:dyDescent="0.25">
      <c r="A158" s="284"/>
      <c r="B158" s="34">
        <v>155</v>
      </c>
      <c r="C158" s="35">
        <v>38292</v>
      </c>
      <c r="D158" s="36">
        <f>Dataset!E163</f>
        <v>245029</v>
      </c>
      <c r="E158" s="196">
        <f>'A4. Model Forecasting'!H165</f>
        <v>246536.87581699344</v>
      </c>
      <c r="F158" s="23"/>
    </row>
    <row r="159" spans="1:6" x14ac:dyDescent="0.25">
      <c r="A159" s="284"/>
      <c r="B159" s="34">
        <v>156</v>
      </c>
      <c r="C159" s="35">
        <v>38322</v>
      </c>
      <c r="D159" s="36">
        <f>Dataset!E164</f>
        <v>224072</v>
      </c>
      <c r="E159" s="196">
        <f>'A4. Model Forecasting'!H166</f>
        <v>247075.64502164503</v>
      </c>
      <c r="F159" s="23"/>
    </row>
    <row r="160" spans="1:6" x14ac:dyDescent="0.25">
      <c r="A160" s="284"/>
      <c r="B160" s="34">
        <v>157</v>
      </c>
      <c r="C160" s="35">
        <v>38353</v>
      </c>
      <c r="D160" s="36">
        <f>Dataset!E165</f>
        <v>219970</v>
      </c>
      <c r="E160" s="196">
        <f>'A4. Model Forecasting'!H167</f>
        <v>247477.80161290322</v>
      </c>
      <c r="F160" s="23"/>
    </row>
    <row r="161" spans="1:6" x14ac:dyDescent="0.25">
      <c r="A161" s="284"/>
      <c r="B161" s="34">
        <v>158</v>
      </c>
      <c r="C161" s="35">
        <v>38384</v>
      </c>
      <c r="D161" s="36">
        <f>Dataset!E166</f>
        <v>253182</v>
      </c>
      <c r="E161" s="196">
        <f>'A4. Model Forecasting'!H168</f>
        <v>247584.03205128203</v>
      </c>
      <c r="F161" s="23"/>
    </row>
    <row r="162" spans="1:6" x14ac:dyDescent="0.25">
      <c r="A162" s="284"/>
      <c r="B162" s="34">
        <v>159</v>
      </c>
      <c r="C162" s="35">
        <v>38412</v>
      </c>
      <c r="D162" s="36">
        <f>Dataset!E167</f>
        <v>250860</v>
      </c>
      <c r="E162" s="196">
        <f>'A4. Model Forecasting'!H169</f>
        <v>248314.88322717621</v>
      </c>
      <c r="F162" s="23"/>
    </row>
    <row r="163" spans="1:6" x14ac:dyDescent="0.25">
      <c r="A163" s="284"/>
      <c r="B163" s="34">
        <v>160</v>
      </c>
      <c r="C163" s="35">
        <v>38443</v>
      </c>
      <c r="D163" s="36">
        <f>Dataset!E168</f>
        <v>262678</v>
      </c>
      <c r="E163" s="196">
        <f>'A4. Model Forecasting'!H170</f>
        <v>248444.6888185654</v>
      </c>
      <c r="F163" s="23"/>
    </row>
    <row r="164" spans="1:6" x14ac:dyDescent="0.25">
      <c r="A164" s="284"/>
      <c r="B164" s="34">
        <v>161</v>
      </c>
      <c r="C164" s="35">
        <v>38473</v>
      </c>
      <c r="D164" s="36">
        <f>Dataset!E169</f>
        <v>263816</v>
      </c>
      <c r="E164" s="196">
        <f>'A4. Model Forecasting'!H171</f>
        <v>248506.4072327044</v>
      </c>
      <c r="F164" s="23"/>
    </row>
    <row r="165" spans="1:6" x14ac:dyDescent="0.25">
      <c r="A165" s="284"/>
      <c r="B165" s="34">
        <v>162</v>
      </c>
      <c r="C165" s="35">
        <v>38504</v>
      </c>
      <c r="D165" s="36">
        <f>Dataset!E170</f>
        <v>267025</v>
      </c>
      <c r="E165" s="196">
        <f>'A4. Model Forecasting'!H172</f>
        <v>248963.07500000001</v>
      </c>
      <c r="F165" s="23"/>
    </row>
    <row r="166" spans="1:6" x14ac:dyDescent="0.25">
      <c r="A166" s="284"/>
      <c r="B166" s="34">
        <v>163</v>
      </c>
      <c r="C166" s="35">
        <v>38534</v>
      </c>
      <c r="D166" s="36">
        <f>Dataset!E171</f>
        <v>265323</v>
      </c>
      <c r="E166" s="196">
        <f>'A4. Model Forecasting'!H173</f>
        <v>249515.06780538303</v>
      </c>
      <c r="F166" s="23"/>
    </row>
    <row r="167" spans="1:6" x14ac:dyDescent="0.25">
      <c r="A167" s="284"/>
      <c r="B167" s="34">
        <v>164</v>
      </c>
      <c r="C167" s="35">
        <v>38565</v>
      </c>
      <c r="D167" s="36">
        <f>Dataset!E172</f>
        <v>242240</v>
      </c>
      <c r="E167" s="196">
        <f>'A4. Model Forecasting'!H174</f>
        <v>249588.46604938273</v>
      </c>
      <c r="F167" s="23"/>
    </row>
    <row r="168" spans="1:6" x14ac:dyDescent="0.25">
      <c r="A168" s="284"/>
      <c r="B168" s="34">
        <v>165</v>
      </c>
      <c r="C168" s="35">
        <v>38596</v>
      </c>
      <c r="D168" s="36">
        <f>Dataset!E173</f>
        <v>251419</v>
      </c>
      <c r="E168" s="196">
        <f>'A4. Model Forecasting'!H175</f>
        <v>249650.12167689163</v>
      </c>
      <c r="F168" s="23"/>
    </row>
    <row r="169" spans="1:6" x14ac:dyDescent="0.25">
      <c r="A169" s="284"/>
      <c r="B169" s="34">
        <v>166</v>
      </c>
      <c r="C169" s="35">
        <v>38626</v>
      </c>
      <c r="D169" s="36">
        <f>Dataset!E174</f>
        <v>243056</v>
      </c>
      <c r="E169" s="196">
        <f>'A4. Model Forecasting'!H176</f>
        <v>249596.77235772359</v>
      </c>
      <c r="F169" s="23"/>
    </row>
    <row r="170" spans="1:6" x14ac:dyDescent="0.25">
      <c r="A170" s="284"/>
      <c r="B170" s="34">
        <v>167</v>
      </c>
      <c r="C170" s="35">
        <v>38657</v>
      </c>
      <c r="D170" s="36">
        <f>Dataset!E175</f>
        <v>245787</v>
      </c>
      <c r="E170" s="196">
        <f>'A4. Model Forecasting'!H177</f>
        <v>249286.3</v>
      </c>
      <c r="F170" s="23"/>
    </row>
    <row r="171" spans="1:6" x14ac:dyDescent="0.25">
      <c r="A171" s="284"/>
      <c r="B171" s="34">
        <v>168</v>
      </c>
      <c r="C171" s="35">
        <v>38687</v>
      </c>
      <c r="D171" s="36">
        <f>Dataset!E176</f>
        <v>233282</v>
      </c>
      <c r="E171" s="196">
        <f>'A4. Model Forecasting'!H178</f>
        <v>249571.3935742972</v>
      </c>
      <c r="F171" s="23"/>
    </row>
    <row r="172" spans="1:6" x14ac:dyDescent="0.25">
      <c r="A172" s="284"/>
      <c r="B172" s="34">
        <v>169</v>
      </c>
      <c r="C172" s="35">
        <v>38718</v>
      </c>
      <c r="D172" s="36">
        <f>Dataset!E177</f>
        <v>220711</v>
      </c>
      <c r="E172" s="196">
        <f>'A4. Model Forecasting'!H179</f>
        <v>249556.59281437125</v>
      </c>
      <c r="F172" s="23"/>
    </row>
    <row r="173" spans="1:6" x14ac:dyDescent="0.25">
      <c r="A173" s="284"/>
      <c r="B173" s="34">
        <v>170</v>
      </c>
      <c r="C173" s="35">
        <v>38749</v>
      </c>
      <c r="D173" s="36">
        <f>Dataset!E178</f>
        <v>256623</v>
      </c>
      <c r="E173" s="196">
        <f>'A4. Model Forecasting'!H180</f>
        <v>250246.66071428571</v>
      </c>
      <c r="F173" s="23"/>
    </row>
    <row r="174" spans="1:6" x14ac:dyDescent="0.25">
      <c r="A174" s="284"/>
      <c r="B174" s="34">
        <v>171</v>
      </c>
      <c r="C174" s="35">
        <v>38777</v>
      </c>
      <c r="D174" s="36">
        <f>Dataset!E179</f>
        <v>250644</v>
      </c>
      <c r="E174" s="196">
        <f>'A4. Model Forecasting'!H181</f>
        <v>250518.77662721893</v>
      </c>
      <c r="F174" s="23"/>
    </row>
    <row r="175" spans="1:6" x14ac:dyDescent="0.25">
      <c r="A175" s="284"/>
      <c r="B175" s="34">
        <v>172</v>
      </c>
      <c r="C175" s="35">
        <v>38808</v>
      </c>
      <c r="D175" s="36">
        <f>Dataset!E180</f>
        <v>263370</v>
      </c>
      <c r="E175" s="196">
        <f>'A4. Model Forecasting'!H182</f>
        <v>250767</v>
      </c>
      <c r="F175" s="23"/>
    </row>
    <row r="176" spans="1:6" x14ac:dyDescent="0.25">
      <c r="A176" s="284"/>
      <c r="B176" s="34">
        <v>173</v>
      </c>
      <c r="C176" s="35">
        <v>38838</v>
      </c>
      <c r="D176" s="36">
        <f>Dataset!E181</f>
        <v>263782</v>
      </c>
      <c r="E176" s="196">
        <f>'A4. Model Forecasting'!H183</f>
        <v>250820.30994152048</v>
      </c>
      <c r="F176" s="23"/>
    </row>
    <row r="177" spans="1:6" x14ac:dyDescent="0.25">
      <c r="A177" s="284"/>
      <c r="B177" s="34">
        <v>174</v>
      </c>
      <c r="C177" s="35">
        <v>38869</v>
      </c>
      <c r="D177" s="36">
        <f>Dataset!E182</f>
        <v>263421</v>
      </c>
      <c r="E177" s="196">
        <f>'A4. Model Forecasting'!H184</f>
        <v>250876.86434108525</v>
      </c>
      <c r="F177" s="23"/>
    </row>
    <row r="178" spans="1:6" x14ac:dyDescent="0.25">
      <c r="A178" s="284"/>
      <c r="B178" s="34">
        <v>175</v>
      </c>
      <c r="C178" s="35">
        <v>38899</v>
      </c>
      <c r="D178" s="36">
        <f>Dataset!E183</f>
        <v>265206</v>
      </c>
      <c r="E178" s="196">
        <f>'A4. Model Forecasting'!H185</f>
        <v>250868.46339113681</v>
      </c>
      <c r="F178" s="23"/>
    </row>
    <row r="179" spans="1:6" x14ac:dyDescent="0.25">
      <c r="A179" s="284"/>
      <c r="B179" s="34">
        <v>176</v>
      </c>
      <c r="C179" s="35">
        <v>38930</v>
      </c>
      <c r="D179" s="36">
        <f>Dataset!E184</f>
        <v>245605</v>
      </c>
      <c r="E179" s="196">
        <f>'A4. Model Forecasting'!H186</f>
        <v>250574.95977011495</v>
      </c>
      <c r="F179" s="23"/>
    </row>
    <row r="180" spans="1:6" x14ac:dyDescent="0.25">
      <c r="A180" s="284"/>
      <c r="B180" s="34">
        <v>177</v>
      </c>
      <c r="C180" s="35">
        <v>38961</v>
      </c>
      <c r="D180" s="36">
        <f>Dataset!E185</f>
        <v>257939</v>
      </c>
      <c r="E180" s="196">
        <f>'A4. Model Forecasting'!H187</f>
        <v>250449.75571428571</v>
      </c>
      <c r="F180" s="23"/>
    </row>
    <row r="181" spans="1:6" x14ac:dyDescent="0.25">
      <c r="A181" s="284"/>
      <c r="B181" s="34">
        <v>178</v>
      </c>
      <c r="C181" s="35">
        <v>38991</v>
      </c>
      <c r="D181" s="36">
        <f>Dataset!E186</f>
        <v>245346</v>
      </c>
      <c r="E181" s="196">
        <f>'A4. Model Forecasting'!H188</f>
        <v>250797.47916666666</v>
      </c>
      <c r="F181" s="23"/>
    </row>
    <row r="182" spans="1:6" x14ac:dyDescent="0.25">
      <c r="A182" s="284"/>
      <c r="B182" s="34">
        <v>179</v>
      </c>
      <c r="C182" s="35">
        <v>39022</v>
      </c>
      <c r="D182" s="36">
        <f>Dataset!E187</f>
        <v>248187</v>
      </c>
      <c r="E182" s="196">
        <f>'A4. Model Forecasting'!H189</f>
        <v>251266.52824858757</v>
      </c>
      <c r="F182" s="23"/>
    </row>
    <row r="183" spans="1:6" x14ac:dyDescent="0.25">
      <c r="A183" s="284"/>
      <c r="B183" s="34">
        <v>180</v>
      </c>
      <c r="C183" s="35">
        <v>39052</v>
      </c>
      <c r="D183" s="36">
        <f>Dataset!E188</f>
        <v>233621</v>
      </c>
      <c r="E183" s="196">
        <f>'A4. Model Forecasting'!H190</f>
        <v>251470.61985018727</v>
      </c>
      <c r="F183" s="23"/>
    </row>
    <row r="184" spans="1:6" x14ac:dyDescent="0.25">
      <c r="A184" s="284"/>
      <c r="B184" s="34">
        <v>181</v>
      </c>
      <c r="C184" s="35">
        <v>39083</v>
      </c>
      <c r="D184" s="36">
        <f>Dataset!E189</f>
        <v>219232</v>
      </c>
      <c r="E184" s="196">
        <f>'A4. Model Forecasting'!H191</f>
        <v>251586.48417132217</v>
      </c>
      <c r="F184" s="23"/>
    </row>
    <row r="185" spans="1:6" x14ac:dyDescent="0.25">
      <c r="A185" s="284"/>
      <c r="B185" s="34">
        <v>182</v>
      </c>
      <c r="C185" s="35">
        <v>39114</v>
      </c>
      <c r="D185" s="36">
        <f>Dataset!E190</f>
        <v>259638</v>
      </c>
      <c r="E185" s="196">
        <f>'A4. Model Forecasting'!H192</f>
        <v>251532.51666666666</v>
      </c>
      <c r="F185" s="23"/>
    </row>
    <row r="186" spans="1:6" x14ac:dyDescent="0.25">
      <c r="A186" s="284"/>
      <c r="B186" s="34">
        <v>183</v>
      </c>
      <c r="C186" s="35">
        <v>39142</v>
      </c>
      <c r="D186" s="36">
        <f>Dataset!E191</f>
        <v>252595</v>
      </c>
      <c r="E186" s="196">
        <f>'A4. Model Forecasting'!H193</f>
        <v>251630.69244935544</v>
      </c>
      <c r="F186" s="23"/>
    </row>
    <row r="187" spans="1:6" x14ac:dyDescent="0.25">
      <c r="A187" s="284"/>
      <c r="B187" s="34">
        <v>184</v>
      </c>
      <c r="C187" s="35">
        <v>39173</v>
      </c>
      <c r="D187" s="36">
        <f>Dataset!E192</f>
        <v>267574</v>
      </c>
      <c r="E187" s="196">
        <f>'A4. Model Forecasting'!H194</f>
        <v>251840.22619047621</v>
      </c>
      <c r="F187" s="23"/>
    </row>
    <row r="188" spans="1:6" x14ac:dyDescent="0.25">
      <c r="A188" s="284"/>
      <c r="B188" s="34">
        <v>185</v>
      </c>
      <c r="C188" s="35">
        <v>39203</v>
      </c>
      <c r="D188" s="36">
        <f>Dataset!E193</f>
        <v>265374</v>
      </c>
      <c r="E188" s="196">
        <f>'A4. Model Forecasting'!H195</f>
        <v>252081.88797814207</v>
      </c>
      <c r="F188" s="23"/>
    </row>
    <row r="189" spans="1:6" x14ac:dyDescent="0.25">
      <c r="A189" s="284"/>
      <c r="B189" s="34">
        <v>186</v>
      </c>
      <c r="C189" s="35">
        <v>39234</v>
      </c>
      <c r="D189" s="36">
        <f>Dataset!E194</f>
        <v>267106</v>
      </c>
      <c r="E189" s="196">
        <f>'A4. Model Forecasting'!H196</f>
        <v>252417.07608695651</v>
      </c>
      <c r="F189" s="23"/>
    </row>
    <row r="190" spans="1:6" x14ac:dyDescent="0.25">
      <c r="A190" s="284"/>
      <c r="B190" s="34">
        <v>187</v>
      </c>
      <c r="C190" s="35">
        <v>39264</v>
      </c>
      <c r="D190" s="36">
        <f>Dataset!E195</f>
        <v>271225</v>
      </c>
      <c r="E190" s="196">
        <f>'A4. Model Forecasting'!H197</f>
        <v>252556.01531531531</v>
      </c>
      <c r="F190" s="23"/>
    </row>
    <row r="191" spans="1:6" x14ac:dyDescent="0.25">
      <c r="A191" s="284"/>
      <c r="B191" s="34">
        <v>188</v>
      </c>
      <c r="C191" s="35">
        <v>39295</v>
      </c>
      <c r="D191" s="36">
        <f>Dataset!E196</f>
        <v>245965</v>
      </c>
      <c r="E191" s="196">
        <f>'A4. Model Forecasting'!H198</f>
        <v>252882.13709677418</v>
      </c>
      <c r="F191" s="23"/>
    </row>
    <row r="192" spans="1:6" x14ac:dyDescent="0.25">
      <c r="A192" s="284"/>
      <c r="B192" s="34">
        <v>189</v>
      </c>
      <c r="C192" s="35">
        <v>39326</v>
      </c>
      <c r="D192" s="36">
        <f>Dataset!E197</f>
        <v>261423</v>
      </c>
      <c r="E192" s="196">
        <f>'A4. Model Forecasting'!H199</f>
        <v>253245.44830659538</v>
      </c>
      <c r="F192" s="23"/>
    </row>
    <row r="193" spans="1:6" x14ac:dyDescent="0.25">
      <c r="A193" s="284"/>
      <c r="B193" s="34">
        <v>190</v>
      </c>
      <c r="C193" s="35">
        <v>39356</v>
      </c>
      <c r="D193" s="36">
        <f>Dataset!E198</f>
        <v>245787</v>
      </c>
      <c r="E193" s="196">
        <f>'A4. Model Forecasting'!H200</f>
        <v>253355.23226950355</v>
      </c>
      <c r="F193" s="23"/>
    </row>
    <row r="194" spans="1:6" x14ac:dyDescent="0.25">
      <c r="A194" s="284"/>
      <c r="B194" s="34">
        <v>191</v>
      </c>
      <c r="C194" s="35">
        <v>39387</v>
      </c>
      <c r="D194" s="36">
        <f>Dataset!E199</f>
        <v>240281</v>
      </c>
      <c r="E194" s="196">
        <f>'A4. Model Forecasting'!H201</f>
        <v>253559.98677248677</v>
      </c>
      <c r="F194" s="23"/>
    </row>
    <row r="195" spans="1:6" x14ac:dyDescent="0.25">
      <c r="A195" s="284"/>
      <c r="B195" s="34">
        <v>192</v>
      </c>
      <c r="C195" s="35">
        <v>39417</v>
      </c>
      <c r="D195" s="36">
        <f>Dataset!E200</f>
        <v>232920</v>
      </c>
      <c r="E195" s="196">
        <f>'A4. Model Forecasting'!H202</f>
        <v>253565.3745614035</v>
      </c>
      <c r="F195" s="23"/>
    </row>
    <row r="196" spans="1:6" x14ac:dyDescent="0.25">
      <c r="A196" s="284"/>
      <c r="B196" s="34">
        <v>193</v>
      </c>
      <c r="C196" s="35">
        <v>39448</v>
      </c>
      <c r="D196" s="36">
        <f>Dataset!E201</f>
        <v>221336</v>
      </c>
      <c r="E196" s="196">
        <f>'A4. Model Forecasting'!H203</f>
        <v>252865.79537521815</v>
      </c>
      <c r="F196" s="23"/>
    </row>
    <row r="197" spans="1:6" x14ac:dyDescent="0.25">
      <c r="A197" s="284"/>
      <c r="B197" s="34">
        <v>194</v>
      </c>
      <c r="C197" s="35">
        <v>39479</v>
      </c>
      <c r="D197" s="36">
        <f>Dataset!E202</f>
        <v>252343</v>
      </c>
      <c r="E197" s="196">
        <f>'A4. Model Forecasting'!H204</f>
        <v>252745.0625</v>
      </c>
      <c r="F197" s="23"/>
    </row>
    <row r="198" spans="1:6" x14ac:dyDescent="0.25">
      <c r="A198" s="284"/>
      <c r="B198" s="34">
        <v>195</v>
      </c>
      <c r="C198" s="35">
        <v>39508</v>
      </c>
      <c r="D198" s="36">
        <f>Dataset!E203</f>
        <v>252088</v>
      </c>
      <c r="E198" s="196">
        <f>'A4. Model Forecasting'!H205</f>
        <v>253079.40414507771</v>
      </c>
      <c r="F198" s="23"/>
    </row>
    <row r="199" spans="1:6" x14ac:dyDescent="0.25">
      <c r="A199" s="284"/>
      <c r="B199" s="34">
        <v>196</v>
      </c>
      <c r="C199" s="35">
        <v>39539</v>
      </c>
      <c r="D199" s="36">
        <f>Dataset!E204</f>
        <v>261466</v>
      </c>
      <c r="E199" s="196">
        <f>'A4. Model Forecasting'!H206</f>
        <v>252467.71219931272</v>
      </c>
      <c r="F199" s="23"/>
    </row>
    <row r="200" spans="1:6" x14ac:dyDescent="0.25">
      <c r="A200" s="284"/>
      <c r="B200" s="34">
        <v>197</v>
      </c>
      <c r="C200" s="35">
        <v>39569</v>
      </c>
      <c r="D200" s="36">
        <f>Dataset!E205</f>
        <v>257484</v>
      </c>
      <c r="E200" s="196">
        <f>'A4. Model Forecasting'!H207</f>
        <v>252471.12564102566</v>
      </c>
      <c r="F200" s="23"/>
    </row>
    <row r="201" spans="1:6" x14ac:dyDescent="0.25">
      <c r="A201" s="284"/>
      <c r="B201" s="34">
        <v>198</v>
      </c>
      <c r="C201" s="35">
        <v>39600</v>
      </c>
      <c r="D201" s="36">
        <f>Dataset!E206</f>
        <v>261600</v>
      </c>
      <c r="E201" s="196">
        <f>'A4. Model Forecasting'!H208</f>
        <v>251939.15986394559</v>
      </c>
      <c r="F201" s="23"/>
    </row>
    <row r="202" spans="1:6" x14ac:dyDescent="0.25">
      <c r="A202" s="284"/>
      <c r="B202" s="34">
        <v>199</v>
      </c>
      <c r="C202" s="35">
        <v>39630</v>
      </c>
      <c r="D202" s="36">
        <f>Dataset!E207</f>
        <v>260609</v>
      </c>
      <c r="E202" s="196">
        <f>'A4. Model Forecasting'!H209</f>
        <v>251300.03384094755</v>
      </c>
      <c r="F202" s="23"/>
    </row>
    <row r="203" spans="1:6" x14ac:dyDescent="0.25">
      <c r="A203" s="284"/>
      <c r="B203" s="34">
        <v>200</v>
      </c>
      <c r="C203" s="35">
        <v>39661</v>
      </c>
      <c r="D203" s="36">
        <f>Dataset!E208</f>
        <v>239607</v>
      </c>
      <c r="E203" s="196">
        <f>'A4. Model Forecasting'!H210</f>
        <v>250833.59595959596</v>
      </c>
      <c r="F203" s="23"/>
    </row>
    <row r="204" spans="1:6" x14ac:dyDescent="0.25">
      <c r="A204" s="284"/>
      <c r="B204" s="34">
        <v>201</v>
      </c>
      <c r="C204" s="35">
        <v>39692</v>
      </c>
      <c r="D204" s="36">
        <f>Dataset!E209</f>
        <v>255848</v>
      </c>
      <c r="E204" s="196">
        <f>'A4. Model Forecasting'!H211</f>
        <v>249840.84338358461</v>
      </c>
      <c r="F204" s="23"/>
    </row>
    <row r="205" spans="1:6" x14ac:dyDescent="0.25">
      <c r="A205" s="284"/>
      <c r="B205" s="34">
        <v>202</v>
      </c>
      <c r="C205" s="35">
        <v>39722</v>
      </c>
      <c r="D205" s="36">
        <f>Dataset!E210</f>
        <v>236465</v>
      </c>
      <c r="E205" s="196">
        <f>'A4. Model Forecasting'!H212</f>
        <v>249390.22</v>
      </c>
      <c r="F205" s="23"/>
    </row>
    <row r="206" spans="1:6" x14ac:dyDescent="0.25">
      <c r="A206" s="284"/>
      <c r="B206" s="34">
        <v>203</v>
      </c>
      <c r="C206" s="35">
        <v>39753</v>
      </c>
      <c r="D206" s="36">
        <f>Dataset!E211</f>
        <v>241742</v>
      </c>
      <c r="E206" s="196">
        <f>'A4. Model Forecasting'!H213</f>
        <v>248826.82462686565</v>
      </c>
      <c r="F206" s="23"/>
    </row>
    <row r="207" spans="1:6" x14ac:dyDescent="0.25">
      <c r="A207" s="284"/>
      <c r="B207" s="34">
        <v>204</v>
      </c>
      <c r="C207" s="35">
        <v>39783</v>
      </c>
      <c r="D207" s="36">
        <f>Dataset!E212</f>
        <v>225529</v>
      </c>
      <c r="E207" s="196">
        <f>'A4. Model Forecasting'!H214</f>
        <v>248074.23679867986</v>
      </c>
      <c r="F207" s="23"/>
    </row>
    <row r="208" spans="1:6" x14ac:dyDescent="0.25">
      <c r="A208" s="284"/>
      <c r="B208" s="34">
        <v>205</v>
      </c>
      <c r="C208" s="35">
        <v>39814</v>
      </c>
      <c r="D208" s="36">
        <f>Dataset!E213</f>
        <v>217643</v>
      </c>
      <c r="E208" s="196">
        <f>'A4. Model Forecasting'!H215</f>
        <v>248114.13136288998</v>
      </c>
      <c r="F208" s="23"/>
    </row>
    <row r="209" spans="1:6" x14ac:dyDescent="0.25">
      <c r="A209" s="284"/>
      <c r="B209" s="34">
        <v>206</v>
      </c>
      <c r="C209" s="35">
        <v>39845</v>
      </c>
      <c r="D209" s="36">
        <f>Dataset!E214</f>
        <v>249741</v>
      </c>
      <c r="E209" s="196">
        <f>'A4. Model Forecasting'!H216</f>
        <v>247457.98039215687</v>
      </c>
      <c r="F209" s="23"/>
    </row>
    <row r="210" spans="1:6" x14ac:dyDescent="0.25">
      <c r="A210" s="284"/>
      <c r="B210" s="34">
        <v>207</v>
      </c>
      <c r="C210" s="35">
        <v>39873</v>
      </c>
      <c r="D210" s="36">
        <f>Dataset!E215</f>
        <v>251374</v>
      </c>
      <c r="E210" s="196">
        <f>'A4. Model Forecasting'!H217</f>
        <v>247305.43252032518</v>
      </c>
      <c r="F210" s="23"/>
    </row>
    <row r="211" spans="1:6" x14ac:dyDescent="0.25">
      <c r="A211" s="284"/>
      <c r="B211" s="34">
        <v>208</v>
      </c>
      <c r="C211" s="35">
        <v>39904</v>
      </c>
      <c r="D211" s="36">
        <f>Dataset!E216</f>
        <v>258276</v>
      </c>
      <c r="E211" s="196">
        <f>'A4. Model Forecasting'!H218</f>
        <v>247094.40614886733</v>
      </c>
      <c r="F211" s="23"/>
    </row>
    <row r="212" spans="1:6" x14ac:dyDescent="0.25">
      <c r="A212" s="284"/>
      <c r="B212" s="34">
        <v>209</v>
      </c>
      <c r="C212" s="35">
        <v>39934</v>
      </c>
      <c r="D212" s="36">
        <f>Dataset!E217</f>
        <v>258395</v>
      </c>
      <c r="E212" s="196">
        <f>'A4. Model Forecasting'!H219</f>
        <v>247066.11111111112</v>
      </c>
      <c r="F212" s="23"/>
    </row>
    <row r="213" spans="1:6" x14ac:dyDescent="0.25">
      <c r="A213" s="284"/>
      <c r="B213" s="34">
        <v>210</v>
      </c>
      <c r="C213" s="35">
        <v>39965</v>
      </c>
      <c r="D213" s="36">
        <f>Dataset!E218</f>
        <v>264472</v>
      </c>
      <c r="E213" s="196">
        <f>'A4. Model Forecasting'!H220</f>
        <v>246798.57211538462</v>
      </c>
      <c r="F213" s="23"/>
    </row>
    <row r="214" spans="1:6" x14ac:dyDescent="0.25">
      <c r="A214" s="284"/>
      <c r="B214" s="34">
        <v>211</v>
      </c>
      <c r="C214" s="35">
        <v>39995</v>
      </c>
      <c r="D214" s="36">
        <f>Dataset!E219</f>
        <v>260297</v>
      </c>
      <c r="E214" s="196">
        <f>'A4. Model Forecasting'!H221</f>
        <v>246901.30661881977</v>
      </c>
      <c r="F214" s="23"/>
    </row>
    <row r="215" spans="1:6" x14ac:dyDescent="0.25">
      <c r="A215" s="284"/>
      <c r="B215" s="34">
        <v>212</v>
      </c>
      <c r="C215" s="35">
        <v>40026</v>
      </c>
      <c r="D215" s="36">
        <f>Dataset!E220</f>
        <v>241970</v>
      </c>
      <c r="E215" s="196">
        <f>'A4. Model Forecasting'!H222</f>
        <v>247118.38333333333</v>
      </c>
      <c r="F215" s="23"/>
    </row>
    <row r="216" spans="1:6" x14ac:dyDescent="0.25">
      <c r="A216" s="284"/>
      <c r="B216" s="34">
        <v>213</v>
      </c>
      <c r="C216" s="35">
        <v>40057</v>
      </c>
      <c r="D216" s="36">
        <f>Dataset!E221</f>
        <v>252209</v>
      </c>
      <c r="E216" s="196">
        <f>'A4. Model Forecasting'!H223</f>
        <v>247003.26658767773</v>
      </c>
      <c r="F216" s="23"/>
    </row>
    <row r="217" spans="1:6" x14ac:dyDescent="0.25">
      <c r="A217" s="284"/>
      <c r="B217" s="34">
        <v>214</v>
      </c>
      <c r="C217" s="35">
        <v>40087</v>
      </c>
      <c r="D217" s="36">
        <f>Dataset!E222</f>
        <v>237264</v>
      </c>
      <c r="E217" s="196">
        <f>'A4. Model Forecasting'!H224</f>
        <v>247246.65251572325</v>
      </c>
      <c r="F217" s="23"/>
    </row>
    <row r="218" spans="1:6" x14ac:dyDescent="0.25">
      <c r="A218" s="284"/>
      <c r="B218" s="34">
        <v>215</v>
      </c>
      <c r="C218" s="35">
        <v>40118</v>
      </c>
      <c r="D218" s="36">
        <f>Dataset!E223</f>
        <v>239593</v>
      </c>
      <c r="E218" s="196">
        <f>'A4. Model Forecasting'!H225</f>
        <v>246871.20070422534</v>
      </c>
      <c r="F218" s="23"/>
    </row>
    <row r="219" spans="1:6" x14ac:dyDescent="0.25">
      <c r="A219" s="284"/>
      <c r="B219" s="34">
        <v>216</v>
      </c>
      <c r="C219" s="35">
        <v>40148</v>
      </c>
      <c r="D219" s="36">
        <f>Dataset!E224</f>
        <v>220839</v>
      </c>
      <c r="E219" s="196">
        <f>'A4. Model Forecasting'!H226</f>
        <v>246946.97663551403</v>
      </c>
      <c r="F219" s="23"/>
    </row>
    <row r="220" spans="1:6" x14ac:dyDescent="0.25">
      <c r="A220" s="284"/>
      <c r="B220" s="34">
        <v>217</v>
      </c>
      <c r="C220" s="35">
        <v>40179</v>
      </c>
      <c r="D220" s="36">
        <f>Dataset!E225</f>
        <v>210635</v>
      </c>
      <c r="E220" s="196">
        <f>'A4. Model Forecasting'!H227</f>
        <v>246678.93992248061</v>
      </c>
      <c r="F220" s="23"/>
    </row>
    <row r="221" spans="1:6" x14ac:dyDescent="0.25">
      <c r="A221" s="284"/>
      <c r="B221" s="34">
        <v>218</v>
      </c>
      <c r="C221" s="35">
        <v>40210</v>
      </c>
      <c r="D221" s="36">
        <f>Dataset!E226</f>
        <v>254238</v>
      </c>
      <c r="E221" s="196">
        <f>'A4. Model Forecasting'!H228</f>
        <v>246239.5601851852</v>
      </c>
      <c r="F221" s="23"/>
    </row>
    <row r="222" spans="1:6" x14ac:dyDescent="0.25">
      <c r="A222" s="284"/>
      <c r="B222" s="34">
        <v>219</v>
      </c>
      <c r="C222" s="35">
        <v>40238</v>
      </c>
      <c r="D222" s="36">
        <f>Dataset!E227</f>
        <v>253936</v>
      </c>
      <c r="E222" s="196">
        <f>'A4. Model Forecasting'!H229</f>
        <v>245855.4197388633</v>
      </c>
      <c r="F222" s="23"/>
    </row>
    <row r="223" spans="1:6" x14ac:dyDescent="0.25">
      <c r="A223" s="284"/>
      <c r="B223" s="34">
        <v>220</v>
      </c>
      <c r="C223" s="35">
        <v>40269</v>
      </c>
      <c r="D223" s="36">
        <f>Dataset!E228</f>
        <v>256927</v>
      </c>
      <c r="E223" s="196">
        <f>'A4. Model Forecasting'!H230</f>
        <v>246226.79663608564</v>
      </c>
      <c r="F223" s="23"/>
    </row>
    <row r="224" spans="1:6" x14ac:dyDescent="0.25">
      <c r="A224" s="284"/>
      <c r="B224" s="34">
        <v>221</v>
      </c>
      <c r="C224" s="35">
        <v>40299</v>
      </c>
      <c r="D224" s="36">
        <f>Dataset!E229</f>
        <v>260083</v>
      </c>
      <c r="E224" s="196">
        <f>'A4. Model Forecasting'!H231</f>
        <v>246451.99086757991</v>
      </c>
      <c r="F224" s="23"/>
    </row>
    <row r="225" spans="1:6" x14ac:dyDescent="0.25">
      <c r="A225" s="284"/>
      <c r="B225" s="34">
        <v>222</v>
      </c>
      <c r="C225" s="35">
        <v>40330</v>
      </c>
      <c r="D225" s="36">
        <f>Dataset!E230</f>
        <v>265315</v>
      </c>
      <c r="E225" s="196">
        <f>'A4. Model Forecasting'!H232</f>
        <v>246351.91212121211</v>
      </c>
      <c r="F225" s="23"/>
    </row>
    <row r="226" spans="1:6" x14ac:dyDescent="0.25">
      <c r="A226" s="284"/>
      <c r="B226" s="34">
        <v>223</v>
      </c>
      <c r="C226" s="35">
        <v>40360</v>
      </c>
      <c r="D226" s="36">
        <f>Dataset!E231</f>
        <v>263837</v>
      </c>
      <c r="E226" s="196">
        <f>'A4. Model Forecasting'!H233</f>
        <v>246514.19871794872</v>
      </c>
      <c r="F226" s="23"/>
    </row>
    <row r="227" spans="1:6" x14ac:dyDescent="0.25">
      <c r="A227" s="284"/>
      <c r="B227" s="34">
        <v>224</v>
      </c>
      <c r="C227" s="35">
        <v>40391</v>
      </c>
      <c r="D227" s="36">
        <f>Dataset!E232</f>
        <v>244682</v>
      </c>
      <c r="E227" s="196">
        <f>'A4. Model Forecasting'!H234</f>
        <v>246575.64864864867</v>
      </c>
      <c r="F227" s="23"/>
    </row>
    <row r="228" spans="1:6" x14ac:dyDescent="0.25">
      <c r="A228" s="284"/>
      <c r="B228" s="34">
        <v>225</v>
      </c>
      <c r="C228" s="35">
        <v>40422</v>
      </c>
      <c r="D228" s="36">
        <f>Dataset!E233</f>
        <v>256395</v>
      </c>
      <c r="E228" s="196">
        <f>'A4. Model Forecasting'!H235</f>
        <v>246782.65844544096</v>
      </c>
      <c r="F228" s="23"/>
    </row>
    <row r="229" spans="1:6" x14ac:dyDescent="0.25">
      <c r="A229" s="284"/>
      <c r="B229" s="34">
        <v>226</v>
      </c>
      <c r="C229" s="35">
        <v>40452</v>
      </c>
      <c r="D229" s="36">
        <f>Dataset!E234</f>
        <v>239579</v>
      </c>
      <c r="E229" s="196">
        <f>'A4. Model Forecasting'!H236</f>
        <v>247059.25744047621</v>
      </c>
      <c r="F229" s="23"/>
    </row>
    <row r="230" spans="1:6" x14ac:dyDescent="0.25">
      <c r="A230" s="284"/>
      <c r="B230" s="34">
        <v>227</v>
      </c>
      <c r="C230" s="35">
        <v>40483</v>
      </c>
      <c r="D230" s="36">
        <f>Dataset!E235</f>
        <v>240800</v>
      </c>
      <c r="E230" s="196">
        <f>'A4. Model Forecasting'!H237</f>
        <v>247331.44444444444</v>
      </c>
      <c r="F230" s="23"/>
    </row>
    <row r="231" spans="1:6" x14ac:dyDescent="0.25">
      <c r="A231" s="284"/>
      <c r="B231" s="34">
        <v>228</v>
      </c>
      <c r="C231" s="35">
        <v>40513</v>
      </c>
      <c r="D231" s="36">
        <f>Dataset!E236</f>
        <v>223790</v>
      </c>
      <c r="E231" s="196">
        <f>'A4. Model Forecasting'!H238</f>
        <v>247528.20280235988</v>
      </c>
      <c r="F231" s="23"/>
    </row>
    <row r="232" spans="1:6" x14ac:dyDescent="0.25">
      <c r="A232" s="284"/>
      <c r="B232" s="34">
        <v>229</v>
      </c>
      <c r="C232" s="35">
        <v>40544</v>
      </c>
      <c r="D232" s="36">
        <f>Dataset!E237</f>
        <v>213463</v>
      </c>
      <c r="E232" s="196">
        <f>'A4. Model Forecasting'!H239</f>
        <v>247552.28120411158</v>
      </c>
      <c r="F232" s="23"/>
    </row>
    <row r="233" spans="1:6" x14ac:dyDescent="0.25">
      <c r="A233" s="284"/>
      <c r="B233" s="34">
        <v>230</v>
      </c>
      <c r="C233" s="35">
        <v>40575</v>
      </c>
      <c r="D233" s="36">
        <f>Dataset!E238</f>
        <v>253124</v>
      </c>
      <c r="E233" s="196">
        <f>'A4. Model Forecasting'!H240</f>
        <v>247751.67543859649</v>
      </c>
      <c r="F233" s="23"/>
    </row>
    <row r="234" spans="1:6" x14ac:dyDescent="0.25">
      <c r="A234" s="284"/>
      <c r="B234" s="34">
        <v>231</v>
      </c>
      <c r="C234" s="35">
        <v>40603</v>
      </c>
      <c r="D234" s="36">
        <f>Dataset!E239</f>
        <v>249578</v>
      </c>
      <c r="E234" s="196">
        <f>'A4. Model Forecasting'!H241</f>
        <v>248159.51419213973</v>
      </c>
      <c r="F234" s="23"/>
    </row>
    <row r="235" spans="1:6" x14ac:dyDescent="0.25">
      <c r="A235" s="284"/>
      <c r="B235" s="34">
        <v>232</v>
      </c>
      <c r="C235" s="35">
        <v>40634</v>
      </c>
      <c r="D235" s="36">
        <f>Dataset!E240</f>
        <v>254083</v>
      </c>
      <c r="E235" s="196">
        <f>'A4. Model Forecasting'!H242</f>
        <v>248049.49927536232</v>
      </c>
      <c r="F235" s="23"/>
    </row>
    <row r="236" spans="1:6" x14ac:dyDescent="0.25">
      <c r="A236" s="284"/>
      <c r="B236" s="34">
        <v>233</v>
      </c>
      <c r="C236" s="35">
        <v>40664</v>
      </c>
      <c r="D236" s="36">
        <f>Dataset!E241</f>
        <v>258350</v>
      </c>
      <c r="E236" s="196">
        <f>'A4. Model Forecasting'!H243</f>
        <v>247704.1525974026</v>
      </c>
      <c r="F236" s="23"/>
    </row>
    <row r="237" spans="1:6" x14ac:dyDescent="0.25">
      <c r="A237" s="284"/>
      <c r="B237" s="34">
        <v>234</v>
      </c>
      <c r="C237" s="35">
        <v>40695</v>
      </c>
      <c r="D237" s="36">
        <f>Dataset!E242</f>
        <v>260175</v>
      </c>
      <c r="E237" s="196">
        <f>'A4. Model Forecasting'!H244</f>
        <v>247483.79310344829</v>
      </c>
      <c r="F237" s="23"/>
    </row>
    <row r="238" spans="1:6" x14ac:dyDescent="0.25">
      <c r="A238" s="284"/>
      <c r="B238" s="34">
        <v>235</v>
      </c>
      <c r="C238" s="35">
        <v>40725</v>
      </c>
      <c r="D238" s="36">
        <f>Dataset!E243</f>
        <v>260526</v>
      </c>
      <c r="E238" s="196">
        <f>'A4. Model Forecasting'!H245</f>
        <v>247345.39341917026</v>
      </c>
      <c r="F238" s="23"/>
    </row>
    <row r="239" spans="1:6" x14ac:dyDescent="0.25">
      <c r="A239" s="284"/>
      <c r="B239" s="34">
        <v>236</v>
      </c>
      <c r="C239" s="35">
        <v>40756</v>
      </c>
      <c r="D239" s="36">
        <f>Dataset!E244</f>
        <v>242062</v>
      </c>
      <c r="E239" s="196">
        <f>'A4. Model Forecasting'!H246</f>
        <v>246916.7264957265</v>
      </c>
      <c r="F239" s="23"/>
    </row>
    <row r="240" spans="1:6" x14ac:dyDescent="0.25">
      <c r="A240" s="284"/>
      <c r="B240" s="34">
        <v>237</v>
      </c>
      <c r="C240" s="35">
        <v>40787</v>
      </c>
      <c r="D240" s="36">
        <f>Dataset!E245</f>
        <v>251906</v>
      </c>
      <c r="E240" s="196">
        <f>'A4. Model Forecasting'!H247</f>
        <v>246560.41524822696</v>
      </c>
      <c r="F240" s="23"/>
    </row>
    <row r="241" spans="1:6" x14ac:dyDescent="0.25">
      <c r="A241" s="284"/>
      <c r="B241" s="34">
        <v>238</v>
      </c>
      <c r="C241" s="35">
        <v>40817</v>
      </c>
      <c r="D241" s="36">
        <f>Dataset!E246</f>
        <v>238535</v>
      </c>
      <c r="E241" s="196">
        <f>'A4. Model Forecasting'!H248</f>
        <v>246382.31779661018</v>
      </c>
      <c r="F241" s="23"/>
    </row>
    <row r="242" spans="1:6" x14ac:dyDescent="0.25">
      <c r="A242" s="284"/>
      <c r="B242" s="34">
        <v>239</v>
      </c>
      <c r="C242" s="35">
        <v>40848</v>
      </c>
      <c r="D242" s="36">
        <f>Dataset!E247</f>
        <v>244810</v>
      </c>
      <c r="E242" s="196">
        <f>'A4. Model Forecasting'!H249</f>
        <v>245950.17721518988</v>
      </c>
      <c r="F242" s="23"/>
    </row>
    <row r="243" spans="1:6" x14ac:dyDescent="0.25">
      <c r="A243" s="284"/>
      <c r="B243" s="34">
        <v>240</v>
      </c>
      <c r="C243" s="35">
        <v>40878</v>
      </c>
      <c r="D243" s="36">
        <f>Dataset!E248</f>
        <v>227527</v>
      </c>
      <c r="E243" s="196">
        <f>'A4. Model Forecasting'!H250</f>
        <v>245888.15406162463</v>
      </c>
      <c r="F243" s="23"/>
    </row>
    <row r="244" spans="1:6" x14ac:dyDescent="0.25">
      <c r="A244" s="284"/>
      <c r="B244" s="34">
        <v>241</v>
      </c>
      <c r="C244" s="35">
        <v>40909</v>
      </c>
      <c r="D244" s="36">
        <f>Dataset!E249</f>
        <v>218196</v>
      </c>
      <c r="E244" s="196">
        <f>'A4. Model Forecasting'!H251</f>
        <v>246148.51952580197</v>
      </c>
      <c r="F244" s="23"/>
    </row>
    <row r="245" spans="1:6" x14ac:dyDescent="0.25">
      <c r="A245" s="284"/>
      <c r="B245" s="34">
        <v>242</v>
      </c>
      <c r="C245" s="35">
        <v>40940</v>
      </c>
      <c r="D245" s="36">
        <f>Dataset!E250</f>
        <v>256166</v>
      </c>
      <c r="E245" s="196">
        <f>'A4. Model Forecasting'!H252</f>
        <v>246419.88333333333</v>
      </c>
      <c r="F245" s="23"/>
    </row>
    <row r="246" spans="1:6" x14ac:dyDescent="0.25">
      <c r="A246" s="284"/>
      <c r="B246" s="34">
        <v>243</v>
      </c>
      <c r="C246" s="35">
        <v>40969</v>
      </c>
      <c r="D246" s="36">
        <f>Dataset!E251</f>
        <v>249394</v>
      </c>
      <c r="E246" s="196">
        <f>'A4. Model Forecasting'!H253</f>
        <v>246970.84923928077</v>
      </c>
      <c r="F246" s="23"/>
    </row>
    <row r="247" spans="1:6" x14ac:dyDescent="0.25">
      <c r="A247" s="284"/>
      <c r="B247" s="34">
        <v>244</v>
      </c>
      <c r="C247" s="35">
        <v>41000</v>
      </c>
      <c r="D247" s="36">
        <f>Dataset!E252</f>
        <v>260774</v>
      </c>
      <c r="E247" s="196">
        <f>'A4. Model Forecasting'!H254</f>
        <v>247194.72038567491</v>
      </c>
      <c r="F247" s="23"/>
    </row>
    <row r="248" spans="1:6" x14ac:dyDescent="0.25">
      <c r="A248" s="284"/>
      <c r="B248" s="34">
        <v>245</v>
      </c>
      <c r="C248" s="35">
        <v>41030</v>
      </c>
      <c r="D248" s="36">
        <f>Dataset!E253</f>
        <v>260376</v>
      </c>
      <c r="E248" s="196">
        <f>'A4. Model Forecasting'!H255</f>
        <v>247224.70164609054</v>
      </c>
      <c r="F248" s="23"/>
    </row>
    <row r="249" spans="1:6" x14ac:dyDescent="0.25">
      <c r="A249" s="284"/>
      <c r="B249" s="34">
        <v>246</v>
      </c>
      <c r="C249" s="35">
        <v>41061</v>
      </c>
      <c r="D249" s="36">
        <f>Dataset!E254</f>
        <v>260244</v>
      </c>
      <c r="E249" s="196">
        <f>'A4. Model Forecasting'!H256</f>
        <v>247778.95765027322</v>
      </c>
      <c r="F249" s="23"/>
    </row>
    <row r="250" spans="1:6" x14ac:dyDescent="0.25">
      <c r="A250" s="284"/>
      <c r="B250" s="34">
        <v>247</v>
      </c>
      <c r="C250" s="35">
        <v>41091</v>
      </c>
      <c r="D250" s="36">
        <f>Dataset!E255</f>
        <v>264379</v>
      </c>
      <c r="E250" s="196">
        <f>'A4. Model Forecasting'!H257</f>
        <v>247945.57653061225</v>
      </c>
      <c r="F250" s="23"/>
    </row>
    <row r="251" spans="1:6" x14ac:dyDescent="0.25">
      <c r="A251" s="284"/>
      <c r="B251" s="34">
        <v>248</v>
      </c>
      <c r="C251" s="35">
        <v>41122</v>
      </c>
      <c r="D251" s="36">
        <f>Dataset!E256</f>
        <v>238867</v>
      </c>
      <c r="E251" s="196">
        <f>'A4. Model Forecasting'!H258</f>
        <v>247966.4756097561</v>
      </c>
      <c r="F251" s="23"/>
    </row>
    <row r="252" spans="1:6" x14ac:dyDescent="0.25">
      <c r="A252" s="284"/>
      <c r="B252" s="34">
        <v>249</v>
      </c>
      <c r="C252" s="35">
        <v>41153</v>
      </c>
      <c r="D252" s="36">
        <f>Dataset!E257</f>
        <v>253574</v>
      </c>
      <c r="E252" s="196">
        <f>'A4. Model Forecasting'!H259</f>
        <v>248182.55701754388</v>
      </c>
      <c r="F252" s="23"/>
    </row>
    <row r="253" spans="1:6" x14ac:dyDescent="0.25">
      <c r="A253" s="284"/>
      <c r="B253" s="34">
        <v>250</v>
      </c>
      <c r="C253" s="35">
        <v>41183</v>
      </c>
      <c r="D253" s="36">
        <f>Dataset!E258</f>
        <v>240361</v>
      </c>
      <c r="E253" s="196">
        <f>'A4. Model Forecasting'!H260</f>
        <v>247974.32526881722</v>
      </c>
      <c r="F253" s="23"/>
    </row>
    <row r="254" spans="1:6" x14ac:dyDescent="0.25">
      <c r="A254" s="284"/>
      <c r="B254" s="34">
        <v>251</v>
      </c>
      <c r="C254" s="35">
        <v>41214</v>
      </c>
      <c r="D254" s="36">
        <f>Dataset!E259</f>
        <v>238709</v>
      </c>
      <c r="E254" s="196">
        <f>'A4. Model Forecasting'!H261</f>
        <v>248058.74899598394</v>
      </c>
      <c r="F254" s="23"/>
    </row>
    <row r="255" spans="1:6" x14ac:dyDescent="0.25">
      <c r="A255" s="284"/>
      <c r="B255" s="34">
        <v>252</v>
      </c>
      <c r="C255" s="35">
        <v>41244</v>
      </c>
      <c r="D255" s="36">
        <f>Dataset!E260</f>
        <v>229419</v>
      </c>
      <c r="E255" s="196">
        <f>'A4. Model Forecasting'!H262</f>
        <v>248203.02</v>
      </c>
      <c r="F255" s="23"/>
    </row>
    <row r="256" spans="1:6" x14ac:dyDescent="0.25">
      <c r="A256" s="284"/>
      <c r="B256" s="34">
        <v>253</v>
      </c>
      <c r="C256" s="35">
        <v>41275</v>
      </c>
      <c r="D256" s="36">
        <f>Dataset!E261</f>
        <v>215803</v>
      </c>
      <c r="E256" s="196">
        <f>'A4. Model Forecasting'!H263</f>
        <v>247656.3403054449</v>
      </c>
      <c r="F256" s="23"/>
    </row>
    <row r="257" spans="1:6" x14ac:dyDescent="0.25">
      <c r="A257" s="284"/>
      <c r="B257" s="34">
        <v>254</v>
      </c>
      <c r="C257" s="35">
        <v>41306</v>
      </c>
      <c r="D257" s="36">
        <f>Dataset!E262</f>
        <v>253026</v>
      </c>
      <c r="E257" s="196">
        <f>'A4. Model Forecasting'!H264</f>
        <v>247758.88095238095</v>
      </c>
      <c r="F257" s="23"/>
    </row>
    <row r="258" spans="1:6" x14ac:dyDescent="0.25">
      <c r="A258" s="284"/>
      <c r="B258" s="34">
        <v>255</v>
      </c>
      <c r="C258" s="35">
        <v>41334</v>
      </c>
      <c r="D258" s="36">
        <f>Dataset!E263</f>
        <v>252064</v>
      </c>
      <c r="E258" s="196">
        <f>'A4. Model Forecasting'!H265</f>
        <v>247705.71870882742</v>
      </c>
      <c r="F258" s="23"/>
    </row>
    <row r="259" spans="1:6" x14ac:dyDescent="0.25">
      <c r="A259" s="284"/>
      <c r="B259" s="34">
        <v>256</v>
      </c>
      <c r="C259" s="35">
        <v>41365</v>
      </c>
      <c r="D259" s="36">
        <f>Dataset!E264</f>
        <v>263406</v>
      </c>
      <c r="E259" s="196">
        <f>'A4. Model Forecasting'!H266</f>
        <v>247438.82020997375</v>
      </c>
      <c r="F259" s="23"/>
    </row>
    <row r="260" spans="1:6" x14ac:dyDescent="0.25">
      <c r="A260" s="284"/>
      <c r="B260" s="34">
        <v>257</v>
      </c>
      <c r="C260" s="35">
        <v>41395</v>
      </c>
      <c r="D260" s="36">
        <f>Dataset!E265</f>
        <v>259980</v>
      </c>
      <c r="E260" s="196">
        <f>'A4. Model Forecasting'!H267</f>
        <v>247704.38039215686</v>
      </c>
      <c r="F260" s="23"/>
    </row>
    <row r="261" spans="1:6" x14ac:dyDescent="0.25">
      <c r="A261" s="284"/>
      <c r="B261" s="34">
        <v>258</v>
      </c>
      <c r="C261" s="35">
        <v>41426</v>
      </c>
      <c r="D261" s="36">
        <f>Dataset!E266</f>
        <v>263946</v>
      </c>
      <c r="E261" s="196">
        <f>'A4. Model Forecasting'!H268</f>
        <v>247908.75</v>
      </c>
      <c r="F261" s="23"/>
    </row>
    <row r="262" spans="1:6" x14ac:dyDescent="0.25">
      <c r="A262" s="284"/>
      <c r="B262" s="34">
        <v>259</v>
      </c>
      <c r="C262" s="35">
        <v>41456</v>
      </c>
      <c r="D262" s="36">
        <f>Dataset!E267</f>
        <v>268061</v>
      </c>
      <c r="E262" s="196">
        <f>'A4. Model Forecasting'!H269</f>
        <v>247889.6653696498</v>
      </c>
      <c r="F262" s="23"/>
    </row>
    <row r="263" spans="1:6" x14ac:dyDescent="0.25">
      <c r="A263" s="284"/>
      <c r="B263" s="34">
        <v>260</v>
      </c>
      <c r="C263" s="35">
        <v>41487</v>
      </c>
      <c r="D263" s="36">
        <f>Dataset!E268</f>
        <v>242536</v>
      </c>
      <c r="E263" s="196">
        <f>'A4. Model Forecasting'!H270</f>
        <v>248212.55038759689</v>
      </c>
      <c r="F263" s="23"/>
    </row>
    <row r="264" spans="1:6" x14ac:dyDescent="0.25">
      <c r="A264" s="284"/>
      <c r="B264" s="34">
        <v>261</v>
      </c>
      <c r="C264" s="35">
        <v>41518</v>
      </c>
      <c r="D264" s="36">
        <f>Dataset!E269</f>
        <v>258748</v>
      </c>
      <c r="E264" s="196">
        <f>'A4. Model Forecasting'!H271</f>
        <v>248419.21750321751</v>
      </c>
      <c r="F264" s="23"/>
    </row>
    <row r="265" spans="1:6" x14ac:dyDescent="0.25">
      <c r="A265" s="284"/>
      <c r="B265" s="34">
        <v>262</v>
      </c>
      <c r="C265" s="35">
        <v>41548</v>
      </c>
      <c r="D265" s="36">
        <f>Dataset!E270</f>
        <v>240055</v>
      </c>
      <c r="E265" s="196">
        <f>'A4. Model Forecasting'!H272</f>
        <v>248786.09871794874</v>
      </c>
      <c r="F265" s="23"/>
    </row>
    <row r="266" spans="1:6" x14ac:dyDescent="0.25">
      <c r="A266" s="284"/>
      <c r="B266" s="34">
        <v>263</v>
      </c>
      <c r="C266" s="35">
        <v>41579</v>
      </c>
      <c r="D266" s="36">
        <f>Dataset!E271</f>
        <v>241237</v>
      </c>
      <c r="E266" s="196">
        <f>'A4. Model Forecasting'!H273</f>
        <v>249144.19252873564</v>
      </c>
      <c r="F266" s="23"/>
    </row>
    <row r="267" spans="1:6" x14ac:dyDescent="0.25">
      <c r="A267" s="284"/>
      <c r="B267" s="34">
        <v>264</v>
      </c>
      <c r="C267" s="35">
        <v>41609</v>
      </c>
      <c r="D267" s="36">
        <f>Dataset!E272</f>
        <v>226413</v>
      </c>
      <c r="E267" s="196">
        <f>'A4. Model Forecasting'!H274</f>
        <v>249122.03625954199</v>
      </c>
      <c r="F267" s="23"/>
    </row>
    <row r="268" spans="1:6" x14ac:dyDescent="0.25">
      <c r="A268" s="284"/>
      <c r="B268" s="34">
        <v>265</v>
      </c>
      <c r="C268" s="35">
        <v>41640</v>
      </c>
      <c r="D268" s="36">
        <f>Dataset!E273</f>
        <v>213949</v>
      </c>
      <c r="E268" s="196">
        <f>'A4. Model Forecasting'!H275</f>
        <v>249275.16191381495</v>
      </c>
      <c r="F268" s="23"/>
    </row>
    <row r="269" spans="1:6" x14ac:dyDescent="0.25">
      <c r="A269" s="284"/>
      <c r="B269" s="34">
        <v>266</v>
      </c>
      <c r="C269" s="35">
        <v>41671</v>
      </c>
      <c r="D269" s="36">
        <f>Dataset!E274</f>
        <v>253424</v>
      </c>
      <c r="E269" s="196">
        <f>'A4. Model Forecasting'!H276</f>
        <v>248976.49621212122</v>
      </c>
      <c r="F269" s="23"/>
    </row>
    <row r="270" spans="1:6" x14ac:dyDescent="0.25">
      <c r="A270" s="284"/>
      <c r="B270" s="34">
        <v>267</v>
      </c>
      <c r="C270" s="35">
        <v>41699</v>
      </c>
      <c r="D270" s="36">
        <f>Dataset!E275</f>
        <v>256736</v>
      </c>
      <c r="E270" s="196">
        <f>'A4. Model Forecasting'!H277</f>
        <v>248970.19025157232</v>
      </c>
      <c r="F270" s="23"/>
    </row>
    <row r="271" spans="1:6" x14ac:dyDescent="0.25">
      <c r="A271" s="284"/>
      <c r="B271" s="34">
        <v>268</v>
      </c>
      <c r="C271" s="35">
        <v>41730</v>
      </c>
      <c r="D271" s="36">
        <f>Dataset!E276</f>
        <v>266237</v>
      </c>
      <c r="E271" s="196">
        <f>'A4. Model Forecasting'!H278</f>
        <v>249014.48558897243</v>
      </c>
      <c r="F271" s="23"/>
    </row>
    <row r="272" spans="1:6" x14ac:dyDescent="0.25">
      <c r="A272" s="284"/>
      <c r="B272" s="34">
        <v>269</v>
      </c>
      <c r="C272" s="35">
        <v>41760</v>
      </c>
      <c r="D272" s="36">
        <f>Dataset!E277</f>
        <v>263459</v>
      </c>
      <c r="E272" s="196">
        <f>'A4. Model Forecasting'!H279</f>
        <v>249438.04400749062</v>
      </c>
      <c r="F272" s="23"/>
    </row>
    <row r="273" spans="1:6" x14ac:dyDescent="0.25">
      <c r="A273" s="284"/>
      <c r="B273" s="34">
        <v>270</v>
      </c>
      <c r="C273" s="35">
        <v>41791</v>
      </c>
      <c r="D273" s="36">
        <f>Dataset!E278</f>
        <v>270053</v>
      </c>
      <c r="E273" s="196">
        <f>'A4. Model Forecasting'!H280</f>
        <v>249662.11318407962</v>
      </c>
      <c r="F273" s="23"/>
    </row>
    <row r="274" spans="1:6" x14ac:dyDescent="0.25">
      <c r="A274" s="284"/>
      <c r="B274" s="34">
        <v>271</v>
      </c>
      <c r="C274" s="35">
        <v>41821</v>
      </c>
      <c r="D274" s="36">
        <f>Dataset!E279</f>
        <v>268831</v>
      </c>
      <c r="E274" s="196">
        <f>'A4. Model Forecasting'!H281</f>
        <v>249975.11059479555</v>
      </c>
      <c r="F274" s="23"/>
    </row>
    <row r="275" spans="1:6" x14ac:dyDescent="0.25">
      <c r="A275" s="284"/>
      <c r="B275" s="34">
        <v>272</v>
      </c>
      <c r="C275" s="35">
        <v>41852</v>
      </c>
      <c r="D275" s="36">
        <f>Dataset!E280</f>
        <v>247688</v>
      </c>
      <c r="E275" s="196">
        <f>'A4. Model Forecasting'!H282</f>
        <v>250477.98888888888</v>
      </c>
      <c r="F275" s="23"/>
    </row>
    <row r="276" spans="1:6" x14ac:dyDescent="0.25">
      <c r="A276" s="284"/>
      <c r="B276" s="34">
        <v>273</v>
      </c>
      <c r="C276" s="35">
        <v>41883</v>
      </c>
      <c r="D276" s="36">
        <f>Dataset!E281</f>
        <v>265144</v>
      </c>
      <c r="E276" s="196">
        <f>'A4. Model Forecasting'!H283</f>
        <v>250462.65252152522</v>
      </c>
      <c r="F276" s="23"/>
    </row>
    <row r="277" spans="1:6" x14ac:dyDescent="0.25">
      <c r="A277" s="284"/>
      <c r="B277" s="34">
        <v>274</v>
      </c>
      <c r="C277" s="35">
        <v>41913</v>
      </c>
      <c r="D277" s="36">
        <f>Dataset!E282</f>
        <v>241451</v>
      </c>
      <c r="E277" s="196">
        <f>'A4. Model Forecasting'!H284</f>
        <v>250954.97549019606</v>
      </c>
      <c r="F277" s="23"/>
    </row>
    <row r="278" spans="1:6" x14ac:dyDescent="0.25">
      <c r="A278" s="284"/>
      <c r="B278" s="34">
        <v>275</v>
      </c>
      <c r="C278" s="35">
        <v>41944</v>
      </c>
      <c r="D278" s="36">
        <f>Dataset!E283</f>
        <v>252271</v>
      </c>
      <c r="E278" s="196">
        <f>'A4. Model Forecasting'!H285</f>
        <v>251399.77472527471</v>
      </c>
      <c r="F278" s="23"/>
    </row>
    <row r="279" spans="1:6" x14ac:dyDescent="0.25">
      <c r="A279" s="284"/>
      <c r="B279" s="34">
        <v>276</v>
      </c>
      <c r="C279" s="35">
        <v>41974</v>
      </c>
      <c r="D279" s="36">
        <f>Dataset!E284</f>
        <v>233498</v>
      </c>
      <c r="E279" s="196">
        <f>'A4. Model Forecasting'!H286</f>
        <v>251554.51094890511</v>
      </c>
      <c r="F279" s="23"/>
    </row>
    <row r="280" spans="1:6" x14ac:dyDescent="0.25">
      <c r="A280" s="284"/>
      <c r="B280" s="34">
        <v>277</v>
      </c>
      <c r="C280" s="35">
        <v>42005</v>
      </c>
      <c r="D280" s="36">
        <f>Dataset!E285</f>
        <v>217220</v>
      </c>
      <c r="E280" s="196">
        <f>'A4. Model Forecasting'!H287</f>
        <v>252404.52363636365</v>
      </c>
      <c r="F280" s="23"/>
    </row>
    <row r="281" spans="1:6" x14ac:dyDescent="0.25">
      <c r="A281" s="284"/>
      <c r="B281" s="34">
        <v>278</v>
      </c>
      <c r="C281" s="35">
        <v>42036</v>
      </c>
      <c r="D281" s="36">
        <f>Dataset!E286</f>
        <v>258017</v>
      </c>
      <c r="E281" s="196">
        <f>'A4. Model Forecasting'!H288</f>
        <v>252934.99637681158</v>
      </c>
      <c r="F281" s="23"/>
    </row>
    <row r="282" spans="1:6" x14ac:dyDescent="0.25">
      <c r="A282" s="284"/>
      <c r="B282" s="34">
        <v>279</v>
      </c>
      <c r="C282" s="35">
        <v>42064</v>
      </c>
      <c r="D282" s="36">
        <f>Dataset!E287</f>
        <v>262817</v>
      </c>
      <c r="E282" s="196">
        <f>'A4. Model Forecasting'!H289</f>
        <v>253354.11552346571</v>
      </c>
      <c r="F282" s="23"/>
    </row>
    <row r="283" spans="1:6" x14ac:dyDescent="0.25">
      <c r="A283" s="284"/>
      <c r="B283" s="34">
        <v>280</v>
      </c>
      <c r="C283" s="35">
        <v>42095</v>
      </c>
      <c r="D283" s="36">
        <f>Dataset!E288</f>
        <v>270839</v>
      </c>
      <c r="E283" s="196">
        <f>'A4. Model Forecasting'!H290</f>
        <v>253752.86151079138</v>
      </c>
      <c r="F283" s="23"/>
    </row>
    <row r="284" spans="1:6" x14ac:dyDescent="0.25">
      <c r="A284" s="284"/>
      <c r="B284" s="34">
        <v>281</v>
      </c>
      <c r="C284" s="35">
        <v>42125</v>
      </c>
      <c r="D284" s="36">
        <f>Dataset!E289</f>
        <v>270574</v>
      </c>
      <c r="E284" s="196">
        <f>'A4. Model Forecasting'!H291</f>
        <v>254287.04121863798</v>
      </c>
      <c r="F284" s="23"/>
    </row>
    <row r="285" spans="1:6" x14ac:dyDescent="0.25">
      <c r="A285" s="284"/>
      <c r="B285" s="34">
        <v>282</v>
      </c>
      <c r="C285" s="35">
        <v>42156</v>
      </c>
      <c r="D285" s="36">
        <f>Dataset!E290</f>
        <v>278372</v>
      </c>
      <c r="E285" s="196">
        <f>'A4. Model Forecasting'!H292</f>
        <v>254668.17857142858</v>
      </c>
      <c r="F285" s="23"/>
    </row>
    <row r="286" spans="1:6" x14ac:dyDescent="0.25">
      <c r="A286" s="284"/>
      <c r="B286" s="34">
        <v>283</v>
      </c>
      <c r="C286" s="35">
        <v>42186</v>
      </c>
      <c r="D286" s="36">
        <f>Dataset!E291</f>
        <v>272209</v>
      </c>
      <c r="E286" s="196">
        <f>'A4. Model Forecasting'!H293</f>
        <v>255287.4433570581</v>
      </c>
      <c r="F286" s="23"/>
    </row>
    <row r="287" spans="1:6" x14ac:dyDescent="0.25">
      <c r="A287" s="284"/>
      <c r="B287" s="34">
        <v>284</v>
      </c>
      <c r="C287" s="35">
        <v>42217</v>
      </c>
      <c r="D287" s="36">
        <f>Dataset!E292</f>
        <v>255090</v>
      </c>
      <c r="E287" s="196">
        <f>'A4. Model Forecasting'!H294</f>
        <v>255957.34751773049</v>
      </c>
      <c r="F287" s="23"/>
    </row>
    <row r="288" spans="1:6" x14ac:dyDescent="0.25">
      <c r="A288" s="284"/>
      <c r="B288" s="34">
        <v>285</v>
      </c>
      <c r="C288" s="35">
        <v>42248</v>
      </c>
      <c r="D288" s="36">
        <f>Dataset!E293</f>
        <v>268469</v>
      </c>
      <c r="E288" s="196">
        <f>'A4. Model Forecasting'!H295</f>
        <v>256176.95288574792</v>
      </c>
      <c r="F288" s="23"/>
    </row>
    <row r="289" spans="1:6" x14ac:dyDescent="0.25">
      <c r="A289" s="284"/>
      <c r="B289" s="34">
        <v>286</v>
      </c>
      <c r="C289" s="35">
        <v>42278</v>
      </c>
      <c r="D289" s="36">
        <f>Dataset!E294</f>
        <v>248843</v>
      </c>
      <c r="E289" s="196">
        <f>'A4. Model Forecasting'!H296</f>
        <v>256839.71478873238</v>
      </c>
      <c r="F289" s="23"/>
    </row>
    <row r="290" spans="1:6" x14ac:dyDescent="0.25">
      <c r="A290" s="284"/>
      <c r="B290" s="34">
        <v>287</v>
      </c>
      <c r="C290" s="35">
        <v>42309</v>
      </c>
      <c r="D290" s="36">
        <f>Dataset!E295</f>
        <v>259424</v>
      </c>
      <c r="E290" s="196">
        <f>'A4. Model Forecasting'!H297</f>
        <v>257046.59736842106</v>
      </c>
      <c r="F290" s="23"/>
    </row>
    <row r="291" spans="1:6" x14ac:dyDescent="0.25">
      <c r="A291" s="284"/>
      <c r="B291" s="34">
        <v>288</v>
      </c>
      <c r="C291" s="35">
        <v>42339</v>
      </c>
      <c r="D291" s="36">
        <f>Dataset!E296</f>
        <v>239679</v>
      </c>
      <c r="E291" s="196">
        <f>'A4. Model Forecasting'!H298</f>
        <v>257698.50641025641</v>
      </c>
      <c r="F291" s="23"/>
    </row>
    <row r="292" spans="1:6" x14ac:dyDescent="0.25">
      <c r="A292" s="284"/>
      <c r="B292" s="34">
        <v>289</v>
      </c>
      <c r="C292" s="35">
        <v>42370</v>
      </c>
      <c r="D292" s="36">
        <f>Dataset!E297</f>
        <v>223011</v>
      </c>
      <c r="E292" s="196">
        <f>'A4. Model Forecasting'!H299</f>
        <v>258224.58304297327</v>
      </c>
      <c r="F292" s="23"/>
    </row>
    <row r="293" spans="1:6" x14ac:dyDescent="0.25">
      <c r="A293" s="284"/>
      <c r="B293" s="34">
        <v>290</v>
      </c>
      <c r="C293" s="35">
        <v>42401</v>
      </c>
      <c r="D293" s="36">
        <f>Dataset!E298</f>
        <v>265147</v>
      </c>
      <c r="E293" s="196">
        <f>'A4. Model Forecasting'!H300</f>
        <v>258680.82986111112</v>
      </c>
      <c r="F293" s="23"/>
    </row>
    <row r="294" spans="1:6" x14ac:dyDescent="0.25">
      <c r="A294" s="284"/>
      <c r="B294" s="34">
        <v>291</v>
      </c>
      <c r="C294" s="35">
        <v>42430</v>
      </c>
      <c r="D294" s="36">
        <f>Dataset!E299</f>
        <v>269653</v>
      </c>
      <c r="E294" s="196">
        <f>'A4. Model Forecasting'!H301</f>
        <v>259308.45790080738</v>
      </c>
      <c r="F294" s="23"/>
    </row>
    <row r="295" spans="1:6" x14ac:dyDescent="0.25">
      <c r="A295" s="284"/>
      <c r="B295" s="34">
        <v>292</v>
      </c>
      <c r="C295" s="35">
        <v>42461</v>
      </c>
      <c r="D295" s="36">
        <f>Dataset!E300</f>
        <v>277972</v>
      </c>
      <c r="E295" s="196">
        <f>'A4. Model Forecasting'!H302</f>
        <v>259916.9103448276</v>
      </c>
      <c r="F295" s="23"/>
    </row>
    <row r="296" spans="1:6" x14ac:dyDescent="0.25">
      <c r="A296" s="284"/>
      <c r="B296" s="34">
        <v>293</v>
      </c>
      <c r="C296" s="35">
        <v>42491</v>
      </c>
      <c r="D296" s="36">
        <f>Dataset!E301</f>
        <v>276991</v>
      </c>
      <c r="E296" s="196">
        <f>'A4. Model Forecasting'!H303</f>
        <v>260513.86769759448</v>
      </c>
      <c r="F296" s="23"/>
    </row>
    <row r="297" spans="1:6" x14ac:dyDescent="0.25">
      <c r="A297" s="284"/>
      <c r="B297" s="34">
        <v>294</v>
      </c>
      <c r="C297" s="35">
        <v>42522</v>
      </c>
      <c r="D297" s="36">
        <f>Dataset!E302</f>
        <v>285160</v>
      </c>
      <c r="E297" s="196">
        <f>'A4. Model Forecasting'!H304</f>
        <v>261103.53881278541</v>
      </c>
      <c r="F297" s="23"/>
    </row>
    <row r="298" spans="1:6" x14ac:dyDescent="0.25">
      <c r="A298" s="284"/>
      <c r="B298" s="34">
        <v>295</v>
      </c>
      <c r="C298" s="35">
        <v>42552</v>
      </c>
      <c r="D298" s="36">
        <f>Dataset!E303</f>
        <v>279213</v>
      </c>
      <c r="E298" s="196">
        <f>'A4. Model Forecasting'!H305</f>
        <v>261664.80432309443</v>
      </c>
      <c r="F298" s="23"/>
    </row>
    <row r="299" spans="1:6" x14ac:dyDescent="0.25">
      <c r="A299" s="284"/>
      <c r="B299" s="34">
        <v>296</v>
      </c>
      <c r="C299" s="35">
        <v>42583</v>
      </c>
      <c r="D299" s="36">
        <f>Dataset!E304</f>
        <v>262039</v>
      </c>
      <c r="E299" s="196">
        <f>'A4. Model Forecasting'!H306</f>
        <v>262208.7925170068</v>
      </c>
      <c r="F299" s="23"/>
    </row>
    <row r="300" spans="1:6" x14ac:dyDescent="0.25">
      <c r="A300" s="284"/>
      <c r="B300" s="34">
        <v>297</v>
      </c>
      <c r="C300" s="35">
        <v>42614</v>
      </c>
      <c r="D300" s="36">
        <f>Dataset!E305</f>
        <v>275610</v>
      </c>
      <c r="E300" s="196">
        <f>'A4. Model Forecasting'!H307</f>
        <v>262732.87005649717</v>
      </c>
      <c r="F300" s="23"/>
    </row>
    <row r="301" spans="1:6" x14ac:dyDescent="0.25">
      <c r="A301" s="284"/>
      <c r="B301" s="34">
        <v>298</v>
      </c>
      <c r="C301" s="35">
        <v>42644</v>
      </c>
      <c r="D301" s="36">
        <f>Dataset!E306</f>
        <v>255154</v>
      </c>
      <c r="E301" s="196">
        <f>'A4. Model Forecasting'!H308</f>
        <v>263356.63513513515</v>
      </c>
      <c r="F301" s="23"/>
    </row>
    <row r="302" spans="1:6" x14ac:dyDescent="0.25">
      <c r="A302" s="284"/>
      <c r="B302" s="34">
        <v>299</v>
      </c>
      <c r="C302" s="35">
        <v>42675</v>
      </c>
      <c r="D302" s="36">
        <f>Dataset!E307</f>
        <v>264778</v>
      </c>
      <c r="E302" s="196">
        <f>'A4. Model Forecasting'!H309</f>
        <v>263881.53030303027</v>
      </c>
      <c r="F302" s="23"/>
    </row>
    <row r="303" spans="1:6" x14ac:dyDescent="0.25">
      <c r="A303" s="284"/>
      <c r="B303" s="34">
        <v>300</v>
      </c>
      <c r="C303" s="35">
        <v>42705</v>
      </c>
      <c r="D303" s="36">
        <f>Dataset!E308</f>
        <v>244587</v>
      </c>
      <c r="E303" s="196">
        <f>'A4. Model Forecasting'!H310</f>
        <v>264438.66946308722</v>
      </c>
      <c r="F303" s="23"/>
    </row>
    <row r="304" spans="1:6" x14ac:dyDescent="0.25">
      <c r="A304" s="284"/>
      <c r="B304" s="34">
        <v>301</v>
      </c>
      <c r="C304" s="35">
        <v>42736</v>
      </c>
      <c r="D304" s="36">
        <f>Dataset!E309</f>
        <v>226947</v>
      </c>
      <c r="E304" s="196">
        <f>'A4. Model Forecasting'!H311</f>
        <v>264816.13405797101</v>
      </c>
      <c r="F304" s="23"/>
    </row>
    <row r="305" spans="1:6" x14ac:dyDescent="0.25">
      <c r="A305" s="284"/>
      <c r="B305" s="34">
        <v>302</v>
      </c>
      <c r="C305" s="35">
        <v>42767</v>
      </c>
      <c r="D305" s="36">
        <f>Dataset!E310</f>
        <v>267355</v>
      </c>
      <c r="E305" s="196">
        <f>'A4. Model Forecasting'!H312</f>
        <v>265165.39333333337</v>
      </c>
      <c r="F305" s="23"/>
    </row>
    <row r="306" spans="1:6" x14ac:dyDescent="0.25">
      <c r="A306" s="284"/>
      <c r="B306" s="34">
        <v>303</v>
      </c>
      <c r="C306" s="35">
        <v>42795</v>
      </c>
      <c r="D306" s="36">
        <f>Dataset!E311</f>
        <v>272904</v>
      </c>
      <c r="E306" s="196">
        <f>'A4. Model Forecasting'!H313</f>
        <v>265626.90005537099</v>
      </c>
      <c r="F306" s="23"/>
    </row>
    <row r="307" spans="1:6" x14ac:dyDescent="0.25">
      <c r="A307" s="284"/>
      <c r="B307" s="34">
        <v>304</v>
      </c>
      <c r="C307" s="35">
        <v>42826</v>
      </c>
      <c r="D307" s="36">
        <f>Dataset!E312</f>
        <v>283956</v>
      </c>
      <c r="E307" s="196">
        <f>'A4. Model Forecasting'!H314</f>
        <v>265828.09547461371</v>
      </c>
      <c r="F307" s="23"/>
    </row>
    <row r="308" spans="1:6" x14ac:dyDescent="0.25">
      <c r="A308" s="284"/>
      <c r="B308" s="34">
        <v>305</v>
      </c>
      <c r="C308" s="35">
        <v>42856</v>
      </c>
      <c r="D308" s="36">
        <f>Dataset!E313</f>
        <v>280537</v>
      </c>
      <c r="E308" s="196">
        <f>'A4. Model Forecasting'!H315</f>
        <v>266134.25577557756</v>
      </c>
      <c r="F308" s="23"/>
    </row>
    <row r="309" spans="1:6" x14ac:dyDescent="0.25">
      <c r="A309" s="284"/>
      <c r="B309" s="34">
        <v>306</v>
      </c>
      <c r="C309" s="35">
        <v>42887</v>
      </c>
      <c r="D309" s="36">
        <f>Dataset!E314</f>
        <v>287343</v>
      </c>
      <c r="E309" s="196">
        <f>'A4. Model Forecasting'!H316</f>
        <v>266620.33223684208</v>
      </c>
      <c r="F309" s="23"/>
    </row>
    <row r="310" spans="1:6" x14ac:dyDescent="0.25">
      <c r="A310" s="284"/>
      <c r="B310" s="34">
        <v>307</v>
      </c>
      <c r="C310" s="35">
        <v>42917</v>
      </c>
      <c r="D310" s="36">
        <f>Dataset!E315</f>
        <v>283184</v>
      </c>
      <c r="E310" s="196">
        <f>'A4. Model Forecasting'!H317</f>
        <v>266936.84918032784</v>
      </c>
      <c r="F310" s="23"/>
    </row>
    <row r="311" spans="1:6" x14ac:dyDescent="0.25">
      <c r="A311" s="284"/>
      <c r="B311" s="34">
        <v>308</v>
      </c>
      <c r="C311" s="35">
        <v>42948</v>
      </c>
      <c r="D311" s="36">
        <f>Dataset!E316</f>
        <v>262673</v>
      </c>
      <c r="E311" s="196">
        <f>'A4. Model Forecasting'!H318</f>
        <v>267103.81209150329</v>
      </c>
      <c r="F311" s="23"/>
    </row>
    <row r="312" spans="1:6" x14ac:dyDescent="0.25">
      <c r="A312" s="284"/>
      <c r="B312" s="34">
        <v>309</v>
      </c>
      <c r="C312" s="35">
        <v>42979</v>
      </c>
      <c r="D312" s="36">
        <f>Dataset!E317</f>
        <v>278937</v>
      </c>
      <c r="E312" s="196">
        <f>'A4. Model Forecasting'!H319</f>
        <v>267366.60857763299</v>
      </c>
      <c r="F312" s="23"/>
    </row>
    <row r="313" spans="1:6" x14ac:dyDescent="0.25">
      <c r="A313" s="284"/>
      <c r="B313" s="34">
        <v>310</v>
      </c>
      <c r="C313" s="35">
        <v>43009</v>
      </c>
      <c r="D313" s="36">
        <f>Dataset!E318</f>
        <v>257712</v>
      </c>
      <c r="E313" s="196">
        <f>'A4. Model Forecasting'!H320</f>
        <v>267471.16341991344</v>
      </c>
      <c r="F313" s="23"/>
    </row>
    <row r="314" spans="1:6" x14ac:dyDescent="0.25">
      <c r="A314" s="284"/>
      <c r="B314" s="34">
        <v>311</v>
      </c>
      <c r="C314" s="35">
        <v>43040</v>
      </c>
      <c r="D314" s="36">
        <f>Dataset!E319</f>
        <v>266535</v>
      </c>
      <c r="E314" s="196">
        <f>'A4. Model Forecasting'!H321</f>
        <v>267678.47653721686</v>
      </c>
      <c r="F314" s="23"/>
    </row>
    <row r="315" spans="1:6" ht="15.75" thickBot="1" x14ac:dyDescent="0.3">
      <c r="A315" s="285"/>
      <c r="B315" s="45">
        <v>312</v>
      </c>
      <c r="C315" s="46">
        <v>43070</v>
      </c>
      <c r="D315" s="114">
        <f>Dataset!E320</f>
        <v>245695</v>
      </c>
      <c r="E315" s="124">
        <f>'A4. Model Forecasting'!H322</f>
        <v>267919.08655913977</v>
      </c>
      <c r="F315" s="23"/>
    </row>
    <row r="316" spans="1:6" x14ac:dyDescent="0.25">
      <c r="A316" s="277" t="s">
        <v>62</v>
      </c>
      <c r="B316" s="34">
        <v>313</v>
      </c>
      <c r="C316" s="35">
        <v>43101</v>
      </c>
      <c r="D316" s="148">
        <f>Dataset!E321</f>
        <v>226660</v>
      </c>
      <c r="E316" s="197">
        <f>'A4. Model Forecasting'!H323</f>
        <v>267997.39067524119</v>
      </c>
      <c r="F316" s="23"/>
    </row>
    <row r="317" spans="1:6" x14ac:dyDescent="0.25">
      <c r="A317" s="278"/>
      <c r="B317" s="34">
        <v>314</v>
      </c>
      <c r="C317" s="35">
        <v>43132</v>
      </c>
      <c r="D317" s="148">
        <f>Dataset!E322</f>
        <v>268480</v>
      </c>
      <c r="E317" s="198">
        <f>'A4. Model Forecasting'!H324</f>
        <v>268272.28135048237</v>
      </c>
      <c r="F317" s="23"/>
    </row>
    <row r="318" spans="1:6" x14ac:dyDescent="0.25">
      <c r="A318" s="278"/>
      <c r="B318" s="34">
        <v>315</v>
      </c>
      <c r="C318" s="35">
        <v>43160</v>
      </c>
      <c r="D318" s="148">
        <f>Dataset!E323</f>
        <v>272475</v>
      </c>
      <c r="E318" s="198">
        <f>'A4. Model Forecasting'!H325</f>
        <v>268547.17202572356</v>
      </c>
      <c r="F318" s="23"/>
    </row>
    <row r="319" spans="1:6" x14ac:dyDescent="0.25">
      <c r="A319" s="278"/>
      <c r="B319" s="34">
        <v>316</v>
      </c>
      <c r="C319" s="35">
        <v>43191</v>
      </c>
      <c r="D319" s="148">
        <f>Dataset!E324</f>
        <v>286164</v>
      </c>
      <c r="E319" s="198">
        <f>'A4. Model Forecasting'!H326</f>
        <v>268822.06270096474</v>
      </c>
      <c r="F319" s="23"/>
    </row>
    <row r="320" spans="1:6" x14ac:dyDescent="0.25">
      <c r="A320" s="278"/>
      <c r="B320" s="34">
        <v>317</v>
      </c>
      <c r="C320" s="35">
        <v>43221</v>
      </c>
      <c r="D320" s="148">
        <f>Dataset!E325</f>
        <v>280877</v>
      </c>
      <c r="E320" s="198">
        <f>'A4. Model Forecasting'!H327</f>
        <v>269096.95337620593</v>
      </c>
      <c r="F320" s="23"/>
    </row>
    <row r="321" spans="1:6" x14ac:dyDescent="0.25">
      <c r="A321" s="278"/>
      <c r="B321" s="199">
        <v>318</v>
      </c>
      <c r="C321" s="35">
        <v>43252</v>
      </c>
      <c r="D321" s="148">
        <f>Dataset!E326</f>
        <v>288145</v>
      </c>
      <c r="E321" s="198">
        <f>'A4. Model Forecasting'!H328</f>
        <v>269371.84405144711</v>
      </c>
      <c r="F321" s="23"/>
    </row>
    <row r="322" spans="1:6" x14ac:dyDescent="0.25">
      <c r="A322" s="278"/>
      <c r="B322" s="34">
        <v>319</v>
      </c>
      <c r="C322" s="35">
        <v>43282</v>
      </c>
      <c r="D322" s="148">
        <f>Dataset!E327</f>
        <v>286608</v>
      </c>
      <c r="E322" s="198">
        <f>'A4. Model Forecasting'!H329</f>
        <v>269646.7347266883</v>
      </c>
      <c r="F322" s="23"/>
    </row>
    <row r="323" spans="1:6" x14ac:dyDescent="0.25">
      <c r="A323" s="278"/>
      <c r="B323" s="34">
        <v>320</v>
      </c>
      <c r="C323" s="35">
        <v>43313</v>
      </c>
      <c r="D323" s="148">
        <f>Dataset!E328</f>
        <v>260595</v>
      </c>
      <c r="E323" s="198">
        <f>'A4. Model Forecasting'!H330</f>
        <v>269921.62540192949</v>
      </c>
      <c r="F323" s="23"/>
    </row>
    <row r="324" spans="1:6" x14ac:dyDescent="0.25">
      <c r="A324" s="278"/>
      <c r="B324" s="34">
        <v>321</v>
      </c>
      <c r="C324" s="35">
        <v>43344</v>
      </c>
      <c r="D324" s="148">
        <f>Dataset!E329</f>
        <v>282174</v>
      </c>
      <c r="E324" s="198">
        <f>'A4. Model Forecasting'!H331</f>
        <v>270196.51607717067</v>
      </c>
      <c r="F324" s="23"/>
    </row>
    <row r="325" spans="1:6" x14ac:dyDescent="0.25">
      <c r="A325" s="278"/>
      <c r="B325" s="34">
        <v>322</v>
      </c>
      <c r="C325" s="35">
        <v>43374</v>
      </c>
      <c r="D325" s="148">
        <f>Dataset!E330</f>
        <v>258590</v>
      </c>
      <c r="E325" s="198">
        <f>'A4. Model Forecasting'!H332</f>
        <v>270471.40675241186</v>
      </c>
      <c r="F325" s="23"/>
    </row>
    <row r="326" spans="1:6" x14ac:dyDescent="0.25">
      <c r="A326" s="278"/>
      <c r="B326" s="34">
        <v>323</v>
      </c>
      <c r="C326" s="35">
        <v>43405</v>
      </c>
      <c r="D326" s="148">
        <f>Dataset!E331</f>
        <v>268413</v>
      </c>
      <c r="E326" s="198">
        <f>'A4. Model Forecasting'!H333</f>
        <v>270746.29742765304</v>
      </c>
      <c r="F326" s="23"/>
    </row>
    <row r="327" spans="1:6" ht="15.75" thickBot="1" x14ac:dyDescent="0.3">
      <c r="A327" s="279"/>
      <c r="B327" s="45">
        <v>324</v>
      </c>
      <c r="C327" s="46">
        <v>43435</v>
      </c>
      <c r="D327" s="164">
        <f>Dataset!E332</f>
        <v>287536</v>
      </c>
      <c r="E327" s="200">
        <f>'A4. Model Forecasting'!H334</f>
        <v>271021.18810289423</v>
      </c>
      <c r="F327" s="23"/>
    </row>
  </sheetData>
  <mergeCells count="5">
    <mergeCell ref="A4:A315"/>
    <mergeCell ref="A316:A327"/>
    <mergeCell ref="B2:E2"/>
    <mergeCell ref="H24:L25"/>
    <mergeCell ref="H15:L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A1. Summary</vt:lpstr>
      <vt:lpstr>A2. Decomposition</vt:lpstr>
      <vt:lpstr>A2.1 Seasonality Index</vt:lpstr>
      <vt:lpstr>A3. Model Building</vt:lpstr>
      <vt:lpstr>A4. Model Forecasting</vt:lpstr>
      <vt:lpstr>TES Forecast results</vt:lpstr>
      <vt:lpstr>A4.1. Summary of Error Measures</vt:lpstr>
      <vt:lpstr>A6. Safety Stock</vt:lpstr>
      <vt:lpstr>A7. Simulation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umar farooq</dc:creator>
  <cp:keywords/>
  <dc:description/>
  <cp:lastModifiedBy>Thuc Quyen Nguyen</cp:lastModifiedBy>
  <cp:revision/>
  <dcterms:created xsi:type="dcterms:W3CDTF">2023-03-18T16:28:17Z</dcterms:created>
  <dcterms:modified xsi:type="dcterms:W3CDTF">2023-05-18T12:42:30Z</dcterms:modified>
  <cp:category/>
  <cp:contentStatus/>
</cp:coreProperties>
</file>