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fileSharing readOnlyRecommended="1"/>
  <workbookPr/>
  <mc:AlternateContent xmlns:mc="http://schemas.openxmlformats.org/markup-compatibility/2006">
    <mc:Choice Requires="x15">
      <x15ac:absPath xmlns:x15ac="http://schemas.microsoft.com/office/spreadsheetml/2010/11/ac" url="/Users/quinnduong/Downloads/"/>
    </mc:Choice>
  </mc:AlternateContent>
  <xr:revisionPtr revIDLastSave="0" documentId="13_ncr:1_{049618A9-518A-C745-B468-B565E3BFEEFA}" xr6:coauthVersionLast="47" xr6:coauthVersionMax="47" xr10:uidLastSave="{00000000-0000-0000-0000-000000000000}"/>
  <workbookProtection workbookAlgorithmName="SHA-512" workbookHashValue="cM/i2M8Vjo36tD2QVOmKM1R1L3343M0pnt9fy4W6rL6yJtET6brNNLeopYBUwE9LfDtKPh7785JY7fX2nJNWLw==" workbookSaltValue="bCOv2ZZn5zLgbeyGYNDaHQ==" workbookSpinCount="100000" lockStructure="1"/>
  <bookViews>
    <workbookView xWindow="0" yWindow="0" windowWidth="28800" windowHeight="18000" activeTab="4" xr2:uid="{00000000-000D-0000-FFFF-FFFF00000000}"/>
  </bookViews>
  <sheets>
    <sheet name="Pivottables 2" sheetId="10" r:id="rId1"/>
    <sheet name="Data tables" sheetId="1" r:id="rId2"/>
    <sheet name="Pivottables" sheetId="7" r:id="rId3"/>
    <sheet name="Income Sources" sheetId="2" r:id="rId4"/>
    <sheet name="Geographically" sheetId="5" r:id="rId5"/>
    <sheet name="Sales Process" sheetId="6" r:id="rId6"/>
  </sheets>
  <definedNames>
    <definedName name="Slicer_Year">#N/A</definedName>
    <definedName name="Slicer_Year1">#N/A</definedName>
    <definedName name="Slicer_Year2">#N/A</definedName>
  </definedNames>
  <calcPr calcId="191029"/>
  <pivotCaches>
    <pivotCache cacheId="6" r:id="rId7"/>
    <pivotCache cacheId="7" r:id="rId8"/>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Q9" i="10" l="1"/>
  <c r="BI8" i="10"/>
  <c r="BI9" i="10"/>
  <c r="BI7" i="10"/>
  <c r="AZ25" i="10"/>
  <c r="BC20" i="10"/>
  <c r="BC11" i="10"/>
  <c r="BC19" i="10"/>
  <c r="BC12" i="10"/>
  <c r="BB20" i="10"/>
  <c r="BB19" i="10"/>
  <c r="BA20" i="10"/>
  <c r="BA19" i="10"/>
  <c r="AZ20" i="10"/>
  <c r="AZ19" i="10"/>
  <c r="BB12" i="10"/>
  <c r="BB11" i="10"/>
  <c r="BA12" i="10"/>
  <c r="BA11" i="10"/>
  <c r="AZ12" i="10"/>
  <c r="AZ11" i="10"/>
  <c r="BC8" i="10"/>
  <c r="BC7" i="10"/>
  <c r="BB8" i="10"/>
  <c r="BB7" i="10"/>
  <c r="BA8" i="10"/>
  <c r="BA7" i="10"/>
  <c r="AZ8" i="10"/>
  <c r="AZ7" i="10"/>
  <c r="AE5" i="10"/>
  <c r="AF5" i="10" s="1"/>
  <c r="I6" i="10"/>
  <c r="G5" i="10"/>
  <c r="G6" i="10"/>
  <c r="G7" i="10"/>
  <c r="G8" i="10"/>
  <c r="G9" i="10"/>
  <c r="G4" i="10"/>
  <c r="F4" i="10"/>
  <c r="I7" i="10"/>
  <c r="I8" i="10"/>
  <c r="I9" i="10"/>
  <c r="I5" i="10"/>
  <c r="I4" i="10"/>
  <c r="H5" i="10"/>
  <c r="H6" i="10"/>
  <c r="H7" i="10"/>
  <c r="H8" i="10"/>
  <c r="H9" i="10"/>
  <c r="H4" i="10"/>
  <c r="F5" i="10"/>
  <c r="F6" i="10"/>
  <c r="F7" i="10"/>
  <c r="F8" i="10"/>
  <c r="F9" i="10"/>
  <c r="Q5" i="10"/>
  <c r="P6" i="10"/>
  <c r="Q7" i="10"/>
  <c r="Q8" i="10"/>
  <c r="Q9" i="10"/>
  <c r="Q4" i="10"/>
  <c r="P5" i="10"/>
  <c r="P7" i="10"/>
  <c r="AZ11" i="7"/>
  <c r="AZ9" i="7"/>
  <c r="AZ10" i="7"/>
  <c r="AZ12" i="7"/>
  <c r="AZ13" i="7"/>
  <c r="AZ14" i="7"/>
  <c r="AZ15" i="7"/>
  <c r="AZ16" i="7"/>
  <c r="AZ17" i="7"/>
  <c r="AZ18" i="7"/>
  <c r="AZ19" i="7"/>
  <c r="AZ20" i="7"/>
  <c r="AZ21" i="7"/>
  <c r="AZ22" i="7"/>
  <c r="AZ23" i="7"/>
  <c r="AZ24" i="7"/>
  <c r="AZ25" i="7"/>
  <c r="AZ26" i="7"/>
  <c r="AZ27" i="7"/>
  <c r="AZ28" i="7"/>
  <c r="AZ8" i="7"/>
  <c r="AY9" i="7"/>
  <c r="AY10" i="7"/>
  <c r="AY11" i="7"/>
  <c r="AY12" i="7"/>
  <c r="AY13" i="7"/>
  <c r="AY14" i="7"/>
  <c r="AY15" i="7"/>
  <c r="AY16" i="7"/>
  <c r="AY17" i="7"/>
  <c r="AY18" i="7"/>
  <c r="AY19" i="7"/>
  <c r="AY20" i="7"/>
  <c r="AY21" i="7"/>
  <c r="AY22" i="7"/>
  <c r="AY23" i="7"/>
  <c r="AY24" i="7"/>
  <c r="AY25" i="7"/>
  <c r="AY26" i="7"/>
  <c r="AY27" i="7"/>
  <c r="AY28" i="7"/>
  <c r="AY8" i="7"/>
  <c r="AC8" i="7"/>
  <c r="O8" i="7"/>
  <c r="O9" i="7"/>
  <c r="O10" i="7"/>
  <c r="O11" i="7"/>
  <c r="O12" i="7"/>
  <c r="O7" i="7"/>
  <c r="N8" i="7"/>
  <c r="N9" i="7"/>
  <c r="N10" i="7"/>
  <c r="N11" i="7"/>
  <c r="N12" i="7"/>
  <c r="N7" i="7"/>
  <c r="K8" i="7"/>
  <c r="K9" i="7"/>
  <c r="K10" i="7"/>
  <c r="K11" i="7"/>
  <c r="K12" i="7"/>
  <c r="K7" i="7"/>
  <c r="AL6" i="10"/>
  <c r="T8" i="7"/>
  <c r="AR7" i="7"/>
  <c r="AR8" i="7"/>
  <c r="AQ7" i="7"/>
  <c r="AQ8" i="7"/>
  <c r="AJ8" i="7"/>
  <c r="M4" i="10"/>
  <c r="W5" i="10"/>
  <c r="BI10" i="10" l="1"/>
  <c r="AL11" i="10"/>
  <c r="AM6" i="10"/>
  <c r="AM11" i="10" s="1"/>
  <c r="AE6" i="10"/>
  <c r="AC6" i="10"/>
  <c r="AD6" i="10"/>
  <c r="AB6" i="10"/>
  <c r="P4" i="10"/>
  <c r="Q6" i="10"/>
  <c r="P9" i="10"/>
  <c r="P8" i="10"/>
  <c r="Z6" i="10"/>
  <c r="V5" i="10"/>
  <c r="Y6" i="10" s="1"/>
  <c r="U8" i="7"/>
  <c r="L7" i="7"/>
  <c r="M7" i="7" s="1"/>
  <c r="L11" i="7"/>
  <c r="M11" i="7" s="1"/>
  <c r="L12" i="7"/>
  <c r="M12" i="7" s="1"/>
  <c r="L10" i="7"/>
  <c r="M10" i="7" s="1"/>
  <c r="L9" i="7"/>
  <c r="M9" i="7" s="1"/>
  <c r="L8" i="7"/>
  <c r="M8" i="7" s="1"/>
</calcChain>
</file>

<file path=xl/sharedStrings.xml><?xml version="1.0" encoding="utf-8"?>
<sst xmlns="http://schemas.openxmlformats.org/spreadsheetml/2006/main" count="28787" uniqueCount="117">
  <si>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</si>
  <si>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</si>
  <si>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</si>
  <si>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</si>
  <si>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</si>
  <si>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</si>
  <si>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</si>
  <si>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</si>
  <si>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</si>
  <si>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</si>
  <si>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</si>
  <si>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</si>
  <si>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</si>
  <si>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</si>
  <si>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</si>
  <si>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</si>
  <si>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</si>
  <si>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</si>
  <si>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</si>
  <si>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</si>
  <si>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</si>
  <si>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</si>
  <si>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</si>
  <si>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</si>
  <si>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</si>
  <si>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</si>
  <si>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</si>
  <si>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</si>
  <si>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</si>
  <si>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</si>
  <si>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</si>
  <si>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</si>
  <si>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</si>
  <si>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</si>
  <si>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</si>
  <si>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</si>
  <si>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</si>
  <si>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</si>
  <si>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</si>
  <si>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</si>
  <si>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</si>
  <si>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</si>
  <si>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</si>
  <si>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</si>
  <si>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</si>
  <si>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</si>
  <si>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</si>
  <si>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</si>
  <si>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</si>
  <si>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</si>
  <si>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</si>
  <si>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</si>
  <si>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</si>
  <si>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</si>
  <si>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</si>
  <si>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</si>
  <si>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</si>
  <si>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</si>
  <si>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</si>
  <si>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</si>
  <si>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</si>
  <si>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</si>
  <si>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</si>
  <si>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</si>
  <si>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</si>
  <si>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</si>
  <si>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</si>
  <si>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</si>
  <si>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</si>
  <si>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</si>
  <si>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</si>
  <si>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</si>
  <si>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</si>
  <si>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</si>
  <si>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</si>
  <si>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</si>
  <si>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</si>
  <si>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</si>
  <si>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</si>
  <si>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</si>
  <si>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</si>
  <si>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</si>
  <si>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</si>
  <si>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Max</t>
  </si>
  <si>
    <t>Sum of Target Income</t>
  </si>
  <si>
    <t>Sum of Counts</t>
  </si>
  <si>
    <t>Sum of Counts2</t>
  </si>
  <si>
    <t>Without Max</t>
  </si>
  <si>
    <t>Count</t>
  </si>
  <si>
    <t>Count %</t>
  </si>
  <si>
    <t>Avg Income by Month</t>
  </si>
  <si>
    <t>x</t>
  </si>
  <si>
    <t>Sum of operating profit</t>
  </si>
  <si>
    <t>Operating profits</t>
  </si>
  <si>
    <t>Sum of Amount</t>
  </si>
  <si>
    <t>Sum of Amount2</t>
  </si>
  <si>
    <t>Geographically</t>
  </si>
  <si>
    <t>Total sales</t>
  </si>
  <si>
    <t>Sum of Target</t>
  </si>
  <si>
    <t>Remaining Percentage</t>
  </si>
  <si>
    <t>Actual</t>
  </si>
  <si>
    <t>Highest Country</t>
  </si>
  <si>
    <t>Non-Highest Country</t>
  </si>
  <si>
    <t>Payroll Taxes</t>
  </si>
  <si>
    <t>Property Taxes</t>
  </si>
  <si>
    <t>Excise Taxes</t>
  </si>
  <si>
    <t>Total Taxes</t>
  </si>
  <si>
    <t>Percentage</t>
  </si>
  <si>
    <t>Count of POS</t>
  </si>
  <si>
    <t>Count of Payment Method</t>
  </si>
  <si>
    <t>Count of Registration Status</t>
  </si>
  <si>
    <t>Line</t>
  </si>
  <si>
    <t xml:space="preserve">Empty Circle </t>
  </si>
  <si>
    <t xml:space="preserve"> Circle </t>
  </si>
  <si>
    <t>Count of Sale Status</t>
  </si>
  <si>
    <t>Count of Delivery Type</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</si>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</sst>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0.0%"/>
    <numFmt numFmtId="166" formatCode="0.00000"/>
    <numFmt numFmtId="167" formatCode="_(&quot;$&quot;* #,##0_);_(&quot;$&quot;* \(#,##0\);_(&quot;$&quot;* &quot;-&quot;??_);_(@_)"/>
  </numFmts>
  <fonts count="1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2"/>
      <color theme="1"/>
      <name val="Helvetica"/>
      <family val="2"/>
    </font>
    <font>
      <sz val="11"/>
      <color theme="0"/>
      <name val="Arial"/>
      <family val="2"/>
    </font>
    <font>
      <sz val="11"/>
      <color theme="1"/>
      <name val="Arial"/>
      <family val="2"/>
    </font>
    <font>
      <sz val="11"/>
      <color theme="6" tint="-0.249977111117893"/>
      <name val="Arial"/>
      <family val="2"/>
    </font>
    <font>
      <sz val="11"/>
      <color theme="0"/>
      <name val="Calibri"/>
      <family val="2"/>
      <scheme val="minor"/>
    </font>
    <font>
      <b/>
      <sz val="11"/>
      <color theme="0"/>
      <name val="Calibri"/>
      <family val="2"/>
      <scheme val="minor"/>
    </font>
    <font>
      <sz val="11"/>
      <color theme="5"/>
      <name val="Arial"/>
      <family val="2"/>
    </font>
    <font>
      <sz val="11"/>
      <color theme="5"/>
      <name val="Calibri"/>
      <family val="2"/>
      <scheme val="minor"/>
    </font>
    <font>
      <sz val="11"/>
      <color theme="0"/>
      <name val="Calibri (Body)"/>
    </font>
    <font>
      <sz val="16"/>
      <color rgb="FFC240D8"/>
      <name val="Calibri"/>
      <family val="2"/>
      <scheme val="minor"/>
    </font>
    <font>
      <sz val="16"/>
      <color rgb="FF0F11A7"/>
      <name val="Calibri"/>
      <family val="2"/>
      <scheme val="minor"/>
    </font>
    <font>
      <sz val="16"/>
      <color rgb="FF296EFC"/>
      <name val="Calibri"/>
      <family val="2"/>
      <scheme val="minor"/>
    </font>
    <font>
      <sz val="16"/>
      <color rgb="FF70339F"/>
      <name val="Calibri"/>
      <family val="2"/>
      <scheme val="minor"/>
    </font>
    <font>
      <b/>
      <sz val="11"/>
      <color rgb="FFFFFFFF"/>
      <name val="Calibri"/>
      <family val="2"/>
      <scheme val="minor"/>
    </font>
    <font>
      <sz val="11"/>
      <color theme="1"/>
      <name val="Arial"/>
      <family val="2"/>
    </font>
  </fonts>
  <fills count="14">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bgColor theme="4"/>
      </patternFill>
    </fill>
    <fill>
      <patternFill patternType="solid">
        <fgColor rgb="FFCC0E6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rgb="FFD8AFFF"/>
        <bgColor indexed="64"/>
      </patternFill>
    </fill>
    <fill>
      <patternFill patternType="solid">
        <fgColor rgb="FF7030A0"/>
        <bgColor theme="4" tint="0.79998168889431442"/>
      </patternFill>
    </fill>
    <fill>
      <patternFill patternType="solid">
        <fgColor rgb="FF7030A0"/>
        <bgColor rgb="FFDDEBF7"/>
      </patternFill>
    </fill>
    <fill>
      <patternFill patternType="solid">
        <fgColor theme="0" tint="-0.249977111117893"/>
        <bgColor indexed="64"/>
      </patternFill>
    </fill>
    <fill>
      <patternFill patternType="solid">
        <fgColor rgb="FF194AFE"/>
        <bgColor indexed="64"/>
      </patternFill>
    </fill>
    <fill>
      <patternFill patternType="solid">
        <fgColor theme="2"/>
        <bgColor indexed="64"/>
      </patternFill>
    </fill>
  </fills>
  <borders count="12">
    <border>
      <left/>
      <right/>
      <top/>
      <bottom/>
      <diagonal/>
    </border>
    <border>
      <left/>
      <right/>
      <top/>
      <bottom style="thin">
        <color theme="4" tint="0.39997558519241921"/>
      </bottom>
      <diagonal/>
    </border>
    <border>
      <left/>
      <right/>
      <top style="thin">
        <color theme="0" tint="-0.34998626667073579"/>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rgb="FF9BC2E6"/>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applyFont="1"/>
    <xf numFmtId="0" fontId="5" fillId="4" borderId="0" xfId="0" applyFont="1" applyFill="1" applyAlignment="1">
      <alignment horizontal="center" vertical="center"/>
    </xf>
    <xf numFmtId="0" fontId="6" fillId="0" borderId="0" xfId="0" applyFont="1" applyAlignment="1">
      <alignment horizontal="center" vertical="center"/>
    </xf>
    <xf numFmtId="0" fontId="5" fillId="5" borderId="0" xfId="0" applyFont="1" applyFill="1" applyAlignment="1">
      <alignment horizontal="center" vertical="center"/>
    </xf>
    <xf numFmtId="0" fontId="2" fillId="5" borderId="0" xfId="0" applyFont="1" applyFill="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0" borderId="0" xfId="0" pivotButton="1"/>
    <xf numFmtId="10" fontId="0" fillId="0" borderId="0" xfId="0" applyNumberFormat="1"/>
    <xf numFmtId="0" fontId="6" fillId="0" borderId="0" xfId="0" applyFont="1" applyAlignment="1">
      <alignment vertical="center"/>
    </xf>
    <xf numFmtId="10" fontId="6" fillId="0" borderId="0" xfId="0" applyNumberFormat="1" applyFont="1" applyAlignment="1">
      <alignment vertical="center"/>
    </xf>
    <xf numFmtId="0" fontId="2" fillId="6" borderId="0" xfId="0" applyFont="1" applyFill="1" applyAlignment="1">
      <alignment horizontal="center" vertical="center"/>
    </xf>
    <xf numFmtId="164" fontId="6" fillId="0" borderId="0" xfId="1" applyNumberFormat="1" applyFont="1" applyAlignment="1">
      <alignment vertical="center"/>
    </xf>
    <xf numFmtId="9" fontId="6" fillId="0" borderId="0" xfId="3" applyFont="1" applyAlignment="1">
      <alignment vertical="center"/>
    </xf>
    <xf numFmtId="9" fontId="6" fillId="0" borderId="0" xfId="0" applyNumberFormat="1" applyFont="1" applyAlignment="1">
      <alignment vertical="center"/>
    </xf>
    <xf numFmtId="10" fontId="6" fillId="0" borderId="0" xfId="3" applyNumberFormat="1" applyFont="1" applyAlignment="1">
      <alignment vertical="center"/>
    </xf>
    <xf numFmtId="0" fontId="10" fillId="0" borderId="0" xfId="0" applyFont="1" applyAlignment="1">
      <alignment vertical="center"/>
    </xf>
    <xf numFmtId="0" fontId="11" fillId="0" borderId="0" xfId="0" applyFont="1"/>
    <xf numFmtId="0" fontId="0" fillId="7" borderId="0" xfId="0" applyFill="1"/>
    <xf numFmtId="0" fontId="0" fillId="3" borderId="0" xfId="0" applyFill="1" applyAlignment="1">
      <alignment horizontal="left" vertical="center"/>
    </xf>
    <xf numFmtId="0" fontId="0" fillId="8" borderId="0" xfId="0" applyFill="1"/>
    <xf numFmtId="167" fontId="0" fillId="0" borderId="2" xfId="2" applyNumberFormat="1" applyFont="1" applyFill="1" applyBorder="1"/>
    <xf numFmtId="9" fontId="0" fillId="0" borderId="0" xfId="3" applyFont="1"/>
    <xf numFmtId="166" fontId="0" fillId="0" borderId="0" xfId="0" applyNumberFormat="1"/>
    <xf numFmtId="9" fontId="0" fillId="0" borderId="0" xfId="3" applyFont="1" applyBorder="1"/>
    <xf numFmtId="9" fontId="0" fillId="0" borderId="9" xfId="3" applyFont="1" applyBorder="1"/>
    <xf numFmtId="9" fontId="0" fillId="0" borderId="10" xfId="3" applyFont="1" applyBorder="1"/>
    <xf numFmtId="0" fontId="8" fillId="3" borderId="0" xfId="0" applyFont="1" applyFill="1"/>
    <xf numFmtId="0" fontId="8" fillId="3" borderId="3" xfId="0" applyFont="1" applyFill="1" applyBorder="1" applyAlignment="1">
      <alignment horizontal="left"/>
    </xf>
    <xf numFmtId="0" fontId="8" fillId="3" borderId="5" xfId="0" applyFont="1" applyFill="1" applyBorder="1" applyAlignment="1">
      <alignment horizontal="left"/>
    </xf>
    <xf numFmtId="0" fontId="8" fillId="3" borderId="7" xfId="0" applyFont="1" applyFill="1" applyBorder="1" applyAlignment="1">
      <alignment horizontal="left"/>
    </xf>
    <xf numFmtId="164" fontId="8" fillId="3" borderId="4" xfId="1" applyNumberFormat="1" applyFont="1" applyFill="1" applyBorder="1"/>
    <xf numFmtId="0" fontId="12" fillId="8" borderId="0" xfId="0" applyFont="1" applyFill="1"/>
    <xf numFmtId="10" fontId="13" fillId="0" borderId="3" xfId="0" applyNumberFormat="1" applyFont="1" applyBorder="1" applyAlignment="1">
      <alignment horizontal="center"/>
    </xf>
    <xf numFmtId="10" fontId="13" fillId="0" borderId="5" xfId="0" applyNumberFormat="1" applyFont="1" applyBorder="1" applyAlignment="1">
      <alignment horizontal="center"/>
    </xf>
    <xf numFmtId="10" fontId="13" fillId="0" borderId="7" xfId="0" applyNumberFormat="1" applyFont="1" applyBorder="1" applyAlignment="1">
      <alignment horizontal="center"/>
    </xf>
    <xf numFmtId="10" fontId="15" fillId="0" borderId="4" xfId="0" applyNumberFormat="1" applyFont="1" applyBorder="1" applyAlignment="1">
      <alignment horizontal="center"/>
    </xf>
    <xf numFmtId="10" fontId="15" fillId="0" borderId="6" xfId="0" applyNumberFormat="1" applyFont="1" applyBorder="1" applyAlignment="1">
      <alignment horizontal="center"/>
    </xf>
    <xf numFmtId="10" fontId="15" fillId="0" borderId="8" xfId="0" applyNumberFormat="1" applyFont="1" applyBorder="1" applyAlignment="1">
      <alignment horizontal="center"/>
    </xf>
    <xf numFmtId="10" fontId="14" fillId="0" borderId="9" xfId="0" applyNumberFormat="1" applyFont="1" applyBorder="1" applyAlignment="1">
      <alignment horizontal="center"/>
    </xf>
    <xf numFmtId="10" fontId="14" fillId="0" borderId="0" xfId="0" applyNumberFormat="1" applyFont="1" applyAlignment="1">
      <alignment horizontal="center"/>
    </xf>
    <xf numFmtId="10" fontId="14" fillId="0" borderId="10" xfId="0" applyNumberFormat="1" applyFont="1" applyBorder="1" applyAlignment="1">
      <alignment horizontal="center"/>
    </xf>
    <xf numFmtId="10" fontId="16" fillId="0" borderId="0" xfId="0" applyNumberFormat="1" applyFont="1" applyAlignment="1">
      <alignment horizontal="center"/>
    </xf>
    <xf numFmtId="0" fontId="8" fillId="8" borderId="0" xfId="0" applyFont="1" applyFill="1"/>
    <xf numFmtId="165" fontId="0" fillId="0" borderId="0" xfId="3" applyNumberFormat="1" applyFont="1"/>
    <xf numFmtId="165" fontId="0" fillId="0" borderId="0" xfId="0" applyNumberFormat="1"/>
    <xf numFmtId="44" fontId="0" fillId="0" borderId="0" xfId="0" applyNumberFormat="1"/>
    <xf numFmtId="0" fontId="9" fillId="9" borderId="1" xfId="0" applyFont="1" applyFill="1" applyBorder="1"/>
    <xf numFmtId="0" fontId="17" fillId="10" borderId="11" xfId="0" applyFont="1" applyFill="1" applyBorder="1"/>
    <xf numFmtId="0" fontId="0" fillId="0" borderId="0" xfId="0" applyAlignment="1">
      <alignment horizontal="center"/>
    </xf>
    <xf numFmtId="0" fontId="18" fillId="0" borderId="0" xfId="0" pivotButton="1" applyFont="1" applyAlignment="1">
      <alignment vertical="center"/>
    </xf>
    <xf numFmtId="0" fontId="18" fillId="0" borderId="0" xfId="0" applyFont="1" applyAlignment="1">
      <alignment vertical="center"/>
    </xf>
    <xf numFmtId="0" fontId="18" fillId="0" borderId="0" xfId="0" applyFont="1" applyAlignment="1">
      <alignment horizontal="left" vertical="center"/>
    </xf>
    <xf numFmtId="10" fontId="18" fillId="0" borderId="0" xfId="0" applyNumberFormat="1" applyFont="1" applyAlignment="1">
      <alignment vertical="center"/>
    </xf>
    <xf numFmtId="164" fontId="18" fillId="0" borderId="0" xfId="0" applyNumberFormat="1" applyFont="1" applyAlignment="1">
      <alignment vertical="center"/>
    </xf>
    <xf numFmtId="0" fontId="18" fillId="0" borderId="0" xfId="0" applyFont="1" applyAlignment="1">
      <alignment horizontal="left" vertical="center" indent="1"/>
    </xf>
    <xf numFmtId="0" fontId="8" fillId="11" borderId="0" xfId="0" applyFont="1" applyFill="1"/>
    <xf numFmtId="0" fontId="8" fillId="12" borderId="0" xfId="0" applyFont="1" applyFill="1"/>
    <xf numFmtId="0" fontId="8" fillId="12" borderId="0" xfId="0" applyFont="1" applyFill="1" applyAlignment="1">
      <alignment horizontal="center" vertical="center"/>
    </xf>
    <xf numFmtId="0" fontId="8" fillId="13" borderId="0" xfId="0" applyFont="1" applyFill="1" applyAlignment="1">
      <alignment horizontal="center" vertical="center"/>
    </xf>
    <xf numFmtId="0" fontId="8" fillId="13" borderId="0" xfId="0" applyFont="1" applyFill="1"/>
    <xf numFmtId="164" fontId="0" fillId="0" borderId="0" xfId="1" applyNumberFormat="1" applyFont="1"/>
    <xf numFmtId="164" fontId="0" fillId="0" borderId="3" xfId="1" applyNumberFormat="1" applyFont="1" applyBorder="1" applyAlignment="1">
      <alignment horizontal="left"/>
    </xf>
    <xf numFmtId="164" fontId="0" fillId="0" borderId="4" xfId="1" applyNumberFormat="1" applyFont="1" applyBorder="1"/>
    <xf numFmtId="164" fontId="0" fillId="0" borderId="5" xfId="1" applyNumberFormat="1" applyFont="1" applyBorder="1" applyAlignment="1">
      <alignment horizontal="left"/>
    </xf>
    <xf numFmtId="164" fontId="0" fillId="0" borderId="6" xfId="1" applyNumberFormat="1" applyFont="1" applyBorder="1"/>
    <xf numFmtId="164" fontId="0" fillId="0" borderId="7" xfId="1" applyNumberFormat="1" applyFont="1" applyBorder="1" applyAlignment="1">
      <alignment horizontal="left"/>
    </xf>
    <xf numFmtId="164" fontId="0" fillId="0" borderId="8" xfId="1" applyNumberFormat="1" applyFont="1" applyBorder="1"/>
    <xf numFmtId="9" fontId="0" fillId="0" borderId="0" xfId="0" applyNumberFormat="1"/>
    <xf numFmtId="9" fontId="0" fillId="0" borderId="0" xfId="0" applyNumberFormat="1" applyAlignment="1">
      <alignment horizontal="center" vertical="center"/>
    </xf>
  </cellXfs>
  <cellStyles count="4">
    <cellStyle name="Comma" xfId="1" builtinId="3"/>
    <cellStyle name="Currency" xfId="2" builtinId="4"/>
    <cellStyle name="Normal" xfId="0" builtinId="0"/>
    <cellStyle name="Percent" xfId="3" builtinId="5"/>
  </cellStyles>
  <dxfs count="149">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numFmt numFmtId="35" formatCode="_(* #,##0.00_);_(* \(#,##0.00\);_(* &quot;-&quot;??_);_(@_)"/>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64" formatCode="_(* #,##0_);_(* \(#,##0\);_(* &quot;-&quot;??_);_(@_)"/>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3" formatCode="0%"/>
    </dxf>
    <dxf>
      <numFmt numFmtId="14" formatCode="0.00%"/>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64" formatCode="_(* #,##0_);_(* \(#,##0\);_(* &quot;-&quot;??_);_(@_)"/>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2846368E-9351-0347-A5EF-EFE62F732299}">
      <tableStyleElement type="headerRow" dxfId="148"/>
      <tableStyleElement type="firstRowStripe" dxfId="147"/>
      <tableStyleElement type="secondRowStripe" dxfId="146"/>
    </tableStyle>
    <tableStyle name="PivotStyleMedium4 2" table="0" count="13" xr9:uid="{FB926C91-FE76-4EA3-9571-7594AA2C6406}">
      <tableStyleElement type="wholeTable" dxfId="145"/>
      <tableStyleElement type="headerRow" dxfId="144"/>
      <tableStyleElement type="totalRow" dxfId="143"/>
      <tableStyleElement type="firstRowStripe" dxfId="142"/>
      <tableStyleElement type="firstColumnStripe" dxfId="141"/>
      <tableStyleElement type="firstHeaderCell" dxfId="140"/>
      <tableStyleElement type="firstSubtotalRow" dxfId="139"/>
      <tableStyleElement type="secondSubtotalRow" dxfId="138"/>
      <tableStyleElement type="firstColumnSubheading" dxfId="137"/>
      <tableStyleElement type="firstRowSubheading" dxfId="136"/>
      <tableStyleElement type="secondRowSubheading" dxfId="135"/>
      <tableStyleElement type="pageFieldLabels" dxfId="134"/>
      <tableStyleElement type="pageFieldValues" dxfId="133"/>
    </tableStyle>
    <tableStyle name="SlicerStyleDark3 2" pivot="0" table="0" count="10" xr9:uid="{121FABF3-A958-D640-8CBA-0DEC14FEA7B5}">
      <tableStyleElement type="wholeTable" dxfId="132"/>
      <tableStyleElement type="headerRow" dxfId="131"/>
    </tableStyle>
  </tableStyles>
  <colors>
    <mruColors>
      <color rgb="FFFF6C8F"/>
      <color rgb="FF194AFE"/>
      <color rgb="FF00F1DF"/>
      <color rgb="FF9947F7"/>
      <color rgb="FFC240D8"/>
      <color rgb="FF296EFC"/>
      <color rgb="FF5063F3"/>
      <color rgb="FF70339F"/>
      <color rgb="FF0F11A7"/>
      <color rgb="FF5A097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57000">
                  <a:srgbClr val="00F1DF"/>
                </a:gs>
                <a:gs pos="20000">
                  <a:srgbClr val="9947F7"/>
                </a:gs>
              </a:gsLst>
              <a:lin ang="5400000" scaled="1"/>
            </a:gradFill>
            <a:ln>
              <a:gradFill>
                <a:gsLst>
                  <a:gs pos="23000">
                    <a:srgbClr val="00F1DF"/>
                  </a:gs>
                  <a:gs pos="100000">
                    <a:schemeClr val="accent1">
                      <a:lumMod val="30000"/>
                      <a:lumOff val="70000"/>
                    </a:schemeClr>
                  </a:gs>
                </a:gsLst>
                <a:lin ang="5400000" scaled="1"/>
              </a:gradFill>
            </a:ln>
            <a:effectLst/>
          </c:spPr>
          <c:invertIfNegative val="0"/>
          <c:dPt>
            <c:idx val="0"/>
            <c:invertIfNegative val="0"/>
            <c:bubble3D val="0"/>
            <c:spPr>
              <a:gradFill>
                <a:gsLst>
                  <a:gs pos="57000">
                    <a:srgbClr val="00F1DF"/>
                  </a:gs>
                  <a:gs pos="20000">
                    <a:srgbClr val="9947F7"/>
                  </a:gs>
                </a:gsLst>
                <a:lin ang="5400000" scaled="1"/>
              </a:gradFill>
              <a:ln>
                <a:gradFill flip="none" rotWithShape="1">
                  <a:gsLst>
                    <a:gs pos="23000">
                      <a:srgbClr val="00F1DF"/>
                    </a:gs>
                    <a:gs pos="100000">
                      <a:schemeClr val="accent1">
                        <a:lumMod val="30000"/>
                        <a:lumOff val="70000"/>
                      </a:schemeClr>
                    </a:gs>
                  </a:gsLst>
                  <a:lin ang="5400000" scaled="1"/>
                  <a:tileRect/>
                </a:gradFill>
              </a:ln>
              <a:effectLst/>
            </c:spPr>
            <c:extLst>
              <c:ext xmlns:c16="http://schemas.microsoft.com/office/drawing/2014/chart" uri="{C3380CC4-5D6E-409C-BE32-E72D297353CC}">
                <c16:uniqueId val="{00000005-49DF-7B4B-859F-4A7F1492E91B}"/>
              </c:ext>
            </c:extLst>
          </c:dPt>
          <c:val>
            <c:numRef>
              <c:f>'Pivottables 2'!$AE$5</c:f>
              <c:numCache>
                <c:formatCode>0.0%</c:formatCode>
                <c:ptCount val="1"/>
                <c:pt idx="0">
                  <c:v>0.22799999999999998</c:v>
                </c:pt>
              </c:numCache>
            </c:numRef>
          </c:val>
          <c:extLst>
            <c:ext xmlns:c16="http://schemas.microsoft.com/office/drawing/2014/chart" uri="{C3380CC4-5D6E-409C-BE32-E72D297353CC}">
              <c16:uniqueId val="{00000000-49DF-7B4B-859F-4A7F1492E91B}"/>
            </c:ext>
          </c:extLst>
        </c:ser>
        <c:ser>
          <c:idx val="1"/>
          <c:order val="1"/>
          <c:spPr>
            <a:solidFill>
              <a:schemeClr val="tx1">
                <a:lumMod val="65000"/>
                <a:lumOff val="35000"/>
              </a:schemeClr>
            </a:solidFill>
            <a:ln>
              <a:noFill/>
            </a:ln>
            <a:effectLst/>
          </c:spPr>
          <c:invertIfNegative val="0"/>
          <c:val>
            <c:numRef>
              <c:f>'Pivottables 2'!$AF$5</c:f>
              <c:numCache>
                <c:formatCode>0.0%</c:formatCode>
                <c:ptCount val="1"/>
                <c:pt idx="0">
                  <c:v>0.77200000000000002</c:v>
                </c:pt>
              </c:numCache>
            </c:numRef>
          </c:val>
          <c:extLst>
            <c:ext xmlns:c16="http://schemas.microsoft.com/office/drawing/2014/chart" uri="{C3380CC4-5D6E-409C-BE32-E72D297353CC}">
              <c16:uniqueId val="{00000004-49DF-7B4B-859F-4A7F1492E91B}"/>
            </c:ext>
          </c:extLst>
        </c:ser>
        <c:dLbls>
          <c:showLegendKey val="0"/>
          <c:showVal val="0"/>
          <c:showCatName val="0"/>
          <c:showSerName val="0"/>
          <c:showPercent val="0"/>
          <c:showBubbleSize val="0"/>
        </c:dLbls>
        <c:gapWidth val="219"/>
        <c:overlap val="100"/>
        <c:axId val="658999104"/>
        <c:axId val="659159632"/>
      </c:barChart>
      <c:catAx>
        <c:axId val="658999104"/>
        <c:scaling>
          <c:orientation val="minMax"/>
        </c:scaling>
        <c:delete val="1"/>
        <c:axPos val="b"/>
        <c:numFmt formatCode="General" sourceLinked="1"/>
        <c:majorTickMark val="none"/>
        <c:minorTickMark val="none"/>
        <c:tickLblPos val="nextTo"/>
        <c:crossAx val="659159632"/>
        <c:crosses val="autoZero"/>
        <c:auto val="1"/>
        <c:lblAlgn val="ctr"/>
        <c:lblOffset val="100"/>
        <c:noMultiLvlLbl val="0"/>
      </c:catAx>
      <c:valAx>
        <c:axId val="659159632"/>
        <c:scaling>
          <c:orientation val="minMax"/>
        </c:scaling>
        <c:delete val="1"/>
        <c:axPos val="l"/>
        <c:numFmt formatCode="0.0%" sourceLinked="1"/>
        <c:majorTickMark val="none"/>
        <c:minorTickMark val="none"/>
        <c:tickLblPos val="nextTo"/>
        <c:crossAx val="6589991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3.8194444444444448E-2"/>
          <c:w val="0.97317334894156671"/>
          <c:h val="0.96180555555555558"/>
        </c:manualLayout>
      </c:layout>
      <c:bubbleChart>
        <c:varyColors val="0"/>
        <c:ser>
          <c:idx val="0"/>
          <c:order val="0"/>
          <c:tx>
            <c:v>Income Sources</c:v>
          </c:tx>
          <c:spPr>
            <a:gradFill flip="none" rotWithShape="1">
              <a:gsLst>
                <a:gs pos="24000">
                  <a:srgbClr val="100D83"/>
                </a:gs>
                <a:gs pos="80000">
                  <a:srgbClr val="7417DB"/>
                </a:gs>
              </a:gsLst>
              <a:path path="circle">
                <a:fillToRect l="100000" t="100000"/>
              </a:path>
              <a:tileRect r="-100000" b="-100000"/>
            </a:gradFill>
            <a:ln w="25400"/>
            <a:effectLst>
              <a:outerShdw blurRad="127000" sx="108000" sy="108000" algn="ctr" rotWithShape="0">
                <a:srgbClr val="7417DB">
                  <a:alpha val="80000"/>
                </a:srgbClr>
              </a:outerShdw>
            </a:effectLst>
          </c:spPr>
          <c:invertIfNegative val="0"/>
          <c:dLbls>
            <c:dLbl>
              <c:idx val="0"/>
              <c:tx>
                <c:rich>
                  <a:bodyPr/>
                  <a:lstStyle/>
                  <a:p>
                    <a:fld id="{365E94B4-D1C1-AD49-B9FF-326083F4AB8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187-EF47-BE6D-28869FB58AB5}"/>
                </c:ext>
              </c:extLst>
            </c:dLbl>
            <c:dLbl>
              <c:idx val="1"/>
              <c:tx>
                <c:rich>
                  <a:bodyPr/>
                  <a:lstStyle/>
                  <a:p>
                    <a:fld id="{1C2962AC-43C7-6C4F-BBB3-6591127808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187-EF47-BE6D-28869FB58AB5}"/>
                </c:ext>
              </c:extLst>
            </c:dLbl>
            <c:dLbl>
              <c:idx val="2"/>
              <c:layout>
                <c:manualLayout>
                  <c:x val="-6.1005509904482322E-2"/>
                  <c:y val="-5.2356020942409655E-3"/>
                </c:manualLayout>
              </c:layout>
              <c:tx>
                <c:rich>
                  <a:bodyPr/>
                  <a:lstStyle/>
                  <a:p>
                    <a:fld id="{1E130735-447C-9646-B050-4BE4DB03D0F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187-EF47-BE6D-28869FB58AB5}"/>
                </c:ext>
              </c:extLst>
            </c:dLbl>
            <c:dLbl>
              <c:idx val="3"/>
              <c:tx>
                <c:rich>
                  <a:bodyPr/>
                  <a:lstStyle/>
                  <a:p>
                    <a:fld id="{00F993F9-5022-3642-A060-331428A554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187-EF47-BE6D-28869FB58AB5}"/>
                </c:ext>
              </c:extLst>
            </c:dLbl>
            <c:dLbl>
              <c:idx val="4"/>
              <c:tx>
                <c:rich>
                  <a:bodyPr/>
                  <a:lstStyle/>
                  <a:p>
                    <a:fld id="{867C8FF7-39CC-CA48-8567-841E98F28D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187-EF47-BE6D-28869FB58AB5}"/>
                </c:ext>
              </c:extLst>
            </c:dLbl>
            <c:dLbl>
              <c:idx val="5"/>
              <c:tx>
                <c:rich>
                  <a:bodyPr/>
                  <a:lstStyle/>
                  <a:p>
                    <a:fld id="{FA3C50B5-9175-6046-8D6C-61F3ACB601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187-EF47-BE6D-28869FB58AB5}"/>
                </c:ext>
              </c:extLst>
            </c:dLbl>
            <c:spPr>
              <a:noFill/>
              <a:ln>
                <a:noFill/>
              </a:ln>
              <a:effectLst/>
            </c:spPr>
            <c:txPr>
              <a:bodyPr lIns="38100" tIns="19050" rIns="38100" bIns="19050">
                <a:spAutoFit/>
              </a:bodyPr>
              <a:lstStyle/>
              <a:p>
                <a:pPr>
                  <a:defRPr sz="1000">
                    <a:solidFill>
                      <a:schemeClr val="bg2"/>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Pivottables!$K$7:$K$12</c:f>
              <c:numCache>
                <c:formatCode>_(* #,##0_);_(* \(#,##0\);_(* "-"??_);_(@_)</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Pivottables!$M$7:$M$12</c15:f>
                <c15:dlblRangeCache>
                  <c:ptCount val="6"/>
                  <c:pt idx="0">
                    <c:v>  </c:v>
                  </c:pt>
                  <c:pt idx="1">
                    <c:v> 130,229 </c:v>
                  </c:pt>
                  <c:pt idx="2">
                    <c:v> 61,204 </c:v>
                  </c:pt>
                  <c:pt idx="3">
                    <c:v> 157,387 </c:v>
                  </c:pt>
                  <c:pt idx="4">
                    <c:v> 77,422 </c:v>
                  </c:pt>
                  <c:pt idx="5">
                    <c:v> 117,541 </c:v>
                  </c:pt>
                </c15:dlblRangeCache>
              </c15:datalabelsRange>
            </c:ext>
            <c:ext xmlns:c16="http://schemas.microsoft.com/office/drawing/2014/chart" uri="{C3380CC4-5D6E-409C-BE32-E72D297353CC}">
              <c16:uniqueId val="{00000006-4187-EF47-BE6D-28869FB58AB5}"/>
            </c:ext>
          </c:extLst>
        </c:ser>
        <c:ser>
          <c:idx val="1"/>
          <c:order val="1"/>
          <c:tx>
            <c:v>Max</c:v>
          </c:tx>
          <c:spPr>
            <a:gradFill>
              <a:gsLst>
                <a:gs pos="77000">
                  <a:srgbClr val="DD115E"/>
                </a:gs>
                <a:gs pos="24000">
                  <a:srgbClr val="7417DB"/>
                </a:gs>
              </a:gsLst>
              <a:path path="circle">
                <a:fillToRect l="100000" t="100000"/>
              </a:path>
            </a:gradFill>
            <a:ln w="25400"/>
            <a:effectLst>
              <a:outerShdw blurRad="152400" sx="105000" sy="105000" algn="ctr" rotWithShape="0">
                <a:srgbClr val="DD115E">
                  <a:alpha val="88000"/>
                </a:srgbClr>
              </a:outerShdw>
            </a:effectLst>
          </c:spPr>
          <c:invertIfNegative val="0"/>
          <c:dLbls>
            <c:dLbl>
              <c:idx val="0"/>
              <c:tx>
                <c:rich>
                  <a:bodyPr/>
                  <a:lstStyle/>
                  <a:p>
                    <a:fld id="{44E9DE5A-9940-4A4A-BC24-DA63808499C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187-EF47-BE6D-28869FB58AB5}"/>
                </c:ext>
              </c:extLst>
            </c:dLbl>
            <c:dLbl>
              <c:idx val="1"/>
              <c:tx>
                <c:rich>
                  <a:bodyPr/>
                  <a:lstStyle/>
                  <a:p>
                    <a:fld id="{923E6E47-5BEC-5E4C-AFC6-03B13653CF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87-EF47-BE6D-28869FB58AB5}"/>
                </c:ext>
              </c:extLst>
            </c:dLbl>
            <c:dLbl>
              <c:idx val="2"/>
              <c:tx>
                <c:rich>
                  <a:bodyPr/>
                  <a:lstStyle/>
                  <a:p>
                    <a:fld id="{3327FE17-28B0-3B49-A7B0-C240E1D3FA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87-EF47-BE6D-28869FB58AB5}"/>
                </c:ext>
              </c:extLst>
            </c:dLbl>
            <c:dLbl>
              <c:idx val="3"/>
              <c:tx>
                <c:rich>
                  <a:bodyPr/>
                  <a:lstStyle/>
                  <a:p>
                    <a:fld id="{6F15C02C-EA5B-5F45-9EF1-C26649FE08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87-EF47-BE6D-28869FB58AB5}"/>
                </c:ext>
              </c:extLst>
            </c:dLbl>
            <c:dLbl>
              <c:idx val="4"/>
              <c:tx>
                <c:rich>
                  <a:bodyPr/>
                  <a:lstStyle/>
                  <a:p>
                    <a:fld id="{860916C1-1432-464A-BB83-D3FCAE905E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87-EF47-BE6D-28869FB58AB5}"/>
                </c:ext>
              </c:extLst>
            </c:dLbl>
            <c:dLbl>
              <c:idx val="5"/>
              <c:tx>
                <c:rich>
                  <a:bodyPr/>
                  <a:lstStyle/>
                  <a:p>
                    <a:fld id="{A8856459-82BD-7143-835F-E3B9AEEC27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187-EF47-BE6D-28869FB58AB5}"/>
                </c:ext>
              </c:extLst>
            </c:dLbl>
            <c:spPr>
              <a:noFill/>
              <a:ln>
                <a:noFill/>
              </a:ln>
              <a:effectLst/>
            </c:spPr>
            <c:txPr>
              <a:bodyPr lIns="38100" tIns="19050" rIns="38100" bIns="19050">
                <a:spAutoFit/>
              </a:bodyPr>
              <a:lstStyle/>
              <a:p>
                <a:pPr>
                  <a:defRPr sz="1400">
                    <a:solidFill>
                      <a:schemeClr val="bg2"/>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Pivottables!$L$7:$L$12</c:f>
              <c:numCache>
                <c:formatCode>_(* #,##0_);_(* \(#,##0\);_(* "-"??_);_(@_)</c:formatCode>
                <c:ptCount val="6"/>
                <c:pt idx="0" formatCode="General">
                  <c:v>177100</c:v>
                </c:pt>
                <c:pt idx="1">
                  <c:v>0</c:v>
                </c:pt>
                <c:pt idx="2" formatCode="General">
                  <c:v>0</c:v>
                </c:pt>
                <c:pt idx="3" formatCode="General">
                  <c:v>0</c:v>
                </c:pt>
                <c:pt idx="4" formatCode="General">
                  <c:v>0</c:v>
                </c:pt>
                <c:pt idx="5">
                  <c:v>0</c:v>
                </c:pt>
              </c:numCache>
            </c:numRef>
          </c:bubbleSize>
          <c:bubble3D val="0"/>
          <c:extLst>
            <c:ext xmlns:c15="http://schemas.microsoft.com/office/drawing/2012/chart" uri="{02D57815-91ED-43cb-92C2-25804820EDAC}">
              <c15:datalabelsRange>
                <c15:f>Pivottables!$L$7:$L$12</c15:f>
                <c15:dlblRangeCache>
                  <c:ptCount val="6"/>
                  <c:pt idx="0">
                    <c:v>177100</c:v>
                  </c:pt>
                  <c:pt idx="1">
                    <c:v>  </c:v>
                  </c:pt>
                  <c:pt idx="5">
                    <c:v>  </c:v>
                  </c:pt>
                </c15:dlblRangeCache>
              </c15:datalabelsRange>
            </c:ext>
            <c:ext xmlns:c16="http://schemas.microsoft.com/office/drawing/2014/chart" uri="{C3380CC4-5D6E-409C-BE32-E72D297353CC}">
              <c16:uniqueId val="{0000000D-4187-EF47-BE6D-28869FB58AB5}"/>
            </c:ext>
          </c:extLst>
        </c:ser>
        <c:dLbls>
          <c:showLegendKey val="0"/>
          <c:showVal val="0"/>
          <c:showCatName val="0"/>
          <c:showSerName val="0"/>
          <c:showPercent val="0"/>
          <c:showBubbleSize val="0"/>
        </c:dLbls>
        <c:bubbleScale val="70"/>
        <c:showNegBubbles val="0"/>
        <c:axId val="2003508400"/>
        <c:axId val="2003510048"/>
      </c:bubbleChart>
      <c:valAx>
        <c:axId val="2003508400"/>
        <c:scaling>
          <c:orientation val="minMax"/>
          <c:max val="10"/>
          <c:min val="0"/>
        </c:scaling>
        <c:delete val="1"/>
        <c:axPos val="b"/>
        <c:numFmt formatCode="General" sourceLinked="1"/>
        <c:majorTickMark val="none"/>
        <c:minorTickMark val="none"/>
        <c:tickLblPos val="nextTo"/>
        <c:crossAx val="2003510048"/>
        <c:crosses val="autoZero"/>
        <c:crossBetween val="midCat"/>
      </c:valAx>
      <c:valAx>
        <c:axId val="2003510048"/>
        <c:scaling>
          <c:orientation val="minMax"/>
          <c:max val="10"/>
          <c:min val="0"/>
        </c:scaling>
        <c:delete val="1"/>
        <c:axPos val="l"/>
        <c:numFmt formatCode="General" sourceLinked="1"/>
        <c:majorTickMark val="none"/>
        <c:minorTickMark val="none"/>
        <c:tickLblPos val="nextTo"/>
        <c:crossAx val="2003508400"/>
        <c:crosses val="autoZero"/>
        <c:crossBetween val="midCat"/>
      </c:valAx>
      <c:spPr>
        <a:noFill/>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Duong.xlsx]Pivottables!PivotTable4</c:name>
    <c:fmtId val="3"/>
  </c:pivotSource>
  <c:chart>
    <c:autoTitleDeleted val="0"/>
    <c:pivotFmts>
      <c:pivotFmt>
        <c:idx val="0"/>
        <c:spPr>
          <a:solidFill>
            <a:schemeClr val="accent1"/>
          </a:solidFill>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Pivottables!$Z$7</c:f>
              <c:strCache>
                <c:ptCount val="1"/>
                <c:pt idx="0">
                  <c:v>Sum of Income2</c:v>
                </c:pt>
              </c:strCache>
            </c:strRef>
          </c:tx>
          <c:spPr>
            <a:gradFill flip="none" rotWithShape="1">
              <a:gsLst>
                <a:gs pos="30000">
                  <a:srgbClr val="100D83">
                    <a:lumMod val="65000"/>
                    <a:lumOff val="35000"/>
                  </a:srgbClr>
                </a:gs>
                <a:gs pos="100000">
                  <a:schemeClr val="tx1"/>
                </a:gs>
              </a:gsLst>
              <a:lin ang="5400000" scaled="0"/>
              <a:tileRect/>
            </a:gradFill>
            <a:ln>
              <a:noFill/>
            </a:ln>
            <a:effectLst/>
          </c:spP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Pivottables!$Z$8:$Z$20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F079-7D46-A0E3-1965E453FCB3}"/>
            </c:ext>
          </c:extLst>
        </c:ser>
        <c:dLbls>
          <c:showLegendKey val="0"/>
          <c:showVal val="0"/>
          <c:showCatName val="0"/>
          <c:showSerName val="0"/>
          <c:showPercent val="0"/>
          <c:showBubbleSize val="0"/>
        </c:dLbls>
        <c:axId val="2108605984"/>
        <c:axId val="2108191408"/>
      </c:areaChart>
      <c:lineChart>
        <c:grouping val="standard"/>
        <c:varyColors val="0"/>
        <c:ser>
          <c:idx val="0"/>
          <c:order val="0"/>
          <c:tx>
            <c:strRef>
              <c:f>Pivottables!$Y$7</c:f>
              <c:strCache>
                <c:ptCount val="1"/>
                <c:pt idx="0">
                  <c:v>Sum of Income</c:v>
                </c:pt>
              </c:strCache>
            </c:strRef>
          </c:tx>
          <c:spPr>
            <a:ln w="28575" cap="rnd">
              <a:solidFill>
                <a:srgbClr val="194AFE"/>
              </a:solidFill>
              <a:round/>
            </a:ln>
            <a:effectLst/>
          </c:spPr>
          <c:marker>
            <c:symbol val="none"/>
          </c:marke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Pivottables!$Y$8:$Y$20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1-F079-7D46-A0E3-1965E453FCB3}"/>
            </c:ext>
          </c:extLst>
        </c:ser>
        <c:dLbls>
          <c:showLegendKey val="0"/>
          <c:showVal val="0"/>
          <c:showCatName val="0"/>
          <c:showSerName val="0"/>
          <c:showPercent val="0"/>
          <c:showBubbleSize val="0"/>
        </c:dLbls>
        <c:marker val="1"/>
        <c:smooth val="0"/>
        <c:axId val="2108605984"/>
        <c:axId val="2108191408"/>
      </c:lineChart>
      <c:catAx>
        <c:axId val="21086059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191408"/>
        <c:crosses val="autoZero"/>
        <c:auto val="1"/>
        <c:lblAlgn val="ctr"/>
        <c:lblOffset val="100"/>
        <c:noMultiLvlLbl val="0"/>
      </c:catAx>
      <c:valAx>
        <c:axId val="2108191408"/>
        <c:scaling>
          <c:orientation val="minMax"/>
        </c:scaling>
        <c:delete val="1"/>
        <c:axPos val="l"/>
        <c:numFmt formatCode="General" sourceLinked="1"/>
        <c:majorTickMark val="none"/>
        <c:minorTickMark val="none"/>
        <c:tickLblPos val="nextTo"/>
        <c:crossAx val="21086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2000">
                <a:srgbClr val="C240D8"/>
              </a:gs>
              <a:gs pos="29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Pivottables!$AH$7</c:f>
              <c:strCache>
                <c:ptCount val="1"/>
                <c:pt idx="0">
                  <c:v>Total</c:v>
                </c:pt>
              </c:strCache>
            </c:strRef>
          </c:tx>
          <c:spPr>
            <a:gradFill flip="none" rotWithShape="1">
              <a:gsLst>
                <a:gs pos="82000">
                  <a:srgbClr val="C240D8"/>
                </a:gs>
                <a:gs pos="29000">
                  <a:srgbClr val="9BF8F2"/>
                </a:gs>
              </a:gsLst>
              <a:lin ang="0" scaled="1"/>
              <a:tileRect/>
            </a:gradFill>
            <a:ln>
              <a:noFill/>
            </a:ln>
            <a:effectLst/>
          </c:spPr>
          <c:invertIfNegative val="0"/>
          <c:cat>
            <c:strRef>
              <c:f>Pivottables!$AG$8:$AG$20</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Pivottables!$AH$8:$AH$20</c:f>
              <c:numCache>
                <c:formatCode>General</c:formatCode>
                <c:ptCount val="12"/>
                <c:pt idx="0">
                  <c:v>11526.14</c:v>
                </c:pt>
                <c:pt idx="1">
                  <c:v>12449.217000000002</c:v>
                </c:pt>
                <c:pt idx="2">
                  <c:v>13235.532999999999</c:v>
                </c:pt>
                <c:pt idx="3">
                  <c:v>11981.222000000002</c:v>
                </c:pt>
                <c:pt idx="4">
                  <c:v>12195.5645</c:v>
                </c:pt>
                <c:pt idx="5">
                  <c:v>11526.14</c:v>
                </c:pt>
                <c:pt idx="6">
                  <c:v>11121.599999999999</c:v>
                </c:pt>
                <c:pt idx="7">
                  <c:v>12109.628000000001</c:v>
                </c:pt>
                <c:pt idx="8">
                  <c:v>11790.14</c:v>
                </c:pt>
                <c:pt idx="9">
                  <c:v>11526.14</c:v>
                </c:pt>
                <c:pt idx="10">
                  <c:v>11728.41</c:v>
                </c:pt>
                <c:pt idx="11">
                  <c:v>12986.934000000001</c:v>
                </c:pt>
              </c:numCache>
            </c:numRef>
          </c:val>
          <c:extLst>
            <c:ext xmlns:c16="http://schemas.microsoft.com/office/drawing/2014/chart" uri="{C3380CC4-5D6E-409C-BE32-E72D297353CC}">
              <c16:uniqueId val="{00000000-902D-5D4E-B3C7-833AC01C9ACC}"/>
            </c:ext>
          </c:extLst>
        </c:ser>
        <c:dLbls>
          <c:showLegendKey val="0"/>
          <c:showVal val="0"/>
          <c:showCatName val="0"/>
          <c:showSerName val="0"/>
          <c:showPercent val="0"/>
          <c:showBubbleSize val="0"/>
        </c:dLbls>
        <c:gapWidth val="230"/>
        <c:axId val="117581007"/>
        <c:axId val="117513775"/>
      </c:barChart>
      <c:catAx>
        <c:axId val="117581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513775"/>
        <c:crosses val="autoZero"/>
        <c:auto val="1"/>
        <c:lblAlgn val="ctr"/>
        <c:lblOffset val="100"/>
        <c:noMultiLvlLbl val="0"/>
      </c:catAx>
      <c:valAx>
        <c:axId val="117513775"/>
        <c:scaling>
          <c:orientation val="minMax"/>
        </c:scaling>
        <c:delete val="1"/>
        <c:axPos val="b"/>
        <c:numFmt formatCode="General" sourceLinked="1"/>
        <c:majorTickMark val="none"/>
        <c:minorTickMark val="none"/>
        <c:tickLblPos val="nextTo"/>
        <c:crossAx val="1175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Duong.xlsx]Pivottables!PivotTable7</c:name>
    <c:fmtId val="10"/>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chemeClr val="tx1"/>
            </a:solidFill>
          </a:ln>
          <a:effectLst/>
        </c:spPr>
      </c:pivotFmt>
      <c:pivotFmt>
        <c:idx val="12"/>
        <c:spPr>
          <a:solidFill>
            <a:srgbClr val="9BF8F2"/>
          </a:solidFill>
          <a:ln w="19050">
            <a:solidFill>
              <a:schemeClr val="tx1"/>
            </a:solidFill>
          </a:ln>
          <a:effectLst/>
        </c:spPr>
      </c:pivotFmt>
      <c:pivotFmt>
        <c:idx val="13"/>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chemeClr val="tx1"/>
            </a:solidFill>
          </a:ln>
          <a:effectLst/>
        </c:spPr>
      </c:pivotFmt>
      <c:pivotFmt>
        <c:idx val="15"/>
        <c:spPr>
          <a:solidFill>
            <a:srgbClr val="9BF8F2"/>
          </a:solidFill>
          <a:ln w="19050">
            <a:solidFill>
              <a:schemeClr val="tx1"/>
            </a:solidFill>
          </a:ln>
          <a:effectLst/>
        </c:spPr>
      </c:pivotFmt>
    </c:pivotFmts>
    <c:plotArea>
      <c:layout/>
      <c:doughnutChart>
        <c:varyColors val="1"/>
        <c:ser>
          <c:idx val="0"/>
          <c:order val="0"/>
          <c:tx>
            <c:strRef>
              <c:f>Pivottables!$AM$7</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3F28-D54C-A9CF-57D5DA8C011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3F28-D54C-A9CF-57D5DA8C0115}"/>
              </c:ext>
            </c:extLst>
          </c:dPt>
          <c:cat>
            <c:strRef>
              <c:f>Pivottables!$AL$8:$AL$10</c:f>
              <c:strCache>
                <c:ptCount val="2"/>
                <c:pt idx="0">
                  <c:v>B2B</c:v>
                </c:pt>
                <c:pt idx="1">
                  <c:v>B2C</c:v>
                </c:pt>
              </c:strCache>
            </c:strRef>
          </c:cat>
          <c:val>
            <c:numRef>
              <c:f>Pivottables!$AM$8:$AM$10</c:f>
              <c:numCache>
                <c:formatCode>General</c:formatCode>
                <c:ptCount val="2"/>
                <c:pt idx="0">
                  <c:v>459822.86249999999</c:v>
                </c:pt>
                <c:pt idx="1">
                  <c:v>261060.48000000004</c:v>
                </c:pt>
              </c:numCache>
            </c:numRef>
          </c:val>
          <c:extLst>
            <c:ext xmlns:c16="http://schemas.microsoft.com/office/drawing/2014/chart" uri="{C3380CC4-5D6E-409C-BE32-E72D297353CC}">
              <c16:uniqueId val="{00000004-3F28-D54C-A9CF-57D5DA8C0115}"/>
            </c:ext>
          </c:extLst>
        </c:ser>
        <c:ser>
          <c:idx val="1"/>
          <c:order val="1"/>
          <c:tx>
            <c:strRef>
              <c:f>Pivottables!$AN$7</c:f>
              <c:strCache>
                <c:ptCount val="1"/>
                <c:pt idx="0">
                  <c:v>Sum of Income2</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3F28-D54C-A9CF-57D5DA8C011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3F28-D54C-A9CF-57D5DA8C0115}"/>
              </c:ext>
            </c:extLst>
          </c:dPt>
          <c:cat>
            <c:strRef>
              <c:f>Pivottables!$AL$8:$AL$10</c:f>
              <c:strCache>
                <c:ptCount val="2"/>
                <c:pt idx="0">
                  <c:v>B2B</c:v>
                </c:pt>
                <c:pt idx="1">
                  <c:v>B2C</c:v>
                </c:pt>
              </c:strCache>
            </c:strRef>
          </c:cat>
          <c:val>
            <c:numRef>
              <c:f>Pivottables!$AN$8:$AN$10</c:f>
              <c:numCache>
                <c:formatCode>0.00%</c:formatCode>
                <c:ptCount val="2"/>
                <c:pt idx="0">
                  <c:v>0.63786029637659436</c:v>
                </c:pt>
                <c:pt idx="1">
                  <c:v>0.36213970362340564</c:v>
                </c:pt>
              </c:numCache>
            </c:numRef>
          </c:val>
          <c:extLst>
            <c:ext xmlns:c16="http://schemas.microsoft.com/office/drawing/2014/chart" uri="{C3380CC4-5D6E-409C-BE32-E72D297353CC}">
              <c16:uniqueId val="{00000009-3F28-D54C-A9CF-57D5DA8C01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2'!$O$4</c:f>
              <c:strCache>
                <c:ptCount val="1"/>
                <c:pt idx="0">
                  <c:v>Egypt</c:v>
                </c:pt>
              </c:strCache>
            </c:strRef>
          </c:tx>
          <c:spPr>
            <a:gradFill flip="none" rotWithShape="1">
              <a:gsLst>
                <a:gs pos="100000">
                  <a:srgbClr val="FE0000"/>
                </a:gs>
                <a:gs pos="46000">
                  <a:srgbClr val="FF0082">
                    <a:lumMod val="79000"/>
                    <a:alpha val="96000"/>
                  </a:srgbClr>
                </a:gs>
              </a:gsLst>
              <a:lin ang="2700000" scaled="1"/>
              <a:tileRect/>
            </a:gradFill>
            <a:ln>
              <a:noFill/>
            </a:ln>
            <a:effectLst/>
          </c:spPr>
          <c:invertIfNegative val="0"/>
          <c:val>
            <c:numRef>
              <c:f>'Pivottables 2'!$P$4</c:f>
              <c:numCache>
                <c:formatCode>0%</c:formatCode>
                <c:ptCount val="1"/>
                <c:pt idx="0">
                  <c:v>0.24730002273155963</c:v>
                </c:pt>
              </c:numCache>
            </c:numRef>
          </c:val>
          <c:extLst>
            <c:ext xmlns:c16="http://schemas.microsoft.com/office/drawing/2014/chart" uri="{C3380CC4-5D6E-409C-BE32-E72D297353CC}">
              <c16:uniqueId val="{00000000-DEAB-5045-9C6A-B521ABEDAAE7}"/>
            </c:ext>
          </c:extLst>
        </c:ser>
        <c:ser>
          <c:idx val="1"/>
          <c:order val="1"/>
          <c:tx>
            <c:strRef>
              <c:f>'Pivottables 2'!$O$5</c:f>
              <c:strCache>
                <c:ptCount val="1"/>
                <c:pt idx="0">
                  <c:v>USA</c:v>
                </c:pt>
              </c:strCache>
            </c:strRef>
          </c:tx>
          <c:spPr>
            <a:gradFill>
              <a:gsLst>
                <a:gs pos="100000">
                  <a:srgbClr val="640DEC"/>
                </a:gs>
                <a:gs pos="27000">
                  <a:srgbClr val="532576"/>
                </a:gs>
              </a:gsLst>
              <a:lin ang="2700000" scaled="1"/>
            </a:gradFill>
            <a:ln>
              <a:noFill/>
            </a:ln>
            <a:effectLst/>
          </c:spPr>
          <c:invertIfNegative val="0"/>
          <c:val>
            <c:numRef>
              <c:f>'Pivottables 2'!$P$5</c:f>
              <c:numCache>
                <c:formatCode>0%</c:formatCode>
                <c:ptCount val="1"/>
                <c:pt idx="0">
                  <c:v>0.15465198949511755</c:v>
                </c:pt>
              </c:numCache>
            </c:numRef>
          </c:val>
          <c:extLst>
            <c:ext xmlns:c16="http://schemas.microsoft.com/office/drawing/2014/chart" uri="{C3380CC4-5D6E-409C-BE32-E72D297353CC}">
              <c16:uniqueId val="{00000001-DEAB-5045-9C6A-B521ABEDAAE7}"/>
            </c:ext>
          </c:extLst>
        </c:ser>
        <c:ser>
          <c:idx val="2"/>
          <c:order val="2"/>
          <c:tx>
            <c:strRef>
              <c:f>'Pivottables 2'!$O$6</c:f>
              <c:strCache>
                <c:ptCount val="1"/>
                <c:pt idx="0">
                  <c:v>Russia</c:v>
                </c:pt>
              </c:strCache>
            </c:strRef>
          </c:tx>
          <c:spPr>
            <a:gradFill>
              <a:gsLst>
                <a:gs pos="100000">
                  <a:srgbClr val="FFFF00"/>
                </a:gs>
                <a:gs pos="27000">
                  <a:srgbClr val="FFC000"/>
                </a:gs>
              </a:gsLst>
              <a:lin ang="2700000" scaled="1"/>
            </a:gradFill>
            <a:ln>
              <a:noFill/>
            </a:ln>
            <a:effectLst/>
          </c:spPr>
          <c:invertIfNegative val="0"/>
          <c:val>
            <c:numRef>
              <c:f>'Pivottables 2'!$P$6</c:f>
              <c:numCache>
                <c:formatCode>0%</c:formatCode>
                <c:ptCount val="1"/>
                <c:pt idx="0">
                  <c:v>0.26528697384903344</c:v>
                </c:pt>
              </c:numCache>
            </c:numRef>
          </c:val>
          <c:extLst>
            <c:ext xmlns:c16="http://schemas.microsoft.com/office/drawing/2014/chart" uri="{C3380CC4-5D6E-409C-BE32-E72D297353CC}">
              <c16:uniqueId val="{00000002-DEAB-5045-9C6A-B521ABEDAAE7}"/>
            </c:ext>
          </c:extLst>
        </c:ser>
        <c:ser>
          <c:idx val="3"/>
          <c:order val="3"/>
          <c:tx>
            <c:strRef>
              <c:f>'Pivottables 2'!$O$7</c:f>
              <c:strCache>
                <c:ptCount val="1"/>
                <c:pt idx="0">
                  <c:v>United Kingdom</c:v>
                </c:pt>
              </c:strCache>
            </c:strRef>
          </c:tx>
          <c:spPr>
            <a:gradFill>
              <a:gsLst>
                <a:gs pos="100000">
                  <a:srgbClr val="A5EBE8"/>
                </a:gs>
                <a:gs pos="27000">
                  <a:srgbClr val="00B0F0"/>
                </a:gs>
              </a:gsLst>
              <a:lin ang="2700000" scaled="1"/>
            </a:gradFill>
            <a:ln>
              <a:noFill/>
            </a:ln>
            <a:effectLst/>
          </c:spPr>
          <c:invertIfNegative val="0"/>
          <c:val>
            <c:numRef>
              <c:f>'Pivottables 2'!$P$7</c:f>
              <c:numCache>
                <c:formatCode>0%</c:formatCode>
                <c:ptCount val="1"/>
                <c:pt idx="0">
                  <c:v>0.15634476521200807</c:v>
                </c:pt>
              </c:numCache>
            </c:numRef>
          </c:val>
          <c:extLst>
            <c:ext xmlns:c16="http://schemas.microsoft.com/office/drawing/2014/chart" uri="{C3380CC4-5D6E-409C-BE32-E72D297353CC}">
              <c16:uniqueId val="{00000003-DEAB-5045-9C6A-B521ABEDAAE7}"/>
            </c:ext>
          </c:extLst>
        </c:ser>
        <c:ser>
          <c:idx val="4"/>
          <c:order val="4"/>
          <c:tx>
            <c:strRef>
              <c:f>'Pivottables 2'!$O$8</c:f>
              <c:strCache>
                <c:ptCount val="1"/>
                <c:pt idx="0">
                  <c:v>Canada</c:v>
                </c:pt>
              </c:strCache>
            </c:strRef>
          </c:tx>
          <c:spPr>
            <a:gradFill>
              <a:gsLst>
                <a:gs pos="100000">
                  <a:srgbClr val="00B0F0"/>
                </a:gs>
                <a:gs pos="27000">
                  <a:srgbClr val="002CC0"/>
                </a:gs>
              </a:gsLst>
              <a:lin ang="2700000" scaled="1"/>
            </a:gradFill>
            <a:ln>
              <a:noFill/>
            </a:ln>
            <a:effectLst/>
          </c:spPr>
          <c:invertIfNegative val="0"/>
          <c:val>
            <c:numRef>
              <c:f>'Pivottables 2'!$P$8</c:f>
              <c:numCache>
                <c:formatCode>0%</c:formatCode>
                <c:ptCount val="1"/>
                <c:pt idx="0">
                  <c:v>8.9368884847722735E-2</c:v>
                </c:pt>
              </c:numCache>
            </c:numRef>
          </c:val>
          <c:extLst>
            <c:ext xmlns:c16="http://schemas.microsoft.com/office/drawing/2014/chart" uri="{C3380CC4-5D6E-409C-BE32-E72D297353CC}">
              <c16:uniqueId val="{00000004-DEAB-5045-9C6A-B521ABEDAAE7}"/>
            </c:ext>
          </c:extLst>
        </c:ser>
        <c:ser>
          <c:idx val="5"/>
          <c:order val="5"/>
          <c:tx>
            <c:strRef>
              <c:f>'Pivottables 2'!$O$9</c:f>
              <c:strCache>
                <c:ptCount val="1"/>
                <c:pt idx="0">
                  <c:v>Brazil</c:v>
                </c:pt>
              </c:strCache>
            </c:strRef>
          </c:tx>
          <c:spPr>
            <a:gradFill>
              <a:gsLst>
                <a:gs pos="100000">
                  <a:srgbClr val="002CC0"/>
                </a:gs>
                <a:gs pos="34000">
                  <a:srgbClr val="640DEC"/>
                </a:gs>
              </a:gsLst>
              <a:lin ang="2700000" scaled="1"/>
            </a:gradFill>
            <a:ln>
              <a:noFill/>
            </a:ln>
            <a:effectLst/>
          </c:spPr>
          <c:invertIfNegative val="0"/>
          <c:val>
            <c:numRef>
              <c:f>'Pivottables 2'!$P$9</c:f>
              <c:numCache>
                <c:formatCode>0%</c:formatCode>
                <c:ptCount val="1"/>
                <c:pt idx="0">
                  <c:v>8.7047363864558594E-2</c:v>
                </c:pt>
              </c:numCache>
            </c:numRef>
          </c:val>
          <c:extLst>
            <c:ext xmlns:c16="http://schemas.microsoft.com/office/drawing/2014/chart" uri="{C3380CC4-5D6E-409C-BE32-E72D297353CC}">
              <c16:uniqueId val="{00000005-DEAB-5045-9C6A-B521ABEDAAE7}"/>
            </c:ext>
          </c:extLst>
        </c:ser>
        <c:dLbls>
          <c:showLegendKey val="0"/>
          <c:showVal val="0"/>
          <c:showCatName val="0"/>
          <c:showSerName val="0"/>
          <c:showPercent val="0"/>
          <c:showBubbleSize val="0"/>
        </c:dLbls>
        <c:gapWidth val="150"/>
        <c:overlap val="100"/>
        <c:axId val="674608495"/>
        <c:axId val="2122963104"/>
      </c:barChart>
      <c:catAx>
        <c:axId val="674608495"/>
        <c:scaling>
          <c:orientation val="minMax"/>
        </c:scaling>
        <c:delete val="1"/>
        <c:axPos val="l"/>
        <c:numFmt formatCode="General" sourceLinked="1"/>
        <c:majorTickMark val="none"/>
        <c:minorTickMark val="none"/>
        <c:tickLblPos val="nextTo"/>
        <c:crossAx val="2122963104"/>
        <c:crosses val="autoZero"/>
        <c:auto val="1"/>
        <c:lblAlgn val="ctr"/>
        <c:lblOffset val="100"/>
        <c:noMultiLvlLbl val="0"/>
      </c:catAx>
      <c:valAx>
        <c:axId val="2122963104"/>
        <c:scaling>
          <c:orientation val="minMax"/>
        </c:scaling>
        <c:delete val="1"/>
        <c:axPos val="b"/>
        <c:numFmt formatCode="0%" sourceLinked="1"/>
        <c:majorTickMark val="none"/>
        <c:minorTickMark val="none"/>
        <c:tickLblPos val="nextTo"/>
        <c:crossAx val="67460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95653791307583"/>
          <c:y val="2.5765445426704269E-3"/>
          <c:w val="0.77570897141794282"/>
          <c:h val="0.78711281056310911"/>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F4EB-C143-99DD-3B3CAD16A1CA}"/>
              </c:ext>
            </c:extLst>
          </c:dPt>
          <c:dPt>
            <c:idx val="1"/>
            <c:bubble3D val="0"/>
            <c:spPr>
              <a:gradFill>
                <a:gsLst>
                  <a:gs pos="73000">
                    <a:srgbClr val="A5EBE8"/>
                  </a:gs>
                  <a:gs pos="30000">
                    <a:srgbClr val="002CC0"/>
                  </a:gs>
                </a:gsLst>
                <a:lin ang="2700000" scaled="1"/>
              </a:gradFill>
              <a:ln w="19050">
                <a:noFill/>
              </a:ln>
              <a:effectLst/>
            </c:spPr>
            <c:extLst>
              <c:ext xmlns:c16="http://schemas.microsoft.com/office/drawing/2014/chart" uri="{C3380CC4-5D6E-409C-BE32-E72D297353CC}">
                <c16:uniqueId val="{00000003-F4EB-C143-99DD-3B3CAD16A1CA}"/>
              </c:ext>
            </c:extLst>
          </c:dPt>
          <c:cat>
            <c:strRef>
              <c:f>'Pivottables 2'!$V$4:$W$4</c:f>
              <c:strCache>
                <c:ptCount val="2"/>
                <c:pt idx="0">
                  <c:v>Remaining Percentage</c:v>
                </c:pt>
                <c:pt idx="1">
                  <c:v>Actual</c:v>
                </c:pt>
              </c:strCache>
            </c:strRef>
          </c:cat>
          <c:val>
            <c:numRef>
              <c:f>'Pivottables 2'!$V$5:$W$5</c:f>
              <c:numCache>
                <c:formatCode>0%</c:formatCode>
                <c:ptCount val="2"/>
                <c:pt idx="0">
                  <c:v>0.25304472396566757</c:v>
                </c:pt>
                <c:pt idx="1">
                  <c:v>0.74695527603433243</c:v>
                </c:pt>
              </c:numCache>
            </c:numRef>
          </c:val>
          <c:extLst>
            <c:ext xmlns:c16="http://schemas.microsoft.com/office/drawing/2014/chart" uri="{C3380CC4-5D6E-409C-BE32-E72D297353CC}">
              <c16:uniqueId val="{00000004-F4EB-C143-99DD-3B3CAD16A1CA}"/>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25"/>
            <c:spPr>
              <a:solidFill>
                <a:srgbClr val="A5EBE8"/>
              </a:solidFill>
              <a:ln w="9525">
                <a:solidFill>
                  <a:srgbClr val="A5EBE8"/>
                </a:solidFill>
              </a:ln>
              <a:effectLst/>
            </c:spPr>
          </c:marker>
          <c:dPt>
            <c:idx val="0"/>
            <c:marker>
              <c:symbol val="circle"/>
              <c:size val="25"/>
              <c:spPr>
                <a:solidFill>
                  <a:srgbClr val="002CC0"/>
                </a:solidFill>
                <a:ln w="9525">
                  <a:solidFill>
                    <a:srgbClr val="002CC0"/>
                  </a:solidFill>
                </a:ln>
                <a:effectLst/>
              </c:spPr>
            </c:marker>
            <c:bubble3D val="0"/>
            <c:extLst>
              <c:ext xmlns:c16="http://schemas.microsoft.com/office/drawing/2014/chart" uri="{C3380CC4-5D6E-409C-BE32-E72D297353CC}">
                <c16:uniqueId val="{00000005-F4EB-C143-99DD-3B3CAD16A1CA}"/>
              </c:ext>
            </c:extLst>
          </c:dPt>
          <c:xVal>
            <c:numRef>
              <c:f>'Pivottables 2'!$Y$5:$Y$6</c:f>
              <c:numCache>
                <c:formatCode>0.00000</c:formatCode>
                <c:ptCount val="2"/>
                <c:pt idx="0" formatCode="General">
                  <c:v>0</c:v>
                </c:pt>
                <c:pt idx="1">
                  <c:v>0.99981701632435738</c:v>
                </c:pt>
              </c:numCache>
            </c:numRef>
          </c:xVal>
          <c:yVal>
            <c:numRef>
              <c:f>'Pivottables 2'!$Z$5:$Z$6</c:f>
              <c:numCache>
                <c:formatCode>0.00000</c:formatCode>
                <c:ptCount val="2"/>
                <c:pt idx="0" formatCode="General">
                  <c:v>1</c:v>
                </c:pt>
                <c:pt idx="1">
                  <c:v>-1.9129398010904981E-2</c:v>
                </c:pt>
              </c:numCache>
            </c:numRef>
          </c:yVal>
          <c:smooth val="0"/>
          <c:extLst>
            <c:ext xmlns:c16="http://schemas.microsoft.com/office/drawing/2014/chart" uri="{C3380CC4-5D6E-409C-BE32-E72D297353CC}">
              <c16:uniqueId val="{00000006-F4EB-C143-99DD-3B3CAD16A1CA}"/>
            </c:ext>
          </c:extLst>
        </c:ser>
        <c:dLbls>
          <c:showLegendKey val="0"/>
          <c:showVal val="0"/>
          <c:showCatName val="0"/>
          <c:showSerName val="0"/>
          <c:showPercent val="0"/>
          <c:showBubbleSize val="0"/>
        </c:dLbls>
        <c:axId val="463077551"/>
        <c:axId val="606358511"/>
      </c:scatterChart>
      <c:valAx>
        <c:axId val="606358511"/>
        <c:scaling>
          <c:orientation val="minMax"/>
          <c:max val="1.1500000000000001"/>
          <c:min val="-1.1500000000000001"/>
        </c:scaling>
        <c:delete val="1"/>
        <c:axPos val="l"/>
        <c:numFmt formatCode="General" sourceLinked="1"/>
        <c:majorTickMark val="out"/>
        <c:minorTickMark val="none"/>
        <c:tickLblPos val="nextTo"/>
        <c:crossAx val="463077551"/>
        <c:crosses val="autoZero"/>
        <c:crossBetween val="midCat"/>
      </c:valAx>
      <c:valAx>
        <c:axId val="463077551"/>
        <c:scaling>
          <c:orientation val="minMax"/>
          <c:max val="1.1500000000000001"/>
          <c:min val="-1.1500000000000001"/>
        </c:scaling>
        <c:delete val="1"/>
        <c:axPos val="b"/>
        <c:numFmt formatCode="General" sourceLinked="1"/>
        <c:majorTickMark val="out"/>
        <c:minorTickMark val="none"/>
        <c:tickLblPos val="nextTo"/>
        <c:crossAx val="606358511"/>
        <c:crosses val="autoZero"/>
        <c:crossBetween val="midCat"/>
        <c:minorUnit val="1.1500000000000001"/>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57000">
                  <a:srgbClr val="00F1DF"/>
                </a:gs>
                <a:gs pos="20000">
                  <a:srgbClr val="9947F7"/>
                </a:gs>
              </a:gsLst>
              <a:lin ang="5400000" scaled="1"/>
            </a:gradFill>
            <a:ln>
              <a:noFill/>
            </a:ln>
            <a:effectLst/>
          </c:spPr>
          <c:invertIfNegative val="0"/>
          <c:dPt>
            <c:idx val="0"/>
            <c:invertIfNegative val="0"/>
            <c:bubble3D val="0"/>
            <c:spPr>
              <a:gradFill>
                <a:gsLst>
                  <a:gs pos="57000">
                    <a:srgbClr val="00F1DF"/>
                  </a:gs>
                  <a:gs pos="20000">
                    <a:srgbClr val="9947F7"/>
                  </a:gs>
                </a:gsLst>
                <a:lin ang="5400000" scaled="1"/>
              </a:gradFill>
              <a:ln>
                <a:noFill/>
              </a:ln>
              <a:effectLst/>
            </c:spPr>
            <c:extLst>
              <c:ext xmlns:c16="http://schemas.microsoft.com/office/drawing/2014/chart" uri="{C3380CC4-5D6E-409C-BE32-E72D297353CC}">
                <c16:uniqueId val="{00000001-D849-1449-B5AD-1D3C9E8D453B}"/>
              </c:ext>
            </c:extLst>
          </c:dPt>
          <c:val>
            <c:numRef>
              <c:f>'Pivottables 2'!$AE$5</c:f>
              <c:numCache>
                <c:formatCode>0.0%</c:formatCode>
                <c:ptCount val="1"/>
                <c:pt idx="0">
                  <c:v>0.22799999999999998</c:v>
                </c:pt>
              </c:numCache>
            </c:numRef>
          </c:val>
          <c:extLst>
            <c:ext xmlns:c16="http://schemas.microsoft.com/office/drawing/2014/chart" uri="{C3380CC4-5D6E-409C-BE32-E72D297353CC}">
              <c16:uniqueId val="{00000002-D849-1449-B5AD-1D3C9E8D453B}"/>
            </c:ext>
          </c:extLst>
        </c:ser>
        <c:ser>
          <c:idx val="1"/>
          <c:order val="1"/>
          <c:spPr>
            <a:solidFill>
              <a:schemeClr val="tx1">
                <a:lumMod val="65000"/>
                <a:lumOff val="35000"/>
              </a:schemeClr>
            </a:solidFill>
            <a:ln>
              <a:noFill/>
            </a:ln>
            <a:effectLst/>
          </c:spPr>
          <c:invertIfNegative val="0"/>
          <c:val>
            <c:numRef>
              <c:f>'Pivottables 2'!$AF$5</c:f>
              <c:numCache>
                <c:formatCode>0.0%</c:formatCode>
                <c:ptCount val="1"/>
                <c:pt idx="0">
                  <c:v>0.77200000000000002</c:v>
                </c:pt>
              </c:numCache>
            </c:numRef>
          </c:val>
          <c:extLst>
            <c:ext xmlns:c16="http://schemas.microsoft.com/office/drawing/2014/chart" uri="{C3380CC4-5D6E-409C-BE32-E72D297353CC}">
              <c16:uniqueId val="{00000003-D849-1449-B5AD-1D3C9E8D453B}"/>
            </c:ext>
          </c:extLst>
        </c:ser>
        <c:dLbls>
          <c:showLegendKey val="0"/>
          <c:showVal val="0"/>
          <c:showCatName val="0"/>
          <c:showSerName val="0"/>
          <c:showPercent val="0"/>
          <c:showBubbleSize val="0"/>
        </c:dLbls>
        <c:gapWidth val="219"/>
        <c:overlap val="100"/>
        <c:axId val="658999104"/>
        <c:axId val="659159632"/>
      </c:barChart>
      <c:catAx>
        <c:axId val="658999104"/>
        <c:scaling>
          <c:orientation val="minMax"/>
        </c:scaling>
        <c:delete val="1"/>
        <c:axPos val="b"/>
        <c:numFmt formatCode="General" sourceLinked="1"/>
        <c:majorTickMark val="none"/>
        <c:minorTickMark val="none"/>
        <c:tickLblPos val="nextTo"/>
        <c:crossAx val="659159632"/>
        <c:crosses val="autoZero"/>
        <c:auto val="1"/>
        <c:lblAlgn val="ctr"/>
        <c:lblOffset val="100"/>
        <c:noMultiLvlLbl val="0"/>
      </c:catAx>
      <c:valAx>
        <c:axId val="659159632"/>
        <c:scaling>
          <c:orientation val="minMax"/>
        </c:scaling>
        <c:delete val="1"/>
        <c:axPos val="l"/>
        <c:numFmt formatCode="0.0%" sourceLinked="1"/>
        <c:majorTickMark val="none"/>
        <c:minorTickMark val="none"/>
        <c:tickLblPos val="nextTo"/>
        <c:crossAx val="6589991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90000">
                  <a:srgbClr val="9947F7">
                    <a:lumMod val="99000"/>
                    <a:lumOff val="1000"/>
                  </a:srgbClr>
                </a:gs>
                <a:gs pos="10000">
                  <a:srgbClr val="DC25FA"/>
                </a:gs>
              </a:gsLst>
              <a:lin ang="5400000" scaled="0"/>
            </a:gradFill>
            <a:ln w="120650">
              <a:solidFill>
                <a:schemeClr val="tx1"/>
              </a:solidFill>
            </a:ln>
          </c:spPr>
          <c:dPt>
            <c:idx val="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1-50AB-CF45-B38C-B1E2D4734050}"/>
              </c:ext>
            </c:extLst>
          </c:dPt>
          <c:dPt>
            <c:idx val="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3-50AB-CF45-B38C-B1E2D4734050}"/>
              </c:ext>
            </c:extLst>
          </c:dPt>
          <c:dPt>
            <c:idx val="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5-50AB-CF45-B38C-B1E2D4734050}"/>
              </c:ext>
            </c:extLst>
          </c:dPt>
          <c:dPt>
            <c:idx val="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7-50AB-CF45-B38C-B1E2D4734050}"/>
              </c:ext>
            </c:extLst>
          </c:dPt>
          <c:dPt>
            <c:idx val="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9-50AB-CF45-B38C-B1E2D4734050}"/>
              </c:ext>
            </c:extLst>
          </c:dPt>
          <c:dPt>
            <c:idx val="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B-50AB-CF45-B38C-B1E2D4734050}"/>
              </c:ext>
            </c:extLst>
          </c:dPt>
          <c:dPt>
            <c:idx val="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D-50AB-CF45-B38C-B1E2D4734050}"/>
              </c:ext>
            </c:extLst>
          </c:dPt>
          <c:dPt>
            <c:idx val="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F-50AB-CF45-B38C-B1E2D4734050}"/>
              </c:ext>
            </c:extLst>
          </c:dPt>
          <c:dPt>
            <c:idx val="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1-50AB-CF45-B38C-B1E2D4734050}"/>
              </c:ext>
            </c:extLst>
          </c:dPt>
          <c:dPt>
            <c:idx val="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3-50AB-CF45-B38C-B1E2D4734050}"/>
              </c:ext>
            </c:extLst>
          </c:dPt>
          <c:dPt>
            <c:idx val="1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5-50AB-CF45-B38C-B1E2D4734050}"/>
              </c:ext>
            </c:extLst>
          </c:dPt>
          <c:dPt>
            <c:idx val="1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7-50AB-CF45-B38C-B1E2D4734050}"/>
              </c:ext>
            </c:extLst>
          </c:dPt>
          <c:dPt>
            <c:idx val="1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9-50AB-CF45-B38C-B1E2D4734050}"/>
              </c:ext>
            </c:extLst>
          </c:dPt>
          <c:dPt>
            <c:idx val="1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B-50AB-CF45-B38C-B1E2D4734050}"/>
              </c:ext>
            </c:extLst>
          </c:dPt>
          <c:dPt>
            <c:idx val="1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D-50AB-CF45-B38C-B1E2D4734050}"/>
              </c:ext>
            </c:extLst>
          </c:dPt>
          <c:dPt>
            <c:idx val="1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F-50AB-CF45-B38C-B1E2D4734050}"/>
              </c:ext>
            </c:extLst>
          </c:dPt>
          <c:dPt>
            <c:idx val="1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1-50AB-CF45-B38C-B1E2D4734050}"/>
              </c:ext>
            </c:extLst>
          </c:dPt>
          <c:dPt>
            <c:idx val="1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3-50AB-CF45-B38C-B1E2D4734050}"/>
              </c:ext>
            </c:extLst>
          </c:dPt>
          <c:dPt>
            <c:idx val="1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5-50AB-CF45-B38C-B1E2D4734050}"/>
              </c:ext>
            </c:extLst>
          </c:dPt>
          <c:dPt>
            <c:idx val="1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7-50AB-CF45-B38C-B1E2D4734050}"/>
              </c:ext>
            </c:extLst>
          </c:dPt>
          <c:dPt>
            <c:idx val="2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9-50AB-CF45-B38C-B1E2D4734050}"/>
              </c:ext>
            </c:extLst>
          </c:dPt>
          <c:dPt>
            <c:idx val="2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B-50AB-CF45-B38C-B1E2D4734050}"/>
              </c:ext>
            </c:extLst>
          </c:dPt>
          <c:dPt>
            <c:idx val="2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D-50AB-CF45-B38C-B1E2D4734050}"/>
              </c:ext>
            </c:extLst>
          </c:dPt>
          <c:dPt>
            <c:idx val="2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F-50AB-CF45-B38C-B1E2D4734050}"/>
              </c:ext>
            </c:extLst>
          </c:dPt>
          <c:dPt>
            <c:idx val="2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1-50AB-CF45-B38C-B1E2D4734050}"/>
              </c:ext>
            </c:extLst>
          </c:dPt>
          <c:dPt>
            <c:idx val="2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3-50AB-CF45-B38C-B1E2D4734050}"/>
              </c:ext>
            </c:extLst>
          </c:dPt>
          <c:dPt>
            <c:idx val="2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5-50AB-CF45-B38C-B1E2D4734050}"/>
              </c:ext>
            </c:extLst>
          </c:dPt>
          <c:dPt>
            <c:idx val="2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7-50AB-CF45-B38C-B1E2D4734050}"/>
              </c:ext>
            </c:extLst>
          </c:dPt>
          <c:dPt>
            <c:idx val="2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9-50AB-CF45-B38C-B1E2D4734050}"/>
              </c:ext>
            </c:extLst>
          </c:dPt>
          <c:dPt>
            <c:idx val="2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B-50AB-CF45-B38C-B1E2D4734050}"/>
              </c:ext>
            </c:extLst>
          </c:dPt>
          <c:dPt>
            <c:idx val="3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D-50AB-CF45-B38C-B1E2D4734050}"/>
              </c:ext>
            </c:extLst>
          </c:dPt>
          <c:dPt>
            <c:idx val="3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F-50AB-CF45-B38C-B1E2D4734050}"/>
              </c:ext>
            </c:extLst>
          </c:dPt>
          <c:dPt>
            <c:idx val="3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1-50AB-CF45-B38C-B1E2D4734050}"/>
              </c:ext>
            </c:extLst>
          </c:dPt>
          <c:dPt>
            <c:idx val="3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3-50AB-CF45-B38C-B1E2D4734050}"/>
              </c:ext>
            </c:extLst>
          </c:dPt>
          <c:dPt>
            <c:idx val="3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5-50AB-CF45-B38C-B1E2D4734050}"/>
              </c:ext>
            </c:extLst>
          </c:dPt>
          <c:dPt>
            <c:idx val="3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7-50AB-CF45-B38C-B1E2D4734050}"/>
              </c:ext>
            </c:extLst>
          </c:dPt>
          <c:dPt>
            <c:idx val="3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9-50AB-CF45-B38C-B1E2D4734050}"/>
              </c:ext>
            </c:extLst>
          </c:dPt>
          <c:dPt>
            <c:idx val="3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B-50AB-CF45-B38C-B1E2D4734050}"/>
              </c:ext>
            </c:extLst>
          </c:dPt>
          <c:dPt>
            <c:idx val="3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D-50AB-CF45-B38C-B1E2D4734050}"/>
              </c:ext>
            </c:extLst>
          </c:dPt>
          <c:dPt>
            <c:idx val="3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F-50AB-CF45-B38C-B1E2D4734050}"/>
              </c:ext>
            </c:extLst>
          </c:dPt>
          <c:dPt>
            <c:idx val="4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1-50AB-CF45-B38C-B1E2D4734050}"/>
              </c:ext>
            </c:extLst>
          </c:dPt>
          <c:dPt>
            <c:idx val="4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3-50AB-CF45-B38C-B1E2D4734050}"/>
              </c:ext>
            </c:extLst>
          </c:dPt>
          <c:dPt>
            <c:idx val="4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5-50AB-CF45-B38C-B1E2D4734050}"/>
              </c:ext>
            </c:extLst>
          </c:dPt>
          <c:dPt>
            <c:idx val="4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7-50AB-CF45-B38C-B1E2D4734050}"/>
              </c:ext>
            </c:extLst>
          </c:dPt>
          <c:dPt>
            <c:idx val="4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9-50AB-CF45-B38C-B1E2D4734050}"/>
              </c:ext>
            </c:extLst>
          </c:dPt>
          <c:dPt>
            <c:idx val="4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B-50AB-CF45-B38C-B1E2D4734050}"/>
              </c:ext>
            </c:extLst>
          </c:dPt>
          <c:dPt>
            <c:idx val="4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D-50AB-CF45-B38C-B1E2D4734050}"/>
              </c:ext>
            </c:extLst>
          </c:dPt>
          <c:dPt>
            <c:idx val="4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F-50AB-CF45-B38C-B1E2D4734050}"/>
              </c:ext>
            </c:extLst>
          </c:dPt>
          <c:dPt>
            <c:idx val="4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1-50AB-CF45-B38C-B1E2D4734050}"/>
              </c:ext>
            </c:extLst>
          </c:dPt>
          <c:dPt>
            <c:idx val="4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3-50AB-CF45-B38C-B1E2D4734050}"/>
              </c:ext>
            </c:extLst>
          </c:dPt>
          <c:dPt>
            <c:idx val="5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5-50AB-CF45-B38C-B1E2D4734050}"/>
              </c:ext>
            </c:extLst>
          </c:dPt>
          <c:dPt>
            <c:idx val="5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7-50AB-CF45-B38C-B1E2D4734050}"/>
              </c:ext>
            </c:extLst>
          </c:dPt>
          <c:dPt>
            <c:idx val="5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9-50AB-CF45-B38C-B1E2D4734050}"/>
              </c:ext>
            </c:extLst>
          </c:dPt>
          <c:dPt>
            <c:idx val="5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B-50AB-CF45-B38C-B1E2D4734050}"/>
              </c:ext>
            </c:extLst>
          </c:dPt>
          <c:dPt>
            <c:idx val="5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D-50AB-CF45-B38C-B1E2D4734050}"/>
              </c:ext>
            </c:extLst>
          </c:dPt>
          <c:dPt>
            <c:idx val="5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F-50AB-CF45-B38C-B1E2D4734050}"/>
              </c:ext>
            </c:extLst>
          </c:dPt>
          <c:dPt>
            <c:idx val="5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1-50AB-CF45-B38C-B1E2D4734050}"/>
              </c:ext>
            </c:extLst>
          </c:dPt>
          <c:dPt>
            <c:idx val="5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3-50AB-CF45-B38C-B1E2D473405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0AB-CF45-B38C-B1E2D4734050}"/>
            </c:ext>
          </c:extLst>
        </c:ser>
        <c:dLbls>
          <c:showLegendKey val="0"/>
          <c:showVal val="0"/>
          <c:showCatName val="0"/>
          <c:showSerName val="0"/>
          <c:showPercent val="0"/>
          <c:showBubbleSize val="0"/>
          <c:showLeaderLines val="1"/>
        </c:dLbls>
        <c:firstSliceAng val="0"/>
        <c:holeSize val="75"/>
      </c:doughnutChart>
      <c:pieChart>
        <c:varyColors val="1"/>
        <c:ser>
          <c:idx val="1"/>
          <c:order val="1"/>
          <c:tx>
            <c:v>2ST</c:v>
          </c:tx>
          <c:spPr>
            <a:ln>
              <a:noFill/>
            </a:ln>
          </c:spPr>
          <c:dPt>
            <c:idx val="0"/>
            <c:bubble3D val="0"/>
            <c:spPr>
              <a:noFill/>
              <a:ln w="19050">
                <a:noFill/>
              </a:ln>
              <a:effectLst>
                <a:glow rad="127000">
                  <a:schemeClr val="accent1"/>
                </a:glow>
              </a:effectLst>
            </c:spPr>
            <c:extLst>
              <c:ext xmlns:c16="http://schemas.microsoft.com/office/drawing/2014/chart" uri="{C3380CC4-5D6E-409C-BE32-E72D297353CC}">
                <c16:uniqueId val="{00000076-50AB-CF45-B38C-B1E2D4734050}"/>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50AB-CF45-B38C-B1E2D4734050}"/>
              </c:ext>
            </c:extLst>
          </c:dPt>
          <c:val>
            <c:numRef>
              <c:f>'Pivottables 2'!$AL$6:$AM$6</c:f>
              <c:numCache>
                <c:formatCode>0%</c:formatCode>
                <c:ptCount val="2"/>
                <c:pt idx="0">
                  <c:v>0.71910457155473795</c:v>
                </c:pt>
                <c:pt idx="1">
                  <c:v>0.28089542844526205</c:v>
                </c:pt>
              </c:numCache>
            </c:numRef>
          </c:val>
          <c:extLst>
            <c:ext xmlns:c16="http://schemas.microsoft.com/office/drawing/2014/chart" uri="{C3380CC4-5D6E-409C-BE32-E72D297353CC}">
              <c16:uniqueId val="{00000079-50AB-CF45-B38C-B1E2D4734050}"/>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7B-50AB-CF45-B38C-B1E2D47340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D-50AB-CF45-B38C-B1E2D4734050}"/>
              </c:ext>
            </c:extLst>
          </c:dPt>
          <c:val>
            <c:numRef>
              <c:f>'Pivottables 2'!$AM$10:$AM$11</c:f>
              <c:numCache>
                <c:formatCode>General</c:formatCode>
                <c:ptCount val="2"/>
                <c:pt idx="0">
                  <c:v>1</c:v>
                </c:pt>
                <c:pt idx="1">
                  <c:v>-0.19290480819571401</c:v>
                </c:pt>
              </c:numCache>
            </c:numRef>
          </c:val>
          <c:extLst>
            <c:ext xmlns:c16="http://schemas.microsoft.com/office/drawing/2014/chart" uri="{C3380CC4-5D6E-409C-BE32-E72D297353CC}">
              <c16:uniqueId val="{0000007E-50AB-CF45-B38C-B1E2D47340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 2!PivotTable9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99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2'!$BG$15</c:f>
              <c:strCache>
                <c:ptCount val="1"/>
                <c:pt idx="0">
                  <c:v>Total</c:v>
                </c:pt>
              </c:strCache>
            </c:strRef>
          </c:tx>
          <c:spPr>
            <a:gradFill flip="none" rotWithShape="1">
              <a:gsLst>
                <a:gs pos="0">
                  <a:srgbClr val="9947F7"/>
                </a:gs>
                <a:gs pos="99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 2'!$BF$16:$BF$18</c:f>
              <c:strCache>
                <c:ptCount val="3"/>
                <c:pt idx="0">
                  <c:v>Branch </c:v>
                </c:pt>
                <c:pt idx="1">
                  <c:v>Download</c:v>
                </c:pt>
                <c:pt idx="2">
                  <c:v>Shipment</c:v>
                </c:pt>
              </c:strCache>
            </c:strRef>
          </c:cat>
          <c:val>
            <c:numRef>
              <c:f>'Pivottables 2'!$BG$16:$BG$18</c:f>
              <c:numCache>
                <c:formatCode>_(* #,##0_);_(* \(#,##0\);_(* "-"??_);_(@_)</c:formatCode>
                <c:ptCount val="3"/>
                <c:pt idx="0">
                  <c:v>215</c:v>
                </c:pt>
                <c:pt idx="1">
                  <c:v>214</c:v>
                </c:pt>
                <c:pt idx="2">
                  <c:v>339</c:v>
                </c:pt>
              </c:numCache>
            </c:numRef>
          </c:val>
          <c:extLst>
            <c:ext xmlns:c16="http://schemas.microsoft.com/office/drawing/2014/chart" uri="{C3380CC4-5D6E-409C-BE32-E72D297353CC}">
              <c16:uniqueId val="{00000000-A98F-D841-9BF3-0B5864A92C86}"/>
            </c:ext>
          </c:extLst>
        </c:ser>
        <c:dLbls>
          <c:dLblPos val="outEnd"/>
          <c:showLegendKey val="0"/>
          <c:showVal val="1"/>
          <c:showCatName val="0"/>
          <c:showSerName val="0"/>
          <c:showPercent val="0"/>
          <c:showBubbleSize val="0"/>
        </c:dLbls>
        <c:gapWidth val="400"/>
        <c:overlap val="-30"/>
        <c:axId val="1208026704"/>
        <c:axId val="1208029600"/>
      </c:barChart>
      <c:catAx>
        <c:axId val="1208026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Book" panose="02000503020000020003" pitchFamily="2" charset="0"/>
                <a:ea typeface="+mn-ea"/>
                <a:cs typeface="+mn-cs"/>
              </a:defRPr>
            </a:pPr>
            <a:endParaRPr lang="en-US"/>
          </a:p>
        </c:txPr>
        <c:crossAx val="1208029600"/>
        <c:crosses val="autoZero"/>
        <c:auto val="1"/>
        <c:lblAlgn val="ctr"/>
        <c:lblOffset val="100"/>
        <c:noMultiLvlLbl val="0"/>
      </c:catAx>
      <c:valAx>
        <c:axId val="1208029600"/>
        <c:scaling>
          <c:orientation val="minMax"/>
        </c:scaling>
        <c:delete val="1"/>
        <c:axPos val="b"/>
        <c:numFmt formatCode="_(* #,##0_);_(* \(#,##0\);_(* &quot;-&quot;??_);_(@_)" sourceLinked="1"/>
        <c:majorTickMark val="none"/>
        <c:minorTickMark val="none"/>
        <c:tickLblPos val="nextTo"/>
        <c:crossAx val="120802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 2!PivotTable13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'Pivottables 2'!$BN$7</c:f>
              <c:strCache>
                <c:ptCount val="1"/>
                <c:pt idx="0">
                  <c:v>Total</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DC86-654B-BB7F-6C884240568A}"/>
              </c:ext>
            </c:extLst>
          </c:dPt>
          <c:dPt>
            <c:idx val="1"/>
            <c:bubble3D val="0"/>
            <c:spPr>
              <a:noFill/>
              <a:ln w="19050">
                <a:noFill/>
              </a:ln>
              <a:effectLst/>
            </c:spPr>
            <c:extLst>
              <c:ext xmlns:c16="http://schemas.microsoft.com/office/drawing/2014/chart" uri="{C3380CC4-5D6E-409C-BE32-E72D297353CC}">
                <c16:uniqueId val="{00000003-DC86-654B-BB7F-6C884240568A}"/>
              </c:ext>
            </c:extLst>
          </c:dPt>
          <c:cat>
            <c:strRef>
              <c:f>'Pivottables 2'!$BM$8:$BM$9</c:f>
              <c:strCache>
                <c:ptCount val="2"/>
                <c:pt idx="0">
                  <c:v>Paid</c:v>
                </c:pt>
                <c:pt idx="1">
                  <c:v>Refunded</c:v>
                </c:pt>
              </c:strCache>
            </c:strRef>
          </c:cat>
          <c:val>
            <c:numRef>
              <c:f>'Pivottables 2'!$BN$8:$BN$9</c:f>
              <c:numCache>
                <c:formatCode>0%</c:formatCode>
                <c:ptCount val="2"/>
                <c:pt idx="0">
                  <c:v>0.81770833333333337</c:v>
                </c:pt>
                <c:pt idx="1">
                  <c:v>0.18229166666666666</c:v>
                </c:pt>
              </c:numCache>
            </c:numRef>
          </c:val>
          <c:extLst>
            <c:ext xmlns:c16="http://schemas.microsoft.com/office/drawing/2014/chart" uri="{C3380CC4-5D6E-409C-BE32-E72D297353CC}">
              <c16:uniqueId val="{00000004-DC86-654B-BB7F-6C88424056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90000">
                  <a:srgbClr val="9947F7">
                    <a:lumMod val="99000"/>
                    <a:lumOff val="1000"/>
                  </a:srgbClr>
                </a:gs>
                <a:gs pos="10000">
                  <a:srgbClr val="DC25FA"/>
                </a:gs>
              </a:gsLst>
              <a:lin ang="5400000" scaled="0"/>
            </a:gradFill>
            <a:ln w="120650">
              <a:solidFill>
                <a:schemeClr val="tx1"/>
              </a:solidFill>
            </a:ln>
          </c:spPr>
          <c:dPt>
            <c:idx val="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1-598A-5945-821C-B02D7FF7AD17}"/>
              </c:ext>
            </c:extLst>
          </c:dPt>
          <c:dPt>
            <c:idx val="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3-598A-5945-821C-B02D7FF7AD17}"/>
              </c:ext>
            </c:extLst>
          </c:dPt>
          <c:dPt>
            <c:idx val="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5-598A-5945-821C-B02D7FF7AD17}"/>
              </c:ext>
            </c:extLst>
          </c:dPt>
          <c:dPt>
            <c:idx val="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7-598A-5945-821C-B02D7FF7AD17}"/>
              </c:ext>
            </c:extLst>
          </c:dPt>
          <c:dPt>
            <c:idx val="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9-598A-5945-821C-B02D7FF7AD17}"/>
              </c:ext>
            </c:extLst>
          </c:dPt>
          <c:dPt>
            <c:idx val="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B-598A-5945-821C-B02D7FF7AD17}"/>
              </c:ext>
            </c:extLst>
          </c:dPt>
          <c:dPt>
            <c:idx val="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D-598A-5945-821C-B02D7FF7AD17}"/>
              </c:ext>
            </c:extLst>
          </c:dPt>
          <c:dPt>
            <c:idx val="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F-598A-5945-821C-B02D7FF7AD17}"/>
              </c:ext>
            </c:extLst>
          </c:dPt>
          <c:dPt>
            <c:idx val="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1-598A-5945-821C-B02D7FF7AD17}"/>
              </c:ext>
            </c:extLst>
          </c:dPt>
          <c:dPt>
            <c:idx val="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3-598A-5945-821C-B02D7FF7AD17}"/>
              </c:ext>
            </c:extLst>
          </c:dPt>
          <c:dPt>
            <c:idx val="1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5-598A-5945-821C-B02D7FF7AD17}"/>
              </c:ext>
            </c:extLst>
          </c:dPt>
          <c:dPt>
            <c:idx val="1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7-598A-5945-821C-B02D7FF7AD17}"/>
              </c:ext>
            </c:extLst>
          </c:dPt>
          <c:dPt>
            <c:idx val="1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9-598A-5945-821C-B02D7FF7AD17}"/>
              </c:ext>
            </c:extLst>
          </c:dPt>
          <c:dPt>
            <c:idx val="1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B-598A-5945-821C-B02D7FF7AD17}"/>
              </c:ext>
            </c:extLst>
          </c:dPt>
          <c:dPt>
            <c:idx val="1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D-598A-5945-821C-B02D7FF7AD17}"/>
              </c:ext>
            </c:extLst>
          </c:dPt>
          <c:dPt>
            <c:idx val="1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F-598A-5945-821C-B02D7FF7AD17}"/>
              </c:ext>
            </c:extLst>
          </c:dPt>
          <c:dPt>
            <c:idx val="1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1-598A-5945-821C-B02D7FF7AD17}"/>
              </c:ext>
            </c:extLst>
          </c:dPt>
          <c:dPt>
            <c:idx val="1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3-598A-5945-821C-B02D7FF7AD17}"/>
              </c:ext>
            </c:extLst>
          </c:dPt>
          <c:dPt>
            <c:idx val="1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5-598A-5945-821C-B02D7FF7AD17}"/>
              </c:ext>
            </c:extLst>
          </c:dPt>
          <c:dPt>
            <c:idx val="1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7-598A-5945-821C-B02D7FF7AD17}"/>
              </c:ext>
            </c:extLst>
          </c:dPt>
          <c:dPt>
            <c:idx val="2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9-598A-5945-821C-B02D7FF7AD17}"/>
              </c:ext>
            </c:extLst>
          </c:dPt>
          <c:dPt>
            <c:idx val="2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B-598A-5945-821C-B02D7FF7AD17}"/>
              </c:ext>
            </c:extLst>
          </c:dPt>
          <c:dPt>
            <c:idx val="2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D-598A-5945-821C-B02D7FF7AD17}"/>
              </c:ext>
            </c:extLst>
          </c:dPt>
          <c:dPt>
            <c:idx val="2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F-598A-5945-821C-B02D7FF7AD17}"/>
              </c:ext>
            </c:extLst>
          </c:dPt>
          <c:dPt>
            <c:idx val="2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1-598A-5945-821C-B02D7FF7AD17}"/>
              </c:ext>
            </c:extLst>
          </c:dPt>
          <c:dPt>
            <c:idx val="2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3-598A-5945-821C-B02D7FF7AD17}"/>
              </c:ext>
            </c:extLst>
          </c:dPt>
          <c:dPt>
            <c:idx val="2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5-598A-5945-821C-B02D7FF7AD17}"/>
              </c:ext>
            </c:extLst>
          </c:dPt>
          <c:dPt>
            <c:idx val="2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7-598A-5945-821C-B02D7FF7AD17}"/>
              </c:ext>
            </c:extLst>
          </c:dPt>
          <c:dPt>
            <c:idx val="2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9-598A-5945-821C-B02D7FF7AD17}"/>
              </c:ext>
            </c:extLst>
          </c:dPt>
          <c:dPt>
            <c:idx val="2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B-598A-5945-821C-B02D7FF7AD17}"/>
              </c:ext>
            </c:extLst>
          </c:dPt>
          <c:dPt>
            <c:idx val="3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D-598A-5945-821C-B02D7FF7AD17}"/>
              </c:ext>
            </c:extLst>
          </c:dPt>
          <c:dPt>
            <c:idx val="3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F-598A-5945-821C-B02D7FF7AD17}"/>
              </c:ext>
            </c:extLst>
          </c:dPt>
          <c:dPt>
            <c:idx val="3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1-598A-5945-821C-B02D7FF7AD17}"/>
              </c:ext>
            </c:extLst>
          </c:dPt>
          <c:dPt>
            <c:idx val="3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3-598A-5945-821C-B02D7FF7AD17}"/>
              </c:ext>
            </c:extLst>
          </c:dPt>
          <c:dPt>
            <c:idx val="3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5-598A-5945-821C-B02D7FF7AD17}"/>
              </c:ext>
            </c:extLst>
          </c:dPt>
          <c:dPt>
            <c:idx val="3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7-598A-5945-821C-B02D7FF7AD17}"/>
              </c:ext>
            </c:extLst>
          </c:dPt>
          <c:dPt>
            <c:idx val="3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9-598A-5945-821C-B02D7FF7AD17}"/>
              </c:ext>
            </c:extLst>
          </c:dPt>
          <c:dPt>
            <c:idx val="3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B-598A-5945-821C-B02D7FF7AD17}"/>
              </c:ext>
            </c:extLst>
          </c:dPt>
          <c:dPt>
            <c:idx val="3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D-598A-5945-821C-B02D7FF7AD17}"/>
              </c:ext>
            </c:extLst>
          </c:dPt>
          <c:dPt>
            <c:idx val="3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F-598A-5945-821C-B02D7FF7AD17}"/>
              </c:ext>
            </c:extLst>
          </c:dPt>
          <c:dPt>
            <c:idx val="4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1-598A-5945-821C-B02D7FF7AD17}"/>
              </c:ext>
            </c:extLst>
          </c:dPt>
          <c:dPt>
            <c:idx val="4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3-598A-5945-821C-B02D7FF7AD17}"/>
              </c:ext>
            </c:extLst>
          </c:dPt>
          <c:dPt>
            <c:idx val="4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5-598A-5945-821C-B02D7FF7AD17}"/>
              </c:ext>
            </c:extLst>
          </c:dPt>
          <c:dPt>
            <c:idx val="4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7-598A-5945-821C-B02D7FF7AD17}"/>
              </c:ext>
            </c:extLst>
          </c:dPt>
          <c:dPt>
            <c:idx val="4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9-598A-5945-821C-B02D7FF7AD17}"/>
              </c:ext>
            </c:extLst>
          </c:dPt>
          <c:dPt>
            <c:idx val="4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B-598A-5945-821C-B02D7FF7AD17}"/>
              </c:ext>
            </c:extLst>
          </c:dPt>
          <c:dPt>
            <c:idx val="4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D-598A-5945-821C-B02D7FF7AD17}"/>
              </c:ext>
            </c:extLst>
          </c:dPt>
          <c:dPt>
            <c:idx val="4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F-598A-5945-821C-B02D7FF7AD17}"/>
              </c:ext>
            </c:extLst>
          </c:dPt>
          <c:dPt>
            <c:idx val="4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1-598A-5945-821C-B02D7FF7AD17}"/>
              </c:ext>
            </c:extLst>
          </c:dPt>
          <c:dPt>
            <c:idx val="4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3-598A-5945-821C-B02D7FF7AD17}"/>
              </c:ext>
            </c:extLst>
          </c:dPt>
          <c:dPt>
            <c:idx val="5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5-598A-5945-821C-B02D7FF7AD17}"/>
              </c:ext>
            </c:extLst>
          </c:dPt>
          <c:dPt>
            <c:idx val="5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7-598A-5945-821C-B02D7FF7AD17}"/>
              </c:ext>
            </c:extLst>
          </c:dPt>
          <c:dPt>
            <c:idx val="5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9-598A-5945-821C-B02D7FF7AD17}"/>
              </c:ext>
            </c:extLst>
          </c:dPt>
          <c:dPt>
            <c:idx val="5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B-598A-5945-821C-B02D7FF7AD17}"/>
              </c:ext>
            </c:extLst>
          </c:dPt>
          <c:dPt>
            <c:idx val="5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D-598A-5945-821C-B02D7FF7AD17}"/>
              </c:ext>
            </c:extLst>
          </c:dPt>
          <c:dPt>
            <c:idx val="5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F-598A-5945-821C-B02D7FF7AD17}"/>
              </c:ext>
            </c:extLst>
          </c:dPt>
          <c:dPt>
            <c:idx val="5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1-598A-5945-821C-B02D7FF7AD17}"/>
              </c:ext>
            </c:extLst>
          </c:dPt>
          <c:dPt>
            <c:idx val="5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3-598A-5945-821C-B02D7FF7AD1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89E8-1E4D-BCF9-9A15861E99B0}"/>
            </c:ext>
          </c:extLst>
        </c:ser>
        <c:dLbls>
          <c:showLegendKey val="0"/>
          <c:showVal val="0"/>
          <c:showCatName val="0"/>
          <c:showSerName val="0"/>
          <c:showPercent val="0"/>
          <c:showBubbleSize val="0"/>
          <c:showLeaderLines val="1"/>
        </c:dLbls>
        <c:firstSliceAng val="0"/>
        <c:holeSize val="75"/>
      </c:doughnutChart>
      <c:pieChart>
        <c:varyColors val="1"/>
        <c:ser>
          <c:idx val="1"/>
          <c:order val="1"/>
          <c:tx>
            <c:v>2ST</c:v>
          </c:tx>
          <c:dPt>
            <c:idx val="0"/>
            <c:bubble3D val="0"/>
            <c:spPr>
              <a:noFill/>
              <a:ln w="19050">
                <a:solidFill>
                  <a:schemeClr val="lt1"/>
                </a:solidFill>
              </a:ln>
              <a:effectLst/>
            </c:spPr>
            <c:extLst>
              <c:ext xmlns:c16="http://schemas.microsoft.com/office/drawing/2014/chart" uri="{C3380CC4-5D6E-409C-BE32-E72D297353CC}">
                <c16:uniqueId val="{00000006-89E8-1E4D-BCF9-9A15861E99B0}"/>
              </c:ext>
            </c:extLst>
          </c:dPt>
          <c:dPt>
            <c:idx val="1"/>
            <c:bubble3D val="0"/>
            <c:spPr>
              <a:solidFill>
                <a:schemeClr val="tx1">
                  <a:alpha val="71000"/>
                </a:schemeClr>
              </a:solidFill>
              <a:ln w="19050">
                <a:solidFill>
                  <a:schemeClr val="lt1"/>
                </a:solidFill>
              </a:ln>
              <a:effectLst/>
            </c:spPr>
            <c:extLst>
              <c:ext xmlns:c16="http://schemas.microsoft.com/office/drawing/2014/chart" uri="{C3380CC4-5D6E-409C-BE32-E72D297353CC}">
                <c16:uniqueId val="{00000007-89E8-1E4D-BCF9-9A15861E99B0}"/>
              </c:ext>
            </c:extLst>
          </c:dPt>
          <c:val>
            <c:numRef>
              <c:f>'Pivottables 2'!$AL$6:$AM$6</c:f>
              <c:numCache>
                <c:formatCode>0%</c:formatCode>
                <c:ptCount val="2"/>
                <c:pt idx="0">
                  <c:v>0.71910457155473795</c:v>
                </c:pt>
                <c:pt idx="1">
                  <c:v>0.28089542844526205</c:v>
                </c:pt>
              </c:numCache>
            </c:numRef>
          </c:val>
          <c:extLst>
            <c:ext xmlns:c16="http://schemas.microsoft.com/office/drawing/2014/chart" uri="{C3380CC4-5D6E-409C-BE32-E72D297353CC}">
              <c16:uniqueId val="{00000003-89E8-1E4D-BCF9-9A15861E99B0}"/>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79-598A-5945-821C-B02D7FF7AD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B-598A-5945-821C-B02D7FF7AD17}"/>
              </c:ext>
            </c:extLst>
          </c:dPt>
          <c:val>
            <c:numRef>
              <c:f>'Pivottables 2'!$AM$10:$AM$11</c:f>
              <c:numCache>
                <c:formatCode>General</c:formatCode>
                <c:ptCount val="2"/>
                <c:pt idx="0">
                  <c:v>1</c:v>
                </c:pt>
                <c:pt idx="1">
                  <c:v>-0.19290480819571401</c:v>
                </c:pt>
              </c:numCache>
            </c:numRef>
          </c:val>
          <c:extLst>
            <c:ext xmlns:c16="http://schemas.microsoft.com/office/drawing/2014/chart" uri="{C3380CC4-5D6E-409C-BE32-E72D297353CC}">
              <c16:uniqueId val="{00000009-89E8-1E4D-BCF9-9A15861E99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 2!PivotTable9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2'!$BG$15</c:f>
              <c:strCache>
                <c:ptCount val="1"/>
                <c:pt idx="0">
                  <c:v>Total</c:v>
                </c:pt>
              </c:strCache>
            </c:strRef>
          </c:tx>
          <c:spPr>
            <a:solidFill>
              <a:schemeClr val="accent1"/>
            </a:solidFill>
            <a:ln>
              <a:noFill/>
            </a:ln>
            <a:effectLst/>
          </c:spPr>
          <c:invertIfNegative val="0"/>
          <c:cat>
            <c:strRef>
              <c:f>'Pivottables 2'!$BF$16:$BF$18</c:f>
              <c:strCache>
                <c:ptCount val="3"/>
                <c:pt idx="0">
                  <c:v>Branch </c:v>
                </c:pt>
                <c:pt idx="1">
                  <c:v>Download</c:v>
                </c:pt>
                <c:pt idx="2">
                  <c:v>Shipment</c:v>
                </c:pt>
              </c:strCache>
            </c:strRef>
          </c:cat>
          <c:val>
            <c:numRef>
              <c:f>'Pivottables 2'!$BG$16:$BG$18</c:f>
              <c:numCache>
                <c:formatCode>_(* #,##0_);_(* \(#,##0\);_(* "-"??_);_(@_)</c:formatCode>
                <c:ptCount val="3"/>
                <c:pt idx="0">
                  <c:v>215</c:v>
                </c:pt>
                <c:pt idx="1">
                  <c:v>214</c:v>
                </c:pt>
                <c:pt idx="2">
                  <c:v>339</c:v>
                </c:pt>
              </c:numCache>
            </c:numRef>
          </c:val>
          <c:extLst>
            <c:ext xmlns:c16="http://schemas.microsoft.com/office/drawing/2014/chart" uri="{C3380CC4-5D6E-409C-BE32-E72D297353CC}">
              <c16:uniqueId val="{00000000-61CC-2840-9195-A4BF78D14AD6}"/>
            </c:ext>
          </c:extLst>
        </c:ser>
        <c:dLbls>
          <c:showLegendKey val="0"/>
          <c:showVal val="0"/>
          <c:showCatName val="0"/>
          <c:showSerName val="0"/>
          <c:showPercent val="0"/>
          <c:showBubbleSize val="0"/>
        </c:dLbls>
        <c:gapWidth val="219"/>
        <c:axId val="1208026704"/>
        <c:axId val="1208029600"/>
      </c:barChart>
      <c:catAx>
        <c:axId val="120802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29600"/>
        <c:crosses val="autoZero"/>
        <c:auto val="1"/>
        <c:lblAlgn val="ctr"/>
        <c:lblOffset val="100"/>
        <c:noMultiLvlLbl val="0"/>
      </c:catAx>
      <c:valAx>
        <c:axId val="1208029600"/>
        <c:scaling>
          <c:orientation val="minMax"/>
        </c:scaling>
        <c:delete val="1"/>
        <c:axPos val="b"/>
        <c:numFmt formatCode="_(* #,##0_);_(* \(#,##0\);_(* &quot;-&quot;??_);_(@_)" sourceLinked="1"/>
        <c:majorTickMark val="none"/>
        <c:minorTickMark val="none"/>
        <c:tickLblPos val="nextTo"/>
        <c:crossAx val="120802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 2!PivotTable13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'Pivottables 2'!$BN$7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E-7D4D-AB02-DCC592FE27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E-7D4D-AB02-DCC592FE2707}"/>
              </c:ext>
            </c:extLst>
          </c:dPt>
          <c:cat>
            <c:strRef>
              <c:f>'Pivottables 2'!$BM$8:$BM$9</c:f>
              <c:strCache>
                <c:ptCount val="2"/>
                <c:pt idx="0">
                  <c:v>Paid</c:v>
                </c:pt>
                <c:pt idx="1">
                  <c:v>Refunded</c:v>
                </c:pt>
              </c:strCache>
            </c:strRef>
          </c:cat>
          <c:val>
            <c:numRef>
              <c:f>'Pivottables 2'!$BN$8:$BN$9</c:f>
              <c:numCache>
                <c:formatCode>0%</c:formatCode>
                <c:ptCount val="2"/>
                <c:pt idx="0">
                  <c:v>0.81770833333333337</c:v>
                </c:pt>
                <c:pt idx="1">
                  <c:v>0.18229166666666666</c:v>
                </c:pt>
              </c:numCache>
            </c:numRef>
          </c:val>
          <c:extLst>
            <c:ext xmlns:c16="http://schemas.microsoft.com/office/drawing/2014/chart" uri="{C3380CC4-5D6E-409C-BE32-E72D297353CC}">
              <c16:uniqueId val="{00000000-86D4-C34B-A745-C67FA13D22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80000">
                  <a:srgbClr val="7417DB"/>
                </a:gs>
              </a:gsLst>
              <a:path path="circle">
                <a:fillToRect l="100000" t="100000"/>
              </a:path>
              <a:tileRect r="-100000" b="-100000"/>
            </a:gradFill>
            <a:ln w="25400">
              <a:noFill/>
            </a:ln>
            <a:effectLst>
              <a:outerShdw blurRad="127000" sx="108000" sy="108000" algn="ctr" rotWithShape="0">
                <a:srgbClr val="7417DB">
                  <a:alpha val="80000"/>
                </a:srgbClr>
              </a:outerShdw>
            </a:effectLst>
          </c:spPr>
          <c:invertIfNegative val="0"/>
          <c:dLbls>
            <c:dLbl>
              <c:idx val="0"/>
              <c:tx>
                <c:rich>
                  <a:bodyPr/>
                  <a:lstStyle/>
                  <a:p>
                    <a:fld id="{4EB33521-DE7E-A241-AB4E-7AC6C6B02D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CCF-2F43-8457-1CC830B10F7E}"/>
                </c:ext>
              </c:extLst>
            </c:dLbl>
            <c:dLbl>
              <c:idx val="1"/>
              <c:tx>
                <c:rich>
                  <a:bodyPr/>
                  <a:lstStyle/>
                  <a:p>
                    <a:fld id="{33B59442-3693-7645-A16E-79FB7F4031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CCF-2F43-8457-1CC830B10F7E}"/>
                </c:ext>
              </c:extLst>
            </c:dLbl>
            <c:dLbl>
              <c:idx val="2"/>
              <c:tx>
                <c:rich>
                  <a:bodyPr/>
                  <a:lstStyle/>
                  <a:p>
                    <a:fld id="{B8DE04D8-AE40-BD49-ADBC-4F69A0AE80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CCF-2F43-8457-1CC830B10F7E}"/>
                </c:ext>
              </c:extLst>
            </c:dLbl>
            <c:dLbl>
              <c:idx val="3"/>
              <c:tx>
                <c:rich>
                  <a:bodyPr/>
                  <a:lstStyle/>
                  <a:p>
                    <a:fld id="{932E2ED5-F144-7A48-896A-E06BB4645EE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CCF-2F43-8457-1CC830B10F7E}"/>
                </c:ext>
              </c:extLst>
            </c:dLbl>
            <c:dLbl>
              <c:idx val="4"/>
              <c:tx>
                <c:rich>
                  <a:bodyPr/>
                  <a:lstStyle/>
                  <a:p>
                    <a:fld id="{347D3DAC-8D72-A24A-B957-3D46A241A6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CCF-2F43-8457-1CC830B10F7E}"/>
                </c:ext>
              </c:extLst>
            </c:dLbl>
            <c:dLbl>
              <c:idx val="5"/>
              <c:tx>
                <c:rich>
                  <a:bodyPr/>
                  <a:lstStyle/>
                  <a:p>
                    <a:fld id="{8D18B4C3-6912-3A44-9975-9FF5DF56AD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CCF-2F43-8457-1CC830B10F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Pivottables!$K$7:$K$12</c:f>
              <c:numCache>
                <c:formatCode>_(* #,##0_);_(* \(#,##0\);_(* "-"??_);_(@_)</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Pivottables!$M$7:$M$12</c15:f>
                <c15:dlblRangeCache>
                  <c:ptCount val="6"/>
                  <c:pt idx="0">
                    <c:v>  </c:v>
                  </c:pt>
                  <c:pt idx="1">
                    <c:v> 130,229 </c:v>
                  </c:pt>
                  <c:pt idx="2">
                    <c:v> 61,204 </c:v>
                  </c:pt>
                  <c:pt idx="3">
                    <c:v> 157,387 </c:v>
                  </c:pt>
                  <c:pt idx="4">
                    <c:v> 77,422 </c:v>
                  </c:pt>
                  <c:pt idx="5">
                    <c:v> 117,541 </c:v>
                  </c:pt>
                </c15:dlblRangeCache>
              </c15:datalabelsRange>
            </c:ext>
            <c:ext xmlns:c16="http://schemas.microsoft.com/office/drawing/2014/chart" uri="{C3380CC4-5D6E-409C-BE32-E72D297353CC}">
              <c16:uniqueId val="{00000000-8CCF-2F43-8457-1CC830B10F7E}"/>
            </c:ext>
          </c:extLst>
        </c:ser>
        <c:ser>
          <c:idx val="1"/>
          <c:order val="1"/>
          <c:tx>
            <c:v>Max</c:v>
          </c:tx>
          <c:spPr>
            <a:gradFill>
              <a:gsLst>
                <a:gs pos="77000">
                  <a:srgbClr val="DD115E"/>
                </a:gs>
                <a:gs pos="24000">
                  <a:srgbClr val="7417DB"/>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9CBB01E2-313F-F84C-A19B-04A70FEB72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CCF-2F43-8457-1CC830B10F7E}"/>
                </c:ext>
              </c:extLst>
            </c:dLbl>
            <c:dLbl>
              <c:idx val="1"/>
              <c:tx>
                <c:rich>
                  <a:bodyPr/>
                  <a:lstStyle/>
                  <a:p>
                    <a:fld id="{E3980A49-16B9-B24F-8FB0-B804DAAB50C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CCF-2F43-8457-1CC830B10F7E}"/>
                </c:ext>
              </c:extLst>
            </c:dLbl>
            <c:dLbl>
              <c:idx val="2"/>
              <c:tx>
                <c:rich>
                  <a:bodyPr/>
                  <a:lstStyle/>
                  <a:p>
                    <a:fld id="{B42D2582-1AA9-1C42-8D7C-40D6EB460B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CCF-2F43-8457-1CC830B10F7E}"/>
                </c:ext>
              </c:extLst>
            </c:dLbl>
            <c:dLbl>
              <c:idx val="3"/>
              <c:tx>
                <c:rich>
                  <a:bodyPr/>
                  <a:lstStyle/>
                  <a:p>
                    <a:fld id="{5A386DD4-E3EA-0640-9D1F-0D707B8402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CCF-2F43-8457-1CC830B10F7E}"/>
                </c:ext>
              </c:extLst>
            </c:dLbl>
            <c:dLbl>
              <c:idx val="4"/>
              <c:tx>
                <c:rich>
                  <a:bodyPr/>
                  <a:lstStyle/>
                  <a:p>
                    <a:fld id="{DB0B6AAD-0FF6-1747-B302-0ECBBCF82F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CCF-2F43-8457-1CC830B10F7E}"/>
                </c:ext>
              </c:extLst>
            </c:dLbl>
            <c:dLbl>
              <c:idx val="5"/>
              <c:tx>
                <c:rich>
                  <a:bodyPr/>
                  <a:lstStyle/>
                  <a:p>
                    <a:fld id="{7B8B2F5A-069A-144E-8DD7-BDBE91AC5AD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CCF-2F43-8457-1CC830B10F7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Pivottables!$L$7:$L$12</c:f>
              <c:numCache>
                <c:formatCode>_(* #,##0_);_(* \(#,##0\);_(* "-"??_);_(@_)</c:formatCode>
                <c:ptCount val="6"/>
                <c:pt idx="0" formatCode="General">
                  <c:v>177100</c:v>
                </c:pt>
                <c:pt idx="1">
                  <c:v>0</c:v>
                </c:pt>
                <c:pt idx="2" formatCode="General">
                  <c:v>0</c:v>
                </c:pt>
                <c:pt idx="3" formatCode="General">
                  <c:v>0</c:v>
                </c:pt>
                <c:pt idx="4" formatCode="General">
                  <c:v>0</c:v>
                </c:pt>
                <c:pt idx="5">
                  <c:v>0</c:v>
                </c:pt>
              </c:numCache>
            </c:numRef>
          </c:bubbleSize>
          <c:bubble3D val="0"/>
          <c:extLst>
            <c:ext xmlns:c15="http://schemas.microsoft.com/office/drawing/2012/chart" uri="{02D57815-91ED-43cb-92C2-25804820EDAC}">
              <c15:datalabelsRange>
                <c15:f>Pivottables!$L$7:$L$12</c15:f>
                <c15:dlblRangeCache>
                  <c:ptCount val="6"/>
                  <c:pt idx="0">
                    <c:v>177100</c:v>
                  </c:pt>
                  <c:pt idx="1">
                    <c:v>  </c:v>
                  </c:pt>
                  <c:pt idx="5">
                    <c:v>  </c:v>
                  </c:pt>
                </c15:dlblRangeCache>
              </c15:datalabelsRange>
            </c:ext>
            <c:ext xmlns:c16="http://schemas.microsoft.com/office/drawing/2014/chart" uri="{C3380CC4-5D6E-409C-BE32-E72D297353CC}">
              <c16:uniqueId val="{00000002-8CCF-2F43-8457-1CC830B10F7E}"/>
            </c:ext>
          </c:extLst>
        </c:ser>
        <c:dLbls>
          <c:showLegendKey val="0"/>
          <c:showVal val="0"/>
          <c:showCatName val="0"/>
          <c:showSerName val="0"/>
          <c:showPercent val="0"/>
          <c:showBubbleSize val="0"/>
        </c:dLbls>
        <c:bubbleScale val="70"/>
        <c:showNegBubbles val="0"/>
        <c:axId val="2003508400"/>
        <c:axId val="2003510048"/>
      </c:bubbleChart>
      <c:valAx>
        <c:axId val="2003508400"/>
        <c:scaling>
          <c:orientation val="minMax"/>
          <c:max val="10"/>
          <c:min val="0"/>
        </c:scaling>
        <c:delete val="1"/>
        <c:axPos val="b"/>
        <c:numFmt formatCode="General" sourceLinked="1"/>
        <c:majorTickMark val="none"/>
        <c:minorTickMark val="none"/>
        <c:tickLblPos val="nextTo"/>
        <c:crossAx val="2003510048"/>
        <c:crosses val="autoZero"/>
        <c:crossBetween val="midCat"/>
      </c:valAx>
      <c:valAx>
        <c:axId val="2003510048"/>
        <c:scaling>
          <c:orientation val="minMax"/>
          <c:max val="10"/>
          <c:min val="0"/>
        </c:scaling>
        <c:delete val="1"/>
        <c:axPos val="l"/>
        <c:numFmt formatCode="General" sourceLinked="1"/>
        <c:majorTickMark val="none"/>
        <c:minorTickMark val="none"/>
        <c:tickLblPos val="nextTo"/>
        <c:crossAx val="200350840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Duong.xlsx]Pivottables!PivotTable4</c:name>
    <c:fmtId val="1"/>
  </c:pivotSource>
  <c:chart>
    <c:autoTitleDeleted val="0"/>
    <c:pivotFmts>
      <c:pivotFmt>
        <c:idx val="0"/>
        <c:spPr>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Pivottables!$Z$7</c:f>
              <c:strCache>
                <c:ptCount val="1"/>
                <c:pt idx="0">
                  <c:v>Sum of Income2</c:v>
                </c:pt>
              </c:strCache>
            </c:strRef>
          </c:tx>
          <c:spPr>
            <a:gradFill flip="none" rotWithShape="1">
              <a:gsLst>
                <a:gs pos="30000">
                  <a:srgbClr val="100D83">
                    <a:lumMod val="65000"/>
                    <a:lumOff val="35000"/>
                  </a:srgbClr>
                </a:gs>
                <a:gs pos="100000">
                  <a:schemeClr val="tx1"/>
                </a:gs>
              </a:gsLst>
              <a:lin ang="5400000" scaled="0"/>
              <a:tileRect/>
            </a:gradFill>
            <a:ln>
              <a:noFill/>
            </a:ln>
            <a:effectLst/>
          </c:spP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Pivottables!$Z$8:$Z$20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3D18-EA45-BEEF-EA532BF49651}"/>
            </c:ext>
          </c:extLst>
        </c:ser>
        <c:dLbls>
          <c:showLegendKey val="0"/>
          <c:showVal val="0"/>
          <c:showCatName val="0"/>
          <c:showSerName val="0"/>
          <c:showPercent val="0"/>
          <c:showBubbleSize val="0"/>
        </c:dLbls>
        <c:axId val="2108605984"/>
        <c:axId val="2108191408"/>
      </c:areaChart>
      <c:lineChart>
        <c:grouping val="standard"/>
        <c:varyColors val="0"/>
        <c:ser>
          <c:idx val="0"/>
          <c:order val="0"/>
          <c:tx>
            <c:strRef>
              <c:f>Pivottables!$Y$7</c:f>
              <c:strCache>
                <c:ptCount val="1"/>
                <c:pt idx="0">
                  <c:v>Sum of Income</c:v>
                </c:pt>
              </c:strCache>
            </c:strRef>
          </c:tx>
          <c:spPr>
            <a:ln w="28575" cap="rnd">
              <a:solidFill>
                <a:srgbClr val="194AFE"/>
              </a:solidFill>
              <a:round/>
            </a:ln>
            <a:effectLst/>
          </c:spPr>
          <c:marker>
            <c:symbol val="none"/>
          </c:marke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Pivottables!$Y$8:$Y$20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0-3D18-EA45-BEEF-EA532BF49651}"/>
            </c:ext>
          </c:extLst>
        </c:ser>
        <c:dLbls>
          <c:showLegendKey val="0"/>
          <c:showVal val="0"/>
          <c:showCatName val="0"/>
          <c:showSerName val="0"/>
          <c:showPercent val="0"/>
          <c:showBubbleSize val="0"/>
        </c:dLbls>
        <c:marker val="1"/>
        <c:smooth val="0"/>
        <c:axId val="2108605984"/>
        <c:axId val="2108191408"/>
      </c:lineChart>
      <c:catAx>
        <c:axId val="21086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91408"/>
        <c:crosses val="autoZero"/>
        <c:auto val="1"/>
        <c:lblAlgn val="ctr"/>
        <c:lblOffset val="100"/>
        <c:noMultiLvlLbl val="0"/>
      </c:catAx>
      <c:valAx>
        <c:axId val="2108191408"/>
        <c:scaling>
          <c:orientation val="minMax"/>
        </c:scaling>
        <c:delete val="1"/>
        <c:axPos val="l"/>
        <c:numFmt formatCode="General" sourceLinked="1"/>
        <c:majorTickMark val="none"/>
        <c:minorTickMark val="none"/>
        <c:tickLblPos val="nextTo"/>
        <c:crossAx val="21086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Pivottables!$AH$7</c:f>
              <c:strCache>
                <c:ptCount val="1"/>
                <c:pt idx="0">
                  <c:v>Total</c:v>
                </c:pt>
              </c:strCache>
            </c:strRef>
          </c:tx>
          <c:spPr>
            <a:solidFill>
              <a:schemeClr val="accent1"/>
            </a:solidFill>
            <a:ln>
              <a:noFill/>
            </a:ln>
            <a:effectLst/>
          </c:spPr>
          <c:invertIfNegative val="0"/>
          <c:cat>
            <c:strRef>
              <c:f>Pivottables!$AG$8:$AG$20</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Pivottables!$AH$8:$AH$20</c:f>
              <c:numCache>
                <c:formatCode>General</c:formatCode>
                <c:ptCount val="12"/>
                <c:pt idx="0">
                  <c:v>11526.14</c:v>
                </c:pt>
                <c:pt idx="1">
                  <c:v>12449.217000000002</c:v>
                </c:pt>
                <c:pt idx="2">
                  <c:v>13235.532999999999</c:v>
                </c:pt>
                <c:pt idx="3">
                  <c:v>11981.222000000002</c:v>
                </c:pt>
                <c:pt idx="4">
                  <c:v>12195.5645</c:v>
                </c:pt>
                <c:pt idx="5">
                  <c:v>11526.14</c:v>
                </c:pt>
                <c:pt idx="6">
                  <c:v>11121.599999999999</c:v>
                </c:pt>
                <c:pt idx="7">
                  <c:v>12109.628000000001</c:v>
                </c:pt>
                <c:pt idx="8">
                  <c:v>11790.14</c:v>
                </c:pt>
                <c:pt idx="9">
                  <c:v>11526.14</c:v>
                </c:pt>
                <c:pt idx="10">
                  <c:v>11728.41</c:v>
                </c:pt>
                <c:pt idx="11">
                  <c:v>12986.934000000001</c:v>
                </c:pt>
              </c:numCache>
            </c:numRef>
          </c:val>
          <c:extLst>
            <c:ext xmlns:c16="http://schemas.microsoft.com/office/drawing/2014/chart" uri="{C3380CC4-5D6E-409C-BE32-E72D297353CC}">
              <c16:uniqueId val="{00000000-AE5E-1742-A843-77DEE86EED76}"/>
            </c:ext>
          </c:extLst>
        </c:ser>
        <c:dLbls>
          <c:showLegendKey val="0"/>
          <c:showVal val="0"/>
          <c:showCatName val="0"/>
          <c:showSerName val="0"/>
          <c:showPercent val="0"/>
          <c:showBubbleSize val="0"/>
        </c:dLbls>
        <c:gapWidth val="182"/>
        <c:axId val="117581007"/>
        <c:axId val="117513775"/>
      </c:barChart>
      <c:catAx>
        <c:axId val="11758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3775"/>
        <c:crosses val="autoZero"/>
        <c:auto val="1"/>
        <c:lblAlgn val="ctr"/>
        <c:lblOffset val="100"/>
        <c:noMultiLvlLbl val="0"/>
      </c:catAx>
      <c:valAx>
        <c:axId val="117513775"/>
        <c:scaling>
          <c:orientation val="minMax"/>
        </c:scaling>
        <c:delete val="1"/>
        <c:axPos val="b"/>
        <c:numFmt formatCode="General" sourceLinked="1"/>
        <c:majorTickMark val="none"/>
        <c:minorTickMark val="none"/>
        <c:tickLblPos val="nextTo"/>
        <c:crossAx val="1175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 Quynh Duong.xlsx]Pivottables!PivotTable7</c:name>
    <c:fmtId val="8"/>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rgbClr val="194AFE"/>
          </a:solidFill>
          <a:ln w="19050">
            <a:solidFill>
              <a:schemeClr val="lt1"/>
            </a:solidFill>
          </a:ln>
          <a:effectLst/>
        </c:spPr>
      </c:pivotFmt>
    </c:pivotFmts>
    <c:plotArea>
      <c:layout/>
      <c:doughnutChart>
        <c:varyColors val="1"/>
        <c:ser>
          <c:idx val="0"/>
          <c:order val="0"/>
          <c:tx>
            <c:strRef>
              <c:f>Pivottables!$AM$7</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0A98-8D42-AB9D-5831CA74200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7555-2842-A64D-2A6805C60027}"/>
              </c:ext>
            </c:extLst>
          </c:dPt>
          <c:cat>
            <c:strRef>
              <c:f>Pivottables!$AL$8:$AL$10</c:f>
              <c:strCache>
                <c:ptCount val="2"/>
                <c:pt idx="0">
                  <c:v>B2B</c:v>
                </c:pt>
                <c:pt idx="1">
                  <c:v>B2C</c:v>
                </c:pt>
              </c:strCache>
            </c:strRef>
          </c:cat>
          <c:val>
            <c:numRef>
              <c:f>Pivottables!$AM$8:$AM$10</c:f>
              <c:numCache>
                <c:formatCode>General</c:formatCode>
                <c:ptCount val="2"/>
                <c:pt idx="0">
                  <c:v>459822.86249999999</c:v>
                </c:pt>
                <c:pt idx="1">
                  <c:v>261060.48000000004</c:v>
                </c:pt>
              </c:numCache>
            </c:numRef>
          </c:val>
          <c:extLst>
            <c:ext xmlns:c16="http://schemas.microsoft.com/office/drawing/2014/chart" uri="{C3380CC4-5D6E-409C-BE32-E72D297353CC}">
              <c16:uniqueId val="{00000000-7555-2842-A64D-2A6805C60027}"/>
            </c:ext>
          </c:extLst>
        </c:ser>
        <c:ser>
          <c:idx val="1"/>
          <c:order val="1"/>
          <c:tx>
            <c:strRef>
              <c:f>Pivottables!$AN$7</c:f>
              <c:strCache>
                <c:ptCount val="1"/>
                <c:pt idx="0">
                  <c:v>Sum of Income2</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5-0A98-8D42-AB9D-5831CA74200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7555-2842-A64D-2A6805C60027}"/>
              </c:ext>
            </c:extLst>
          </c:dPt>
          <c:cat>
            <c:strRef>
              <c:f>Pivottables!$AL$8:$AL$10</c:f>
              <c:strCache>
                <c:ptCount val="2"/>
                <c:pt idx="0">
                  <c:v>B2B</c:v>
                </c:pt>
                <c:pt idx="1">
                  <c:v>B2C</c:v>
                </c:pt>
              </c:strCache>
            </c:strRef>
          </c:cat>
          <c:val>
            <c:numRef>
              <c:f>Pivottables!$AN$8:$AN$10</c:f>
              <c:numCache>
                <c:formatCode>0.00%</c:formatCode>
                <c:ptCount val="2"/>
                <c:pt idx="0">
                  <c:v>0.63786029637659436</c:v>
                </c:pt>
                <c:pt idx="1">
                  <c:v>0.36213970362340564</c:v>
                </c:pt>
              </c:numCache>
            </c:numRef>
          </c:val>
          <c:extLst>
            <c:ext xmlns:c16="http://schemas.microsoft.com/office/drawing/2014/chart" uri="{C3380CC4-5D6E-409C-BE32-E72D297353CC}">
              <c16:uniqueId val="{00000001-7555-2842-A64D-2A6805C600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76624512844986E-3"/>
          <c:y val="0.11513366384757462"/>
          <c:w val="0.8578034682080925"/>
          <c:h val="0.93099121706399002"/>
        </c:manualLayout>
      </c:layout>
      <c:doughnutChart>
        <c:varyColors val="1"/>
        <c:ser>
          <c:idx val="0"/>
          <c:order val="0"/>
          <c:spPr>
            <a:gradFill flip="none" rotWithShape="1">
              <a:gsLst>
                <a:gs pos="74000">
                  <a:srgbClr val="9947F7">
                    <a:lumMod val="99000"/>
                    <a:lumOff val="1000"/>
                  </a:srgbClr>
                </a:gs>
                <a:gs pos="0">
                  <a:srgbClr val="DC25FA"/>
                </a:gs>
              </a:gsLst>
              <a:lin ang="3600000" scaled="0"/>
              <a:tileRect/>
            </a:gradFill>
            <a:ln w="158750">
              <a:solidFill>
                <a:schemeClr val="tx1"/>
              </a:solidFill>
            </a:ln>
          </c:spPr>
          <c:dPt>
            <c:idx val="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1-EB97-EC4A-99B0-FEDDDF57E55F}"/>
              </c:ext>
            </c:extLst>
          </c:dPt>
          <c:dPt>
            <c:idx val="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3-EB97-EC4A-99B0-FEDDDF57E55F}"/>
              </c:ext>
            </c:extLst>
          </c:dPt>
          <c:dPt>
            <c:idx val="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5-EB97-EC4A-99B0-FEDDDF57E55F}"/>
              </c:ext>
            </c:extLst>
          </c:dPt>
          <c:dPt>
            <c:idx val="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7-EB97-EC4A-99B0-FEDDDF57E55F}"/>
              </c:ext>
            </c:extLst>
          </c:dPt>
          <c:dPt>
            <c:idx val="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9-EB97-EC4A-99B0-FEDDDF57E55F}"/>
              </c:ext>
            </c:extLst>
          </c:dPt>
          <c:dPt>
            <c:idx val="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B-EB97-EC4A-99B0-FEDDDF57E55F}"/>
              </c:ext>
            </c:extLst>
          </c:dPt>
          <c:dPt>
            <c:idx val="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D-EB97-EC4A-99B0-FEDDDF57E55F}"/>
              </c:ext>
            </c:extLst>
          </c:dPt>
          <c:dPt>
            <c:idx val="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F-EB97-EC4A-99B0-FEDDDF57E55F}"/>
              </c:ext>
            </c:extLst>
          </c:dPt>
          <c:dPt>
            <c:idx val="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1-EB97-EC4A-99B0-FEDDDF57E55F}"/>
              </c:ext>
            </c:extLst>
          </c:dPt>
          <c:dPt>
            <c:idx val="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3-EB97-EC4A-99B0-FEDDDF57E55F}"/>
              </c:ext>
            </c:extLst>
          </c:dPt>
          <c:dPt>
            <c:idx val="1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5-EB97-EC4A-99B0-FEDDDF57E55F}"/>
              </c:ext>
            </c:extLst>
          </c:dPt>
          <c:dPt>
            <c:idx val="1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7-EB97-EC4A-99B0-FEDDDF57E55F}"/>
              </c:ext>
            </c:extLst>
          </c:dPt>
          <c:dPt>
            <c:idx val="1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9-EB97-EC4A-99B0-FEDDDF57E55F}"/>
              </c:ext>
            </c:extLst>
          </c:dPt>
          <c:dPt>
            <c:idx val="1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B-EB97-EC4A-99B0-FEDDDF57E55F}"/>
              </c:ext>
            </c:extLst>
          </c:dPt>
          <c:dPt>
            <c:idx val="1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D-EB97-EC4A-99B0-FEDDDF57E55F}"/>
              </c:ext>
            </c:extLst>
          </c:dPt>
          <c:dPt>
            <c:idx val="1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F-EB97-EC4A-99B0-FEDDDF57E55F}"/>
              </c:ext>
            </c:extLst>
          </c:dPt>
          <c:dPt>
            <c:idx val="1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1-EB97-EC4A-99B0-FEDDDF57E55F}"/>
              </c:ext>
            </c:extLst>
          </c:dPt>
          <c:dPt>
            <c:idx val="1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3-EB97-EC4A-99B0-FEDDDF57E55F}"/>
              </c:ext>
            </c:extLst>
          </c:dPt>
          <c:dPt>
            <c:idx val="1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5-EB97-EC4A-99B0-FEDDDF57E55F}"/>
              </c:ext>
            </c:extLst>
          </c:dPt>
          <c:dPt>
            <c:idx val="1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7-EB97-EC4A-99B0-FEDDDF57E55F}"/>
              </c:ext>
            </c:extLst>
          </c:dPt>
          <c:dPt>
            <c:idx val="2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9-EB97-EC4A-99B0-FEDDDF57E55F}"/>
              </c:ext>
            </c:extLst>
          </c:dPt>
          <c:dPt>
            <c:idx val="2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B-EB97-EC4A-99B0-FEDDDF57E55F}"/>
              </c:ext>
            </c:extLst>
          </c:dPt>
          <c:dPt>
            <c:idx val="2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D-EB97-EC4A-99B0-FEDDDF57E55F}"/>
              </c:ext>
            </c:extLst>
          </c:dPt>
          <c:dPt>
            <c:idx val="2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F-EB97-EC4A-99B0-FEDDDF57E55F}"/>
              </c:ext>
            </c:extLst>
          </c:dPt>
          <c:dPt>
            <c:idx val="2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1-EB97-EC4A-99B0-FEDDDF57E55F}"/>
              </c:ext>
            </c:extLst>
          </c:dPt>
          <c:dPt>
            <c:idx val="2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3-EB97-EC4A-99B0-FEDDDF57E55F}"/>
              </c:ext>
            </c:extLst>
          </c:dPt>
          <c:dPt>
            <c:idx val="2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5-EB97-EC4A-99B0-FEDDDF57E55F}"/>
              </c:ext>
            </c:extLst>
          </c:dPt>
          <c:dPt>
            <c:idx val="2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7-EB97-EC4A-99B0-FEDDDF57E55F}"/>
              </c:ext>
            </c:extLst>
          </c:dPt>
          <c:dPt>
            <c:idx val="2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9-EB97-EC4A-99B0-FEDDDF57E55F}"/>
              </c:ext>
            </c:extLst>
          </c:dPt>
          <c:dPt>
            <c:idx val="2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B-EB97-EC4A-99B0-FEDDDF57E55F}"/>
              </c:ext>
            </c:extLst>
          </c:dPt>
          <c:dPt>
            <c:idx val="3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D-EB97-EC4A-99B0-FEDDDF57E55F}"/>
              </c:ext>
            </c:extLst>
          </c:dPt>
          <c:dPt>
            <c:idx val="3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F-EB97-EC4A-99B0-FEDDDF57E55F}"/>
              </c:ext>
            </c:extLst>
          </c:dPt>
          <c:dPt>
            <c:idx val="3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1-EB97-EC4A-99B0-FEDDDF57E55F}"/>
              </c:ext>
            </c:extLst>
          </c:dPt>
          <c:dPt>
            <c:idx val="3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3-EB97-EC4A-99B0-FEDDDF57E55F}"/>
              </c:ext>
            </c:extLst>
          </c:dPt>
          <c:dPt>
            <c:idx val="3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5-EB97-EC4A-99B0-FEDDDF57E55F}"/>
              </c:ext>
            </c:extLst>
          </c:dPt>
          <c:dPt>
            <c:idx val="3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7-EB97-EC4A-99B0-FEDDDF57E55F}"/>
              </c:ext>
            </c:extLst>
          </c:dPt>
          <c:dPt>
            <c:idx val="3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9-EB97-EC4A-99B0-FEDDDF57E55F}"/>
              </c:ext>
            </c:extLst>
          </c:dPt>
          <c:dPt>
            <c:idx val="3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B-EB97-EC4A-99B0-FEDDDF57E55F}"/>
              </c:ext>
            </c:extLst>
          </c:dPt>
          <c:dPt>
            <c:idx val="3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D-EB97-EC4A-99B0-FEDDDF57E55F}"/>
              </c:ext>
            </c:extLst>
          </c:dPt>
          <c:dPt>
            <c:idx val="3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F-EB97-EC4A-99B0-FEDDDF57E55F}"/>
              </c:ext>
            </c:extLst>
          </c:dPt>
          <c:dPt>
            <c:idx val="4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1-EB97-EC4A-99B0-FEDDDF57E55F}"/>
              </c:ext>
            </c:extLst>
          </c:dPt>
          <c:dPt>
            <c:idx val="4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3-EB97-EC4A-99B0-FEDDDF57E55F}"/>
              </c:ext>
            </c:extLst>
          </c:dPt>
          <c:dPt>
            <c:idx val="4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5-EB97-EC4A-99B0-FEDDDF57E55F}"/>
              </c:ext>
            </c:extLst>
          </c:dPt>
          <c:dPt>
            <c:idx val="4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7-EB97-EC4A-99B0-FEDDDF57E55F}"/>
              </c:ext>
            </c:extLst>
          </c:dPt>
          <c:dPt>
            <c:idx val="4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9-EB97-EC4A-99B0-FEDDDF57E55F}"/>
              </c:ext>
            </c:extLst>
          </c:dPt>
          <c:dPt>
            <c:idx val="4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B-EB97-EC4A-99B0-FEDDDF57E55F}"/>
              </c:ext>
            </c:extLst>
          </c:dPt>
          <c:dPt>
            <c:idx val="4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D-EB97-EC4A-99B0-FEDDDF57E55F}"/>
              </c:ext>
            </c:extLst>
          </c:dPt>
          <c:dPt>
            <c:idx val="4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F-EB97-EC4A-99B0-FEDDDF57E55F}"/>
              </c:ext>
            </c:extLst>
          </c:dPt>
          <c:dPt>
            <c:idx val="4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1-EB97-EC4A-99B0-FEDDDF57E55F}"/>
              </c:ext>
            </c:extLst>
          </c:dPt>
          <c:dPt>
            <c:idx val="4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3-EB97-EC4A-99B0-FEDDDF57E55F}"/>
              </c:ext>
            </c:extLst>
          </c:dPt>
          <c:dPt>
            <c:idx val="5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5-EB97-EC4A-99B0-FEDDDF57E55F}"/>
              </c:ext>
            </c:extLst>
          </c:dPt>
          <c:dPt>
            <c:idx val="5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7-EB97-EC4A-99B0-FEDDDF57E55F}"/>
              </c:ext>
            </c:extLst>
          </c:dPt>
          <c:dPt>
            <c:idx val="5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9-EB97-EC4A-99B0-FEDDDF57E55F}"/>
              </c:ext>
            </c:extLst>
          </c:dPt>
          <c:dPt>
            <c:idx val="5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B-EB97-EC4A-99B0-FEDDDF57E55F}"/>
              </c:ext>
            </c:extLst>
          </c:dPt>
          <c:dPt>
            <c:idx val="5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D-EB97-EC4A-99B0-FEDDDF57E55F}"/>
              </c:ext>
            </c:extLst>
          </c:dPt>
          <c:dPt>
            <c:idx val="5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F-EB97-EC4A-99B0-FEDDDF57E55F}"/>
              </c:ext>
            </c:extLst>
          </c:dPt>
          <c:dPt>
            <c:idx val="5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71-EB97-EC4A-99B0-FEDDDF57E55F}"/>
              </c:ext>
            </c:extLst>
          </c:dPt>
          <c:dPt>
            <c:idx val="5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73-EB97-EC4A-99B0-FEDDDF57E55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B97-EC4A-99B0-FEDDDF57E55F}"/>
            </c:ext>
          </c:extLst>
        </c:ser>
        <c:dLbls>
          <c:showLegendKey val="0"/>
          <c:showVal val="0"/>
          <c:showCatName val="0"/>
          <c:showSerName val="0"/>
          <c:showPercent val="0"/>
          <c:showBubbleSize val="0"/>
          <c:showLeaderLines val="1"/>
        </c:dLbls>
        <c:firstSliceAng val="0"/>
        <c:holeSize val="55"/>
      </c:doughnutChart>
      <c:spPr>
        <a:solidFill>
          <a:schemeClr val="tx1"/>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Geographically!A1"/><Relationship Id="rId7" Type="http://schemas.openxmlformats.org/officeDocument/2006/relationships/chart" Target="../charts/chart10.xml"/><Relationship Id="rId2" Type="http://schemas.openxmlformats.org/officeDocument/2006/relationships/hyperlink" Target="#'Sales Process'!A1"/><Relationship Id="rId1" Type="http://schemas.openxmlformats.org/officeDocument/2006/relationships/chart" Target="../charts/chart9.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13.xml"/><Relationship Id="rId4" Type="http://schemas.openxmlformats.org/officeDocument/2006/relationships/hyperlink" Target="#'Income Sources'!A1"/><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Income Sources'!A1"/><Relationship Id="rId7" Type="http://schemas.openxmlformats.org/officeDocument/2006/relationships/chart" Target="../charts/chart15.xml"/><Relationship Id="rId12" Type="http://schemas.openxmlformats.org/officeDocument/2006/relationships/chart" Target="../charts/chart16.xml"/><Relationship Id="rId2" Type="http://schemas.openxmlformats.org/officeDocument/2006/relationships/hyperlink" Target="#Geographically!A1"/><Relationship Id="rId1" Type="http://schemas.openxmlformats.org/officeDocument/2006/relationships/hyperlink" Target="#'Sales Process'!A1"/><Relationship Id="rId6" Type="http://schemas.openxmlformats.org/officeDocument/2006/relationships/chart" Target="../charts/chart14.xml"/><Relationship Id="rId11" Type="http://schemas.openxmlformats.org/officeDocument/2006/relationships/image" Target="../media/image7.svg"/><Relationship Id="rId5" Type="http://schemas.openxmlformats.org/officeDocument/2006/relationships/image" Target="../media/image3.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 Type="http://schemas.openxmlformats.org/officeDocument/2006/relationships/hyperlink" Target="#'Income Sources'!A1"/><Relationship Id="rId21" Type="http://schemas.openxmlformats.org/officeDocument/2006/relationships/image" Target="../media/image22.png"/><Relationship Id="rId34" Type="http://schemas.openxmlformats.org/officeDocument/2006/relationships/chart" Target="../charts/chart19.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chart" Target="../charts/chart18.xml"/><Relationship Id="rId2" Type="http://schemas.openxmlformats.org/officeDocument/2006/relationships/hyperlink" Target="#Geographically!A1"/><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image" Target="../media/image30.png"/><Relationship Id="rId1" Type="http://schemas.openxmlformats.org/officeDocument/2006/relationships/hyperlink" Target="#'Sales Process'!A1"/><Relationship Id="rId6" Type="http://schemas.openxmlformats.org/officeDocument/2006/relationships/chart" Target="../charts/chart17.xml"/><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5" Type="http://schemas.openxmlformats.org/officeDocument/2006/relationships/image" Target="../media/image3.sv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10" Type="http://schemas.openxmlformats.org/officeDocument/2006/relationships/image" Target="../media/image11.sv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1.pn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 Id="rId8"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23</xdr:col>
      <xdr:colOff>95250</xdr:colOff>
      <xdr:row>9</xdr:row>
      <xdr:rowOff>152400</xdr:rowOff>
    </xdr:from>
    <xdr:to>
      <xdr:col>23</xdr:col>
      <xdr:colOff>736600</xdr:colOff>
      <xdr:row>18</xdr:row>
      <xdr:rowOff>11430</xdr:rowOff>
    </xdr:to>
    <xdr:graphicFrame macro="">
      <xdr:nvGraphicFramePr>
        <xdr:cNvPr id="7" name="Chart 6">
          <a:extLst>
            <a:ext uri="{FF2B5EF4-FFF2-40B4-BE49-F238E27FC236}">
              <a16:creationId xmlns:a16="http://schemas.microsoft.com/office/drawing/2014/main" id="{0B601DA7-C808-984D-9A4E-FD48F25D2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95250</xdr:colOff>
      <xdr:row>12</xdr:row>
      <xdr:rowOff>57150</xdr:rowOff>
    </xdr:from>
    <xdr:to>
      <xdr:col>45</xdr:col>
      <xdr:colOff>85598</xdr:colOff>
      <xdr:row>35</xdr:row>
      <xdr:rowOff>28194</xdr:rowOff>
    </xdr:to>
    <xdr:graphicFrame macro="">
      <xdr:nvGraphicFramePr>
        <xdr:cNvPr id="9" name="Chart 8">
          <a:extLst>
            <a:ext uri="{FF2B5EF4-FFF2-40B4-BE49-F238E27FC236}">
              <a16:creationId xmlns:a16="http://schemas.microsoft.com/office/drawing/2014/main" id="{B678DF0F-907E-2B45-A4A8-C77E735B4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47</xdr:col>
      <xdr:colOff>876300</xdr:colOff>
      <xdr:row>28</xdr:row>
      <xdr:rowOff>38101</xdr:rowOff>
    </xdr:from>
    <xdr:to>
      <xdr:col>50</xdr:col>
      <xdr:colOff>927608</xdr:colOff>
      <xdr:row>31</xdr:row>
      <xdr:rowOff>42673</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967047BB-AB47-5645-880B-64883CD391B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069000" y="5829301"/>
              <a:ext cx="395020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58</xdr:col>
      <xdr:colOff>469900</xdr:colOff>
      <xdr:row>12</xdr:row>
      <xdr:rowOff>57150</xdr:rowOff>
    </xdr:from>
    <xdr:to>
      <xdr:col>63</xdr:col>
      <xdr:colOff>292100</xdr:colOff>
      <xdr:row>26</xdr:row>
      <xdr:rowOff>133350</xdr:rowOff>
    </xdr:to>
    <xdr:graphicFrame macro="">
      <xdr:nvGraphicFramePr>
        <xdr:cNvPr id="4" name="Chart 3">
          <a:extLst>
            <a:ext uri="{FF2B5EF4-FFF2-40B4-BE49-F238E27FC236}">
              <a16:creationId xmlns:a16="http://schemas.microsoft.com/office/drawing/2014/main" id="{0821D38D-40A0-7F42-AE06-8476DD33D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787400</xdr:colOff>
      <xdr:row>12</xdr:row>
      <xdr:rowOff>69850</xdr:rowOff>
    </xdr:from>
    <xdr:to>
      <xdr:col>69</xdr:col>
      <xdr:colOff>711200</xdr:colOff>
      <xdr:row>26</xdr:row>
      <xdr:rowOff>146050</xdr:rowOff>
    </xdr:to>
    <xdr:graphicFrame macro="">
      <xdr:nvGraphicFramePr>
        <xdr:cNvPr id="5" name="Chart 4">
          <a:extLst>
            <a:ext uri="{FF2B5EF4-FFF2-40B4-BE49-F238E27FC236}">
              <a16:creationId xmlns:a16="http://schemas.microsoft.com/office/drawing/2014/main" id="{5461AB16-06BD-D344-8014-255D6E85E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49</xdr:row>
      <xdr:rowOff>57150</xdr:rowOff>
    </xdr:from>
    <xdr:to>
      <xdr:col>11</xdr:col>
      <xdr:colOff>812800</xdr:colOff>
      <xdr:row>71</xdr:row>
      <xdr:rowOff>0</xdr:rowOff>
    </xdr:to>
    <xdr:graphicFrame macro="">
      <xdr:nvGraphicFramePr>
        <xdr:cNvPr id="3" name="Chart 2">
          <a:extLst>
            <a:ext uri="{FF2B5EF4-FFF2-40B4-BE49-F238E27FC236}">
              <a16:creationId xmlns:a16="http://schemas.microsoft.com/office/drawing/2014/main" id="{95FFACAC-72BE-074A-B3F6-AB86253E4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15</xdr:row>
      <xdr:rowOff>184150</xdr:rowOff>
    </xdr:from>
    <xdr:to>
      <xdr:col>22</xdr:col>
      <xdr:colOff>739140</xdr:colOff>
      <xdr:row>21</xdr:row>
      <xdr:rowOff>163830</xdr:rowOff>
    </xdr:to>
    <xdr:graphicFrame macro="">
      <xdr:nvGraphicFramePr>
        <xdr:cNvPr id="7" name="Chart 6">
          <a:extLst>
            <a:ext uri="{FF2B5EF4-FFF2-40B4-BE49-F238E27FC236}">
              <a16:creationId xmlns:a16="http://schemas.microsoft.com/office/drawing/2014/main" id="{1ED0BC43-9B30-834C-93D0-8D4413B3A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723900</xdr:colOff>
      <xdr:row>15</xdr:row>
      <xdr:rowOff>19050</xdr:rowOff>
    </xdr:from>
    <xdr:to>
      <xdr:col>32</xdr:col>
      <xdr:colOff>545084</xdr:colOff>
      <xdr:row>33</xdr:row>
      <xdr:rowOff>9906</xdr:rowOff>
    </xdr:to>
    <xdr:graphicFrame macro="">
      <xdr:nvGraphicFramePr>
        <xdr:cNvPr id="8" name="Chart 7">
          <a:extLst>
            <a:ext uri="{FF2B5EF4-FFF2-40B4-BE49-F238E27FC236}">
              <a16:creationId xmlns:a16="http://schemas.microsoft.com/office/drawing/2014/main" id="{03ED5DD2-C1AE-ED4F-A045-A323C3511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431800</xdr:colOff>
      <xdr:row>19</xdr:row>
      <xdr:rowOff>31750</xdr:rowOff>
    </xdr:from>
    <xdr:to>
      <xdr:col>38</xdr:col>
      <xdr:colOff>101600</xdr:colOff>
      <xdr:row>33</xdr:row>
      <xdr:rowOff>107950</xdr:rowOff>
    </xdr:to>
    <xdr:graphicFrame macro="">
      <xdr:nvGraphicFramePr>
        <xdr:cNvPr id="9" name="Chart 8">
          <a:extLst>
            <a:ext uri="{FF2B5EF4-FFF2-40B4-BE49-F238E27FC236}">
              <a16:creationId xmlns:a16="http://schemas.microsoft.com/office/drawing/2014/main" id="{150C30A3-FEA1-DD4A-B180-7FCCCB8A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386588</xdr:colOff>
      <xdr:row>20</xdr:row>
      <xdr:rowOff>62738</xdr:rowOff>
    </xdr:from>
    <xdr:to>
      <xdr:col>11</xdr:col>
      <xdr:colOff>653288</xdr:colOff>
      <xdr:row>34</xdr:row>
      <xdr:rowOff>138938</xdr:rowOff>
    </xdr:to>
    <xdr:sp macro="" textlink="">
      <xdr:nvSpPr>
        <xdr:cNvPr id="108" name="Oval 107">
          <a:extLst>
            <a:ext uri="{FF2B5EF4-FFF2-40B4-BE49-F238E27FC236}">
              <a16:creationId xmlns:a16="http://schemas.microsoft.com/office/drawing/2014/main" id="{7EE88CC2-5AD1-2447-B777-DB3CB130549E}"/>
            </a:ext>
          </a:extLst>
        </xdr:cNvPr>
        <xdr:cNvSpPr/>
      </xdr:nvSpPr>
      <xdr:spPr>
        <a:xfrm>
          <a:off x="6990588" y="3872738"/>
          <a:ext cx="2743200" cy="2743200"/>
        </a:xfrm>
        <a:prstGeom prst="ellipse">
          <a:avLst/>
        </a:prstGeom>
        <a:gradFill>
          <a:gsLst>
            <a:gs pos="100000">
              <a:srgbClr val="9947F7">
                <a:lumMod val="88026"/>
                <a:lumOff val="11974"/>
                <a:alpha val="20000"/>
              </a:srgbClr>
            </a:gs>
            <a:gs pos="24000">
              <a:srgbClr val="DC25FA">
                <a:alpha val="20000"/>
              </a:srgbClr>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8</xdr:col>
      <xdr:colOff>12698</xdr:colOff>
      <xdr:row>16</xdr:row>
      <xdr:rowOff>12697</xdr:rowOff>
    </xdr:from>
    <xdr:to>
      <xdr:col>12</xdr:col>
      <xdr:colOff>734058</xdr:colOff>
      <xdr:row>37</xdr:row>
      <xdr:rowOff>126997</xdr:rowOff>
    </xdr:to>
    <xdr:graphicFrame macro="">
      <xdr:nvGraphicFramePr>
        <xdr:cNvPr id="102" name="Chart 101">
          <a:extLst>
            <a:ext uri="{FF2B5EF4-FFF2-40B4-BE49-F238E27FC236}">
              <a16:creationId xmlns:a16="http://schemas.microsoft.com/office/drawing/2014/main" id="{DCD4189C-52E7-A840-8EC9-CF5C28E94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22</xdr:col>
      <xdr:colOff>117856</xdr:colOff>
      <xdr:row>2</xdr:row>
      <xdr:rowOff>12192</xdr:rowOff>
    </xdr:to>
    <xdr:sp macro="" textlink="">
      <xdr:nvSpPr>
        <xdr:cNvPr id="2" name="Rectangle 1">
          <a:extLst>
            <a:ext uri="{FF2B5EF4-FFF2-40B4-BE49-F238E27FC236}">
              <a16:creationId xmlns:a16="http://schemas.microsoft.com/office/drawing/2014/main" id="{41AFEECC-552E-7C45-8864-FD3D3521B6D8}"/>
            </a:ext>
          </a:extLst>
        </xdr:cNvPr>
        <xdr:cNvSpPr/>
      </xdr:nvSpPr>
      <xdr:spPr>
        <a:xfrm>
          <a:off x="0" y="0"/>
          <a:ext cx="18278856"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203200</xdr:colOff>
      <xdr:row>0</xdr:row>
      <xdr:rowOff>0</xdr:rowOff>
    </xdr:from>
    <xdr:to>
      <xdr:col>3</xdr:col>
      <xdr:colOff>42672</xdr:colOff>
      <xdr:row>2</xdr:row>
      <xdr:rowOff>3048</xdr:rowOff>
    </xdr:to>
    <xdr:sp macro="" textlink="">
      <xdr:nvSpPr>
        <xdr:cNvPr id="3" name="TextBox 2">
          <a:extLst>
            <a:ext uri="{FF2B5EF4-FFF2-40B4-BE49-F238E27FC236}">
              <a16:creationId xmlns:a16="http://schemas.microsoft.com/office/drawing/2014/main" id="{CF0DEEDC-2A56-4C4E-9A64-5DBCC604BF2D}"/>
            </a:ext>
          </a:extLst>
        </xdr:cNvPr>
        <xdr:cNvSpPr txBox="1"/>
      </xdr:nvSpPr>
      <xdr:spPr>
        <a:xfrm>
          <a:off x="10287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2" tooltip="Sales Process"/>
          <a:extLst>
            <a:ext uri="{FF2B5EF4-FFF2-40B4-BE49-F238E27FC236}">
              <a16:creationId xmlns:a16="http://schemas.microsoft.com/office/drawing/2014/main" id="{262A5EA0-FBFB-044B-A3CD-E83AD741C366}"/>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B6FB4621-CFF4-1843-BFC2-08EEEF7F717C}"/>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E8CE41A2-6ECF-9C49-950F-6B6FE5052DBA}"/>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8" name="TextBox 7">
          <a:extLst>
            <a:ext uri="{FF2B5EF4-FFF2-40B4-BE49-F238E27FC236}">
              <a16:creationId xmlns:a16="http://schemas.microsoft.com/office/drawing/2014/main" id="{0268B7B6-4AD3-7B47-A7A1-F0FB11466ABB}"/>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10" name="Graphic 9" descr="Compass with solid fill">
          <a:extLst>
            <a:ext uri="{FF2B5EF4-FFF2-40B4-BE49-F238E27FC236}">
              <a16:creationId xmlns:a16="http://schemas.microsoft.com/office/drawing/2014/main" id="{75FF2C17-CD81-3447-AF1F-17657F9FC5E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22800" y="25400"/>
          <a:ext cx="355600" cy="330200"/>
        </a:xfrm>
        <a:prstGeom prst="rect">
          <a:avLst/>
        </a:prstGeom>
      </xdr:spPr>
    </xdr:pic>
    <xdr:clientData/>
  </xdr:twoCellAnchor>
  <xdr:twoCellAnchor>
    <xdr:from>
      <xdr:col>14</xdr:col>
      <xdr:colOff>622300</xdr:colOff>
      <xdr:row>1</xdr:row>
      <xdr:rowOff>127000</xdr:rowOff>
    </xdr:from>
    <xdr:to>
      <xdr:col>15</xdr:col>
      <xdr:colOff>71120</xdr:colOff>
      <xdr:row>1</xdr:row>
      <xdr:rowOff>172720</xdr:rowOff>
    </xdr:to>
    <xdr:sp macro="" textlink="">
      <xdr:nvSpPr>
        <xdr:cNvPr id="11" name="Rounded Rectangle 10">
          <a:extLst>
            <a:ext uri="{FF2B5EF4-FFF2-40B4-BE49-F238E27FC236}">
              <a16:creationId xmlns:a16="http://schemas.microsoft.com/office/drawing/2014/main" id="{01EB8991-9B3E-A24B-9890-AC590CA2D736}"/>
            </a:ext>
          </a:extLst>
        </xdr:cNvPr>
        <xdr:cNvSpPr/>
      </xdr:nvSpPr>
      <xdr:spPr>
        <a:xfrm>
          <a:off x="12179300" y="3175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8</xdr:row>
      <xdr:rowOff>0</xdr:rowOff>
    </xdr:from>
    <xdr:to>
      <xdr:col>2</xdr:col>
      <xdr:colOff>132080</xdr:colOff>
      <xdr:row>10</xdr:row>
      <xdr:rowOff>48768</xdr:rowOff>
    </xdr:to>
    <xdr:sp macro="" textlink="">
      <xdr:nvSpPr>
        <xdr:cNvPr id="13" name="Rounded Rectangle 12">
          <a:extLst>
            <a:ext uri="{FF2B5EF4-FFF2-40B4-BE49-F238E27FC236}">
              <a16:creationId xmlns:a16="http://schemas.microsoft.com/office/drawing/2014/main" id="{E0AA653D-C28C-D043-861D-8618CF8D705D}"/>
            </a:ext>
          </a:extLst>
        </xdr:cNvPr>
        <xdr:cNvSpPr/>
      </xdr:nvSpPr>
      <xdr:spPr>
        <a:xfrm>
          <a:off x="228600" y="1524000"/>
          <a:ext cx="1554480" cy="429768"/>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241300</xdr:colOff>
      <xdr:row>7</xdr:row>
      <xdr:rowOff>165100</xdr:rowOff>
    </xdr:from>
    <xdr:to>
      <xdr:col>2</xdr:col>
      <xdr:colOff>139700</xdr:colOff>
      <xdr:row>10</xdr:row>
      <xdr:rowOff>12700</xdr:rowOff>
    </xdr:to>
    <xdr:sp macro="" textlink="">
      <xdr:nvSpPr>
        <xdr:cNvPr id="2050" name="Text Box 2">
          <a:extLst>
            <a:ext uri="{FF2B5EF4-FFF2-40B4-BE49-F238E27FC236}">
              <a16:creationId xmlns:a16="http://schemas.microsoft.com/office/drawing/2014/main" id="{096B6C33-84BD-4948-A3F0-E637B2387315}"/>
            </a:ext>
          </a:extLst>
        </xdr:cNvPr>
        <xdr:cNvSpPr txBox="1">
          <a:spLocks noChangeArrowheads="1"/>
        </xdr:cNvSpPr>
      </xdr:nvSpPr>
      <xdr:spPr bwMode="auto">
        <a:xfrm>
          <a:off x="241300" y="1498600"/>
          <a:ext cx="1549400" cy="4191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400" b="0" i="0" u="none" strike="noStrike" baseline="0">
              <a:solidFill>
                <a:schemeClr val="bg2"/>
              </a:solidFill>
              <a:latin typeface="Avenir Book" panose="02000503020000020003" pitchFamily="2" charset="0"/>
              <a:cs typeface="Calibri" pitchFamily="2" charset="0"/>
            </a:rPr>
            <a:t>Income Sources</a:t>
          </a:r>
        </a:p>
      </xdr:txBody>
    </xdr:sp>
    <xdr:clientData/>
  </xdr:twoCellAnchor>
  <xdr:twoCellAnchor>
    <xdr:from>
      <xdr:col>0</xdr:col>
      <xdr:colOff>190500</xdr:colOff>
      <xdr:row>11</xdr:row>
      <xdr:rowOff>88900</xdr:rowOff>
    </xdr:from>
    <xdr:to>
      <xdr:col>4</xdr:col>
      <xdr:colOff>280924</xdr:colOff>
      <xdr:row>18</xdr:row>
      <xdr:rowOff>152400</xdr:rowOff>
    </xdr:to>
    <xdr:sp macro="" textlink="">
      <xdr:nvSpPr>
        <xdr:cNvPr id="17" name="Text Box 2">
          <a:extLst>
            <a:ext uri="{FF2B5EF4-FFF2-40B4-BE49-F238E27FC236}">
              <a16:creationId xmlns:a16="http://schemas.microsoft.com/office/drawing/2014/main" id="{6527F6AB-F08C-D24A-A279-A6FB95C39F38}"/>
            </a:ext>
          </a:extLst>
        </xdr:cNvPr>
        <xdr:cNvSpPr txBox="1">
          <a:spLocks noChangeArrowheads="1"/>
        </xdr:cNvSpPr>
      </xdr:nvSpPr>
      <xdr:spPr bwMode="auto">
        <a:xfrm>
          <a:off x="190500" y="2184400"/>
          <a:ext cx="3392424" cy="13970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400" b="0" i="0" u="none" strike="noStrike" baseline="0">
              <a:solidFill>
                <a:schemeClr val="bg2"/>
              </a:solidFill>
              <a:latin typeface="Avenir Book" panose="02000503020000020003" pitchFamily="2" charset="0"/>
              <a:cs typeface="Calibri" pitchFamily="2" charset="0"/>
            </a:rPr>
            <a:t>Grand total of income and their  breakdowns showing the achievements percentage and  highlight for most valuable source, Marketing strategies, and operating profit</a:t>
          </a:r>
        </a:p>
      </xdr:txBody>
    </xdr:sp>
    <xdr:clientData/>
  </xdr:twoCellAnchor>
  <xdr:twoCellAnchor editAs="oneCell">
    <xdr:from>
      <xdr:col>0</xdr:col>
      <xdr:colOff>152400</xdr:colOff>
      <xdr:row>19</xdr:row>
      <xdr:rowOff>25400</xdr:rowOff>
    </xdr:from>
    <xdr:to>
      <xdr:col>4</xdr:col>
      <xdr:colOff>63500</xdr:colOff>
      <xdr:row>22</xdr:row>
      <xdr:rowOff>148844</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3B65CC5E-DF8A-2A4D-B53C-6344CC5329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0" y="3644900"/>
              <a:ext cx="3213100" cy="694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673100</xdr:colOff>
      <xdr:row>5</xdr:row>
      <xdr:rowOff>177800</xdr:rowOff>
    </xdr:from>
    <xdr:to>
      <xdr:col>18</xdr:col>
      <xdr:colOff>431800</xdr:colOff>
      <xdr:row>44</xdr:row>
      <xdr:rowOff>25400</xdr:rowOff>
    </xdr:to>
    <xdr:graphicFrame macro="">
      <xdr:nvGraphicFramePr>
        <xdr:cNvPr id="20" name="Chart 19">
          <a:extLst>
            <a:ext uri="{FF2B5EF4-FFF2-40B4-BE49-F238E27FC236}">
              <a16:creationId xmlns:a16="http://schemas.microsoft.com/office/drawing/2014/main" id="{815A86AD-8162-6D40-BC51-42CC7547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23</xdr:row>
      <xdr:rowOff>177800</xdr:rowOff>
    </xdr:from>
    <xdr:to>
      <xdr:col>4</xdr:col>
      <xdr:colOff>177800</xdr:colOff>
      <xdr:row>27</xdr:row>
      <xdr:rowOff>114300</xdr:rowOff>
    </xdr:to>
    <xdr:sp macro="" textlink="">
      <xdr:nvSpPr>
        <xdr:cNvPr id="18" name="Text Box 2">
          <a:extLst>
            <a:ext uri="{FF2B5EF4-FFF2-40B4-BE49-F238E27FC236}">
              <a16:creationId xmlns:a16="http://schemas.microsoft.com/office/drawing/2014/main" id="{E9F3B400-CE72-014F-BAD0-5CF44BC89D42}"/>
            </a:ext>
          </a:extLst>
        </xdr:cNvPr>
        <xdr:cNvSpPr txBox="1">
          <a:spLocks noChangeArrowheads="1"/>
        </xdr:cNvSpPr>
      </xdr:nvSpPr>
      <xdr:spPr bwMode="auto">
        <a:xfrm>
          <a:off x="0" y="4559300"/>
          <a:ext cx="3479800" cy="6985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2800" b="0" i="0" u="none" strike="noStrike" baseline="0">
              <a:solidFill>
                <a:schemeClr val="bg2"/>
              </a:solidFill>
              <a:latin typeface="Avenir Book" panose="02000503020000020003" pitchFamily="2" charset="0"/>
              <a:cs typeface="Calibri" pitchFamily="2" charset="0"/>
            </a:rPr>
            <a:t>Financial Statistics</a:t>
          </a:r>
        </a:p>
      </xdr:txBody>
    </xdr:sp>
    <xdr:clientData/>
  </xdr:twoCellAnchor>
  <xdr:twoCellAnchor>
    <xdr:from>
      <xdr:col>0</xdr:col>
      <xdr:colOff>101600</xdr:colOff>
      <xdr:row>27</xdr:row>
      <xdr:rowOff>0</xdr:rowOff>
    </xdr:from>
    <xdr:to>
      <xdr:col>4</xdr:col>
      <xdr:colOff>12700</xdr:colOff>
      <xdr:row>30</xdr:row>
      <xdr:rowOff>127000</xdr:rowOff>
    </xdr:to>
    <xdr:sp macro="" textlink="Pivottables!$R$8">
      <xdr:nvSpPr>
        <xdr:cNvPr id="21" name="Text Box 2">
          <a:extLst>
            <a:ext uri="{FF2B5EF4-FFF2-40B4-BE49-F238E27FC236}">
              <a16:creationId xmlns:a16="http://schemas.microsoft.com/office/drawing/2014/main" id="{95817B57-4684-254C-9323-EF1A39724688}"/>
            </a:ext>
          </a:extLst>
        </xdr:cNvPr>
        <xdr:cNvSpPr txBox="1">
          <a:spLocks noChangeArrowheads="1"/>
        </xdr:cNvSpPr>
      </xdr:nvSpPr>
      <xdr:spPr bwMode="auto">
        <a:xfrm>
          <a:off x="101600" y="5143500"/>
          <a:ext cx="3213100" cy="698500"/>
        </a:xfrm>
        <a:prstGeom prst="rect">
          <a:avLst/>
        </a:prstGeom>
        <a:noFill/>
        <a:ln w="9525">
          <a:noFill/>
          <a:miter lim="800000"/>
          <a:headEnd/>
          <a:tailEnd/>
        </a:ln>
      </xdr:spPr>
      <xdr:txBody>
        <a:bodyPr vertOverflow="clip" wrap="square" lIns="27432" tIns="22860" rIns="0" bIns="0" anchor="ctr" upright="1"/>
        <a:lstStyle/>
        <a:p>
          <a:pPr algn="l" rtl="0">
            <a:defRPr sz="1000"/>
          </a:pPr>
          <a:fld id="{6ED2B089-F349-6441-B065-3B659BDC3D07}" type="TxLink">
            <a:rPr lang="en-US" sz="4800" b="0" i="0" u="none" strike="noStrike" baseline="0">
              <a:solidFill>
                <a:schemeClr val="bg1"/>
              </a:solidFill>
              <a:latin typeface="Avenir Book" panose="02000503020000020003" pitchFamily="2" charset="0"/>
              <a:cs typeface="Arial"/>
            </a:rPr>
            <a:pPr algn="l" rtl="0">
              <a:defRPr sz="1000"/>
            </a:pPr>
            <a:t> 898,932 </a:t>
          </a:fld>
          <a:endParaRPr lang="en-US" sz="48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xdr:col>
      <xdr:colOff>749300</xdr:colOff>
      <xdr:row>30</xdr:row>
      <xdr:rowOff>139700</xdr:rowOff>
    </xdr:from>
    <xdr:to>
      <xdr:col>3</xdr:col>
      <xdr:colOff>25400</xdr:colOff>
      <xdr:row>32</xdr:row>
      <xdr:rowOff>165100</xdr:rowOff>
    </xdr:to>
    <xdr:sp macro="" textlink="Pivottables!$Q$8">
      <xdr:nvSpPr>
        <xdr:cNvPr id="22" name="Text Box 2">
          <a:extLst>
            <a:ext uri="{FF2B5EF4-FFF2-40B4-BE49-F238E27FC236}">
              <a16:creationId xmlns:a16="http://schemas.microsoft.com/office/drawing/2014/main" id="{AF8F7714-6777-BD4D-8606-626301267970}"/>
            </a:ext>
          </a:extLst>
        </xdr:cNvPr>
        <xdr:cNvSpPr txBox="1">
          <a:spLocks noChangeArrowheads="1"/>
        </xdr:cNvSpPr>
      </xdr:nvSpPr>
      <xdr:spPr bwMode="auto">
        <a:xfrm>
          <a:off x="1574800" y="5854700"/>
          <a:ext cx="927100" cy="406400"/>
        </a:xfrm>
        <a:prstGeom prst="rect">
          <a:avLst/>
        </a:prstGeom>
        <a:noFill/>
        <a:ln w="9525">
          <a:noFill/>
          <a:miter lim="800000"/>
          <a:headEnd/>
          <a:tailEnd/>
        </a:ln>
      </xdr:spPr>
      <xdr:txBody>
        <a:bodyPr vertOverflow="clip" wrap="square" lIns="27432" tIns="22860" rIns="0" bIns="0" anchor="ctr" upright="1"/>
        <a:lstStyle/>
        <a:p>
          <a:pPr algn="l" rtl="0">
            <a:defRPr sz="1000"/>
          </a:pPr>
          <a:fld id="{A669A6E4-3D0D-184C-9ED8-3178F1B95C2A}" type="TxLink">
            <a:rPr lang="en-US" sz="1400" b="1" i="0" u="none" strike="noStrike" baseline="0">
              <a:solidFill>
                <a:schemeClr val="bg1"/>
              </a:solidFill>
              <a:latin typeface="Avenir Book" panose="02000503020000020003" pitchFamily="2" charset="0"/>
              <a:cs typeface="Arial"/>
            </a:rPr>
            <a:pPr algn="l" rtl="0">
              <a:defRPr sz="1000"/>
            </a:pPr>
            <a:t> 720,883 </a:t>
          </a:fld>
          <a:endParaRPr lang="en-US" sz="1800" b="1" i="0" u="none" strike="noStrike" baseline="0">
            <a:solidFill>
              <a:schemeClr val="bg1"/>
            </a:solidFill>
            <a:latin typeface="Avenir Book" panose="02000503020000020003" pitchFamily="2" charset="0"/>
            <a:cs typeface="Arial" panose="020B0604020202020204" pitchFamily="34" charset="0"/>
          </a:endParaRPr>
        </a:p>
      </xdr:txBody>
    </xdr:sp>
    <xdr:clientData/>
  </xdr:twoCellAnchor>
  <xdr:twoCellAnchor>
    <xdr:from>
      <xdr:col>0</xdr:col>
      <xdr:colOff>228600</xdr:colOff>
      <xdr:row>30</xdr:row>
      <xdr:rowOff>130065</xdr:rowOff>
    </xdr:from>
    <xdr:to>
      <xdr:col>2</xdr:col>
      <xdr:colOff>38100</xdr:colOff>
      <xdr:row>33</xdr:row>
      <xdr:rowOff>0</xdr:rowOff>
    </xdr:to>
    <xdr:sp macro="" textlink="">
      <xdr:nvSpPr>
        <xdr:cNvPr id="27" name="Text Box 2">
          <a:extLst>
            <a:ext uri="{FF2B5EF4-FFF2-40B4-BE49-F238E27FC236}">
              <a16:creationId xmlns:a16="http://schemas.microsoft.com/office/drawing/2014/main" id="{298EBE6F-E1FC-D948-9244-4CBD2BCB11DE}"/>
            </a:ext>
          </a:extLst>
        </xdr:cNvPr>
        <xdr:cNvSpPr txBox="1">
          <a:spLocks noChangeArrowheads="1"/>
        </xdr:cNvSpPr>
      </xdr:nvSpPr>
      <xdr:spPr bwMode="auto">
        <a:xfrm>
          <a:off x="228600" y="5845065"/>
          <a:ext cx="1460500" cy="441435"/>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100" b="0" i="0" u="none" strike="noStrike" baseline="0">
              <a:solidFill>
                <a:schemeClr val="bg1"/>
              </a:solidFill>
              <a:latin typeface="Avenir Book" panose="02000503020000020003" pitchFamily="2" charset="0"/>
              <a:cs typeface="Arial"/>
            </a:rPr>
            <a:t> </a:t>
          </a:r>
          <a:r>
            <a:rPr lang="en-US" sz="1400" b="0" i="0" u="none" strike="noStrike" baseline="0">
              <a:solidFill>
                <a:schemeClr val="bg1"/>
              </a:solidFill>
              <a:latin typeface="Avenir Book" panose="02000503020000020003" pitchFamily="2" charset="0"/>
              <a:cs typeface="Arial"/>
            </a:rPr>
            <a:t>Income </a:t>
          </a:r>
          <a:r>
            <a:rPr lang="en-US" sz="1400" b="0" i="0" u="none" strike="noStrike" baseline="0">
              <a:solidFill>
                <a:schemeClr val="bg2"/>
              </a:solidFill>
              <a:latin typeface="Avenir Book" panose="02000503020000020003" pitchFamily="2" charset="0"/>
              <a:cs typeface="Arial"/>
            </a:rPr>
            <a:t>Target</a:t>
          </a:r>
        </a:p>
      </xdr:txBody>
    </xdr:sp>
    <xdr:clientData/>
  </xdr:twoCellAnchor>
  <xdr:twoCellAnchor>
    <xdr:from>
      <xdr:col>0</xdr:col>
      <xdr:colOff>177800</xdr:colOff>
      <xdr:row>34</xdr:row>
      <xdr:rowOff>76200</xdr:rowOff>
    </xdr:from>
    <xdr:to>
      <xdr:col>3</xdr:col>
      <xdr:colOff>596900</xdr:colOff>
      <xdr:row>41</xdr:row>
      <xdr:rowOff>127000</xdr:rowOff>
    </xdr:to>
    <xdr:graphicFrame macro="">
      <xdr:nvGraphicFramePr>
        <xdr:cNvPr id="30" name="Chart 29">
          <a:extLst>
            <a:ext uri="{FF2B5EF4-FFF2-40B4-BE49-F238E27FC236}">
              <a16:creationId xmlns:a16="http://schemas.microsoft.com/office/drawing/2014/main" id="{D1641F29-A652-A046-B261-85B065032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279400</xdr:colOff>
      <xdr:row>43</xdr:row>
      <xdr:rowOff>0</xdr:rowOff>
    </xdr:from>
    <xdr:to>
      <xdr:col>4</xdr:col>
      <xdr:colOff>215900</xdr:colOff>
      <xdr:row>45</xdr:row>
      <xdr:rowOff>177800</xdr:rowOff>
    </xdr:to>
    <xdr:sp macro="" textlink="">
      <xdr:nvSpPr>
        <xdr:cNvPr id="31" name="Text Box 2">
          <a:extLst>
            <a:ext uri="{FF2B5EF4-FFF2-40B4-BE49-F238E27FC236}">
              <a16:creationId xmlns:a16="http://schemas.microsoft.com/office/drawing/2014/main" id="{55F86773-6571-134D-918F-B07F2976770B}"/>
            </a:ext>
          </a:extLst>
        </xdr:cNvPr>
        <xdr:cNvSpPr txBox="1">
          <a:spLocks noChangeArrowheads="1"/>
        </xdr:cNvSpPr>
      </xdr:nvSpPr>
      <xdr:spPr bwMode="auto">
        <a:xfrm>
          <a:off x="279400" y="8191500"/>
          <a:ext cx="3238500" cy="5588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2000" b="0" i="0" u="none" strike="noStrike" baseline="0">
              <a:solidFill>
                <a:schemeClr val="bg2"/>
              </a:solidFill>
              <a:latin typeface="Avenir Book" panose="02000503020000020003" pitchFamily="2" charset="0"/>
              <a:cs typeface="Calibri" pitchFamily="2" charset="0"/>
            </a:rPr>
            <a:t>Quantity of Item's</a:t>
          </a:r>
        </a:p>
      </xdr:txBody>
    </xdr:sp>
    <xdr:clientData/>
  </xdr:twoCellAnchor>
  <xdr:twoCellAnchor>
    <xdr:from>
      <xdr:col>0</xdr:col>
      <xdr:colOff>584198</xdr:colOff>
      <xdr:row>46</xdr:row>
      <xdr:rowOff>165100</xdr:rowOff>
    </xdr:from>
    <xdr:to>
      <xdr:col>1</xdr:col>
      <xdr:colOff>800100</xdr:colOff>
      <xdr:row>60</xdr:row>
      <xdr:rowOff>144272</xdr:rowOff>
    </xdr:to>
    <xdr:grpSp>
      <xdr:nvGrpSpPr>
        <xdr:cNvPr id="26" name="Group 25">
          <a:extLst>
            <a:ext uri="{FF2B5EF4-FFF2-40B4-BE49-F238E27FC236}">
              <a16:creationId xmlns:a16="http://schemas.microsoft.com/office/drawing/2014/main" id="{CA418719-BA2C-8940-9864-91B942EDE4FA}"/>
            </a:ext>
          </a:extLst>
        </xdr:cNvPr>
        <xdr:cNvGrpSpPr/>
      </xdr:nvGrpSpPr>
      <xdr:grpSpPr>
        <a:xfrm>
          <a:off x="584198" y="8928100"/>
          <a:ext cx="1041402" cy="2646172"/>
          <a:chOff x="203198" y="8674100"/>
          <a:chExt cx="1490472" cy="2646172"/>
        </a:xfrm>
      </xdr:grpSpPr>
      <xdr:sp macro="" textlink="Pivottables!$H$7">
        <xdr:nvSpPr>
          <xdr:cNvPr id="32" name="Text Box 2">
            <a:extLst>
              <a:ext uri="{FF2B5EF4-FFF2-40B4-BE49-F238E27FC236}">
                <a16:creationId xmlns:a16="http://schemas.microsoft.com/office/drawing/2014/main" id="{12E35128-E3F3-BB41-A2B2-BF2D898A5B19}"/>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ECEEAFA5-B585-7745-93FB-D9A45BB34D73}" type="TxLink">
              <a:rPr lang="en-US" sz="1100" b="0" i="0" u="none" strike="noStrike" baseline="0">
                <a:solidFill>
                  <a:schemeClr val="bg1"/>
                </a:solidFill>
                <a:latin typeface="Avenir Book" panose="02000503020000020003" pitchFamily="2" charset="0"/>
                <a:cs typeface="Arial"/>
              </a:rPr>
              <a:pPr algn="l" rtl="0">
                <a:defRPr sz="1000"/>
              </a:pPr>
              <a:t>Usage fees</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8">
        <xdr:nvSpPr>
          <xdr:cNvPr id="33" name="Text Box 2">
            <a:extLst>
              <a:ext uri="{FF2B5EF4-FFF2-40B4-BE49-F238E27FC236}">
                <a16:creationId xmlns:a16="http://schemas.microsoft.com/office/drawing/2014/main" id="{D1360872-3D82-6E48-AFBD-6F55D2D4D76B}"/>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EDE176B9-DD97-9B40-8096-9FF3F77EA5E9}" type="TxLink">
              <a:rPr lang="en-US" sz="1100" b="0" i="0" u="none" strike="noStrike" baseline="0">
                <a:solidFill>
                  <a:schemeClr val="bg1"/>
                </a:solidFill>
                <a:latin typeface="Avenir Book" panose="02000503020000020003" pitchFamily="2" charset="0"/>
                <a:cs typeface="Arial"/>
              </a:rPr>
              <a:pPr algn="l" rtl="0">
                <a:defRPr sz="1000"/>
              </a:pPr>
              <a:t>Subscription</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9">
        <xdr:nvSpPr>
          <xdr:cNvPr id="36" name="Text Box 2">
            <a:extLst>
              <a:ext uri="{FF2B5EF4-FFF2-40B4-BE49-F238E27FC236}">
                <a16:creationId xmlns:a16="http://schemas.microsoft.com/office/drawing/2014/main" id="{AA8237E6-8260-1A45-940E-0EB905CB109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496C5B8C-24CB-0A47-A64E-FA6323326B64}" type="TxLink">
              <a:rPr lang="en-US" sz="1100" b="0" i="0" u="none" strike="noStrike" baseline="0">
                <a:solidFill>
                  <a:schemeClr val="bg1"/>
                </a:solidFill>
                <a:latin typeface="Avenir Book" panose="02000503020000020003" pitchFamily="2" charset="0"/>
                <a:cs typeface="Arial"/>
              </a:rPr>
              <a:pPr algn="l" rtl="0">
                <a:defRPr sz="1000"/>
              </a:pPr>
              <a:t>Renting</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0">
        <xdr:nvSpPr>
          <xdr:cNvPr id="37" name="Text Box 2">
            <a:extLst>
              <a:ext uri="{FF2B5EF4-FFF2-40B4-BE49-F238E27FC236}">
                <a16:creationId xmlns:a16="http://schemas.microsoft.com/office/drawing/2014/main" id="{0862F6E1-D4BE-8645-9BD3-ACC5470C4DFF}"/>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9E77DC14-B6B2-C943-A6EC-3F0A53EF9A21}" type="TxLink">
              <a:rPr lang="en-US" sz="1100" b="0" i="0" u="none" strike="noStrike" baseline="0">
                <a:solidFill>
                  <a:schemeClr val="bg1"/>
                </a:solidFill>
                <a:latin typeface="Avenir Book" panose="02000503020000020003" pitchFamily="2" charset="0"/>
                <a:cs typeface="Arial"/>
              </a:rPr>
              <a:pPr algn="l" rtl="0">
                <a:defRPr sz="1000"/>
              </a:pPr>
              <a:t>Licensing</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1">
        <xdr:nvSpPr>
          <xdr:cNvPr id="38" name="Text Box 2">
            <a:extLst>
              <a:ext uri="{FF2B5EF4-FFF2-40B4-BE49-F238E27FC236}">
                <a16:creationId xmlns:a16="http://schemas.microsoft.com/office/drawing/2014/main" id="{1C073453-C5DD-6C4E-8D3E-E52C7F13FF75}"/>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26641500-0621-2843-9F63-B6992D98DB13}" type="TxLink">
              <a:rPr lang="en-US" sz="1100" b="0" i="0" u="none" strike="noStrike" baseline="0">
                <a:solidFill>
                  <a:schemeClr val="bg1"/>
                </a:solidFill>
                <a:latin typeface="Avenir Book" panose="02000503020000020003" pitchFamily="2" charset="0"/>
                <a:cs typeface="Arial"/>
              </a:rPr>
              <a:pPr algn="l" rtl="0">
                <a:defRPr sz="1000"/>
              </a:pPr>
              <a:t>Asset sale</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2">
        <xdr:nvSpPr>
          <xdr:cNvPr id="39" name="Text Box 2">
            <a:extLst>
              <a:ext uri="{FF2B5EF4-FFF2-40B4-BE49-F238E27FC236}">
                <a16:creationId xmlns:a16="http://schemas.microsoft.com/office/drawing/2014/main" id="{AEBE3068-D9A4-E94E-9422-230ED3C135A2}"/>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5A02A5A9-9630-9445-9D32-B5675345ABF6}" type="TxLink">
              <a:rPr lang="en-US" sz="1100" b="0" i="0" u="none" strike="noStrike" baseline="0">
                <a:solidFill>
                  <a:schemeClr val="bg1"/>
                </a:solidFill>
                <a:latin typeface="Avenir Book" panose="02000503020000020003" pitchFamily="2" charset="0"/>
                <a:cs typeface="Arial"/>
              </a:rPr>
              <a:pPr algn="l" rtl="0">
                <a:defRPr sz="1000"/>
              </a:pPr>
              <a:t>Advertising</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2</xdr:col>
      <xdr:colOff>520700</xdr:colOff>
      <xdr:row>46</xdr:row>
      <xdr:rowOff>177800</xdr:rowOff>
    </xdr:from>
    <xdr:to>
      <xdr:col>3</xdr:col>
      <xdr:colOff>736602</xdr:colOff>
      <xdr:row>60</xdr:row>
      <xdr:rowOff>156972</xdr:rowOff>
    </xdr:to>
    <xdr:grpSp>
      <xdr:nvGrpSpPr>
        <xdr:cNvPr id="41" name="Group 40">
          <a:extLst>
            <a:ext uri="{FF2B5EF4-FFF2-40B4-BE49-F238E27FC236}">
              <a16:creationId xmlns:a16="http://schemas.microsoft.com/office/drawing/2014/main" id="{30C536AB-6149-DF46-A550-4025BF56AC6C}"/>
            </a:ext>
          </a:extLst>
        </xdr:cNvPr>
        <xdr:cNvGrpSpPr/>
      </xdr:nvGrpSpPr>
      <xdr:grpSpPr>
        <a:xfrm>
          <a:off x="2171700" y="8940800"/>
          <a:ext cx="1041402" cy="2646172"/>
          <a:chOff x="203198" y="8674100"/>
          <a:chExt cx="1490472" cy="2646172"/>
        </a:xfrm>
      </xdr:grpSpPr>
      <xdr:sp macro="" textlink="Pivottables!$O$7">
        <xdr:nvSpPr>
          <xdr:cNvPr id="42" name="Text Box 2">
            <a:extLst>
              <a:ext uri="{FF2B5EF4-FFF2-40B4-BE49-F238E27FC236}">
                <a16:creationId xmlns:a16="http://schemas.microsoft.com/office/drawing/2014/main" id="{01E48372-0AF8-4147-9A68-3B1184736067}"/>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77B9B594-6AF0-5D45-BFF6-96E95075451B}" type="TxLink">
              <a:rPr lang="en-US" sz="1100" b="0" i="0" u="none" strike="noStrike" baseline="0">
                <a:solidFill>
                  <a:schemeClr val="bg1"/>
                </a:solidFill>
                <a:latin typeface="Arial"/>
                <a:cs typeface="Arial"/>
              </a:rPr>
              <a:pPr algn="l" rtl="0">
                <a:defRPr sz="1000"/>
              </a:pPr>
              <a:t>10%</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8">
        <xdr:nvSpPr>
          <xdr:cNvPr id="43" name="Text Box 2">
            <a:extLst>
              <a:ext uri="{FF2B5EF4-FFF2-40B4-BE49-F238E27FC236}">
                <a16:creationId xmlns:a16="http://schemas.microsoft.com/office/drawing/2014/main" id="{6620385B-A87A-F84F-9DB9-70F3E8648423}"/>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C098F5CE-8B67-F743-A7BE-B0C60D8C9FDF}" type="TxLink">
              <a:rPr lang="en-US" sz="1100" b="0" i="0" u="none" strike="noStrike" baseline="0">
                <a:solidFill>
                  <a:schemeClr val="bg1"/>
                </a:solidFill>
                <a:latin typeface="Avenir Book" panose="02000503020000020003" pitchFamily="2" charset="0"/>
                <a:cs typeface="Arial"/>
              </a:rPr>
              <a:pPr algn="l" rtl="0">
                <a:defRPr sz="1000"/>
              </a:pPr>
              <a:t>11%</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9">
        <xdr:nvSpPr>
          <xdr:cNvPr id="44" name="Text Box 2">
            <a:extLst>
              <a:ext uri="{FF2B5EF4-FFF2-40B4-BE49-F238E27FC236}">
                <a16:creationId xmlns:a16="http://schemas.microsoft.com/office/drawing/2014/main" id="{11447EC2-DC00-3449-B299-472A723414B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F1BA663A-8745-DA48-BD42-ED22A5807D47}" type="TxLink">
              <a:rPr lang="en-US" sz="1100" b="0" i="0" u="none" strike="noStrike" baseline="0">
                <a:solidFill>
                  <a:schemeClr val="bg1"/>
                </a:solidFill>
                <a:latin typeface="Avenir Book" panose="02000503020000020003" pitchFamily="2" charset="0"/>
                <a:cs typeface="Arial"/>
              </a:rPr>
              <a:pPr algn="l" rtl="0">
                <a:defRPr sz="1000"/>
              </a:pPr>
              <a:t>14%</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0">
        <xdr:nvSpPr>
          <xdr:cNvPr id="45" name="Text Box 2">
            <a:extLst>
              <a:ext uri="{FF2B5EF4-FFF2-40B4-BE49-F238E27FC236}">
                <a16:creationId xmlns:a16="http://schemas.microsoft.com/office/drawing/2014/main" id="{B64EEB9D-38E9-924C-AF50-AA761B723927}"/>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F780260D-B9BD-EB40-A7C2-33ADCDBBE639}" type="TxLink">
              <a:rPr lang="en-US" sz="1100" b="0" i="0" u="none" strike="noStrike" baseline="0">
                <a:solidFill>
                  <a:schemeClr val="bg1"/>
                </a:solidFill>
                <a:latin typeface="Avenir Book" panose="02000503020000020003" pitchFamily="2" charset="0"/>
                <a:cs typeface="Arial"/>
              </a:rPr>
              <a:pPr algn="l" rtl="0">
                <a:defRPr sz="1000"/>
              </a:pPr>
              <a:t>62%</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1">
        <xdr:nvSpPr>
          <xdr:cNvPr id="46" name="Text Box 2">
            <a:extLst>
              <a:ext uri="{FF2B5EF4-FFF2-40B4-BE49-F238E27FC236}">
                <a16:creationId xmlns:a16="http://schemas.microsoft.com/office/drawing/2014/main" id="{B53C55D1-24B7-5840-82C0-715877EB2621}"/>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FAD316F5-3B94-CC4A-A3F0-04FF3253FED9}" type="TxLink">
              <a:rPr lang="en-US" sz="1100" b="0" i="0" u="none" strike="noStrike" baseline="0">
                <a:solidFill>
                  <a:schemeClr val="bg1"/>
                </a:solidFill>
                <a:latin typeface="Avenir Book" panose="02000503020000020003" pitchFamily="2" charset="0"/>
                <a:cs typeface="Arial"/>
              </a:rPr>
              <a:pPr algn="l" rtl="0">
                <a:defRPr sz="1000"/>
              </a:pPr>
              <a:t>0%</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2">
        <xdr:nvSpPr>
          <xdr:cNvPr id="47" name="Text Box 2">
            <a:extLst>
              <a:ext uri="{FF2B5EF4-FFF2-40B4-BE49-F238E27FC236}">
                <a16:creationId xmlns:a16="http://schemas.microsoft.com/office/drawing/2014/main" id="{A1FCE1FB-CAA9-BE4E-931A-F30907FDF136}"/>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4EB9255C-F6F9-BA41-8515-931C87F73EF4}" type="TxLink">
              <a:rPr lang="en-US" sz="1100" b="0" i="0" u="none" strike="noStrike" baseline="0">
                <a:solidFill>
                  <a:schemeClr val="bg1"/>
                </a:solidFill>
                <a:latin typeface="Avenir Book" panose="02000503020000020003" pitchFamily="2" charset="0"/>
                <a:cs typeface="Arial"/>
              </a:rPr>
              <a:pPr algn="l" rtl="0">
                <a:defRPr sz="1000"/>
              </a:pPr>
              <a:t>2%</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3</xdr:col>
      <xdr:colOff>292100</xdr:colOff>
      <xdr:row>46</xdr:row>
      <xdr:rowOff>177800</xdr:rowOff>
    </xdr:from>
    <xdr:to>
      <xdr:col>4</xdr:col>
      <xdr:colOff>508002</xdr:colOff>
      <xdr:row>60</xdr:row>
      <xdr:rowOff>156972</xdr:rowOff>
    </xdr:to>
    <xdr:grpSp>
      <xdr:nvGrpSpPr>
        <xdr:cNvPr id="48" name="Group 47">
          <a:extLst>
            <a:ext uri="{FF2B5EF4-FFF2-40B4-BE49-F238E27FC236}">
              <a16:creationId xmlns:a16="http://schemas.microsoft.com/office/drawing/2014/main" id="{6A163B66-C089-274D-AEA9-B05CEED8975F}"/>
            </a:ext>
          </a:extLst>
        </xdr:cNvPr>
        <xdr:cNvGrpSpPr/>
      </xdr:nvGrpSpPr>
      <xdr:grpSpPr>
        <a:xfrm>
          <a:off x="2768600" y="8940800"/>
          <a:ext cx="1041402" cy="2646172"/>
          <a:chOff x="203198" y="8674100"/>
          <a:chExt cx="1490472" cy="2646172"/>
        </a:xfrm>
      </xdr:grpSpPr>
      <xdr:sp macro="" textlink="Pivottables!$N$7">
        <xdr:nvSpPr>
          <xdr:cNvPr id="49" name="Text Box 2">
            <a:extLst>
              <a:ext uri="{FF2B5EF4-FFF2-40B4-BE49-F238E27FC236}">
                <a16:creationId xmlns:a16="http://schemas.microsoft.com/office/drawing/2014/main" id="{F0BDB3D5-36B2-5048-BCA6-F101438FAE56}"/>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8098613B-0975-9A44-AAAA-A2F0ACD85649}" type="TxLink">
              <a:rPr lang="en-US" sz="1100" b="0" i="0" u="none" strike="noStrike" baseline="0">
                <a:solidFill>
                  <a:schemeClr val="bg1"/>
                </a:solidFill>
                <a:latin typeface="Avenir Book" panose="02000503020000020003" pitchFamily="2" charset="0"/>
                <a:cs typeface="Arial"/>
              </a:rPr>
              <a:pPr algn="l" rtl="0">
                <a:defRPr sz="1000"/>
              </a:pPr>
              <a:t> 11,856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8">
        <xdr:nvSpPr>
          <xdr:cNvPr id="50" name="Text Box 2">
            <a:extLst>
              <a:ext uri="{FF2B5EF4-FFF2-40B4-BE49-F238E27FC236}">
                <a16:creationId xmlns:a16="http://schemas.microsoft.com/office/drawing/2014/main" id="{16C7F627-CC7E-7241-9CDF-B349959C3847}"/>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B69B0ADD-218D-DA46-AE7D-ECE48793EA05}" type="TxLink">
              <a:rPr lang="en-US" sz="1100" b="0" i="0" u="none" strike="noStrike" baseline="0">
                <a:solidFill>
                  <a:schemeClr val="bg1"/>
                </a:solidFill>
                <a:latin typeface="Avenir Book" panose="02000503020000020003" pitchFamily="2" charset="0"/>
                <a:cs typeface="Arial"/>
              </a:rPr>
              <a:pPr algn="l" rtl="0">
                <a:defRPr sz="1000"/>
              </a:pPr>
              <a:t> 13,188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9">
        <xdr:nvSpPr>
          <xdr:cNvPr id="51" name="Text Box 2">
            <a:extLst>
              <a:ext uri="{FF2B5EF4-FFF2-40B4-BE49-F238E27FC236}">
                <a16:creationId xmlns:a16="http://schemas.microsoft.com/office/drawing/2014/main" id="{4DA7FEBC-1B3A-5444-B464-CE43F38B9AB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7C63F864-2594-674D-AA22-E7196E0B7658}" type="TxLink">
              <a:rPr lang="en-US" sz="1100" b="0" i="0" u="none" strike="noStrike" baseline="0">
                <a:solidFill>
                  <a:schemeClr val="bg1"/>
                </a:solidFill>
                <a:latin typeface="Avenir Book" panose="02000503020000020003" pitchFamily="2" charset="0"/>
                <a:cs typeface="Arial"/>
              </a:rPr>
              <a:pPr algn="l" rtl="0">
                <a:defRPr sz="1000"/>
              </a:pPr>
              <a:t> 16,488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0">
        <xdr:nvSpPr>
          <xdr:cNvPr id="52" name="Text Box 2">
            <a:extLst>
              <a:ext uri="{FF2B5EF4-FFF2-40B4-BE49-F238E27FC236}">
                <a16:creationId xmlns:a16="http://schemas.microsoft.com/office/drawing/2014/main" id="{E8A74256-7901-6D4C-B583-94169FD68CA8}"/>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E59A4DB7-649C-F746-AA4E-3908924A04DA}" type="TxLink">
              <a:rPr lang="en-US" sz="1100" b="0" i="0" u="none" strike="noStrike" baseline="0">
                <a:solidFill>
                  <a:schemeClr val="bg1"/>
                </a:solidFill>
                <a:latin typeface="Avenir Book" panose="02000503020000020003" pitchFamily="2" charset="0"/>
                <a:cs typeface="Arial"/>
              </a:rPr>
              <a:pPr algn="l" rtl="0">
                <a:defRPr sz="1000"/>
              </a:pPr>
              <a:t> 72,768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1">
        <xdr:nvSpPr>
          <xdr:cNvPr id="53" name="Text Box 2">
            <a:extLst>
              <a:ext uri="{FF2B5EF4-FFF2-40B4-BE49-F238E27FC236}">
                <a16:creationId xmlns:a16="http://schemas.microsoft.com/office/drawing/2014/main" id="{7E652E1E-D919-C946-95A9-0C26CE187F11}"/>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4C119DFF-4342-D44D-A013-CEB106B7DFDA}" type="TxLink">
              <a:rPr lang="en-US" sz="1100" b="0" i="0" u="none" strike="noStrike" baseline="0">
                <a:solidFill>
                  <a:schemeClr val="bg1"/>
                </a:solidFill>
                <a:latin typeface="Avenir Book" panose="02000503020000020003" pitchFamily="2" charset="0"/>
                <a:cs typeface="Arial"/>
              </a:rPr>
              <a:pPr algn="l" rtl="0">
                <a:defRPr sz="1000"/>
              </a:pPr>
              <a:t> 26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2">
        <xdr:nvSpPr>
          <xdr:cNvPr id="54" name="Text Box 2">
            <a:extLst>
              <a:ext uri="{FF2B5EF4-FFF2-40B4-BE49-F238E27FC236}">
                <a16:creationId xmlns:a16="http://schemas.microsoft.com/office/drawing/2014/main" id="{DB783D8A-C79D-4547-AA5B-FBDB2BA7C449}"/>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DA9363DD-13DB-E54B-B23A-75111093583F}" type="TxLink">
              <a:rPr lang="en-US" sz="1100" b="0" i="0" u="none" strike="noStrike" baseline="0">
                <a:solidFill>
                  <a:schemeClr val="bg1"/>
                </a:solidFill>
                <a:latin typeface="Avenir Book" panose="02000503020000020003" pitchFamily="2" charset="0"/>
                <a:cs typeface="Arial"/>
              </a:rPr>
              <a:pPr algn="l" rtl="0">
                <a:defRPr sz="1000"/>
              </a:pPr>
              <a:t> 2,844 </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0</xdr:col>
      <xdr:colOff>368300</xdr:colOff>
      <xdr:row>47</xdr:row>
      <xdr:rowOff>25400</xdr:rowOff>
    </xdr:from>
    <xdr:to>
      <xdr:col>0</xdr:col>
      <xdr:colOff>609600</xdr:colOff>
      <xdr:row>60</xdr:row>
      <xdr:rowOff>88900</xdr:rowOff>
    </xdr:to>
    <xdr:grpSp>
      <xdr:nvGrpSpPr>
        <xdr:cNvPr id="28" name="Group 27">
          <a:extLst>
            <a:ext uri="{FF2B5EF4-FFF2-40B4-BE49-F238E27FC236}">
              <a16:creationId xmlns:a16="http://schemas.microsoft.com/office/drawing/2014/main" id="{433DD886-2747-694D-BD22-63931D5DAF74}"/>
            </a:ext>
          </a:extLst>
        </xdr:cNvPr>
        <xdr:cNvGrpSpPr/>
      </xdr:nvGrpSpPr>
      <xdr:grpSpPr>
        <a:xfrm>
          <a:off x="368300" y="8978900"/>
          <a:ext cx="241300" cy="2540000"/>
          <a:chOff x="177800" y="8966200"/>
          <a:chExt cx="241300" cy="2540000"/>
        </a:xfrm>
      </xdr:grpSpPr>
      <xdr:sp macro="" textlink="">
        <xdr:nvSpPr>
          <xdr:cNvPr id="55" name="Text Box 2">
            <a:extLst>
              <a:ext uri="{FF2B5EF4-FFF2-40B4-BE49-F238E27FC236}">
                <a16:creationId xmlns:a16="http://schemas.microsoft.com/office/drawing/2014/main" id="{61582EF2-F3B9-4E4E-9945-740738EE982C}"/>
              </a:ext>
            </a:extLst>
          </xdr:cNvPr>
          <xdr:cNvSpPr txBox="1">
            <a:spLocks noChangeArrowheads="1"/>
          </xdr:cNvSpPr>
        </xdr:nvSpPr>
        <xdr:spPr bwMode="auto">
          <a:xfrm>
            <a:off x="177800" y="942086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56" name="Text Box 2">
            <a:extLst>
              <a:ext uri="{FF2B5EF4-FFF2-40B4-BE49-F238E27FC236}">
                <a16:creationId xmlns:a16="http://schemas.microsoft.com/office/drawing/2014/main" id="{E6666304-554F-6049-9851-77EE2D44B06C}"/>
              </a:ext>
            </a:extLst>
          </xdr:cNvPr>
          <xdr:cNvSpPr txBox="1">
            <a:spLocks noChangeArrowheads="1"/>
          </xdr:cNvSpPr>
        </xdr:nvSpPr>
        <xdr:spPr bwMode="auto">
          <a:xfrm>
            <a:off x="177800" y="987552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4" name="Text Box 2">
            <a:extLst>
              <a:ext uri="{FF2B5EF4-FFF2-40B4-BE49-F238E27FC236}">
                <a16:creationId xmlns:a16="http://schemas.microsoft.com/office/drawing/2014/main" id="{A56DF98C-3EEA-C74E-B6CE-FA2A75B0AA23}"/>
              </a:ext>
            </a:extLst>
          </xdr:cNvPr>
          <xdr:cNvSpPr txBox="1">
            <a:spLocks noChangeArrowheads="1"/>
          </xdr:cNvSpPr>
        </xdr:nvSpPr>
        <xdr:spPr bwMode="auto">
          <a:xfrm>
            <a:off x="177800" y="1033018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5" name="Text Box 2">
            <a:extLst>
              <a:ext uri="{FF2B5EF4-FFF2-40B4-BE49-F238E27FC236}">
                <a16:creationId xmlns:a16="http://schemas.microsoft.com/office/drawing/2014/main" id="{91A83AB7-CD83-324A-A53F-9B0571D058E9}"/>
              </a:ext>
            </a:extLst>
          </xdr:cNvPr>
          <xdr:cNvSpPr txBox="1">
            <a:spLocks noChangeArrowheads="1"/>
          </xdr:cNvSpPr>
        </xdr:nvSpPr>
        <xdr:spPr bwMode="auto">
          <a:xfrm>
            <a:off x="177800" y="1078484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6" name="Text Box 2">
            <a:extLst>
              <a:ext uri="{FF2B5EF4-FFF2-40B4-BE49-F238E27FC236}">
                <a16:creationId xmlns:a16="http://schemas.microsoft.com/office/drawing/2014/main" id="{DCE72DC4-A220-4F49-82B6-24643042580C}"/>
              </a:ext>
            </a:extLst>
          </xdr:cNvPr>
          <xdr:cNvSpPr txBox="1">
            <a:spLocks noChangeArrowheads="1"/>
          </xdr:cNvSpPr>
        </xdr:nvSpPr>
        <xdr:spPr bwMode="auto">
          <a:xfrm>
            <a:off x="177800" y="112395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7" name="Text Box 2">
            <a:extLst>
              <a:ext uri="{FF2B5EF4-FFF2-40B4-BE49-F238E27FC236}">
                <a16:creationId xmlns:a16="http://schemas.microsoft.com/office/drawing/2014/main" id="{13B5F547-ADC6-DB4A-BDA4-0532CA439D2F}"/>
              </a:ext>
            </a:extLst>
          </xdr:cNvPr>
          <xdr:cNvSpPr txBox="1">
            <a:spLocks noChangeArrowheads="1"/>
          </xdr:cNvSpPr>
        </xdr:nvSpPr>
        <xdr:spPr bwMode="auto">
          <a:xfrm>
            <a:off x="177800" y="89662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grpSp>
    <xdr:clientData/>
  </xdr:twoCellAnchor>
  <xdr:twoCellAnchor>
    <xdr:from>
      <xdr:col>21</xdr:col>
      <xdr:colOff>1</xdr:colOff>
      <xdr:row>9</xdr:row>
      <xdr:rowOff>76200</xdr:rowOff>
    </xdr:from>
    <xdr:to>
      <xdr:col>22</xdr:col>
      <xdr:colOff>115824</xdr:colOff>
      <xdr:row>16</xdr:row>
      <xdr:rowOff>38100</xdr:rowOff>
    </xdr:to>
    <xdr:grpSp>
      <xdr:nvGrpSpPr>
        <xdr:cNvPr id="40" name="Group 39">
          <a:extLst>
            <a:ext uri="{FF2B5EF4-FFF2-40B4-BE49-F238E27FC236}">
              <a16:creationId xmlns:a16="http://schemas.microsoft.com/office/drawing/2014/main" id="{0620EB43-1856-7242-BD2D-F16D0D2CF4FA}"/>
            </a:ext>
          </a:extLst>
        </xdr:cNvPr>
        <xdr:cNvGrpSpPr/>
      </xdr:nvGrpSpPr>
      <xdr:grpSpPr>
        <a:xfrm>
          <a:off x="17335501" y="1790700"/>
          <a:ext cx="941323" cy="1295400"/>
          <a:chOff x="17335501" y="1790700"/>
          <a:chExt cx="941323" cy="1295400"/>
        </a:xfrm>
      </xdr:grpSpPr>
      <xdr:sp macro="" textlink="">
        <xdr:nvSpPr>
          <xdr:cNvPr id="29" name="Rounded Rectangle 28">
            <a:extLst>
              <a:ext uri="{FF2B5EF4-FFF2-40B4-BE49-F238E27FC236}">
                <a16:creationId xmlns:a16="http://schemas.microsoft.com/office/drawing/2014/main" id="{C9930E25-B679-8E4D-B61D-DE4E9E3AF573}"/>
              </a:ext>
            </a:extLst>
          </xdr:cNvPr>
          <xdr:cNvSpPr/>
        </xdr:nvSpPr>
        <xdr:spPr>
          <a:xfrm>
            <a:off x="17399000" y="1790700"/>
            <a:ext cx="877824" cy="1143000"/>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3" name="Text Box 2">
            <a:extLst>
              <a:ext uri="{FF2B5EF4-FFF2-40B4-BE49-F238E27FC236}">
                <a16:creationId xmlns:a16="http://schemas.microsoft.com/office/drawing/2014/main" id="{6A928355-8EE2-EB48-ACE2-FCA39CBE469F}"/>
              </a:ext>
            </a:extLst>
          </xdr:cNvPr>
          <xdr:cNvSpPr txBox="1">
            <a:spLocks noChangeArrowheads="1"/>
          </xdr:cNvSpPr>
        </xdr:nvSpPr>
        <xdr:spPr bwMode="auto">
          <a:xfrm>
            <a:off x="17348200" y="2211814"/>
            <a:ext cx="927099" cy="874286"/>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100" b="0" i="0" u="none" strike="noStrike" baseline="0">
                <a:solidFill>
                  <a:schemeClr val="bg1"/>
                </a:solidFill>
                <a:latin typeface="Avenir Book" panose="02000503020000020003" pitchFamily="2" charset="0"/>
                <a:cs typeface="Arial"/>
              </a:rPr>
              <a:t>Average </a:t>
            </a:r>
          </a:p>
          <a:p>
            <a:pPr algn="ctr" rtl="0">
              <a:defRPr sz="1000"/>
            </a:pPr>
            <a:r>
              <a:rPr lang="en-US" sz="700" b="0" i="0" u="none" strike="noStrike" baseline="0">
                <a:solidFill>
                  <a:schemeClr val="bg1"/>
                </a:solidFill>
                <a:latin typeface="Avenir Book" panose="02000503020000020003" pitchFamily="2" charset="0"/>
                <a:cs typeface="Arial"/>
              </a:rPr>
              <a:t>Monthly Income </a:t>
            </a:r>
            <a:endParaRPr lang="en-US" sz="1400" b="0" i="0" u="none" strike="noStrike" baseline="0">
              <a:solidFill>
                <a:schemeClr val="bg2"/>
              </a:solidFill>
              <a:latin typeface="Avenir Book" panose="02000503020000020003" pitchFamily="2" charset="0"/>
              <a:cs typeface="Arial"/>
            </a:endParaRPr>
          </a:p>
        </xdr:txBody>
      </xdr:sp>
      <xdr:sp macro="" textlink="Pivottables!AC8">
        <xdr:nvSpPr>
          <xdr:cNvPr id="75" name="Text Box 2">
            <a:extLst>
              <a:ext uri="{FF2B5EF4-FFF2-40B4-BE49-F238E27FC236}">
                <a16:creationId xmlns:a16="http://schemas.microsoft.com/office/drawing/2014/main" id="{E5C84CA3-FC91-8B43-9D5A-AE351BF522D4}"/>
              </a:ext>
            </a:extLst>
          </xdr:cNvPr>
          <xdr:cNvSpPr txBox="1">
            <a:spLocks noChangeArrowheads="1"/>
          </xdr:cNvSpPr>
        </xdr:nvSpPr>
        <xdr:spPr bwMode="auto">
          <a:xfrm>
            <a:off x="17335501" y="1892300"/>
            <a:ext cx="927099" cy="874286"/>
          </a:xfrm>
          <a:prstGeom prst="rect">
            <a:avLst/>
          </a:prstGeom>
          <a:noFill/>
          <a:ln w="9525">
            <a:noFill/>
            <a:miter lim="800000"/>
            <a:headEnd/>
            <a:tailEnd/>
          </a:ln>
        </xdr:spPr>
        <xdr:txBody>
          <a:bodyPr vertOverflow="clip" wrap="square" lIns="27432" tIns="22860" rIns="0" bIns="0" anchor="ctr" upright="1"/>
          <a:lstStyle/>
          <a:p>
            <a:pPr algn="ctr" rtl="0">
              <a:defRPr sz="1000"/>
            </a:pPr>
            <a:fld id="{F622EF22-C9C2-F74B-8988-993C8B885128}" type="TxLink">
              <a:rPr lang="en-US" sz="1600" b="0" i="0" u="none" strike="noStrike" baseline="0">
                <a:solidFill>
                  <a:schemeClr val="bg1"/>
                </a:solidFill>
                <a:latin typeface="Avenir Book" panose="02000503020000020003" pitchFamily="2" charset="0"/>
                <a:cs typeface="Arial"/>
              </a:rPr>
              <a:pPr algn="ctr" rtl="0">
                <a:defRPr sz="1000"/>
              </a:pPr>
              <a:t> 60,074 </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76" name="Text Box 2">
            <a:extLst>
              <a:ext uri="{FF2B5EF4-FFF2-40B4-BE49-F238E27FC236}">
                <a16:creationId xmlns:a16="http://schemas.microsoft.com/office/drawing/2014/main" id="{ECA777A2-4FE8-5640-B090-F03C678192D5}"/>
              </a:ext>
            </a:extLst>
          </xdr:cNvPr>
          <xdr:cNvSpPr txBox="1">
            <a:spLocks noChangeArrowheads="1"/>
          </xdr:cNvSpPr>
        </xdr:nvSpPr>
        <xdr:spPr bwMode="auto">
          <a:xfrm>
            <a:off x="17475201" y="1879600"/>
            <a:ext cx="228599" cy="3048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rgbClr val="FFC000"/>
                </a:solidFill>
                <a:latin typeface="Avenir Book" panose="02000503020000020003" pitchFamily="2" charset="0"/>
                <a:cs typeface="Arial" panose="020B0604020202020204" pitchFamily="34" charset="0"/>
              </a:rPr>
              <a:t>x̅</a:t>
            </a:r>
          </a:p>
        </xdr:txBody>
      </xdr:sp>
    </xdr:grpSp>
    <xdr:clientData/>
  </xdr:twoCellAnchor>
  <xdr:twoCellAnchor>
    <xdr:from>
      <xdr:col>21</xdr:col>
      <xdr:colOff>0</xdr:colOff>
      <xdr:row>19</xdr:row>
      <xdr:rowOff>0</xdr:rowOff>
    </xdr:from>
    <xdr:to>
      <xdr:col>22</xdr:col>
      <xdr:colOff>52324</xdr:colOff>
      <xdr:row>31</xdr:row>
      <xdr:rowOff>137160</xdr:rowOff>
    </xdr:to>
    <xdr:sp macro="" textlink="">
      <xdr:nvSpPr>
        <xdr:cNvPr id="84" name="Rounded Rectangle 83">
          <a:extLst>
            <a:ext uri="{FF2B5EF4-FFF2-40B4-BE49-F238E27FC236}">
              <a16:creationId xmlns:a16="http://schemas.microsoft.com/office/drawing/2014/main" id="{F18B0C6F-8975-8B42-BE97-D5B9A46B9402}"/>
            </a:ext>
          </a:extLst>
        </xdr:cNvPr>
        <xdr:cNvSpPr/>
      </xdr:nvSpPr>
      <xdr:spPr>
        <a:xfrm>
          <a:off x="17335500" y="3619500"/>
          <a:ext cx="877824" cy="2423160"/>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762000</xdr:colOff>
      <xdr:row>16</xdr:row>
      <xdr:rowOff>129014</xdr:rowOff>
    </xdr:from>
    <xdr:to>
      <xdr:col>22</xdr:col>
      <xdr:colOff>50800</xdr:colOff>
      <xdr:row>24</xdr:row>
      <xdr:rowOff>113774</xdr:rowOff>
    </xdr:to>
    <xdr:sp macro="" textlink="">
      <xdr:nvSpPr>
        <xdr:cNvPr id="85" name="Text Box 2">
          <a:extLst>
            <a:ext uri="{FF2B5EF4-FFF2-40B4-BE49-F238E27FC236}">
              <a16:creationId xmlns:a16="http://schemas.microsoft.com/office/drawing/2014/main" id="{A40C4E2F-1CC8-6C41-B546-8E7E6274F851}"/>
            </a:ext>
          </a:extLst>
        </xdr:cNvPr>
        <xdr:cNvSpPr txBox="1">
          <a:spLocks noChangeArrowheads="1"/>
        </xdr:cNvSpPr>
      </xdr:nvSpPr>
      <xdr:spPr bwMode="auto">
        <a:xfrm>
          <a:off x="17272000" y="3177014"/>
          <a:ext cx="939800" cy="150876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000" b="0" i="0" u="none" strike="noStrike" baseline="0">
              <a:solidFill>
                <a:schemeClr val="bg1"/>
              </a:solidFill>
              <a:latin typeface="Avenir Book" panose="02000503020000020003" pitchFamily="2" charset="0"/>
              <a:cs typeface="Arial"/>
            </a:rPr>
            <a:t>Operating</a:t>
          </a:r>
          <a:r>
            <a:rPr lang="en-US" sz="1400" b="0" i="0" u="none" strike="noStrike" baseline="0">
              <a:solidFill>
                <a:schemeClr val="bg1"/>
              </a:solidFill>
              <a:latin typeface="Avenir Book" panose="02000503020000020003" pitchFamily="2" charset="0"/>
              <a:cs typeface="Arial"/>
            </a:rPr>
            <a:t> </a:t>
          </a:r>
        </a:p>
        <a:p>
          <a:pPr algn="ctr" rtl="0">
            <a:defRPr sz="1000"/>
          </a:pPr>
          <a:r>
            <a:rPr lang="en-US" sz="1400" b="0" i="0" u="none" strike="noStrike" baseline="0">
              <a:solidFill>
                <a:schemeClr val="bg2"/>
              </a:solidFill>
              <a:latin typeface="Avenir Book" panose="02000503020000020003" pitchFamily="2" charset="0"/>
              <a:cs typeface="Arial"/>
            </a:rPr>
            <a:t>Profits</a:t>
          </a:r>
        </a:p>
      </xdr:txBody>
    </xdr:sp>
    <xdr:clientData/>
  </xdr:twoCellAnchor>
  <xdr:twoCellAnchor>
    <xdr:from>
      <xdr:col>21</xdr:col>
      <xdr:colOff>25400</xdr:colOff>
      <xdr:row>21</xdr:row>
      <xdr:rowOff>50800</xdr:rowOff>
    </xdr:from>
    <xdr:to>
      <xdr:col>22</xdr:col>
      <xdr:colOff>233172</xdr:colOff>
      <xdr:row>30</xdr:row>
      <xdr:rowOff>508</xdr:rowOff>
    </xdr:to>
    <xdr:graphicFrame macro="">
      <xdr:nvGraphicFramePr>
        <xdr:cNvPr id="88" name="Chart 87">
          <a:extLst>
            <a:ext uri="{FF2B5EF4-FFF2-40B4-BE49-F238E27FC236}">
              <a16:creationId xmlns:a16="http://schemas.microsoft.com/office/drawing/2014/main" id="{3A82986A-0D10-904C-9D8A-C3D7A316C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749300</xdr:colOff>
      <xdr:row>26</xdr:row>
      <xdr:rowOff>76200</xdr:rowOff>
    </xdr:from>
    <xdr:to>
      <xdr:col>22</xdr:col>
      <xdr:colOff>38100</xdr:colOff>
      <xdr:row>34</xdr:row>
      <xdr:rowOff>60960</xdr:rowOff>
    </xdr:to>
    <xdr:sp macro="" textlink="Pivottables!AJ8">
      <xdr:nvSpPr>
        <xdr:cNvPr id="89" name="Text Box 2">
          <a:extLst>
            <a:ext uri="{FF2B5EF4-FFF2-40B4-BE49-F238E27FC236}">
              <a16:creationId xmlns:a16="http://schemas.microsoft.com/office/drawing/2014/main" id="{0F785730-6B08-F44C-8108-6828B7626C32}"/>
            </a:ext>
          </a:extLst>
        </xdr:cNvPr>
        <xdr:cNvSpPr txBox="1">
          <a:spLocks noChangeArrowheads="1"/>
        </xdr:cNvSpPr>
      </xdr:nvSpPr>
      <xdr:spPr bwMode="auto">
        <a:xfrm>
          <a:off x="17259300" y="5029200"/>
          <a:ext cx="939800" cy="1508760"/>
        </a:xfrm>
        <a:prstGeom prst="rect">
          <a:avLst/>
        </a:prstGeom>
        <a:noFill/>
        <a:ln w="9525">
          <a:noFill/>
          <a:miter lim="800000"/>
          <a:headEnd/>
          <a:tailEnd/>
        </a:ln>
      </xdr:spPr>
      <xdr:txBody>
        <a:bodyPr vertOverflow="clip" wrap="square" lIns="27432" tIns="22860" rIns="0" bIns="0" anchor="ctr" upright="1"/>
        <a:lstStyle/>
        <a:p>
          <a:pPr algn="ctr" rtl="0">
            <a:defRPr sz="1000"/>
          </a:pPr>
          <a:fld id="{363B690A-F593-1B45-B32E-C5BD88686FBF}" type="TxLink">
            <a:rPr lang="en-US" sz="1600" b="0" i="0" u="none" strike="noStrike" baseline="0">
              <a:solidFill>
                <a:schemeClr val="bg1"/>
              </a:solidFill>
              <a:latin typeface="Avenir Book" panose="02000503020000020003" pitchFamily="2" charset="0"/>
              <a:cs typeface="Arial"/>
            </a:rPr>
            <a:pPr algn="ctr" rtl="0">
              <a:defRPr sz="1000"/>
            </a:pPr>
            <a:t> 144,177 </a:t>
          </a:fld>
          <a:endParaRPr lang="en-US" sz="2000" b="0" i="0" u="none" strike="noStrike" baseline="0">
            <a:solidFill>
              <a:schemeClr val="bg1"/>
            </a:solidFill>
            <a:latin typeface="Avenir Book" panose="02000503020000020003" pitchFamily="2" charset="0"/>
            <a:cs typeface="Arial"/>
          </a:endParaRPr>
        </a:p>
      </xdr:txBody>
    </xdr:sp>
    <xdr:clientData/>
  </xdr:twoCellAnchor>
  <xdr:twoCellAnchor>
    <xdr:from>
      <xdr:col>21</xdr:col>
      <xdr:colOff>0</xdr:colOff>
      <xdr:row>35</xdr:row>
      <xdr:rowOff>0</xdr:rowOff>
    </xdr:from>
    <xdr:to>
      <xdr:col>22</xdr:col>
      <xdr:colOff>52324</xdr:colOff>
      <xdr:row>49</xdr:row>
      <xdr:rowOff>176784</xdr:rowOff>
    </xdr:to>
    <xdr:sp macro="" textlink="">
      <xdr:nvSpPr>
        <xdr:cNvPr id="91" name="Rounded Rectangle 90">
          <a:extLst>
            <a:ext uri="{FF2B5EF4-FFF2-40B4-BE49-F238E27FC236}">
              <a16:creationId xmlns:a16="http://schemas.microsoft.com/office/drawing/2014/main" id="{5EB3271C-9495-EB45-9D93-5555E92BCD7A}"/>
            </a:ext>
          </a:extLst>
        </xdr:cNvPr>
        <xdr:cNvSpPr/>
      </xdr:nvSpPr>
      <xdr:spPr>
        <a:xfrm>
          <a:off x="17335500" y="6667500"/>
          <a:ext cx="877824" cy="2843784"/>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685800</xdr:colOff>
      <xdr:row>39</xdr:row>
      <xdr:rowOff>88900</xdr:rowOff>
    </xdr:from>
    <xdr:to>
      <xdr:col>22</xdr:col>
      <xdr:colOff>165100</xdr:colOff>
      <xdr:row>44</xdr:row>
      <xdr:rowOff>165100</xdr:rowOff>
    </xdr:to>
    <xdr:graphicFrame macro="">
      <xdr:nvGraphicFramePr>
        <xdr:cNvPr id="90" name="Chart 89">
          <a:extLst>
            <a:ext uri="{FF2B5EF4-FFF2-40B4-BE49-F238E27FC236}">
              <a16:creationId xmlns:a16="http://schemas.microsoft.com/office/drawing/2014/main" id="{A7327484-89C7-F040-AE77-190A5F93B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762000</xdr:colOff>
      <xdr:row>35</xdr:row>
      <xdr:rowOff>12700</xdr:rowOff>
    </xdr:from>
    <xdr:to>
      <xdr:col>22</xdr:col>
      <xdr:colOff>63500</xdr:colOff>
      <xdr:row>39</xdr:row>
      <xdr:rowOff>101600</xdr:rowOff>
    </xdr:to>
    <xdr:grpSp>
      <xdr:nvGrpSpPr>
        <xdr:cNvPr id="68" name="Group 67">
          <a:extLst>
            <a:ext uri="{FF2B5EF4-FFF2-40B4-BE49-F238E27FC236}">
              <a16:creationId xmlns:a16="http://schemas.microsoft.com/office/drawing/2014/main" id="{B9B202B5-CDC0-2349-82FA-8464BE00FEE5}"/>
            </a:ext>
          </a:extLst>
        </xdr:cNvPr>
        <xdr:cNvGrpSpPr/>
      </xdr:nvGrpSpPr>
      <xdr:grpSpPr>
        <a:xfrm>
          <a:off x="17272000" y="6680200"/>
          <a:ext cx="952500" cy="850900"/>
          <a:chOff x="17272000" y="6680200"/>
          <a:chExt cx="952500" cy="850900"/>
        </a:xfrm>
      </xdr:grpSpPr>
      <xdr:sp macro="" textlink="Pivottables!AJ8">
        <xdr:nvSpPr>
          <xdr:cNvPr id="92" name="Text Box 2">
            <a:extLst>
              <a:ext uri="{FF2B5EF4-FFF2-40B4-BE49-F238E27FC236}">
                <a16:creationId xmlns:a16="http://schemas.microsoft.com/office/drawing/2014/main" id="{B29E0D49-35C2-334B-979C-057835E48C8C}"/>
              </a:ext>
            </a:extLst>
          </xdr:cNvPr>
          <xdr:cNvSpPr txBox="1">
            <a:spLocks noChangeArrowheads="1"/>
          </xdr:cNvSpPr>
        </xdr:nvSpPr>
        <xdr:spPr bwMode="auto">
          <a:xfrm>
            <a:off x="17272000" y="72009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363B690A-F593-1B45-B32E-C5BD88686FBF}" type="TxLink">
              <a:rPr lang="en-US" sz="1100" b="0" i="0" u="none" strike="noStrike" baseline="0">
                <a:solidFill>
                  <a:schemeClr val="bg1"/>
                </a:solidFill>
                <a:latin typeface="Avenir Book" panose="02000503020000020003" pitchFamily="2" charset="0"/>
                <a:cs typeface="Arial"/>
              </a:rPr>
              <a:pPr algn="ctr" rtl="0">
                <a:defRPr sz="1000"/>
              </a:pPr>
              <a:t> 144,177 </a:t>
            </a:fld>
            <a:endParaRPr lang="en-US" sz="1400" b="0" i="0" u="none" strike="noStrike" baseline="0">
              <a:solidFill>
                <a:schemeClr val="bg1"/>
              </a:solidFill>
              <a:latin typeface="Avenir Book" panose="02000503020000020003" pitchFamily="2" charset="0"/>
              <a:cs typeface="Arial"/>
            </a:endParaRPr>
          </a:p>
        </xdr:txBody>
      </xdr:sp>
      <xdr:sp macro="" textlink="Pivottables!$AR$7">
        <xdr:nvSpPr>
          <xdr:cNvPr id="93" name="Text Box 2">
            <a:extLst>
              <a:ext uri="{FF2B5EF4-FFF2-40B4-BE49-F238E27FC236}">
                <a16:creationId xmlns:a16="http://schemas.microsoft.com/office/drawing/2014/main" id="{E1E8F0C9-5356-CD4E-A145-F07205BD82E6}"/>
              </a:ext>
            </a:extLst>
          </xdr:cNvPr>
          <xdr:cNvSpPr txBox="1">
            <a:spLocks noChangeArrowheads="1"/>
          </xdr:cNvSpPr>
        </xdr:nvSpPr>
        <xdr:spPr bwMode="auto">
          <a:xfrm>
            <a:off x="17462500" y="6921500"/>
            <a:ext cx="584200" cy="368300"/>
          </a:xfrm>
          <a:prstGeom prst="rect">
            <a:avLst/>
          </a:prstGeom>
          <a:noFill/>
          <a:ln w="9525">
            <a:noFill/>
            <a:miter lim="800000"/>
            <a:headEnd/>
            <a:tailEnd/>
          </a:ln>
        </xdr:spPr>
        <xdr:txBody>
          <a:bodyPr vertOverflow="clip" wrap="square" lIns="27432" tIns="22860" rIns="0" bIns="0" anchor="ctr" upright="1"/>
          <a:lstStyle/>
          <a:p>
            <a:pPr algn="ctr" rtl="0">
              <a:defRPr sz="1000"/>
            </a:pPr>
            <a:fld id="{847BFBE1-6964-FF43-A5C7-85BB9535FB82}" type="TxLink">
              <a:rPr lang="en-US" sz="1100" b="0" i="0" u="none" strike="noStrike" baseline="0">
                <a:solidFill>
                  <a:schemeClr val="bg1"/>
                </a:solidFill>
                <a:latin typeface="Avenir Book" panose="02000503020000020003" pitchFamily="2" charset="0"/>
                <a:cs typeface="Arial"/>
              </a:rPr>
              <a:pPr algn="ctr" rtl="0">
                <a:defRPr sz="1000"/>
              </a:pPr>
              <a:t>64%</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94" name="Text Box 2">
            <a:extLst>
              <a:ext uri="{FF2B5EF4-FFF2-40B4-BE49-F238E27FC236}">
                <a16:creationId xmlns:a16="http://schemas.microsoft.com/office/drawing/2014/main" id="{8D1475FE-E6A7-944F-8373-62E8DF3917B4}"/>
              </a:ext>
            </a:extLst>
          </xdr:cNvPr>
          <xdr:cNvSpPr txBox="1">
            <a:spLocks noChangeArrowheads="1"/>
          </xdr:cNvSpPr>
        </xdr:nvSpPr>
        <xdr:spPr bwMode="auto">
          <a:xfrm>
            <a:off x="17284700" y="66802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chemeClr val="bg1"/>
                </a:solidFill>
                <a:latin typeface="Avenir Book" panose="02000503020000020003" pitchFamily="2" charset="0"/>
                <a:cs typeface="Arial"/>
              </a:rPr>
              <a:t>B2B</a:t>
            </a:r>
            <a:endParaRPr lang="en-US" sz="1100" b="0" i="0" u="none" strike="noStrike" baseline="0">
              <a:solidFill>
                <a:schemeClr val="bg1"/>
              </a:solidFill>
              <a:latin typeface="Avenir Book" panose="02000503020000020003" pitchFamily="2" charset="0"/>
              <a:cs typeface="Arial"/>
            </a:endParaRPr>
          </a:p>
        </xdr:txBody>
      </xdr:sp>
    </xdr:grpSp>
    <xdr:clientData/>
  </xdr:twoCellAnchor>
  <xdr:twoCellAnchor>
    <xdr:from>
      <xdr:col>20</xdr:col>
      <xdr:colOff>787400</xdr:colOff>
      <xdr:row>44</xdr:row>
      <xdr:rowOff>152400</xdr:rowOff>
    </xdr:from>
    <xdr:to>
      <xdr:col>22</xdr:col>
      <xdr:colOff>88900</xdr:colOff>
      <xdr:row>49</xdr:row>
      <xdr:rowOff>76200</xdr:rowOff>
    </xdr:to>
    <xdr:grpSp>
      <xdr:nvGrpSpPr>
        <xdr:cNvPr id="96" name="Group 95">
          <a:extLst>
            <a:ext uri="{FF2B5EF4-FFF2-40B4-BE49-F238E27FC236}">
              <a16:creationId xmlns:a16="http://schemas.microsoft.com/office/drawing/2014/main" id="{752E1F78-3D9F-5740-8AD2-D428A2AC77B6}"/>
            </a:ext>
          </a:extLst>
        </xdr:cNvPr>
        <xdr:cNvGrpSpPr/>
      </xdr:nvGrpSpPr>
      <xdr:grpSpPr>
        <a:xfrm>
          <a:off x="17297400" y="8534400"/>
          <a:ext cx="952500" cy="876300"/>
          <a:chOff x="17284700" y="6908800"/>
          <a:chExt cx="952500" cy="876300"/>
        </a:xfrm>
      </xdr:grpSpPr>
      <xdr:sp macro="" textlink="Pivottables!AQ8">
        <xdr:nvSpPr>
          <xdr:cNvPr id="97" name="Text Box 2">
            <a:extLst>
              <a:ext uri="{FF2B5EF4-FFF2-40B4-BE49-F238E27FC236}">
                <a16:creationId xmlns:a16="http://schemas.microsoft.com/office/drawing/2014/main" id="{0A81DF99-FD36-A141-BE2F-B6C6EEF0B163}"/>
              </a:ext>
            </a:extLst>
          </xdr:cNvPr>
          <xdr:cNvSpPr txBox="1">
            <a:spLocks noChangeArrowheads="1"/>
          </xdr:cNvSpPr>
        </xdr:nvSpPr>
        <xdr:spPr bwMode="auto">
          <a:xfrm>
            <a:off x="17297400" y="69088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B1E7DD48-0EAC-AE4E-9845-D72D4CFD7175}" type="TxLink">
              <a:rPr lang="en-US" sz="1100" b="0" i="0" u="none" strike="noStrike" baseline="0">
                <a:solidFill>
                  <a:schemeClr val="bg1"/>
                </a:solidFill>
                <a:latin typeface="Avenir Book" panose="02000503020000020003" pitchFamily="2" charset="0"/>
                <a:cs typeface="Arial"/>
              </a:rPr>
              <a:pPr algn="ctr" rtl="0">
                <a:defRPr sz="1000"/>
              </a:pPr>
              <a:t> 261,060 </a:t>
            </a:fld>
            <a:endParaRPr lang="en-US" sz="1400" b="0" i="0" u="none" strike="noStrike" baseline="0">
              <a:solidFill>
                <a:schemeClr val="bg1"/>
              </a:solidFill>
              <a:latin typeface="Avenir Book" panose="02000503020000020003" pitchFamily="2" charset="0"/>
              <a:cs typeface="Arial"/>
            </a:endParaRPr>
          </a:p>
        </xdr:txBody>
      </xdr:sp>
      <xdr:sp macro="" textlink="Pivottables!AR8">
        <xdr:nvSpPr>
          <xdr:cNvPr id="98" name="Text Box 2">
            <a:extLst>
              <a:ext uri="{FF2B5EF4-FFF2-40B4-BE49-F238E27FC236}">
                <a16:creationId xmlns:a16="http://schemas.microsoft.com/office/drawing/2014/main" id="{B5A80621-3FD6-424C-9634-2BBABC7826EE}"/>
              </a:ext>
            </a:extLst>
          </xdr:cNvPr>
          <xdr:cNvSpPr txBox="1">
            <a:spLocks noChangeArrowheads="1"/>
          </xdr:cNvSpPr>
        </xdr:nvSpPr>
        <xdr:spPr bwMode="auto">
          <a:xfrm>
            <a:off x="17475200" y="7137400"/>
            <a:ext cx="584200" cy="368300"/>
          </a:xfrm>
          <a:prstGeom prst="rect">
            <a:avLst/>
          </a:prstGeom>
          <a:noFill/>
          <a:ln w="9525">
            <a:noFill/>
            <a:miter lim="800000"/>
            <a:headEnd/>
            <a:tailEnd/>
          </a:ln>
        </xdr:spPr>
        <xdr:txBody>
          <a:bodyPr vertOverflow="clip" wrap="square" lIns="27432" tIns="22860" rIns="0" bIns="0" anchor="ctr" upright="1"/>
          <a:lstStyle/>
          <a:p>
            <a:pPr algn="ctr" rtl="0">
              <a:defRPr sz="1000"/>
            </a:pPr>
            <a:fld id="{3A7D3BDD-DB2C-EB48-8029-E7A43720D5E5}" type="TxLink">
              <a:rPr lang="en-US" sz="1100" b="0" i="0" u="none" strike="noStrike" baseline="0">
                <a:solidFill>
                  <a:schemeClr val="bg1"/>
                </a:solidFill>
                <a:latin typeface="Avenir Book" panose="02000503020000020003" pitchFamily="2" charset="0"/>
                <a:cs typeface="Arial"/>
              </a:rPr>
              <a:pPr algn="ctr" rtl="0">
                <a:defRPr sz="1000"/>
              </a:pPr>
              <a:t>36%</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99" name="Text Box 2">
            <a:extLst>
              <a:ext uri="{FF2B5EF4-FFF2-40B4-BE49-F238E27FC236}">
                <a16:creationId xmlns:a16="http://schemas.microsoft.com/office/drawing/2014/main" id="{68A13018-A3C6-DB40-A5E8-8F71038F6074}"/>
              </a:ext>
            </a:extLst>
          </xdr:cNvPr>
          <xdr:cNvSpPr txBox="1">
            <a:spLocks noChangeArrowheads="1"/>
          </xdr:cNvSpPr>
        </xdr:nvSpPr>
        <xdr:spPr bwMode="auto">
          <a:xfrm>
            <a:off x="17284700" y="74549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chemeClr val="bg1"/>
                </a:solidFill>
                <a:latin typeface="Avenir Book" panose="02000503020000020003" pitchFamily="2" charset="0"/>
                <a:cs typeface="Arial"/>
              </a:rPr>
              <a:t>B2B</a:t>
            </a:r>
            <a:endParaRPr lang="en-US" sz="1100" b="0" i="0" u="none" strike="noStrike" baseline="0">
              <a:solidFill>
                <a:schemeClr val="bg1"/>
              </a:solidFill>
              <a:latin typeface="Avenir Book" panose="02000503020000020003" pitchFamily="2" charset="0"/>
              <a:cs typeface="Arial"/>
            </a:endParaRPr>
          </a:p>
        </xdr:txBody>
      </xdr:sp>
    </xdr:grpSp>
    <xdr:clientData/>
  </xdr:twoCellAnchor>
  <xdr:twoCellAnchor>
    <xdr:from>
      <xdr:col>9</xdr:col>
      <xdr:colOff>5588</xdr:colOff>
      <xdr:row>22</xdr:row>
      <xdr:rowOff>151638</xdr:rowOff>
    </xdr:from>
    <xdr:to>
      <xdr:col>11</xdr:col>
      <xdr:colOff>183388</xdr:colOff>
      <xdr:row>32</xdr:row>
      <xdr:rowOff>75438</xdr:rowOff>
    </xdr:to>
    <xdr:sp macro="" textlink="">
      <xdr:nvSpPr>
        <xdr:cNvPr id="106" name="Oval 105">
          <a:extLst>
            <a:ext uri="{FF2B5EF4-FFF2-40B4-BE49-F238E27FC236}">
              <a16:creationId xmlns:a16="http://schemas.microsoft.com/office/drawing/2014/main" id="{A89A6B2F-2FCD-BB4D-80B8-89840BEAB1BD}"/>
            </a:ext>
          </a:extLst>
        </xdr:cNvPr>
        <xdr:cNvSpPr/>
      </xdr:nvSpPr>
      <xdr:spPr>
        <a:xfrm>
          <a:off x="7435088" y="4342638"/>
          <a:ext cx="1828800" cy="1828800"/>
        </a:xfrm>
        <a:prstGeom prst="ellipse">
          <a:avLst/>
        </a:prstGeom>
        <a:gradFill>
          <a:gsLst>
            <a:gs pos="74000">
              <a:srgbClr val="9947F7">
                <a:lumMod val="99000"/>
                <a:lumOff val="1000"/>
              </a:srgbClr>
            </a:gs>
            <a:gs pos="0">
              <a:srgbClr val="DC25FA"/>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9</xdr:col>
      <xdr:colOff>252476</xdr:colOff>
      <xdr:row>24</xdr:row>
      <xdr:rowOff>17526</xdr:rowOff>
    </xdr:from>
    <xdr:to>
      <xdr:col>10</xdr:col>
      <xdr:colOff>762000</xdr:colOff>
      <xdr:row>31</xdr:row>
      <xdr:rowOff>19050</xdr:rowOff>
    </xdr:to>
    <xdr:sp macro="" textlink="">
      <xdr:nvSpPr>
        <xdr:cNvPr id="77" name="Oval 76">
          <a:extLst>
            <a:ext uri="{FF2B5EF4-FFF2-40B4-BE49-F238E27FC236}">
              <a16:creationId xmlns:a16="http://schemas.microsoft.com/office/drawing/2014/main" id="{1D4DB4DD-4FB3-FD44-9354-5276ECAD46BB}"/>
            </a:ext>
          </a:extLst>
        </xdr:cNvPr>
        <xdr:cNvSpPr/>
      </xdr:nvSpPr>
      <xdr:spPr>
        <a:xfrm>
          <a:off x="7681976" y="4589526"/>
          <a:ext cx="1335024" cy="1335024"/>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9</xdr:col>
      <xdr:colOff>246888</xdr:colOff>
      <xdr:row>25</xdr:row>
      <xdr:rowOff>138940</xdr:rowOff>
    </xdr:from>
    <xdr:to>
      <xdr:col>10</xdr:col>
      <xdr:colOff>749300</xdr:colOff>
      <xdr:row>29</xdr:row>
      <xdr:rowOff>37338</xdr:rowOff>
    </xdr:to>
    <xdr:grpSp>
      <xdr:nvGrpSpPr>
        <xdr:cNvPr id="101" name="Group 100">
          <a:extLst>
            <a:ext uri="{FF2B5EF4-FFF2-40B4-BE49-F238E27FC236}">
              <a16:creationId xmlns:a16="http://schemas.microsoft.com/office/drawing/2014/main" id="{2CDC263E-A931-4B4B-87CC-82CD8997445A}"/>
            </a:ext>
          </a:extLst>
        </xdr:cNvPr>
        <xdr:cNvGrpSpPr/>
      </xdr:nvGrpSpPr>
      <xdr:grpSpPr>
        <a:xfrm>
          <a:off x="7676388" y="4901440"/>
          <a:ext cx="1327912" cy="660398"/>
          <a:chOff x="9430230" y="3222146"/>
          <a:chExt cx="3849481" cy="1063351"/>
        </a:xfrm>
      </xdr:grpSpPr>
      <xdr:sp macro="" textlink="">
        <xdr:nvSpPr>
          <xdr:cNvPr id="23" name="Text Box 2">
            <a:extLst>
              <a:ext uri="{FF2B5EF4-FFF2-40B4-BE49-F238E27FC236}">
                <a16:creationId xmlns:a16="http://schemas.microsoft.com/office/drawing/2014/main" id="{5B63C7B4-263D-2A49-9326-472CB1EE1E77}"/>
              </a:ext>
            </a:extLst>
          </xdr:cNvPr>
          <xdr:cNvSpPr txBox="1">
            <a:spLocks noChangeArrowheads="1"/>
          </xdr:cNvSpPr>
        </xdr:nvSpPr>
        <xdr:spPr bwMode="auto">
          <a:xfrm>
            <a:off x="9430230" y="3794718"/>
            <a:ext cx="3849481" cy="490779"/>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900" b="0" i="0" u="none" strike="noStrike" baseline="0">
                <a:solidFill>
                  <a:schemeClr val="bg1"/>
                </a:solidFill>
                <a:latin typeface="Avenir Book" panose="02000503020000020003" pitchFamily="2" charset="0"/>
                <a:cs typeface="Arial"/>
              </a:rPr>
              <a:t> </a:t>
            </a:r>
            <a:r>
              <a:rPr lang="en-US" sz="1050" b="0" i="0" u="none" strike="noStrike" baseline="0">
                <a:solidFill>
                  <a:schemeClr val="bg1"/>
                </a:solidFill>
                <a:latin typeface="Avenir Book" panose="02000503020000020003" pitchFamily="2" charset="0"/>
                <a:cs typeface="Arial"/>
              </a:rPr>
              <a:t>Income </a:t>
            </a:r>
            <a:r>
              <a:rPr lang="en-US" sz="1050" b="0" i="0" u="none" strike="noStrike" baseline="0">
                <a:solidFill>
                  <a:schemeClr val="bg2"/>
                </a:solidFill>
                <a:latin typeface="Avenir Book" panose="02000503020000020003" pitchFamily="2" charset="0"/>
                <a:cs typeface="Arial"/>
              </a:rPr>
              <a:t>Achieved</a:t>
            </a:r>
          </a:p>
        </xdr:txBody>
      </xdr:sp>
      <xdr:sp macro="" textlink="Pivottables!$T$8">
        <xdr:nvSpPr>
          <xdr:cNvPr id="25" name="Text Box 2">
            <a:extLst>
              <a:ext uri="{FF2B5EF4-FFF2-40B4-BE49-F238E27FC236}">
                <a16:creationId xmlns:a16="http://schemas.microsoft.com/office/drawing/2014/main" id="{62F8DC0E-5138-6943-A541-866BCC2BFC4F}"/>
              </a:ext>
            </a:extLst>
          </xdr:cNvPr>
          <xdr:cNvSpPr txBox="1">
            <a:spLocks noChangeArrowheads="1"/>
          </xdr:cNvSpPr>
        </xdr:nvSpPr>
        <xdr:spPr bwMode="auto">
          <a:xfrm>
            <a:off x="10405964" y="3222146"/>
            <a:ext cx="2174243" cy="695272"/>
          </a:xfrm>
          <a:prstGeom prst="rect">
            <a:avLst/>
          </a:prstGeom>
          <a:noFill/>
          <a:ln w="9525">
            <a:noFill/>
            <a:miter lim="800000"/>
            <a:headEnd/>
            <a:tailEnd/>
          </a:ln>
        </xdr:spPr>
        <xdr:txBody>
          <a:bodyPr vertOverflow="clip" wrap="square" lIns="27432" tIns="22860" rIns="0" bIns="0" anchor="ctr" upright="1"/>
          <a:lstStyle/>
          <a:p>
            <a:pPr algn="ctr" rtl="0">
              <a:defRPr sz="1000"/>
            </a:pPr>
            <a:fld id="{B4E3034C-9457-1A4C-AD3E-06CAAE40E34A}" type="TxLink">
              <a:rPr lang="en-US" sz="1800" b="0" i="0" u="none" strike="noStrike" baseline="0">
                <a:solidFill>
                  <a:schemeClr val="bg1"/>
                </a:solidFill>
                <a:latin typeface="Avenir Book" panose="02000503020000020003" pitchFamily="2" charset="0"/>
                <a:cs typeface="Arial"/>
              </a:rPr>
              <a:pPr algn="ctr" rtl="0">
                <a:defRPr sz="1000"/>
              </a:pPr>
              <a:t>80%</a:t>
            </a:fld>
            <a:endParaRPr lang="en-US" sz="16600" b="0" i="0" u="none" strike="noStrike" baseline="0">
              <a:solidFill>
                <a:schemeClr val="bg1"/>
              </a:solidFill>
              <a:latin typeface="Avenir Book" panose="02000503020000020003" pitchFamily="2" charset="0"/>
              <a:cs typeface="Arial" panose="020B0604020202020204" pitchFamily="34" charset="0"/>
            </a:endParaRPr>
          </a:p>
        </xdr:txBody>
      </xdr:sp>
    </xdr:grpSp>
    <xdr:clientData/>
  </xdr:twoCellAnchor>
  <xdr:twoCellAnchor>
    <xdr:from>
      <xdr:col>13</xdr:col>
      <xdr:colOff>609600</xdr:colOff>
      <xdr:row>17</xdr:row>
      <xdr:rowOff>12700</xdr:rowOff>
    </xdr:from>
    <xdr:to>
      <xdr:col>14</xdr:col>
      <xdr:colOff>736600</xdr:colOff>
      <xdr:row>19</xdr:row>
      <xdr:rowOff>139700</xdr:rowOff>
    </xdr:to>
    <xdr:cxnSp macro="">
      <xdr:nvCxnSpPr>
        <xdr:cNvPr id="109" name="Straight Connector 108">
          <a:extLst>
            <a:ext uri="{FF2B5EF4-FFF2-40B4-BE49-F238E27FC236}">
              <a16:creationId xmlns:a16="http://schemas.microsoft.com/office/drawing/2014/main" id="{BF0808CE-6440-BD49-B981-A531C42E496F}"/>
            </a:ext>
          </a:extLst>
        </xdr:cNvPr>
        <xdr:cNvCxnSpPr/>
      </xdr:nvCxnSpPr>
      <xdr:spPr>
        <a:xfrm flipV="1">
          <a:off x="11341100" y="3251200"/>
          <a:ext cx="952500" cy="5080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431800</xdr:colOff>
      <xdr:row>33</xdr:row>
      <xdr:rowOff>88900</xdr:rowOff>
    </xdr:from>
    <xdr:to>
      <xdr:col>7</xdr:col>
      <xdr:colOff>482600</xdr:colOff>
      <xdr:row>35</xdr:row>
      <xdr:rowOff>25400</xdr:rowOff>
    </xdr:to>
    <xdr:sp macro="" textlink="Pivottables!H7">
      <xdr:nvSpPr>
        <xdr:cNvPr id="113" name="Text Box 2">
          <a:extLst>
            <a:ext uri="{FF2B5EF4-FFF2-40B4-BE49-F238E27FC236}">
              <a16:creationId xmlns:a16="http://schemas.microsoft.com/office/drawing/2014/main" id="{58E7E89F-C8EF-7345-B8C7-B7FB64BAE322}"/>
            </a:ext>
          </a:extLst>
        </xdr:cNvPr>
        <xdr:cNvSpPr txBox="1">
          <a:spLocks noChangeArrowheads="1"/>
        </xdr:cNvSpPr>
      </xdr:nvSpPr>
      <xdr:spPr bwMode="auto">
        <a:xfrm>
          <a:off x="5384800" y="63754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27375B27-3DEC-984A-BCF8-42F6A527C544}" type="TxLink">
            <a:rPr lang="en-US" sz="900" b="0" i="0" u="none" strike="noStrike" baseline="0">
              <a:solidFill>
                <a:schemeClr val="bg1"/>
              </a:solidFill>
              <a:latin typeface="Arial"/>
              <a:cs typeface="Arial"/>
            </a:rPr>
            <a:pPr algn="ctr" rtl="0">
              <a:defRPr sz="1000"/>
            </a:pPr>
            <a:t>Usage fees</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546100</xdr:colOff>
      <xdr:row>22</xdr:row>
      <xdr:rowOff>139700</xdr:rowOff>
    </xdr:from>
    <xdr:to>
      <xdr:col>13</xdr:col>
      <xdr:colOff>596900</xdr:colOff>
      <xdr:row>24</xdr:row>
      <xdr:rowOff>76200</xdr:rowOff>
    </xdr:to>
    <xdr:sp macro="" textlink="Pivottables!H12">
      <xdr:nvSpPr>
        <xdr:cNvPr id="114" name="Text Box 2">
          <a:extLst>
            <a:ext uri="{FF2B5EF4-FFF2-40B4-BE49-F238E27FC236}">
              <a16:creationId xmlns:a16="http://schemas.microsoft.com/office/drawing/2014/main" id="{ADB67F32-2CBC-5D48-B3F6-B08A59518469}"/>
            </a:ext>
          </a:extLst>
        </xdr:cNvPr>
        <xdr:cNvSpPr txBox="1">
          <a:spLocks noChangeArrowheads="1"/>
        </xdr:cNvSpPr>
      </xdr:nvSpPr>
      <xdr:spPr bwMode="auto">
        <a:xfrm>
          <a:off x="10452100" y="43307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A9E9FC4-9522-9046-9655-8CA3EEDFEC00}" type="TxLink">
            <a:rPr lang="en-US" sz="900" b="0" i="0" u="none" strike="noStrike" baseline="0">
              <a:solidFill>
                <a:schemeClr val="bg1"/>
              </a:solidFill>
              <a:latin typeface="Arial"/>
              <a:cs typeface="Arial"/>
            </a:rPr>
            <a:pPr algn="ctr" rtl="0">
              <a:defRPr sz="1000"/>
            </a:pPr>
            <a:t>Advertising</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11</xdr:col>
      <xdr:colOff>355600</xdr:colOff>
      <xdr:row>10</xdr:row>
      <xdr:rowOff>165100</xdr:rowOff>
    </xdr:from>
    <xdr:to>
      <xdr:col>12</xdr:col>
      <xdr:colOff>406400</xdr:colOff>
      <xdr:row>12</xdr:row>
      <xdr:rowOff>101600</xdr:rowOff>
    </xdr:to>
    <xdr:sp macro="" textlink="Pivottables!H11">
      <xdr:nvSpPr>
        <xdr:cNvPr id="115" name="Text Box 2">
          <a:extLst>
            <a:ext uri="{FF2B5EF4-FFF2-40B4-BE49-F238E27FC236}">
              <a16:creationId xmlns:a16="http://schemas.microsoft.com/office/drawing/2014/main" id="{50E03A60-E4DF-7C44-87B0-C1876B6AD0F2}"/>
            </a:ext>
          </a:extLst>
        </xdr:cNvPr>
        <xdr:cNvSpPr txBox="1">
          <a:spLocks noChangeArrowheads="1"/>
        </xdr:cNvSpPr>
      </xdr:nvSpPr>
      <xdr:spPr bwMode="auto">
        <a:xfrm>
          <a:off x="9436100" y="2070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CA2E282C-C4C6-5548-A439-6FEC26BC1A86}" type="TxLink">
            <a:rPr lang="en-US" sz="900" b="0" i="0" u="none" strike="noStrike" baseline="0">
              <a:solidFill>
                <a:schemeClr val="bg1"/>
              </a:solidFill>
              <a:latin typeface="Arial"/>
              <a:cs typeface="Arial"/>
            </a:rPr>
            <a:pPr algn="ctr" rtl="0">
              <a:defRPr sz="1000"/>
            </a:pPr>
            <a:t>Asset sale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13</xdr:col>
      <xdr:colOff>723900</xdr:colOff>
      <xdr:row>37</xdr:row>
      <xdr:rowOff>12700</xdr:rowOff>
    </xdr:from>
    <xdr:to>
      <xdr:col>14</xdr:col>
      <xdr:colOff>774700</xdr:colOff>
      <xdr:row>38</xdr:row>
      <xdr:rowOff>139700</xdr:rowOff>
    </xdr:to>
    <xdr:sp macro="" textlink="Pivottables!H8">
      <xdr:nvSpPr>
        <xdr:cNvPr id="116" name="Text Box 2">
          <a:extLst>
            <a:ext uri="{FF2B5EF4-FFF2-40B4-BE49-F238E27FC236}">
              <a16:creationId xmlns:a16="http://schemas.microsoft.com/office/drawing/2014/main" id="{A58D7AFA-6784-F848-8E52-ADC98EB28AE5}"/>
            </a:ext>
          </a:extLst>
        </xdr:cNvPr>
        <xdr:cNvSpPr txBox="1">
          <a:spLocks noChangeArrowheads="1"/>
        </xdr:cNvSpPr>
      </xdr:nvSpPr>
      <xdr:spPr bwMode="auto">
        <a:xfrm>
          <a:off x="11455400" y="70612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27BF083-9313-2544-A486-543D0CB13252}" type="TxLink">
            <a:rPr lang="en-US" sz="900" b="0" i="0" u="none" strike="noStrike" baseline="0">
              <a:solidFill>
                <a:schemeClr val="bg1"/>
              </a:solidFill>
              <a:latin typeface="Arial"/>
              <a:cs typeface="Arial"/>
            </a:rPr>
            <a:pPr algn="ctr" rtl="0">
              <a:defRPr sz="1000"/>
            </a:pPr>
            <a:t>Subscription</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190500</xdr:colOff>
      <xdr:row>40</xdr:row>
      <xdr:rowOff>38100</xdr:rowOff>
    </xdr:from>
    <xdr:to>
      <xdr:col>11</xdr:col>
      <xdr:colOff>241300</xdr:colOff>
      <xdr:row>41</xdr:row>
      <xdr:rowOff>165100</xdr:rowOff>
    </xdr:to>
    <xdr:sp macro="" textlink="Pivottables!H9">
      <xdr:nvSpPr>
        <xdr:cNvPr id="117" name="Text Box 2">
          <a:extLst>
            <a:ext uri="{FF2B5EF4-FFF2-40B4-BE49-F238E27FC236}">
              <a16:creationId xmlns:a16="http://schemas.microsoft.com/office/drawing/2014/main" id="{5C2A9ADE-A147-E648-81A9-C060AA83A812}"/>
            </a:ext>
          </a:extLst>
        </xdr:cNvPr>
        <xdr:cNvSpPr txBox="1">
          <a:spLocks noChangeArrowheads="1"/>
        </xdr:cNvSpPr>
      </xdr:nvSpPr>
      <xdr:spPr bwMode="auto">
        <a:xfrm>
          <a:off x="8445500" y="7658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F5774CF0-3A35-5B40-9D94-1DEBB32D4279}" type="TxLink">
            <a:rPr lang="en-US" sz="900" b="0" i="0" u="none" strike="noStrike" baseline="0">
              <a:solidFill>
                <a:schemeClr val="bg1"/>
              </a:solidFill>
              <a:latin typeface="Arial"/>
              <a:cs typeface="Arial"/>
            </a:rPr>
            <a:pPr algn="ctr" rtl="0">
              <a:defRPr sz="1000"/>
            </a:pPr>
            <a:t>Renting</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622300</xdr:colOff>
      <xdr:row>14</xdr:row>
      <xdr:rowOff>165100</xdr:rowOff>
    </xdr:from>
    <xdr:to>
      <xdr:col>8</xdr:col>
      <xdr:colOff>673100</xdr:colOff>
      <xdr:row>16</xdr:row>
      <xdr:rowOff>101600</xdr:rowOff>
    </xdr:to>
    <xdr:sp macro="" textlink="Pivottables!H10">
      <xdr:nvSpPr>
        <xdr:cNvPr id="118" name="Text Box 2">
          <a:extLst>
            <a:ext uri="{FF2B5EF4-FFF2-40B4-BE49-F238E27FC236}">
              <a16:creationId xmlns:a16="http://schemas.microsoft.com/office/drawing/2014/main" id="{369489F7-763C-0646-ADD5-522DC3FC3D2B}"/>
            </a:ext>
          </a:extLst>
        </xdr:cNvPr>
        <xdr:cNvSpPr txBox="1">
          <a:spLocks noChangeArrowheads="1"/>
        </xdr:cNvSpPr>
      </xdr:nvSpPr>
      <xdr:spPr bwMode="auto">
        <a:xfrm>
          <a:off x="6400800" y="2832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585BA16-ADAD-EB44-AF05-12EF952966AE}" type="TxLink">
            <a:rPr lang="en-US" sz="900" b="0" i="0" u="none" strike="noStrike" baseline="0">
              <a:solidFill>
                <a:schemeClr val="bg1"/>
              </a:solidFill>
              <a:latin typeface="Arial"/>
              <a:cs typeface="Arial"/>
            </a:rPr>
            <a:pPr algn="ctr" rtl="0">
              <a:defRPr sz="1000"/>
            </a:pPr>
            <a:t>Licensing</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14</xdr:col>
      <xdr:colOff>685800</xdr:colOff>
      <xdr:row>15</xdr:row>
      <xdr:rowOff>101600</xdr:rowOff>
    </xdr:from>
    <xdr:to>
      <xdr:col>15</xdr:col>
      <xdr:colOff>413544</xdr:colOff>
      <xdr:row>17</xdr:row>
      <xdr:rowOff>21492</xdr:rowOff>
    </xdr:to>
    <xdr:sp macro="" textlink="Pivottables!AZ23">
      <xdr:nvSpPr>
        <xdr:cNvPr id="119" name="Text Box 2">
          <a:extLst>
            <a:ext uri="{FF2B5EF4-FFF2-40B4-BE49-F238E27FC236}">
              <a16:creationId xmlns:a16="http://schemas.microsoft.com/office/drawing/2014/main" id="{75486B1D-2ACD-604E-8DFD-24EAD1B9F79D}"/>
            </a:ext>
          </a:extLst>
        </xdr:cNvPr>
        <xdr:cNvSpPr txBox="1">
          <a:spLocks noChangeArrowheads="1"/>
        </xdr:cNvSpPr>
      </xdr:nvSpPr>
      <xdr:spPr bwMode="auto">
        <a:xfrm>
          <a:off x="12242800" y="2959100"/>
          <a:ext cx="553244" cy="300892"/>
        </a:xfrm>
        <a:prstGeom prst="rect">
          <a:avLst/>
        </a:prstGeom>
        <a:noFill/>
        <a:ln w="9525">
          <a:noFill/>
          <a:miter lim="800000"/>
          <a:headEnd/>
          <a:tailEnd/>
        </a:ln>
      </xdr:spPr>
      <xdr:txBody>
        <a:bodyPr vertOverflow="clip" wrap="square" lIns="27432" tIns="22860" rIns="0" bIns="0" anchor="ctr" upright="1"/>
        <a:lstStyle/>
        <a:p>
          <a:pPr algn="ctr" rtl="0">
            <a:defRPr sz="1000"/>
          </a:pPr>
          <a:fld id="{79E5C6EF-EA40-FD4B-88E6-738858603C70}" type="TxLink">
            <a:rPr lang="en-US" sz="900" b="0" i="0" u="none" strike="noStrike" baseline="0">
              <a:solidFill>
                <a:schemeClr val="bg1"/>
              </a:solidFill>
              <a:latin typeface="Avenir Book" panose="02000503020000020003" pitchFamily="2" charset="0"/>
              <a:cs typeface="Arial"/>
            </a:rPr>
            <a:pPr algn="ctr" rtl="0">
              <a:defRPr sz="1000"/>
            </a:pPr>
            <a:t>16%</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114300</xdr:colOff>
      <xdr:row>30</xdr:row>
      <xdr:rowOff>63500</xdr:rowOff>
    </xdr:from>
    <xdr:to>
      <xdr:col>5</xdr:col>
      <xdr:colOff>635000</xdr:colOff>
      <xdr:row>32</xdr:row>
      <xdr:rowOff>38100</xdr:rowOff>
    </xdr:to>
    <xdr:sp macro="" textlink="Pivottables!AZ8">
      <xdr:nvSpPr>
        <xdr:cNvPr id="126" name="Text Box 2">
          <a:extLst>
            <a:ext uri="{FF2B5EF4-FFF2-40B4-BE49-F238E27FC236}">
              <a16:creationId xmlns:a16="http://schemas.microsoft.com/office/drawing/2014/main" id="{4F66D76D-AE4B-6745-A5FF-682BD5EBB10C}"/>
            </a:ext>
          </a:extLst>
        </xdr:cNvPr>
        <xdr:cNvSpPr txBox="1">
          <a:spLocks noChangeArrowheads="1"/>
        </xdr:cNvSpPr>
      </xdr:nvSpPr>
      <xdr:spPr bwMode="auto">
        <a:xfrm>
          <a:off x="4241800" y="57785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5BA0A402-CF38-094B-B8A5-8DBB6D6D9953}" type="TxLink">
            <a:rPr lang="en-US" sz="900" b="0" i="0" u="none" strike="noStrike" baseline="0">
              <a:solidFill>
                <a:schemeClr val="bg1"/>
              </a:solidFill>
              <a:latin typeface="Avenir Book" panose="02000503020000020003" pitchFamily="2" charset="0"/>
              <a:cs typeface="Arial"/>
            </a:rPr>
            <a:pPr algn="ctr" rtl="0">
              <a:defRPr sz="1000"/>
            </a:pPr>
            <a:t>25%</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266700</xdr:colOff>
      <xdr:row>7</xdr:row>
      <xdr:rowOff>152400</xdr:rowOff>
    </xdr:from>
    <xdr:to>
      <xdr:col>13</xdr:col>
      <xdr:colOff>12700</xdr:colOff>
      <xdr:row>9</xdr:row>
      <xdr:rowOff>152400</xdr:rowOff>
    </xdr:to>
    <xdr:cxnSp macro="">
      <xdr:nvCxnSpPr>
        <xdr:cNvPr id="128" name="Straight Connector 127">
          <a:extLst>
            <a:ext uri="{FF2B5EF4-FFF2-40B4-BE49-F238E27FC236}">
              <a16:creationId xmlns:a16="http://schemas.microsoft.com/office/drawing/2014/main" id="{5895BCD6-9DA1-3840-9F32-51B40C1B6338}"/>
            </a:ext>
          </a:extLst>
        </xdr:cNvPr>
        <xdr:cNvCxnSpPr/>
      </xdr:nvCxnSpPr>
      <xdr:spPr>
        <a:xfrm flipV="1">
          <a:off x="10172700" y="1485900"/>
          <a:ext cx="571500" cy="3810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203200</xdr:colOff>
      <xdr:row>10</xdr:row>
      <xdr:rowOff>127000</xdr:rowOff>
    </xdr:from>
    <xdr:to>
      <xdr:col>7</xdr:col>
      <xdr:colOff>673100</xdr:colOff>
      <xdr:row>12</xdr:row>
      <xdr:rowOff>101600</xdr:rowOff>
    </xdr:to>
    <xdr:cxnSp macro="">
      <xdr:nvCxnSpPr>
        <xdr:cNvPr id="129" name="Straight Connector 128">
          <a:extLst>
            <a:ext uri="{FF2B5EF4-FFF2-40B4-BE49-F238E27FC236}">
              <a16:creationId xmlns:a16="http://schemas.microsoft.com/office/drawing/2014/main" id="{08F42152-9CF3-B14A-AC71-022644677DB4}"/>
            </a:ext>
          </a:extLst>
        </xdr:cNvPr>
        <xdr:cNvCxnSpPr/>
      </xdr:nvCxnSpPr>
      <xdr:spPr>
        <a:xfrm flipH="1" flipV="1">
          <a:off x="5981700" y="2032000"/>
          <a:ext cx="469900" cy="3556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32</xdr:row>
      <xdr:rowOff>25400</xdr:rowOff>
    </xdr:from>
    <xdr:to>
      <xdr:col>6</xdr:col>
      <xdr:colOff>215900</xdr:colOff>
      <xdr:row>33</xdr:row>
      <xdr:rowOff>25400</xdr:rowOff>
    </xdr:to>
    <xdr:cxnSp macro="">
      <xdr:nvCxnSpPr>
        <xdr:cNvPr id="130" name="Straight Connector 129">
          <a:extLst>
            <a:ext uri="{FF2B5EF4-FFF2-40B4-BE49-F238E27FC236}">
              <a16:creationId xmlns:a16="http://schemas.microsoft.com/office/drawing/2014/main" id="{B0971BF3-0775-A747-867C-C0CB54850B71}"/>
            </a:ext>
          </a:extLst>
        </xdr:cNvPr>
        <xdr:cNvCxnSpPr/>
      </xdr:nvCxnSpPr>
      <xdr:spPr>
        <a:xfrm flipH="1" flipV="1">
          <a:off x="4673600" y="6121400"/>
          <a:ext cx="495300" cy="1905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41</xdr:row>
      <xdr:rowOff>165100</xdr:rowOff>
    </xdr:from>
    <xdr:to>
      <xdr:col>10</xdr:col>
      <xdr:colOff>609600</xdr:colOff>
      <xdr:row>46</xdr:row>
      <xdr:rowOff>12700</xdr:rowOff>
    </xdr:to>
    <xdr:cxnSp macro="">
      <xdr:nvCxnSpPr>
        <xdr:cNvPr id="131" name="Straight Connector 130">
          <a:extLst>
            <a:ext uri="{FF2B5EF4-FFF2-40B4-BE49-F238E27FC236}">
              <a16:creationId xmlns:a16="http://schemas.microsoft.com/office/drawing/2014/main" id="{E029C272-3883-CA47-9901-EDE1E1A607A6}"/>
            </a:ext>
          </a:extLst>
        </xdr:cNvPr>
        <xdr:cNvCxnSpPr/>
      </xdr:nvCxnSpPr>
      <xdr:spPr>
        <a:xfrm>
          <a:off x="8864600" y="7975600"/>
          <a:ext cx="0" cy="8001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368300</xdr:colOff>
      <xdr:row>46</xdr:row>
      <xdr:rowOff>63500</xdr:rowOff>
    </xdr:from>
    <xdr:to>
      <xdr:col>10</xdr:col>
      <xdr:colOff>774700</xdr:colOff>
      <xdr:row>48</xdr:row>
      <xdr:rowOff>12700</xdr:rowOff>
    </xdr:to>
    <xdr:sp macro="" textlink="Pivottables!AZ14">
      <xdr:nvSpPr>
        <xdr:cNvPr id="132" name="Text Box 2">
          <a:extLst>
            <a:ext uri="{FF2B5EF4-FFF2-40B4-BE49-F238E27FC236}">
              <a16:creationId xmlns:a16="http://schemas.microsoft.com/office/drawing/2014/main" id="{96C1A52C-2697-9349-847B-EA0A93D37FB2}"/>
            </a:ext>
          </a:extLst>
        </xdr:cNvPr>
        <xdr:cNvSpPr txBox="1">
          <a:spLocks noChangeArrowheads="1"/>
        </xdr:cNvSpPr>
      </xdr:nvSpPr>
      <xdr:spPr bwMode="auto">
        <a:xfrm>
          <a:off x="8623300" y="8826500"/>
          <a:ext cx="4064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5721EF55-F564-6E4D-A1D7-7E243D419A85}" type="TxLink">
            <a:rPr lang="en-US" sz="900" b="0" i="0" u="none" strike="noStrike" baseline="0">
              <a:solidFill>
                <a:schemeClr val="bg1"/>
              </a:solidFill>
              <a:latin typeface="Arial"/>
              <a:cs typeface="Arial"/>
            </a:rPr>
            <a:pPr algn="ctr" rtl="0">
              <a:defRPr sz="1000"/>
            </a:pPr>
            <a:t>8%</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368300</xdr:colOff>
      <xdr:row>46</xdr:row>
      <xdr:rowOff>12700</xdr:rowOff>
    </xdr:from>
    <xdr:to>
      <xdr:col>11</xdr:col>
      <xdr:colOff>30931</xdr:colOff>
      <xdr:row>48</xdr:row>
      <xdr:rowOff>113808</xdr:rowOff>
    </xdr:to>
    <xdr:sp macro="" textlink="">
      <xdr:nvSpPr>
        <xdr:cNvPr id="134" name="Donut 133">
          <a:extLst>
            <a:ext uri="{FF2B5EF4-FFF2-40B4-BE49-F238E27FC236}">
              <a16:creationId xmlns:a16="http://schemas.microsoft.com/office/drawing/2014/main" id="{7E69FC5F-8296-9A42-B194-A721CD5AD734}"/>
            </a:ext>
          </a:extLst>
        </xdr:cNvPr>
        <xdr:cNvSpPr/>
      </xdr:nvSpPr>
      <xdr:spPr>
        <a:xfrm>
          <a:off x="8623300" y="8775700"/>
          <a:ext cx="488131" cy="482108"/>
        </a:xfrm>
        <a:prstGeom prst="donut">
          <a:avLst>
            <a:gd name="adj" fmla="val 91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16</xdr:col>
      <xdr:colOff>139700</xdr:colOff>
      <xdr:row>35</xdr:row>
      <xdr:rowOff>165100</xdr:rowOff>
    </xdr:from>
    <xdr:to>
      <xdr:col>16</xdr:col>
      <xdr:colOff>660400</xdr:colOff>
      <xdr:row>37</xdr:row>
      <xdr:rowOff>139700</xdr:rowOff>
    </xdr:to>
    <xdr:sp macro="" textlink="Pivottables!AZ11">
      <xdr:nvSpPr>
        <xdr:cNvPr id="140" name="Text Box 2">
          <a:extLst>
            <a:ext uri="{FF2B5EF4-FFF2-40B4-BE49-F238E27FC236}">
              <a16:creationId xmlns:a16="http://schemas.microsoft.com/office/drawing/2014/main" id="{FE4C9198-119F-444C-88E1-CBAB74D2E4E0}"/>
            </a:ext>
          </a:extLst>
        </xdr:cNvPr>
        <xdr:cNvSpPr txBox="1">
          <a:spLocks noChangeArrowheads="1"/>
        </xdr:cNvSpPr>
      </xdr:nvSpPr>
      <xdr:spPr bwMode="auto">
        <a:xfrm>
          <a:off x="13347700" y="68326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72A06A02-CEFB-144C-9C2E-B03E2FEF27C1}" type="TxLink">
            <a:rPr lang="en-US" sz="900" b="0" i="0" u="none" strike="noStrike" baseline="0">
              <a:solidFill>
                <a:schemeClr val="bg1"/>
              </a:solidFill>
              <a:latin typeface="Avenir Book" panose="02000503020000020003" pitchFamily="2" charset="0"/>
              <a:cs typeface="Arial"/>
            </a:rPr>
            <a:pPr algn="ctr" rtl="0">
              <a:defRPr sz="1000"/>
            </a:pPr>
            <a:t>18%</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6</xdr:col>
      <xdr:colOff>622300</xdr:colOff>
      <xdr:row>8</xdr:row>
      <xdr:rowOff>152400</xdr:rowOff>
    </xdr:from>
    <xdr:to>
      <xdr:col>7</xdr:col>
      <xdr:colOff>203200</xdr:colOff>
      <xdr:row>10</xdr:row>
      <xdr:rowOff>38100</xdr:rowOff>
    </xdr:to>
    <xdr:sp macro="" textlink="Pivottables!AZ18">
      <xdr:nvSpPr>
        <xdr:cNvPr id="141" name="Text Box 2">
          <a:extLst>
            <a:ext uri="{FF2B5EF4-FFF2-40B4-BE49-F238E27FC236}">
              <a16:creationId xmlns:a16="http://schemas.microsoft.com/office/drawing/2014/main" id="{0AD17BB5-B61F-154E-B775-860ABA45D64A}"/>
            </a:ext>
          </a:extLst>
        </xdr:cNvPr>
        <xdr:cNvSpPr txBox="1">
          <a:spLocks noChangeArrowheads="1"/>
        </xdr:cNvSpPr>
      </xdr:nvSpPr>
      <xdr:spPr bwMode="auto">
        <a:xfrm>
          <a:off x="5575300" y="1676400"/>
          <a:ext cx="406400" cy="266700"/>
        </a:xfrm>
        <a:prstGeom prst="rect">
          <a:avLst/>
        </a:prstGeom>
        <a:noFill/>
        <a:ln w="9525">
          <a:noFill/>
          <a:miter lim="800000"/>
          <a:headEnd/>
          <a:tailEnd/>
        </a:ln>
      </xdr:spPr>
      <xdr:txBody>
        <a:bodyPr vertOverflow="clip" wrap="square" lIns="27432" tIns="22860" rIns="0" bIns="0" anchor="ctr" upright="1"/>
        <a:lstStyle/>
        <a:p>
          <a:pPr algn="ctr" rtl="0">
            <a:defRPr sz="1000"/>
          </a:pPr>
          <a:fld id="{F0D5A971-9678-064E-B96E-BC43D754A70D}" type="TxLink">
            <a:rPr lang="en-US" sz="900" b="0" i="0" u="none" strike="noStrike" baseline="0">
              <a:solidFill>
                <a:schemeClr val="bg1"/>
              </a:solidFill>
              <a:latin typeface="Avenir Book" panose="02000503020000020003" pitchFamily="2" charset="0"/>
              <a:cs typeface="Arial"/>
            </a:rPr>
            <a:pPr algn="ctr" rtl="0">
              <a:defRPr sz="1000"/>
            </a:pPr>
            <a:t>22%</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774700</xdr:colOff>
      <xdr:row>6</xdr:row>
      <xdr:rowOff>63500</xdr:rowOff>
    </xdr:from>
    <xdr:to>
      <xdr:col>13</xdr:col>
      <xdr:colOff>469900</xdr:colOff>
      <xdr:row>8</xdr:row>
      <xdr:rowOff>38100</xdr:rowOff>
    </xdr:to>
    <xdr:sp macro="" textlink="Pivottables!AZ21">
      <xdr:nvSpPr>
        <xdr:cNvPr id="142" name="Text Box 2">
          <a:extLst>
            <a:ext uri="{FF2B5EF4-FFF2-40B4-BE49-F238E27FC236}">
              <a16:creationId xmlns:a16="http://schemas.microsoft.com/office/drawing/2014/main" id="{0C0679FF-8612-4646-98BB-FE5C0461D6CE}"/>
            </a:ext>
          </a:extLst>
        </xdr:cNvPr>
        <xdr:cNvSpPr txBox="1">
          <a:spLocks noChangeArrowheads="1"/>
        </xdr:cNvSpPr>
      </xdr:nvSpPr>
      <xdr:spPr bwMode="auto">
        <a:xfrm>
          <a:off x="10680700" y="12065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97051D80-12AC-3E4A-9BC9-C8EEA898B829}" type="TxLink">
            <a:rPr lang="en-US" sz="900" b="0" i="0" u="none" strike="noStrike" baseline="0">
              <a:solidFill>
                <a:schemeClr val="bg1"/>
              </a:solidFill>
              <a:latin typeface="Avenir Book" panose="02000503020000020003" pitchFamily="2" charset="0"/>
              <a:cs typeface="Arial"/>
            </a:rPr>
            <a:pPr algn="ctr" rtl="0">
              <a:defRPr sz="1000"/>
            </a:pPr>
            <a:t>11%</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317500</xdr:colOff>
      <xdr:row>9</xdr:row>
      <xdr:rowOff>114300</xdr:rowOff>
    </xdr:from>
    <xdr:to>
      <xdr:col>15</xdr:col>
      <xdr:colOff>711200</xdr:colOff>
      <xdr:row>10</xdr:row>
      <xdr:rowOff>165100</xdr:rowOff>
    </xdr:to>
    <xdr:sp macro="" textlink="Pivottables!AZ24">
      <xdr:nvSpPr>
        <xdr:cNvPr id="143" name="Text Box 2">
          <a:extLst>
            <a:ext uri="{FF2B5EF4-FFF2-40B4-BE49-F238E27FC236}">
              <a16:creationId xmlns:a16="http://schemas.microsoft.com/office/drawing/2014/main" id="{F99B0B6C-0FE3-1740-A5EF-316643807D06}"/>
            </a:ext>
          </a:extLst>
        </xdr:cNvPr>
        <xdr:cNvSpPr txBox="1">
          <a:spLocks noChangeArrowheads="1"/>
        </xdr:cNvSpPr>
      </xdr:nvSpPr>
      <xdr:spPr bwMode="auto">
        <a:xfrm>
          <a:off x="12700000" y="1828800"/>
          <a:ext cx="393700"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DA197954-6171-0842-8B0D-0CDFBBF01F70}" type="TxLink">
            <a:rPr lang="en-US" sz="900" b="0" i="0" u="none" strike="noStrike" baseline="0">
              <a:solidFill>
                <a:schemeClr val="bg1"/>
              </a:solidFill>
              <a:latin typeface="Avenir Book" panose="02000503020000020003" pitchFamily="2" charset="0"/>
              <a:cs typeface="Arial"/>
            </a:rPr>
            <a:pPr algn="ctr" rtl="0">
              <a:defRPr sz="1000"/>
            </a:pPr>
            <a:t>0.17%</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736600</xdr:colOff>
      <xdr:row>30</xdr:row>
      <xdr:rowOff>177800</xdr:rowOff>
    </xdr:from>
    <xdr:to>
      <xdr:col>17</xdr:col>
      <xdr:colOff>342900</xdr:colOff>
      <xdr:row>32</xdr:row>
      <xdr:rowOff>88900</xdr:rowOff>
    </xdr:to>
    <xdr:sp macro="" textlink="Pivottables!AZ12">
      <xdr:nvSpPr>
        <xdr:cNvPr id="144" name="Text Box 2">
          <a:extLst>
            <a:ext uri="{FF2B5EF4-FFF2-40B4-BE49-F238E27FC236}">
              <a16:creationId xmlns:a16="http://schemas.microsoft.com/office/drawing/2014/main" id="{0698FF63-CABE-474B-8FB4-A492A755D72A}"/>
            </a:ext>
          </a:extLst>
        </xdr:cNvPr>
        <xdr:cNvSpPr txBox="1">
          <a:spLocks noChangeArrowheads="1"/>
        </xdr:cNvSpPr>
      </xdr:nvSpPr>
      <xdr:spPr bwMode="auto">
        <a:xfrm>
          <a:off x="13944600" y="5892800"/>
          <a:ext cx="4318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DE0A3E8C-2BB6-4345-9C83-F59E78ACC6E3}" type="TxLink">
            <a:rPr lang="en-US" sz="900" b="0" i="0" u="none" strike="noStrike" baseline="0">
              <a:solidFill>
                <a:schemeClr val="bg1"/>
              </a:solidFill>
              <a:latin typeface="Avenir Book" panose="02000503020000020003" pitchFamily="2" charset="0"/>
              <a:cs typeface="Arial"/>
            </a:rPr>
            <a:pPr algn="ctr" rtl="0">
              <a:defRPr sz="1000"/>
            </a:pPr>
            <a:t>8.07%</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177800</xdr:colOff>
      <xdr:row>23</xdr:row>
      <xdr:rowOff>177800</xdr:rowOff>
    </xdr:from>
    <xdr:to>
      <xdr:col>15</xdr:col>
      <xdr:colOff>647700</xdr:colOff>
      <xdr:row>25</xdr:row>
      <xdr:rowOff>88900</xdr:rowOff>
    </xdr:to>
    <xdr:sp macro="" textlink="Pivottables!AZ28">
      <xdr:nvSpPr>
        <xdr:cNvPr id="145" name="Text Box 2">
          <a:extLst>
            <a:ext uri="{FF2B5EF4-FFF2-40B4-BE49-F238E27FC236}">
              <a16:creationId xmlns:a16="http://schemas.microsoft.com/office/drawing/2014/main" id="{F1C51ADE-C6C8-5441-B808-C0F57CC38956}"/>
            </a:ext>
          </a:extLst>
        </xdr:cNvPr>
        <xdr:cNvSpPr txBox="1">
          <a:spLocks noChangeArrowheads="1"/>
        </xdr:cNvSpPr>
      </xdr:nvSpPr>
      <xdr:spPr bwMode="auto">
        <a:xfrm>
          <a:off x="12560300" y="45593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D6710E6-6B3C-6943-98D2-424BFDAF8364}" type="TxLink">
            <a:rPr lang="en-US" sz="900" b="0" i="0" u="none" strike="noStrike" baseline="0">
              <a:solidFill>
                <a:schemeClr val="bg1"/>
              </a:solidFill>
              <a:latin typeface="Avenir Book" panose="02000503020000020003" pitchFamily="2" charset="0"/>
              <a:cs typeface="Arial"/>
            </a:rPr>
            <a:pPr algn="ctr" rtl="0">
              <a:defRPr sz="1000"/>
            </a:pPr>
            <a:t>3.95%</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203200</xdr:colOff>
      <xdr:row>12</xdr:row>
      <xdr:rowOff>127000</xdr:rowOff>
    </xdr:from>
    <xdr:to>
      <xdr:col>16</xdr:col>
      <xdr:colOff>571500</xdr:colOff>
      <xdr:row>14</xdr:row>
      <xdr:rowOff>0</xdr:rowOff>
    </xdr:to>
    <xdr:sp macro="" textlink="Pivottables!AZ25">
      <xdr:nvSpPr>
        <xdr:cNvPr id="146" name="Text Box 2">
          <a:extLst>
            <a:ext uri="{FF2B5EF4-FFF2-40B4-BE49-F238E27FC236}">
              <a16:creationId xmlns:a16="http://schemas.microsoft.com/office/drawing/2014/main" id="{3740A690-0797-0C46-9F5C-7507919D0871}"/>
            </a:ext>
          </a:extLst>
        </xdr:cNvPr>
        <xdr:cNvSpPr txBox="1">
          <a:spLocks noChangeArrowheads="1"/>
        </xdr:cNvSpPr>
      </xdr:nvSpPr>
      <xdr:spPr bwMode="auto">
        <a:xfrm>
          <a:off x="13411200" y="2413000"/>
          <a:ext cx="368300" cy="254000"/>
        </a:xfrm>
        <a:prstGeom prst="rect">
          <a:avLst/>
        </a:prstGeom>
        <a:noFill/>
        <a:ln w="9525">
          <a:noFill/>
          <a:miter lim="800000"/>
          <a:headEnd/>
          <a:tailEnd/>
        </a:ln>
      </xdr:spPr>
      <xdr:txBody>
        <a:bodyPr vertOverflow="clip" wrap="square" lIns="27432" tIns="22860" rIns="0" bIns="0" anchor="ctr" upright="1"/>
        <a:lstStyle/>
        <a:p>
          <a:pPr algn="ctr" rtl="0">
            <a:defRPr sz="1000"/>
          </a:pPr>
          <a:fld id="{C3E73839-F3D7-9341-A138-955D4089426B}" type="TxLink">
            <a:rPr lang="en-US" sz="900" b="0" i="0" u="none" strike="noStrike" baseline="0">
              <a:solidFill>
                <a:schemeClr val="bg1"/>
              </a:solidFill>
              <a:latin typeface="Avenir Book" panose="02000503020000020003" pitchFamily="2" charset="0"/>
              <a:cs typeface="Arial"/>
            </a:rPr>
            <a:pPr algn="ctr" rtl="0">
              <a:defRPr sz="1000"/>
            </a:pPr>
            <a:t>3.94%</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177800</xdr:colOff>
      <xdr:row>20</xdr:row>
      <xdr:rowOff>139700</xdr:rowOff>
    </xdr:from>
    <xdr:to>
      <xdr:col>16</xdr:col>
      <xdr:colOff>609600</xdr:colOff>
      <xdr:row>22</xdr:row>
      <xdr:rowOff>63500</xdr:rowOff>
    </xdr:to>
    <xdr:sp macro="" textlink="Pivottables!AZ27">
      <xdr:nvSpPr>
        <xdr:cNvPr id="147" name="Text Box 2">
          <a:extLst>
            <a:ext uri="{FF2B5EF4-FFF2-40B4-BE49-F238E27FC236}">
              <a16:creationId xmlns:a16="http://schemas.microsoft.com/office/drawing/2014/main" id="{6546A268-F876-954D-81C3-090B79B0DBDA}"/>
            </a:ext>
          </a:extLst>
        </xdr:cNvPr>
        <xdr:cNvSpPr txBox="1">
          <a:spLocks noChangeArrowheads="1"/>
        </xdr:cNvSpPr>
      </xdr:nvSpPr>
      <xdr:spPr bwMode="auto">
        <a:xfrm>
          <a:off x="13385800" y="3949700"/>
          <a:ext cx="431800" cy="304800"/>
        </a:xfrm>
        <a:prstGeom prst="rect">
          <a:avLst/>
        </a:prstGeom>
        <a:noFill/>
        <a:ln w="9525">
          <a:noFill/>
          <a:miter lim="800000"/>
          <a:headEnd/>
          <a:tailEnd/>
        </a:ln>
      </xdr:spPr>
      <xdr:txBody>
        <a:bodyPr vertOverflow="clip" wrap="square" lIns="27432" tIns="22860" rIns="0" bIns="0" anchor="ctr" upright="1"/>
        <a:lstStyle/>
        <a:p>
          <a:pPr algn="ctr" rtl="0">
            <a:defRPr sz="1000"/>
          </a:pPr>
          <a:fld id="{97085EE5-AFA6-5245-B408-F5693C61E5A1}" type="TxLink">
            <a:rPr lang="en-US" sz="900" b="0" i="0" u="none" strike="noStrike" baseline="0">
              <a:solidFill>
                <a:schemeClr val="bg1"/>
              </a:solidFill>
              <a:latin typeface="Avenir Book" panose="02000503020000020003" pitchFamily="2" charset="0"/>
              <a:cs typeface="Arial"/>
            </a:rPr>
            <a:pPr algn="ctr" rtl="0">
              <a:defRPr sz="1000"/>
            </a:pPr>
            <a:t>4.37%</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317500</xdr:colOff>
      <xdr:row>17</xdr:row>
      <xdr:rowOff>0</xdr:rowOff>
    </xdr:from>
    <xdr:to>
      <xdr:col>16</xdr:col>
      <xdr:colOff>736600</xdr:colOff>
      <xdr:row>18</xdr:row>
      <xdr:rowOff>76200</xdr:rowOff>
    </xdr:to>
    <xdr:sp macro="" textlink="Pivottables!AZ26">
      <xdr:nvSpPr>
        <xdr:cNvPr id="148" name="Text Box 2">
          <a:extLst>
            <a:ext uri="{FF2B5EF4-FFF2-40B4-BE49-F238E27FC236}">
              <a16:creationId xmlns:a16="http://schemas.microsoft.com/office/drawing/2014/main" id="{45387C50-8F27-A94C-949C-A422FA51EC66}"/>
            </a:ext>
          </a:extLst>
        </xdr:cNvPr>
        <xdr:cNvSpPr txBox="1">
          <a:spLocks noChangeArrowheads="1"/>
        </xdr:cNvSpPr>
      </xdr:nvSpPr>
      <xdr:spPr bwMode="auto">
        <a:xfrm>
          <a:off x="13525500" y="3238500"/>
          <a:ext cx="419100" cy="266700"/>
        </a:xfrm>
        <a:prstGeom prst="rect">
          <a:avLst/>
        </a:prstGeom>
        <a:noFill/>
        <a:ln w="9525">
          <a:noFill/>
          <a:miter lim="800000"/>
          <a:headEnd/>
          <a:tailEnd/>
        </a:ln>
      </xdr:spPr>
      <xdr:txBody>
        <a:bodyPr vertOverflow="clip" wrap="square" lIns="27432" tIns="22860" rIns="0" bIns="0" anchor="ctr" upright="1"/>
        <a:lstStyle/>
        <a:p>
          <a:pPr algn="ctr" rtl="0">
            <a:defRPr sz="1000"/>
          </a:pPr>
          <a:fld id="{F1CAC77D-4BB4-EC45-B073-B9789CAEDFEF}" type="TxLink">
            <a:rPr lang="en-US" sz="900" b="0" i="0" u="none" strike="noStrike" baseline="0">
              <a:solidFill>
                <a:schemeClr val="bg1"/>
              </a:solidFill>
              <a:latin typeface="Avenir Book" panose="02000503020000020003" pitchFamily="2" charset="0"/>
              <a:cs typeface="Arial"/>
            </a:rPr>
            <a:pPr algn="ctr" rtl="0">
              <a:defRPr sz="1000"/>
            </a:pPr>
            <a:t>3.87%</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558800</xdr:colOff>
      <xdr:row>6</xdr:row>
      <xdr:rowOff>25400</xdr:rowOff>
    </xdr:from>
    <xdr:to>
      <xdr:col>17</xdr:col>
      <xdr:colOff>50800</xdr:colOff>
      <xdr:row>7</xdr:row>
      <xdr:rowOff>152400</xdr:rowOff>
    </xdr:to>
    <xdr:sp macro="" textlink="Pivottables!AX24">
      <xdr:nvSpPr>
        <xdr:cNvPr id="149" name="Text Box 2">
          <a:extLst>
            <a:ext uri="{FF2B5EF4-FFF2-40B4-BE49-F238E27FC236}">
              <a16:creationId xmlns:a16="http://schemas.microsoft.com/office/drawing/2014/main" id="{DC30134F-BC32-A24B-AADF-A0E857C47654}"/>
            </a:ext>
          </a:extLst>
        </xdr:cNvPr>
        <xdr:cNvSpPr txBox="1">
          <a:spLocks noChangeArrowheads="1"/>
        </xdr:cNvSpPr>
      </xdr:nvSpPr>
      <xdr:spPr bwMode="auto">
        <a:xfrm>
          <a:off x="12941300" y="11684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68F1212-2EA7-8445-96ED-C59225FF4BD9}" type="TxLink">
            <a:rPr lang="en-US" sz="900" b="0" i="0" u="none" strike="noStrike" baseline="0">
              <a:solidFill>
                <a:schemeClr val="bg1"/>
              </a:solidFill>
              <a:latin typeface="Arial"/>
              <a:cs typeface="Arial"/>
            </a:rPr>
            <a:pPr algn="ctr" rtl="0">
              <a:defRPr sz="1000"/>
            </a:pPr>
            <a:t>Company Website</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381000</xdr:colOff>
      <xdr:row>7</xdr:row>
      <xdr:rowOff>38100</xdr:rowOff>
    </xdr:from>
    <xdr:to>
      <xdr:col>16</xdr:col>
      <xdr:colOff>431800</xdr:colOff>
      <xdr:row>8</xdr:row>
      <xdr:rowOff>165100</xdr:rowOff>
    </xdr:to>
    <xdr:sp macro="" textlink="Pivottables!AY24">
      <xdr:nvSpPr>
        <xdr:cNvPr id="150" name="Text Box 2">
          <a:extLst>
            <a:ext uri="{FF2B5EF4-FFF2-40B4-BE49-F238E27FC236}">
              <a16:creationId xmlns:a16="http://schemas.microsoft.com/office/drawing/2014/main" id="{FCFA68FF-4E1D-C843-A8F9-AD512F6269A0}"/>
            </a:ext>
          </a:extLst>
        </xdr:cNvPr>
        <xdr:cNvSpPr txBox="1">
          <a:spLocks noChangeArrowheads="1"/>
        </xdr:cNvSpPr>
      </xdr:nvSpPr>
      <xdr:spPr bwMode="auto">
        <a:xfrm>
          <a:off x="12763500" y="13716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B956AB8A-2BC8-F14C-8FFD-9062B3E7E374}" type="TxLink">
            <a:rPr lang="en-US" sz="900" b="0" i="0" u="none" strike="noStrike" baseline="0">
              <a:solidFill>
                <a:schemeClr val="bg1"/>
              </a:solidFill>
              <a:latin typeface="Arial"/>
              <a:cs typeface="Arial"/>
            </a:rPr>
            <a:pPr algn="ctr" rtl="0">
              <a:defRPr sz="1000"/>
            </a:pPr>
            <a:t> 1,225 </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431800</xdr:colOff>
      <xdr:row>10</xdr:row>
      <xdr:rowOff>0</xdr:rowOff>
    </xdr:from>
    <xdr:to>
      <xdr:col>17</xdr:col>
      <xdr:colOff>749300</xdr:colOff>
      <xdr:row>11</xdr:row>
      <xdr:rowOff>127000</xdr:rowOff>
    </xdr:to>
    <xdr:sp macro="" textlink="Pivottables!AX25">
      <xdr:nvSpPr>
        <xdr:cNvPr id="151" name="Text Box 2">
          <a:extLst>
            <a:ext uri="{FF2B5EF4-FFF2-40B4-BE49-F238E27FC236}">
              <a16:creationId xmlns:a16="http://schemas.microsoft.com/office/drawing/2014/main" id="{D5CB9990-C049-8343-90FE-82BBBF62FC0F}"/>
            </a:ext>
          </a:extLst>
        </xdr:cNvPr>
        <xdr:cNvSpPr txBox="1">
          <a:spLocks noChangeArrowheads="1"/>
        </xdr:cNvSpPr>
      </xdr:nvSpPr>
      <xdr:spPr bwMode="auto">
        <a:xfrm>
          <a:off x="13639800" y="19050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A8A15CCE-281E-B14C-8919-6E0ABD1B0E20}" type="TxLink">
            <a:rPr lang="en-US" sz="900" b="0" i="0" u="none" strike="noStrike" baseline="0">
              <a:solidFill>
                <a:schemeClr val="bg1"/>
              </a:solidFill>
              <a:latin typeface="Arial"/>
              <a:cs typeface="Arial"/>
            </a:rPr>
            <a:pPr algn="ctr" rtl="0">
              <a:defRPr sz="1000"/>
            </a:pPr>
            <a:t>Facebook Page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330200</xdr:colOff>
      <xdr:row>11</xdr:row>
      <xdr:rowOff>12700</xdr:rowOff>
    </xdr:from>
    <xdr:to>
      <xdr:col>17</xdr:col>
      <xdr:colOff>381000</xdr:colOff>
      <xdr:row>12</xdr:row>
      <xdr:rowOff>139700</xdr:rowOff>
    </xdr:to>
    <xdr:sp macro="" textlink="Pivottables!AY25">
      <xdr:nvSpPr>
        <xdr:cNvPr id="152" name="Text Box 2">
          <a:extLst>
            <a:ext uri="{FF2B5EF4-FFF2-40B4-BE49-F238E27FC236}">
              <a16:creationId xmlns:a16="http://schemas.microsoft.com/office/drawing/2014/main" id="{7EF0433B-192E-E844-A851-087EEC9608AE}"/>
            </a:ext>
          </a:extLst>
        </xdr:cNvPr>
        <xdr:cNvSpPr txBox="1">
          <a:spLocks noChangeArrowheads="1"/>
        </xdr:cNvSpPr>
      </xdr:nvSpPr>
      <xdr:spPr bwMode="auto">
        <a:xfrm>
          <a:off x="13538200" y="21082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8C58F9E-372B-D448-ABC6-45752C6B698E}" type="TxLink">
            <a:rPr lang="en-US" sz="900" b="0" i="0" u="none" strike="noStrike" baseline="0">
              <a:solidFill>
                <a:schemeClr val="bg1"/>
              </a:solidFill>
              <a:latin typeface="Arial"/>
              <a:cs typeface="Arial"/>
            </a:rPr>
            <a:pPr algn="ctr" rtl="0">
              <a:defRPr sz="1000"/>
            </a:pPr>
            <a:t> 28,379 </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584200</xdr:colOff>
      <xdr:row>15</xdr:row>
      <xdr:rowOff>38100</xdr:rowOff>
    </xdr:from>
    <xdr:to>
      <xdr:col>17</xdr:col>
      <xdr:colOff>752613</xdr:colOff>
      <xdr:row>16</xdr:row>
      <xdr:rowOff>88900</xdr:rowOff>
    </xdr:to>
    <xdr:sp macro="" textlink="Pivottables!AX26">
      <xdr:nvSpPr>
        <xdr:cNvPr id="153" name="Text Box 2">
          <a:extLst>
            <a:ext uri="{FF2B5EF4-FFF2-40B4-BE49-F238E27FC236}">
              <a16:creationId xmlns:a16="http://schemas.microsoft.com/office/drawing/2014/main" id="{73BA4792-5EB3-244A-AFBE-F3DADDD16215}"/>
            </a:ext>
          </a:extLst>
        </xdr:cNvPr>
        <xdr:cNvSpPr txBox="1">
          <a:spLocks noChangeArrowheads="1"/>
        </xdr:cNvSpPr>
      </xdr:nvSpPr>
      <xdr:spPr bwMode="auto">
        <a:xfrm>
          <a:off x="13792200" y="2895600"/>
          <a:ext cx="993913"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1D2EB981-537F-8345-92FD-14CCFD924B51}" type="TxLink">
            <a:rPr lang="en-US" sz="900" b="0" i="0" u="none" strike="noStrike" baseline="0">
              <a:solidFill>
                <a:schemeClr val="bg1"/>
              </a:solidFill>
              <a:latin typeface="Avenir Book" panose="02000503020000020003" pitchFamily="2" charset="0"/>
              <a:cs typeface="Arial"/>
            </a:rPr>
            <a:pPr algn="ctr" rtl="0">
              <a:defRPr sz="1000"/>
            </a:pPr>
            <a:t>Google Ad</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596900</xdr:colOff>
      <xdr:row>16</xdr:row>
      <xdr:rowOff>38100</xdr:rowOff>
    </xdr:from>
    <xdr:to>
      <xdr:col>17</xdr:col>
      <xdr:colOff>533400</xdr:colOff>
      <xdr:row>17</xdr:row>
      <xdr:rowOff>88900</xdr:rowOff>
    </xdr:to>
    <xdr:sp macro="" textlink="Pivottables!AY26">
      <xdr:nvSpPr>
        <xdr:cNvPr id="154" name="Text Box 2">
          <a:extLst>
            <a:ext uri="{FF2B5EF4-FFF2-40B4-BE49-F238E27FC236}">
              <a16:creationId xmlns:a16="http://schemas.microsoft.com/office/drawing/2014/main" id="{F3CD034E-6516-A648-A405-82654BB33FCC}"/>
            </a:ext>
          </a:extLst>
        </xdr:cNvPr>
        <xdr:cNvSpPr txBox="1">
          <a:spLocks noChangeArrowheads="1"/>
        </xdr:cNvSpPr>
      </xdr:nvSpPr>
      <xdr:spPr bwMode="auto">
        <a:xfrm>
          <a:off x="13804900" y="3086100"/>
          <a:ext cx="762000"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AC3934FD-F641-4342-BBAE-A713D0E5A828}" type="TxLink">
            <a:rPr lang="en-US" sz="900" b="0" i="0" u="none" strike="noStrike" baseline="0">
              <a:solidFill>
                <a:schemeClr val="bg1"/>
              </a:solidFill>
              <a:latin typeface="Avenir Book" panose="02000503020000020003" pitchFamily="2" charset="0"/>
              <a:cs typeface="Arial"/>
            </a:rPr>
            <a:pPr algn="ctr" rtl="0">
              <a:defRPr sz="1000"/>
            </a:pPr>
            <a:t> 27,919 </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393700</xdr:colOff>
      <xdr:row>18</xdr:row>
      <xdr:rowOff>152400</xdr:rowOff>
    </xdr:from>
    <xdr:to>
      <xdr:col>17</xdr:col>
      <xdr:colOff>711200</xdr:colOff>
      <xdr:row>20</xdr:row>
      <xdr:rowOff>88900</xdr:rowOff>
    </xdr:to>
    <xdr:sp macro="" textlink="Pivottables!AX27">
      <xdr:nvSpPr>
        <xdr:cNvPr id="155" name="Text Box 2">
          <a:extLst>
            <a:ext uri="{FF2B5EF4-FFF2-40B4-BE49-F238E27FC236}">
              <a16:creationId xmlns:a16="http://schemas.microsoft.com/office/drawing/2014/main" id="{B079AB5B-1DF3-BA4D-BFC5-C4A8C37E1B22}"/>
            </a:ext>
          </a:extLst>
        </xdr:cNvPr>
        <xdr:cNvSpPr txBox="1">
          <a:spLocks noChangeArrowheads="1"/>
        </xdr:cNvSpPr>
      </xdr:nvSpPr>
      <xdr:spPr bwMode="auto">
        <a:xfrm>
          <a:off x="13601700" y="35814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B8847220-09A0-D544-9C4D-D0711AFB71BA}" type="TxLink">
            <a:rPr lang="en-US" sz="900" b="0" i="0" u="none" strike="noStrike" baseline="0">
              <a:solidFill>
                <a:schemeClr val="bg1"/>
              </a:solidFill>
              <a:latin typeface="Avenir Book" panose="02000503020000020003" pitchFamily="2" charset="0"/>
              <a:cs typeface="Arial"/>
            </a:rPr>
            <a:pPr algn="ctr" rtl="0">
              <a:defRPr sz="1000"/>
            </a:pPr>
            <a:t>Television Ad</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495300</xdr:colOff>
      <xdr:row>19</xdr:row>
      <xdr:rowOff>152400</xdr:rowOff>
    </xdr:from>
    <xdr:to>
      <xdr:col>17</xdr:col>
      <xdr:colOff>304800</xdr:colOff>
      <xdr:row>21</xdr:row>
      <xdr:rowOff>88900</xdr:rowOff>
    </xdr:to>
    <xdr:sp macro="" textlink="Pivottables!AY27">
      <xdr:nvSpPr>
        <xdr:cNvPr id="156" name="Text Box 2">
          <a:extLst>
            <a:ext uri="{FF2B5EF4-FFF2-40B4-BE49-F238E27FC236}">
              <a16:creationId xmlns:a16="http://schemas.microsoft.com/office/drawing/2014/main" id="{DA17E637-F1E4-3349-9829-75D90243F444}"/>
            </a:ext>
          </a:extLst>
        </xdr:cNvPr>
        <xdr:cNvSpPr txBox="1">
          <a:spLocks noChangeArrowheads="1"/>
        </xdr:cNvSpPr>
      </xdr:nvSpPr>
      <xdr:spPr bwMode="auto">
        <a:xfrm>
          <a:off x="13703300" y="3771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06E07989-F882-8D4B-B505-3982553DBA11}" type="TxLink">
            <a:rPr lang="en-US" sz="900" b="0" i="0" u="none" strike="noStrike" baseline="0">
              <a:solidFill>
                <a:schemeClr val="bg1"/>
              </a:solidFill>
              <a:latin typeface="Avenir Book" panose="02000503020000020003" pitchFamily="2" charset="0"/>
              <a:cs typeface="Arial"/>
            </a:rPr>
            <a:pPr algn="ctr" rtl="0">
              <a:defRPr sz="1000"/>
            </a:pPr>
            <a:t> 31,528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571500</xdr:colOff>
      <xdr:row>22</xdr:row>
      <xdr:rowOff>114300</xdr:rowOff>
    </xdr:from>
    <xdr:to>
      <xdr:col>17</xdr:col>
      <xdr:colOff>63500</xdr:colOff>
      <xdr:row>24</xdr:row>
      <xdr:rowOff>50800</xdr:rowOff>
    </xdr:to>
    <xdr:sp macro="" textlink="Pivottables!AX28">
      <xdr:nvSpPr>
        <xdr:cNvPr id="160" name="Text Box 2">
          <a:extLst>
            <a:ext uri="{FF2B5EF4-FFF2-40B4-BE49-F238E27FC236}">
              <a16:creationId xmlns:a16="http://schemas.microsoft.com/office/drawing/2014/main" id="{4D0E8145-703E-9144-9820-86520395177C}"/>
            </a:ext>
          </a:extLst>
        </xdr:cNvPr>
        <xdr:cNvSpPr txBox="1">
          <a:spLocks noChangeArrowheads="1"/>
        </xdr:cNvSpPr>
      </xdr:nvSpPr>
      <xdr:spPr bwMode="auto">
        <a:xfrm>
          <a:off x="12954000" y="43053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0499C9CE-EA99-E645-A641-8D314AB68B87}" type="TxLink">
            <a:rPr lang="en-US" sz="900" b="0" i="0" u="none" strike="noStrike" baseline="0">
              <a:solidFill>
                <a:schemeClr val="bg1"/>
              </a:solidFill>
              <a:latin typeface="Avenir Book" panose="02000503020000020003" pitchFamily="2" charset="0"/>
              <a:cs typeface="Arial"/>
            </a:rPr>
            <a:pPr algn="ctr" rtl="0">
              <a:defRPr sz="1000"/>
            </a:pPr>
            <a:t>Youtube Channel</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546100</xdr:colOff>
      <xdr:row>23</xdr:row>
      <xdr:rowOff>127000</xdr:rowOff>
    </xdr:from>
    <xdr:to>
      <xdr:col>16</xdr:col>
      <xdr:colOff>355600</xdr:colOff>
      <xdr:row>25</xdr:row>
      <xdr:rowOff>63500</xdr:rowOff>
    </xdr:to>
    <xdr:sp macro="" textlink="Pivottables!AY28">
      <xdr:nvSpPr>
        <xdr:cNvPr id="161" name="Text Box 2">
          <a:extLst>
            <a:ext uri="{FF2B5EF4-FFF2-40B4-BE49-F238E27FC236}">
              <a16:creationId xmlns:a16="http://schemas.microsoft.com/office/drawing/2014/main" id="{6D6C4402-1B56-F440-96DC-28E6637B4C98}"/>
            </a:ext>
          </a:extLst>
        </xdr:cNvPr>
        <xdr:cNvSpPr txBox="1">
          <a:spLocks noChangeArrowheads="1"/>
        </xdr:cNvSpPr>
      </xdr:nvSpPr>
      <xdr:spPr bwMode="auto">
        <a:xfrm>
          <a:off x="12928600" y="4508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61D5EB9-9857-AB44-8837-184481814771}" type="TxLink">
            <a:rPr lang="en-US" sz="900" b="0" i="0" u="none" strike="noStrike" baseline="0">
              <a:solidFill>
                <a:schemeClr val="bg1"/>
              </a:solidFill>
              <a:latin typeface="Avenir Book" panose="02000503020000020003" pitchFamily="2" charset="0"/>
              <a:cs typeface="Arial"/>
            </a:rPr>
            <a:pPr algn="ctr" rtl="0">
              <a:defRPr sz="1000"/>
            </a:pPr>
            <a:t> 28,491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355600</xdr:colOff>
      <xdr:row>4</xdr:row>
      <xdr:rowOff>139700</xdr:rowOff>
    </xdr:from>
    <xdr:to>
      <xdr:col>5</xdr:col>
      <xdr:colOff>673100</xdr:colOff>
      <xdr:row>6</xdr:row>
      <xdr:rowOff>76200</xdr:rowOff>
    </xdr:to>
    <xdr:sp macro="" textlink="Pivottables!AX19">
      <xdr:nvSpPr>
        <xdr:cNvPr id="173" name="Text Box 2">
          <a:extLst>
            <a:ext uri="{FF2B5EF4-FFF2-40B4-BE49-F238E27FC236}">
              <a16:creationId xmlns:a16="http://schemas.microsoft.com/office/drawing/2014/main" id="{DDDEB886-BEBC-4B43-8A29-BBDD43D35659}"/>
            </a:ext>
          </a:extLst>
        </xdr:cNvPr>
        <xdr:cNvSpPr txBox="1">
          <a:spLocks noChangeArrowheads="1"/>
        </xdr:cNvSpPr>
      </xdr:nvSpPr>
      <xdr:spPr bwMode="auto">
        <a:xfrm>
          <a:off x="3657600" y="9017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6D2A93F-D67F-7E41-B1BF-757EDAB610F0}" type="TxLink">
            <a:rPr lang="en-US" sz="900" b="0" i="0" u="none" strike="noStrike" baseline="0">
              <a:solidFill>
                <a:schemeClr val="bg1"/>
              </a:solidFill>
              <a:latin typeface="Avenir Book" panose="02000503020000020003" pitchFamily="2" charset="0"/>
              <a:cs typeface="Arial"/>
            </a:rPr>
            <a:pPr algn="ctr" rtl="0">
              <a:defRPr sz="1000"/>
            </a:pPr>
            <a:t>Floating License</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355600</xdr:colOff>
      <xdr:row>5</xdr:row>
      <xdr:rowOff>165100</xdr:rowOff>
    </xdr:from>
    <xdr:to>
      <xdr:col>5</xdr:col>
      <xdr:colOff>165100</xdr:colOff>
      <xdr:row>7</xdr:row>
      <xdr:rowOff>101600</xdr:rowOff>
    </xdr:to>
    <xdr:sp macro="" textlink="Pivottables!AY19">
      <xdr:nvSpPr>
        <xdr:cNvPr id="174" name="Text Box 2">
          <a:extLst>
            <a:ext uri="{FF2B5EF4-FFF2-40B4-BE49-F238E27FC236}">
              <a16:creationId xmlns:a16="http://schemas.microsoft.com/office/drawing/2014/main" id="{B1D9587C-9AB9-744B-A6A4-E0489CA3D452}"/>
            </a:ext>
          </a:extLst>
        </xdr:cNvPr>
        <xdr:cNvSpPr txBox="1">
          <a:spLocks noChangeArrowheads="1"/>
        </xdr:cNvSpPr>
      </xdr:nvSpPr>
      <xdr:spPr bwMode="auto">
        <a:xfrm>
          <a:off x="3657600" y="11176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4031056-60EA-7A43-ADCB-5CED9CF68227}" type="TxLink">
            <a:rPr lang="en-US" sz="900" b="0" i="0" u="none" strike="noStrike" baseline="0">
              <a:solidFill>
                <a:schemeClr val="bg1"/>
              </a:solidFill>
              <a:latin typeface="Avenir Book" panose="02000503020000020003" pitchFamily="2" charset="0"/>
              <a:cs typeface="Arial"/>
            </a:rPr>
            <a:pPr algn="ctr" rtl="0">
              <a:defRPr sz="1000"/>
            </a:pPr>
            <a:t> 100,400 </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13</xdr:col>
      <xdr:colOff>165100</xdr:colOff>
      <xdr:row>27</xdr:row>
      <xdr:rowOff>152400</xdr:rowOff>
    </xdr:from>
    <xdr:to>
      <xdr:col>13</xdr:col>
      <xdr:colOff>635000</xdr:colOff>
      <xdr:row>29</xdr:row>
      <xdr:rowOff>63500</xdr:rowOff>
    </xdr:to>
    <xdr:sp macro="" textlink="Pivottables!AZ28">
      <xdr:nvSpPr>
        <xdr:cNvPr id="176" name="Text Box 2">
          <a:extLst>
            <a:ext uri="{FF2B5EF4-FFF2-40B4-BE49-F238E27FC236}">
              <a16:creationId xmlns:a16="http://schemas.microsoft.com/office/drawing/2014/main" id="{F9A2DD04-A02C-1445-87AD-55ED70244649}"/>
            </a:ext>
          </a:extLst>
        </xdr:cNvPr>
        <xdr:cNvSpPr txBox="1">
          <a:spLocks noChangeArrowheads="1"/>
        </xdr:cNvSpPr>
      </xdr:nvSpPr>
      <xdr:spPr bwMode="auto">
        <a:xfrm>
          <a:off x="10896600" y="52959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D6710E6-6B3C-6943-98D2-424BFDAF8364}" type="TxLink">
            <a:rPr lang="en-US" sz="900" b="0" i="0" u="none" strike="noStrike" baseline="0">
              <a:solidFill>
                <a:schemeClr val="bg1"/>
              </a:solidFill>
              <a:latin typeface="Avenir Book" panose="02000503020000020003" pitchFamily="2" charset="0"/>
              <a:cs typeface="Arial"/>
            </a:rPr>
            <a:pPr algn="ctr" rtl="0">
              <a:defRPr sz="1000"/>
            </a:pPr>
            <a:t>3.95%</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571500</xdr:colOff>
      <xdr:row>5</xdr:row>
      <xdr:rowOff>127000</xdr:rowOff>
    </xdr:from>
    <xdr:to>
      <xdr:col>6</xdr:col>
      <xdr:colOff>178871</xdr:colOff>
      <xdr:row>7</xdr:row>
      <xdr:rowOff>173529</xdr:rowOff>
    </xdr:to>
    <xdr:sp macro="" textlink="">
      <xdr:nvSpPr>
        <xdr:cNvPr id="179" name="Oval 178">
          <a:extLst>
            <a:ext uri="{FF2B5EF4-FFF2-40B4-BE49-F238E27FC236}">
              <a16:creationId xmlns:a16="http://schemas.microsoft.com/office/drawing/2014/main" id="{90477F7D-4D78-AE42-918E-C17A83B7E987}"/>
            </a:ext>
          </a:extLst>
        </xdr:cNvPr>
        <xdr:cNvSpPr/>
      </xdr:nvSpPr>
      <xdr:spPr>
        <a:xfrm>
          <a:off x="4699000" y="10795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5</xdr:col>
      <xdr:colOff>558800</xdr:colOff>
      <xdr:row>5</xdr:row>
      <xdr:rowOff>177800</xdr:rowOff>
    </xdr:from>
    <xdr:to>
      <xdr:col>6</xdr:col>
      <xdr:colOff>203200</xdr:colOff>
      <xdr:row>7</xdr:row>
      <xdr:rowOff>88900</xdr:rowOff>
    </xdr:to>
    <xdr:sp macro="" textlink="Pivottables!AZ19">
      <xdr:nvSpPr>
        <xdr:cNvPr id="177" name="Text Box 2">
          <a:extLst>
            <a:ext uri="{FF2B5EF4-FFF2-40B4-BE49-F238E27FC236}">
              <a16:creationId xmlns:a16="http://schemas.microsoft.com/office/drawing/2014/main" id="{E2EAB00A-56D5-EE4F-A768-811161067321}"/>
            </a:ext>
          </a:extLst>
        </xdr:cNvPr>
        <xdr:cNvSpPr txBox="1">
          <a:spLocks noChangeArrowheads="1"/>
        </xdr:cNvSpPr>
      </xdr:nvSpPr>
      <xdr:spPr bwMode="auto">
        <a:xfrm>
          <a:off x="4686300" y="11303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768D3BD-5CC6-D049-94A3-C61D9A645E5E}" type="TxLink">
            <a:rPr lang="en-US" sz="900" b="0" i="0" u="none" strike="noStrike" baseline="0">
              <a:solidFill>
                <a:schemeClr val="bg1"/>
              </a:solidFill>
              <a:latin typeface="Avenir Book" panose="02000503020000020003" pitchFamily="2" charset="0"/>
              <a:cs typeface="Arial"/>
            </a:rPr>
            <a:pPr algn="ctr" rtl="0">
              <a:defRPr sz="1000"/>
            </a:pPr>
            <a:t>13.93%</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431800</xdr:colOff>
      <xdr:row>4</xdr:row>
      <xdr:rowOff>76200</xdr:rowOff>
    </xdr:from>
    <xdr:to>
      <xdr:col>8</xdr:col>
      <xdr:colOff>39171</xdr:colOff>
      <xdr:row>6</xdr:row>
      <xdr:rowOff>122729</xdr:rowOff>
    </xdr:to>
    <xdr:sp macro="" textlink="">
      <xdr:nvSpPr>
        <xdr:cNvPr id="182" name="Oval 181">
          <a:extLst>
            <a:ext uri="{FF2B5EF4-FFF2-40B4-BE49-F238E27FC236}">
              <a16:creationId xmlns:a16="http://schemas.microsoft.com/office/drawing/2014/main" id="{3BC74681-BF9A-AB48-B108-A8BE3F4848B1}"/>
            </a:ext>
          </a:extLst>
        </xdr:cNvPr>
        <xdr:cNvSpPr/>
      </xdr:nvSpPr>
      <xdr:spPr>
        <a:xfrm>
          <a:off x="6210300" y="838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11</xdr:col>
      <xdr:colOff>136678</xdr:colOff>
      <xdr:row>43</xdr:row>
      <xdr:rowOff>73618</xdr:rowOff>
    </xdr:from>
    <xdr:to>
      <xdr:col>12</xdr:col>
      <xdr:colOff>267494</xdr:colOff>
      <xdr:row>47</xdr:row>
      <xdr:rowOff>86776</xdr:rowOff>
    </xdr:to>
    <xdr:grpSp>
      <xdr:nvGrpSpPr>
        <xdr:cNvPr id="188" name="Group 187">
          <a:extLst>
            <a:ext uri="{FF2B5EF4-FFF2-40B4-BE49-F238E27FC236}">
              <a16:creationId xmlns:a16="http://schemas.microsoft.com/office/drawing/2014/main" id="{E233894E-360A-544B-B157-D98906E6CE29}"/>
            </a:ext>
          </a:extLst>
        </xdr:cNvPr>
        <xdr:cNvGrpSpPr/>
      </xdr:nvGrpSpPr>
      <xdr:grpSpPr>
        <a:xfrm rot="18214515">
          <a:off x="9307757" y="8174539"/>
          <a:ext cx="775158" cy="956316"/>
          <a:chOff x="10744813" y="9072413"/>
          <a:chExt cx="775158" cy="956316"/>
        </a:xfrm>
      </xdr:grpSpPr>
      <xdr:cxnSp macro="">
        <xdr:nvCxnSpPr>
          <xdr:cNvPr id="184" name="Straight Connector 183">
            <a:extLst>
              <a:ext uri="{FF2B5EF4-FFF2-40B4-BE49-F238E27FC236}">
                <a16:creationId xmlns:a16="http://schemas.microsoft.com/office/drawing/2014/main" id="{AC222230-F159-5D48-AFC1-25167EB78C15}"/>
              </a:ext>
            </a:extLst>
          </xdr:cNvPr>
          <xdr:cNvCxnSpPr>
            <a:stCxn id="185" idx="1"/>
          </xdr:cNvCxnSpPr>
        </xdr:nvCxnSpPr>
        <xdr:spPr>
          <a:xfrm rot="3385485" flipH="1">
            <a:off x="10501554" y="9315672"/>
            <a:ext cx="713783" cy="22726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690A714A-5913-C14B-AEFD-0ED4D830F76C}"/>
              </a:ext>
            </a:extLst>
          </xdr:cNvPr>
          <xdr:cNvSpPr/>
        </xdr:nvSpPr>
        <xdr:spPr>
          <a:xfrm>
            <a:off x="11087100" y="9601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736600</xdr:colOff>
      <xdr:row>44</xdr:row>
      <xdr:rowOff>127000</xdr:rowOff>
    </xdr:from>
    <xdr:to>
      <xdr:col>12</xdr:col>
      <xdr:colOff>330200</xdr:colOff>
      <xdr:row>46</xdr:row>
      <xdr:rowOff>25400</xdr:rowOff>
    </xdr:to>
    <xdr:sp macro="" textlink="Pivottables!AZ15">
      <xdr:nvSpPr>
        <xdr:cNvPr id="193" name="Text Box 2">
          <a:extLst>
            <a:ext uri="{FF2B5EF4-FFF2-40B4-BE49-F238E27FC236}">
              <a16:creationId xmlns:a16="http://schemas.microsoft.com/office/drawing/2014/main" id="{F0E25852-7947-854C-9E1C-6D31BC7754A8}"/>
            </a:ext>
          </a:extLst>
        </xdr:cNvPr>
        <xdr:cNvSpPr txBox="1">
          <a:spLocks noChangeArrowheads="1"/>
        </xdr:cNvSpPr>
      </xdr:nvSpPr>
      <xdr:spPr bwMode="auto">
        <a:xfrm>
          <a:off x="9817100" y="85090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080F41D4-4EBE-464B-B73F-415278C42967}" type="TxLink">
            <a:rPr lang="en-US" sz="900" b="0" i="0" u="none" strike="noStrike" baseline="0">
              <a:solidFill>
                <a:schemeClr val="bg1"/>
              </a:solidFill>
              <a:latin typeface="Avenir Book" panose="02000503020000020003" pitchFamily="2" charset="0"/>
              <a:cs typeface="Arial"/>
            </a:rPr>
            <a:pPr algn="ctr" rtl="0">
              <a:defRPr sz="1000"/>
            </a:pPr>
            <a:t>7.97%</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9</xdr:col>
      <xdr:colOff>110846</xdr:colOff>
      <xdr:row>44</xdr:row>
      <xdr:rowOff>128291</xdr:rowOff>
    </xdr:from>
    <xdr:to>
      <xdr:col>10</xdr:col>
      <xdr:colOff>60504</xdr:colOff>
      <xdr:row>49</xdr:row>
      <xdr:rowOff>132107</xdr:rowOff>
    </xdr:to>
    <xdr:grpSp>
      <xdr:nvGrpSpPr>
        <xdr:cNvPr id="194" name="Group 193">
          <a:extLst>
            <a:ext uri="{FF2B5EF4-FFF2-40B4-BE49-F238E27FC236}">
              <a16:creationId xmlns:a16="http://schemas.microsoft.com/office/drawing/2014/main" id="{13E2F48A-2FD4-E74B-8B37-8AF82D93C5C6}"/>
            </a:ext>
          </a:extLst>
        </xdr:cNvPr>
        <xdr:cNvGrpSpPr/>
      </xdr:nvGrpSpPr>
      <xdr:grpSpPr>
        <a:xfrm rot="8834551">
          <a:off x="7540346" y="8510291"/>
          <a:ext cx="775158" cy="956316"/>
          <a:chOff x="10744813" y="9072413"/>
          <a:chExt cx="775158" cy="956316"/>
        </a:xfrm>
      </xdr:grpSpPr>
      <xdr:cxnSp macro="">
        <xdr:nvCxnSpPr>
          <xdr:cNvPr id="195" name="Straight Connector 194">
            <a:extLst>
              <a:ext uri="{FF2B5EF4-FFF2-40B4-BE49-F238E27FC236}">
                <a16:creationId xmlns:a16="http://schemas.microsoft.com/office/drawing/2014/main" id="{EEDEADD5-50DA-864F-8EB9-6230F4C1FCD9}"/>
              </a:ext>
            </a:extLst>
          </xdr:cNvPr>
          <xdr:cNvCxnSpPr>
            <a:stCxn id="196" idx="1"/>
          </xdr:cNvCxnSpPr>
        </xdr:nvCxnSpPr>
        <xdr:spPr>
          <a:xfrm rot="3385485" flipH="1">
            <a:off x="10501554" y="9315672"/>
            <a:ext cx="713783" cy="22726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Oval 195">
            <a:extLst>
              <a:ext uri="{FF2B5EF4-FFF2-40B4-BE49-F238E27FC236}">
                <a16:creationId xmlns:a16="http://schemas.microsoft.com/office/drawing/2014/main" id="{58C1867F-D8FF-354D-B31E-9D292A609D5E}"/>
              </a:ext>
            </a:extLst>
          </xdr:cNvPr>
          <xdr:cNvSpPr/>
        </xdr:nvSpPr>
        <xdr:spPr>
          <a:xfrm>
            <a:off x="11087100" y="9601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10</xdr:col>
      <xdr:colOff>463473</xdr:colOff>
      <xdr:row>49</xdr:row>
      <xdr:rowOff>106184</xdr:rowOff>
    </xdr:from>
    <xdr:to>
      <xdr:col>11</xdr:col>
      <xdr:colOff>369352</xdr:colOff>
      <xdr:row>54</xdr:row>
      <xdr:rowOff>41183</xdr:rowOff>
    </xdr:to>
    <xdr:grpSp>
      <xdr:nvGrpSpPr>
        <xdr:cNvPr id="197" name="Group 196">
          <a:extLst>
            <a:ext uri="{FF2B5EF4-FFF2-40B4-BE49-F238E27FC236}">
              <a16:creationId xmlns:a16="http://schemas.microsoft.com/office/drawing/2014/main" id="{B4B59A73-9067-8D4A-A53C-573CDBE82DB7}"/>
            </a:ext>
          </a:extLst>
        </xdr:cNvPr>
        <xdr:cNvGrpSpPr/>
      </xdr:nvGrpSpPr>
      <xdr:grpSpPr>
        <a:xfrm rot="2537911">
          <a:off x="8718473" y="9440684"/>
          <a:ext cx="731379" cy="887499"/>
          <a:chOff x="10522287" y="9004055"/>
          <a:chExt cx="731379" cy="887499"/>
        </a:xfrm>
      </xdr:grpSpPr>
      <xdr:cxnSp macro="">
        <xdr:nvCxnSpPr>
          <xdr:cNvPr id="198" name="Straight Connector 197">
            <a:extLst>
              <a:ext uri="{FF2B5EF4-FFF2-40B4-BE49-F238E27FC236}">
                <a16:creationId xmlns:a16="http://schemas.microsoft.com/office/drawing/2014/main" id="{0DEFA9C0-8F59-B24C-8336-38F959AD3E08}"/>
              </a:ext>
            </a:extLst>
          </xdr:cNvPr>
          <xdr:cNvCxnSpPr/>
        </xdr:nvCxnSpPr>
        <xdr:spPr>
          <a:xfrm rot="19062089" flipH="1" flipV="1">
            <a:off x="10522287" y="9004055"/>
            <a:ext cx="129455" cy="69339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FD5DD8F9-D4DB-F648-85BF-DFDDA57E0506}"/>
              </a:ext>
            </a:extLst>
          </xdr:cNvPr>
          <xdr:cNvSpPr/>
        </xdr:nvSpPr>
        <xdr:spPr>
          <a:xfrm>
            <a:off x="10820795" y="9464025"/>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774700</xdr:colOff>
      <xdr:row>42</xdr:row>
      <xdr:rowOff>114300</xdr:rowOff>
    </xdr:from>
    <xdr:to>
      <xdr:col>13</xdr:col>
      <xdr:colOff>571500</xdr:colOff>
      <xdr:row>44</xdr:row>
      <xdr:rowOff>50800</xdr:rowOff>
    </xdr:to>
    <xdr:sp macro="" textlink="Pivottables!AX15">
      <xdr:nvSpPr>
        <xdr:cNvPr id="211" name="Text Box 2">
          <a:extLst>
            <a:ext uri="{FF2B5EF4-FFF2-40B4-BE49-F238E27FC236}">
              <a16:creationId xmlns:a16="http://schemas.microsoft.com/office/drawing/2014/main" id="{4432D1E7-02ED-6642-8AF1-947847FD6418}"/>
            </a:ext>
          </a:extLst>
        </xdr:cNvPr>
        <xdr:cNvSpPr txBox="1">
          <a:spLocks noChangeArrowheads="1"/>
        </xdr:cNvSpPr>
      </xdr:nvSpPr>
      <xdr:spPr bwMode="auto">
        <a:xfrm>
          <a:off x="9855200" y="8115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C783E4A2-A462-B84A-98F6-9CDC7BAC4C12}" type="TxLink">
            <a:rPr lang="en-US" sz="900" b="0" i="0" u="none" strike="noStrike" baseline="0">
              <a:solidFill>
                <a:schemeClr val="bg1"/>
              </a:solidFill>
              <a:latin typeface="Avenir Book" panose="02000503020000020003" pitchFamily="2" charset="0"/>
              <a:cs typeface="Arial"/>
            </a:rPr>
            <a:pPr algn="ctr" rtl="0">
              <a:defRPr sz="1000"/>
            </a:pPr>
            <a:t>Equipments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228600</xdr:colOff>
      <xdr:row>43</xdr:row>
      <xdr:rowOff>127000</xdr:rowOff>
    </xdr:from>
    <xdr:to>
      <xdr:col>13</xdr:col>
      <xdr:colOff>38100</xdr:colOff>
      <xdr:row>45</xdr:row>
      <xdr:rowOff>63500</xdr:rowOff>
    </xdr:to>
    <xdr:sp macro="" textlink="Pivottables!AY15">
      <xdr:nvSpPr>
        <xdr:cNvPr id="212" name="Text Box 2">
          <a:extLst>
            <a:ext uri="{FF2B5EF4-FFF2-40B4-BE49-F238E27FC236}">
              <a16:creationId xmlns:a16="http://schemas.microsoft.com/office/drawing/2014/main" id="{8D235052-1CCE-7246-B09A-324866100709}"/>
            </a:ext>
          </a:extLst>
        </xdr:cNvPr>
        <xdr:cNvSpPr txBox="1">
          <a:spLocks noChangeArrowheads="1"/>
        </xdr:cNvSpPr>
      </xdr:nvSpPr>
      <xdr:spPr bwMode="auto">
        <a:xfrm>
          <a:off x="10134600" y="8318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E1917784-CB58-9642-8BF5-9D1DA2B2676E}" type="TxLink">
            <a:rPr lang="en-US" sz="900" b="0" i="0" u="none" strike="noStrike" baseline="0">
              <a:solidFill>
                <a:schemeClr val="bg1"/>
              </a:solidFill>
              <a:latin typeface="Avenir Book" panose="02000503020000020003" pitchFamily="2" charset="0"/>
              <a:cs typeface="Arial"/>
            </a:rPr>
            <a:pPr algn="ctr" rtl="0">
              <a:defRPr sz="1000"/>
            </a:pPr>
            <a:t> 57,444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571500</xdr:colOff>
      <xdr:row>52</xdr:row>
      <xdr:rowOff>114300</xdr:rowOff>
    </xdr:from>
    <xdr:to>
      <xdr:col>11</xdr:col>
      <xdr:colOff>165100</xdr:colOff>
      <xdr:row>54</xdr:row>
      <xdr:rowOff>12700</xdr:rowOff>
    </xdr:to>
    <xdr:sp macro="" textlink="Pivottables!AZ16">
      <xdr:nvSpPr>
        <xdr:cNvPr id="213" name="Text Box 2">
          <a:extLst>
            <a:ext uri="{FF2B5EF4-FFF2-40B4-BE49-F238E27FC236}">
              <a16:creationId xmlns:a16="http://schemas.microsoft.com/office/drawing/2014/main" id="{1DF3B521-F663-FC46-9D60-754540DED5B4}"/>
            </a:ext>
          </a:extLst>
        </xdr:cNvPr>
        <xdr:cNvSpPr txBox="1">
          <a:spLocks noChangeArrowheads="1"/>
        </xdr:cNvSpPr>
      </xdr:nvSpPr>
      <xdr:spPr bwMode="auto">
        <a:xfrm>
          <a:off x="8826500" y="100203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B0FD9AEE-CFF6-6A40-8660-936592685574}" type="TxLink">
            <a:rPr lang="en-US" sz="900" b="0" i="0" u="none" strike="noStrike" baseline="0">
              <a:solidFill>
                <a:schemeClr val="bg1"/>
              </a:solidFill>
              <a:latin typeface="Avenir Book" panose="02000503020000020003" pitchFamily="2" charset="0"/>
              <a:cs typeface="Arial"/>
            </a:rPr>
            <a:pPr algn="ctr" rtl="0">
              <a:defRPr sz="1000"/>
            </a:pPr>
            <a:t>0.35%</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520700</xdr:colOff>
      <xdr:row>50</xdr:row>
      <xdr:rowOff>165100</xdr:rowOff>
    </xdr:from>
    <xdr:to>
      <xdr:col>12</xdr:col>
      <xdr:colOff>317500</xdr:colOff>
      <xdr:row>52</xdr:row>
      <xdr:rowOff>101600</xdr:rowOff>
    </xdr:to>
    <xdr:sp macro="" textlink="Pivottables!AX16">
      <xdr:nvSpPr>
        <xdr:cNvPr id="214" name="Text Box 2">
          <a:extLst>
            <a:ext uri="{FF2B5EF4-FFF2-40B4-BE49-F238E27FC236}">
              <a16:creationId xmlns:a16="http://schemas.microsoft.com/office/drawing/2014/main" id="{1909E2E5-ADA4-3E46-908C-730C52B3FB6E}"/>
            </a:ext>
          </a:extLst>
        </xdr:cNvPr>
        <xdr:cNvSpPr txBox="1">
          <a:spLocks noChangeArrowheads="1"/>
        </xdr:cNvSpPr>
      </xdr:nvSpPr>
      <xdr:spPr bwMode="auto">
        <a:xfrm>
          <a:off x="8775700" y="96901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09DFFA7-8160-6648-9A95-9731D44BD63B}" type="TxLink">
            <a:rPr lang="en-US" sz="900" b="0" i="0" u="none" strike="noStrike" baseline="0">
              <a:solidFill>
                <a:schemeClr val="bg1"/>
              </a:solidFill>
              <a:latin typeface="Avenir Book" panose="02000503020000020003" pitchFamily="2" charset="0"/>
              <a:cs typeface="Arial"/>
            </a:rPr>
            <a:pPr algn="ctr" rtl="0">
              <a:defRPr sz="1000"/>
            </a:pPr>
            <a:t>Lands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11</xdr:col>
      <xdr:colOff>88900</xdr:colOff>
      <xdr:row>51</xdr:row>
      <xdr:rowOff>177800</xdr:rowOff>
    </xdr:from>
    <xdr:to>
      <xdr:col>11</xdr:col>
      <xdr:colOff>723900</xdr:colOff>
      <xdr:row>53</xdr:row>
      <xdr:rowOff>114300</xdr:rowOff>
    </xdr:to>
    <xdr:sp macro="" textlink="Pivottables!AY16">
      <xdr:nvSpPr>
        <xdr:cNvPr id="215" name="Text Box 2">
          <a:extLst>
            <a:ext uri="{FF2B5EF4-FFF2-40B4-BE49-F238E27FC236}">
              <a16:creationId xmlns:a16="http://schemas.microsoft.com/office/drawing/2014/main" id="{169DD01B-97FE-7648-AF42-7DDB7E825AE9}"/>
            </a:ext>
          </a:extLst>
        </xdr:cNvPr>
        <xdr:cNvSpPr txBox="1">
          <a:spLocks noChangeArrowheads="1"/>
        </xdr:cNvSpPr>
      </xdr:nvSpPr>
      <xdr:spPr bwMode="auto">
        <a:xfrm>
          <a:off x="9169400" y="98933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C35CF95-44DA-3C4A-BCE4-64233A47DB55}" type="TxLink">
            <a:rPr lang="en-US" sz="900" b="0" i="0" u="none" strike="noStrike" baseline="0">
              <a:solidFill>
                <a:schemeClr val="bg1"/>
              </a:solidFill>
              <a:latin typeface="Avenir Book" panose="02000503020000020003" pitchFamily="2" charset="0"/>
              <a:cs typeface="Arial"/>
            </a:rPr>
            <a:pPr algn="ctr" rtl="0">
              <a:defRPr sz="1000"/>
            </a:pPr>
            <a:t> 2,490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9</xdr:col>
      <xdr:colOff>0</xdr:colOff>
      <xdr:row>45</xdr:row>
      <xdr:rowOff>152400</xdr:rowOff>
    </xdr:from>
    <xdr:to>
      <xdr:col>9</xdr:col>
      <xdr:colOff>419100</xdr:colOff>
      <xdr:row>47</xdr:row>
      <xdr:rowOff>50800</xdr:rowOff>
    </xdr:to>
    <xdr:sp macro="" textlink="Pivottables!AZ17">
      <xdr:nvSpPr>
        <xdr:cNvPr id="219" name="Text Box 2">
          <a:extLst>
            <a:ext uri="{FF2B5EF4-FFF2-40B4-BE49-F238E27FC236}">
              <a16:creationId xmlns:a16="http://schemas.microsoft.com/office/drawing/2014/main" id="{DE057107-5872-6641-BE11-AF4139EE04CE}"/>
            </a:ext>
          </a:extLst>
        </xdr:cNvPr>
        <xdr:cNvSpPr txBox="1">
          <a:spLocks noChangeArrowheads="1"/>
        </xdr:cNvSpPr>
      </xdr:nvSpPr>
      <xdr:spPr bwMode="auto">
        <a:xfrm>
          <a:off x="7429500" y="87249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832FDE2E-A0D1-AC4F-B9BE-118D1B03C43A}" type="TxLink">
            <a:rPr lang="en-US" sz="900" b="0" i="0" u="none" strike="noStrike" baseline="0">
              <a:solidFill>
                <a:schemeClr val="bg1"/>
              </a:solidFill>
              <a:latin typeface="Avenir Book" panose="02000503020000020003" pitchFamily="2" charset="0"/>
              <a:cs typeface="Arial"/>
            </a:rPr>
            <a:pPr algn="ctr" rtl="0">
              <a:defRPr sz="1000"/>
            </a:pPr>
            <a:t>0.18%</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596900</xdr:colOff>
      <xdr:row>44</xdr:row>
      <xdr:rowOff>114300</xdr:rowOff>
    </xdr:from>
    <xdr:to>
      <xdr:col>9</xdr:col>
      <xdr:colOff>393700</xdr:colOff>
      <xdr:row>46</xdr:row>
      <xdr:rowOff>50800</xdr:rowOff>
    </xdr:to>
    <xdr:sp macro="" textlink="Pivottables!AX17">
      <xdr:nvSpPr>
        <xdr:cNvPr id="220" name="Text Box 2">
          <a:extLst>
            <a:ext uri="{FF2B5EF4-FFF2-40B4-BE49-F238E27FC236}">
              <a16:creationId xmlns:a16="http://schemas.microsoft.com/office/drawing/2014/main" id="{9BC2349C-76B3-2C4B-B3E0-C3CA754307AC}"/>
            </a:ext>
          </a:extLst>
        </xdr:cNvPr>
        <xdr:cNvSpPr txBox="1">
          <a:spLocks noChangeArrowheads="1"/>
        </xdr:cNvSpPr>
      </xdr:nvSpPr>
      <xdr:spPr bwMode="auto">
        <a:xfrm>
          <a:off x="6375400" y="8496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D4357177-BBF6-3F4A-AC9B-52C6234BFEBF}" type="TxLink">
            <a:rPr lang="en-US" sz="900" b="0" i="0" u="none" strike="noStrike" baseline="0">
              <a:solidFill>
                <a:schemeClr val="bg1"/>
              </a:solidFill>
              <a:latin typeface="Avenir Book" panose="02000503020000020003" pitchFamily="2" charset="0"/>
              <a:cs typeface="Arial"/>
            </a:rPr>
            <a:pPr algn="ctr" rtl="0">
              <a:defRPr sz="1000"/>
            </a:pPr>
            <a:t>Offices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8</xdr:col>
      <xdr:colOff>165100</xdr:colOff>
      <xdr:row>45</xdr:row>
      <xdr:rowOff>127000</xdr:rowOff>
    </xdr:from>
    <xdr:to>
      <xdr:col>8</xdr:col>
      <xdr:colOff>800100</xdr:colOff>
      <xdr:row>47</xdr:row>
      <xdr:rowOff>63500</xdr:rowOff>
    </xdr:to>
    <xdr:sp macro="" textlink="Pivottables!AY17">
      <xdr:nvSpPr>
        <xdr:cNvPr id="221" name="Text Box 2">
          <a:extLst>
            <a:ext uri="{FF2B5EF4-FFF2-40B4-BE49-F238E27FC236}">
              <a16:creationId xmlns:a16="http://schemas.microsoft.com/office/drawing/2014/main" id="{26267B9F-5CA2-9142-A506-6B4225BD3DDC}"/>
            </a:ext>
          </a:extLst>
        </xdr:cNvPr>
        <xdr:cNvSpPr txBox="1">
          <a:spLocks noChangeArrowheads="1"/>
        </xdr:cNvSpPr>
      </xdr:nvSpPr>
      <xdr:spPr bwMode="auto">
        <a:xfrm>
          <a:off x="6769100" y="8699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6F4A68B-A58D-6F44-9970-091B935EA605}" type="TxLink">
            <a:rPr lang="en-US" sz="900" b="0" i="0" u="none" strike="noStrike" baseline="0">
              <a:solidFill>
                <a:schemeClr val="bg1"/>
              </a:solidFill>
              <a:latin typeface="Avenir Book" panose="02000503020000020003" pitchFamily="2" charset="0"/>
              <a:cs typeface="Arial"/>
            </a:rPr>
            <a:pPr algn="ctr" rtl="0">
              <a:defRPr sz="1000"/>
            </a:pPr>
            <a:t> 1,270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812800</xdr:colOff>
      <xdr:row>28</xdr:row>
      <xdr:rowOff>88900</xdr:rowOff>
    </xdr:from>
    <xdr:to>
      <xdr:col>18</xdr:col>
      <xdr:colOff>304800</xdr:colOff>
      <xdr:row>30</xdr:row>
      <xdr:rowOff>25400</xdr:rowOff>
    </xdr:to>
    <xdr:sp macro="" textlink="Pivottables!AX12">
      <xdr:nvSpPr>
        <xdr:cNvPr id="231" name="Text Box 2">
          <a:extLst>
            <a:ext uri="{FF2B5EF4-FFF2-40B4-BE49-F238E27FC236}">
              <a16:creationId xmlns:a16="http://schemas.microsoft.com/office/drawing/2014/main" id="{080E3A67-B03D-BC40-B079-97B442CB35AF}"/>
            </a:ext>
          </a:extLst>
        </xdr:cNvPr>
        <xdr:cNvSpPr txBox="1">
          <a:spLocks noChangeArrowheads="1"/>
        </xdr:cNvSpPr>
      </xdr:nvSpPr>
      <xdr:spPr bwMode="auto">
        <a:xfrm>
          <a:off x="14020800" y="54229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3155E279-BA1B-8242-BA72-8D9F66344A26}" type="TxLink">
            <a:rPr lang="en-US" sz="900" b="0" i="0" u="none" strike="noStrike" baseline="0">
              <a:solidFill>
                <a:schemeClr val="bg1"/>
              </a:solidFill>
              <a:latin typeface="Avenir Book" panose="02000503020000020003" pitchFamily="2" charset="0"/>
              <a:cs typeface="Arial"/>
            </a:rPr>
            <a:pPr algn="ctr" rtl="0">
              <a:defRPr sz="1000"/>
            </a:pPr>
            <a:t>Premium</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177800</xdr:colOff>
      <xdr:row>29</xdr:row>
      <xdr:rowOff>88900</xdr:rowOff>
    </xdr:from>
    <xdr:to>
      <xdr:col>17</xdr:col>
      <xdr:colOff>812800</xdr:colOff>
      <xdr:row>31</xdr:row>
      <xdr:rowOff>25400</xdr:rowOff>
    </xdr:to>
    <xdr:sp macro="" textlink="Pivottables!AY12">
      <xdr:nvSpPr>
        <xdr:cNvPr id="232" name="Text Box 2">
          <a:extLst>
            <a:ext uri="{FF2B5EF4-FFF2-40B4-BE49-F238E27FC236}">
              <a16:creationId xmlns:a16="http://schemas.microsoft.com/office/drawing/2014/main" id="{D028892B-02F4-6240-94AF-85BF2FBF2F11}"/>
            </a:ext>
          </a:extLst>
        </xdr:cNvPr>
        <xdr:cNvSpPr txBox="1">
          <a:spLocks noChangeArrowheads="1"/>
        </xdr:cNvSpPr>
      </xdr:nvSpPr>
      <xdr:spPr bwMode="auto">
        <a:xfrm>
          <a:off x="14211300" y="56134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D861B30A-BB88-A346-9ED0-239B463B9EF9}" type="TxLink">
            <a:rPr lang="en-US" sz="900" b="0" i="0" u="none" strike="noStrike" baseline="0">
              <a:solidFill>
                <a:schemeClr val="bg1"/>
              </a:solidFill>
              <a:latin typeface="Avenir Book" panose="02000503020000020003" pitchFamily="2" charset="0"/>
              <a:cs typeface="Arial"/>
            </a:rPr>
            <a:pPr algn="ctr" rtl="0">
              <a:defRPr sz="1000"/>
            </a:pPr>
            <a:t> 58,148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431800</xdr:colOff>
      <xdr:row>36</xdr:row>
      <xdr:rowOff>101600</xdr:rowOff>
    </xdr:from>
    <xdr:to>
      <xdr:col>18</xdr:col>
      <xdr:colOff>38100</xdr:colOff>
      <xdr:row>38</xdr:row>
      <xdr:rowOff>12700</xdr:rowOff>
    </xdr:to>
    <xdr:sp macro="" textlink="Pivottables!AZ13">
      <xdr:nvSpPr>
        <xdr:cNvPr id="235" name="Text Box 2">
          <a:extLst>
            <a:ext uri="{FF2B5EF4-FFF2-40B4-BE49-F238E27FC236}">
              <a16:creationId xmlns:a16="http://schemas.microsoft.com/office/drawing/2014/main" id="{17078A21-ED93-E74E-AF2D-F59EAA501212}"/>
            </a:ext>
          </a:extLst>
        </xdr:cNvPr>
        <xdr:cNvSpPr txBox="1">
          <a:spLocks noChangeArrowheads="1"/>
        </xdr:cNvSpPr>
      </xdr:nvSpPr>
      <xdr:spPr bwMode="auto">
        <a:xfrm>
          <a:off x="14465300" y="6959600"/>
          <a:ext cx="4318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E12B7DF6-236E-8B47-85B9-810175A1020F}" type="TxLink">
            <a:rPr lang="en-US" sz="900" b="0" i="0" u="none" strike="noStrike" baseline="0">
              <a:solidFill>
                <a:schemeClr val="bg1"/>
              </a:solidFill>
              <a:latin typeface="Avenir Book" panose="02000503020000020003" pitchFamily="2" charset="0"/>
              <a:cs typeface="Arial"/>
            </a:rPr>
            <a:pPr algn="ctr" rtl="0">
              <a:defRPr sz="1000"/>
            </a:pPr>
            <a:t>10.00%</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444500</xdr:colOff>
      <xdr:row>34</xdr:row>
      <xdr:rowOff>12700</xdr:rowOff>
    </xdr:from>
    <xdr:to>
      <xdr:col>18</xdr:col>
      <xdr:colOff>762000</xdr:colOff>
      <xdr:row>35</xdr:row>
      <xdr:rowOff>139700</xdr:rowOff>
    </xdr:to>
    <xdr:sp macro="" textlink="Pivottables!AX13">
      <xdr:nvSpPr>
        <xdr:cNvPr id="236" name="Text Box 2">
          <a:extLst>
            <a:ext uri="{FF2B5EF4-FFF2-40B4-BE49-F238E27FC236}">
              <a16:creationId xmlns:a16="http://schemas.microsoft.com/office/drawing/2014/main" id="{12C14633-10C6-114D-A8E5-A5B7B31FC9A7}"/>
            </a:ext>
          </a:extLst>
        </xdr:cNvPr>
        <xdr:cNvSpPr txBox="1">
          <a:spLocks noChangeArrowheads="1"/>
        </xdr:cNvSpPr>
      </xdr:nvSpPr>
      <xdr:spPr bwMode="auto">
        <a:xfrm>
          <a:off x="14478000" y="64897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C40CD25-B287-E64B-8F79-6577D31E2103}" type="TxLink">
            <a:rPr lang="en-US" sz="900" b="0" i="0" u="none" strike="noStrike" baseline="0">
              <a:solidFill>
                <a:schemeClr val="bg1"/>
              </a:solidFill>
              <a:latin typeface="Avenir Book" panose="02000503020000020003" pitchFamily="2" charset="0"/>
              <a:cs typeface="Arial"/>
            </a:rPr>
            <a:pPr algn="ctr" rtl="0">
              <a:defRPr sz="1000"/>
            </a:pPr>
            <a:t>Prime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698500</xdr:colOff>
      <xdr:row>35</xdr:row>
      <xdr:rowOff>12700</xdr:rowOff>
    </xdr:from>
    <xdr:to>
      <xdr:col>18</xdr:col>
      <xdr:colOff>508000</xdr:colOff>
      <xdr:row>36</xdr:row>
      <xdr:rowOff>139700</xdr:rowOff>
    </xdr:to>
    <xdr:sp macro="" textlink="Pivottables!AY13">
      <xdr:nvSpPr>
        <xdr:cNvPr id="237" name="Text Box 2">
          <a:extLst>
            <a:ext uri="{FF2B5EF4-FFF2-40B4-BE49-F238E27FC236}">
              <a16:creationId xmlns:a16="http://schemas.microsoft.com/office/drawing/2014/main" id="{097B305E-D368-8D41-A75F-882B7B175EFC}"/>
            </a:ext>
          </a:extLst>
        </xdr:cNvPr>
        <xdr:cNvSpPr txBox="1">
          <a:spLocks noChangeArrowheads="1"/>
        </xdr:cNvSpPr>
      </xdr:nvSpPr>
      <xdr:spPr bwMode="auto">
        <a:xfrm>
          <a:off x="14732000" y="66802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69200D2-5BD8-DE45-997F-45B6F223083C}" type="TxLink">
            <a:rPr lang="en-US" sz="900" b="0" i="0" u="none" strike="noStrike" baseline="0">
              <a:solidFill>
                <a:schemeClr val="bg1"/>
              </a:solidFill>
              <a:latin typeface="Avenir Book" panose="02000503020000020003" pitchFamily="2" charset="0"/>
              <a:cs typeface="Arial"/>
            </a:rPr>
            <a:pPr algn="ctr" rtl="0">
              <a:defRPr sz="1000"/>
            </a:pPr>
            <a:t> 72,081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127000</xdr:colOff>
      <xdr:row>30</xdr:row>
      <xdr:rowOff>0</xdr:rowOff>
    </xdr:from>
    <xdr:to>
      <xdr:col>5</xdr:col>
      <xdr:colOff>615131</xdr:colOff>
      <xdr:row>32</xdr:row>
      <xdr:rowOff>101108</xdr:rowOff>
    </xdr:to>
    <xdr:sp macro="" textlink="">
      <xdr:nvSpPr>
        <xdr:cNvPr id="238" name="Donut 237">
          <a:extLst>
            <a:ext uri="{FF2B5EF4-FFF2-40B4-BE49-F238E27FC236}">
              <a16:creationId xmlns:a16="http://schemas.microsoft.com/office/drawing/2014/main" id="{0E63C6BF-F214-614A-A0C0-33EE28D9F065}"/>
            </a:ext>
          </a:extLst>
        </xdr:cNvPr>
        <xdr:cNvSpPr/>
      </xdr:nvSpPr>
      <xdr:spPr>
        <a:xfrm>
          <a:off x="4254500" y="5715000"/>
          <a:ext cx="488131" cy="482108"/>
        </a:xfrm>
        <a:prstGeom prst="donut">
          <a:avLst>
            <a:gd name="adj" fmla="val 91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4</xdr:col>
      <xdr:colOff>38648</xdr:colOff>
      <xdr:row>33</xdr:row>
      <xdr:rowOff>91460</xdr:rowOff>
    </xdr:from>
    <xdr:to>
      <xdr:col>5</xdr:col>
      <xdr:colOff>317856</xdr:colOff>
      <xdr:row>37</xdr:row>
      <xdr:rowOff>31593</xdr:rowOff>
    </xdr:to>
    <xdr:grpSp>
      <xdr:nvGrpSpPr>
        <xdr:cNvPr id="230" name="Group 229">
          <a:extLst>
            <a:ext uri="{FF2B5EF4-FFF2-40B4-BE49-F238E27FC236}">
              <a16:creationId xmlns:a16="http://schemas.microsoft.com/office/drawing/2014/main" id="{DAE374C7-5AB6-E94A-BA74-A5C3C3C978F9}"/>
            </a:ext>
          </a:extLst>
        </xdr:cNvPr>
        <xdr:cNvGrpSpPr/>
      </xdr:nvGrpSpPr>
      <xdr:grpSpPr>
        <a:xfrm rot="2872942">
          <a:off x="3541935" y="6176673"/>
          <a:ext cx="702133" cy="1104708"/>
          <a:chOff x="3156944" y="4860021"/>
          <a:chExt cx="702133" cy="1104708"/>
        </a:xfrm>
      </xdr:grpSpPr>
      <xdr:cxnSp macro="">
        <xdr:nvCxnSpPr>
          <xdr:cNvPr id="241" name="Straight Connector 240">
            <a:extLst>
              <a:ext uri="{FF2B5EF4-FFF2-40B4-BE49-F238E27FC236}">
                <a16:creationId xmlns:a16="http://schemas.microsoft.com/office/drawing/2014/main" id="{CBC62F6C-A5C8-C74E-B49B-1FAE6CB3B6D5}"/>
              </a:ext>
            </a:extLst>
          </xdr:cNvPr>
          <xdr:cNvCxnSpPr/>
        </xdr:nvCxnSpPr>
        <xdr:spPr>
          <a:xfrm rot="13217647">
            <a:off x="3156944" y="4860021"/>
            <a:ext cx="702133" cy="64041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2" name="Oval 241">
            <a:extLst>
              <a:ext uri="{FF2B5EF4-FFF2-40B4-BE49-F238E27FC236}">
                <a16:creationId xmlns:a16="http://schemas.microsoft.com/office/drawing/2014/main" id="{5C1E407B-1C77-0941-AE4C-2EF348E9E254}"/>
              </a:ext>
            </a:extLst>
          </xdr:cNvPr>
          <xdr:cNvSpPr/>
        </xdr:nvSpPr>
        <xdr:spPr>
          <a:xfrm>
            <a:off x="3403600" y="5537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55459</xdr:colOff>
      <xdr:row>23</xdr:row>
      <xdr:rowOff>125241</xdr:rowOff>
    </xdr:from>
    <xdr:to>
      <xdr:col>5</xdr:col>
      <xdr:colOff>488330</xdr:colOff>
      <xdr:row>29</xdr:row>
      <xdr:rowOff>151717</xdr:rowOff>
    </xdr:to>
    <xdr:grpSp>
      <xdr:nvGrpSpPr>
        <xdr:cNvPr id="244" name="Group 243">
          <a:extLst>
            <a:ext uri="{FF2B5EF4-FFF2-40B4-BE49-F238E27FC236}">
              <a16:creationId xmlns:a16="http://schemas.microsoft.com/office/drawing/2014/main" id="{E9E38ED4-47CA-6E4B-8BF1-76B0F8352A28}"/>
            </a:ext>
          </a:extLst>
        </xdr:cNvPr>
        <xdr:cNvGrpSpPr/>
      </xdr:nvGrpSpPr>
      <xdr:grpSpPr>
        <a:xfrm rot="11623462">
          <a:off x="4182959" y="4506741"/>
          <a:ext cx="432871" cy="1169476"/>
          <a:chOff x="3403601" y="4795253"/>
          <a:chExt cx="432871" cy="1169476"/>
        </a:xfrm>
      </xdr:grpSpPr>
      <xdr:cxnSp macro="">
        <xdr:nvCxnSpPr>
          <xdr:cNvPr id="245" name="Straight Connector 244">
            <a:extLst>
              <a:ext uri="{FF2B5EF4-FFF2-40B4-BE49-F238E27FC236}">
                <a16:creationId xmlns:a16="http://schemas.microsoft.com/office/drawing/2014/main" id="{266DC468-5F45-3242-84EA-25402316084C}"/>
              </a:ext>
            </a:extLst>
          </xdr:cNvPr>
          <xdr:cNvCxnSpPr/>
        </xdr:nvCxnSpPr>
        <xdr:spPr>
          <a:xfrm rot="10084740">
            <a:off x="3476508" y="4795253"/>
            <a:ext cx="2794" cy="86587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6" name="Oval 245">
            <a:extLst>
              <a:ext uri="{FF2B5EF4-FFF2-40B4-BE49-F238E27FC236}">
                <a16:creationId xmlns:a16="http://schemas.microsoft.com/office/drawing/2014/main" id="{2838111C-8069-414B-AE75-F26E96A38223}"/>
              </a:ext>
            </a:extLst>
          </xdr:cNvPr>
          <xdr:cNvSpPr/>
        </xdr:nvSpPr>
        <xdr:spPr>
          <a:xfrm>
            <a:off x="3403601" y="5537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38100</xdr:colOff>
      <xdr:row>22</xdr:row>
      <xdr:rowOff>152400</xdr:rowOff>
    </xdr:from>
    <xdr:to>
      <xdr:col>6</xdr:col>
      <xdr:colOff>660400</xdr:colOff>
      <xdr:row>24</xdr:row>
      <xdr:rowOff>88900</xdr:rowOff>
    </xdr:to>
    <xdr:sp macro="" textlink="Pivottables!AX9">
      <xdr:nvSpPr>
        <xdr:cNvPr id="180" name="Text Box 2">
          <a:extLst>
            <a:ext uri="{FF2B5EF4-FFF2-40B4-BE49-F238E27FC236}">
              <a16:creationId xmlns:a16="http://schemas.microsoft.com/office/drawing/2014/main" id="{F9F4743A-3A24-6642-9619-E57BDD81EE22}"/>
            </a:ext>
          </a:extLst>
        </xdr:cNvPr>
        <xdr:cNvSpPr txBox="1">
          <a:spLocks noChangeArrowheads="1"/>
        </xdr:cNvSpPr>
      </xdr:nvSpPr>
      <xdr:spPr bwMode="auto">
        <a:xfrm>
          <a:off x="4165600" y="43434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446BD964-0FD2-7E40-9363-32262F51FB13}" type="TxLink">
            <a:rPr lang="en-US" sz="900" b="0" i="0" u="none" strike="noStrike" baseline="0">
              <a:solidFill>
                <a:schemeClr val="bg1"/>
              </a:solidFill>
              <a:latin typeface="Avenir Book" panose="02000503020000020003" pitchFamily="2" charset="0"/>
              <a:cs typeface="Arial"/>
            </a:rPr>
            <a:pPr algn="ctr" rtl="0">
              <a:defRPr sz="1000"/>
            </a:pPr>
            <a:t>New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482600</xdr:colOff>
      <xdr:row>23</xdr:row>
      <xdr:rowOff>152400</xdr:rowOff>
    </xdr:from>
    <xdr:to>
      <xdr:col>6</xdr:col>
      <xdr:colOff>292100</xdr:colOff>
      <xdr:row>25</xdr:row>
      <xdr:rowOff>88900</xdr:rowOff>
    </xdr:to>
    <xdr:sp macro="" textlink="Pivottables!AY9">
      <xdr:nvSpPr>
        <xdr:cNvPr id="181" name="Text Box 2">
          <a:extLst>
            <a:ext uri="{FF2B5EF4-FFF2-40B4-BE49-F238E27FC236}">
              <a16:creationId xmlns:a16="http://schemas.microsoft.com/office/drawing/2014/main" id="{64D46D37-3733-184D-B0B5-7EA490DECE95}"/>
            </a:ext>
          </a:extLst>
        </xdr:cNvPr>
        <xdr:cNvSpPr txBox="1">
          <a:spLocks noChangeArrowheads="1"/>
        </xdr:cNvSpPr>
      </xdr:nvSpPr>
      <xdr:spPr bwMode="auto">
        <a:xfrm>
          <a:off x="4610100" y="4533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2C5A7BB1-FD7F-9B4B-912A-7A7AC4060A2C}" type="TxLink">
            <a:rPr lang="en-US" sz="900" b="0" i="0" u="none" strike="noStrike" baseline="0">
              <a:solidFill>
                <a:schemeClr val="bg1"/>
              </a:solidFill>
              <a:latin typeface="Avenir Book" panose="02000503020000020003" pitchFamily="2" charset="0"/>
              <a:cs typeface="Arial"/>
            </a:rPr>
            <a:pPr algn="ctr" rtl="0">
              <a:defRPr sz="1000"/>
            </a:pPr>
            <a:t> 88,900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114300</xdr:colOff>
      <xdr:row>24</xdr:row>
      <xdr:rowOff>12700</xdr:rowOff>
    </xdr:from>
    <xdr:to>
      <xdr:col>5</xdr:col>
      <xdr:colOff>584200</xdr:colOff>
      <xdr:row>25</xdr:row>
      <xdr:rowOff>114300</xdr:rowOff>
    </xdr:to>
    <xdr:sp macro="" textlink="Pivottables!AZ9">
      <xdr:nvSpPr>
        <xdr:cNvPr id="178" name="Text Box 2">
          <a:extLst>
            <a:ext uri="{FF2B5EF4-FFF2-40B4-BE49-F238E27FC236}">
              <a16:creationId xmlns:a16="http://schemas.microsoft.com/office/drawing/2014/main" id="{92D04C4F-8120-F74D-8095-7CBEB8DEBDE0}"/>
            </a:ext>
          </a:extLst>
        </xdr:cNvPr>
        <xdr:cNvSpPr txBox="1">
          <a:spLocks noChangeArrowheads="1"/>
        </xdr:cNvSpPr>
      </xdr:nvSpPr>
      <xdr:spPr bwMode="auto">
        <a:xfrm>
          <a:off x="4241800" y="45847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700BB5EE-D8E2-174D-91F2-C022D607438F}" type="TxLink">
            <a:rPr lang="en-US" sz="900" b="0" i="0" u="none" strike="noStrike" baseline="0">
              <a:solidFill>
                <a:schemeClr val="bg1"/>
              </a:solidFill>
              <a:latin typeface="Avenir Book" panose="02000503020000020003" pitchFamily="2" charset="0"/>
              <a:cs typeface="Arial"/>
            </a:rPr>
            <a:pPr algn="ctr" rtl="0">
              <a:defRPr sz="1000"/>
            </a:pPr>
            <a:t>12.33%</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2</xdr:col>
      <xdr:colOff>800100</xdr:colOff>
      <xdr:row>35</xdr:row>
      <xdr:rowOff>50800</xdr:rowOff>
    </xdr:from>
    <xdr:to>
      <xdr:col>4</xdr:col>
      <xdr:colOff>596900</xdr:colOff>
      <xdr:row>36</xdr:row>
      <xdr:rowOff>177800</xdr:rowOff>
    </xdr:to>
    <xdr:sp macro="" textlink="Pivottables!AX10">
      <xdr:nvSpPr>
        <xdr:cNvPr id="252" name="Text Box 2">
          <a:extLst>
            <a:ext uri="{FF2B5EF4-FFF2-40B4-BE49-F238E27FC236}">
              <a16:creationId xmlns:a16="http://schemas.microsoft.com/office/drawing/2014/main" id="{25847D77-7613-9448-8F14-2EAA663F3BDF}"/>
            </a:ext>
          </a:extLst>
        </xdr:cNvPr>
        <xdr:cNvSpPr txBox="1">
          <a:spLocks noChangeArrowheads="1"/>
        </xdr:cNvSpPr>
      </xdr:nvSpPr>
      <xdr:spPr bwMode="auto">
        <a:xfrm>
          <a:off x="2451100" y="6718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DC327CE-4C61-B44C-8590-28014362C07E}" type="TxLink">
            <a:rPr lang="en-US" sz="900" b="0" i="0" u="none" strike="noStrike" baseline="0">
              <a:solidFill>
                <a:schemeClr val="bg1"/>
              </a:solidFill>
              <a:latin typeface="Avenir Book" panose="02000503020000020003" pitchFamily="2" charset="0"/>
              <a:cs typeface="Arial"/>
            </a:rPr>
            <a:pPr algn="ctr" rtl="0">
              <a:defRPr sz="1000"/>
            </a:pPr>
            <a:t>Renewal</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3</xdr:col>
      <xdr:colOff>330200</xdr:colOff>
      <xdr:row>36</xdr:row>
      <xdr:rowOff>88900</xdr:rowOff>
    </xdr:from>
    <xdr:to>
      <xdr:col>4</xdr:col>
      <xdr:colOff>139700</xdr:colOff>
      <xdr:row>38</xdr:row>
      <xdr:rowOff>25400</xdr:rowOff>
    </xdr:to>
    <xdr:sp macro="" textlink="Pivottables!AY10">
      <xdr:nvSpPr>
        <xdr:cNvPr id="253" name="Text Box 2">
          <a:extLst>
            <a:ext uri="{FF2B5EF4-FFF2-40B4-BE49-F238E27FC236}">
              <a16:creationId xmlns:a16="http://schemas.microsoft.com/office/drawing/2014/main" id="{22EC1084-AD26-4740-BF88-A6991D025DD7}"/>
            </a:ext>
          </a:extLst>
        </xdr:cNvPr>
        <xdr:cNvSpPr txBox="1">
          <a:spLocks noChangeArrowheads="1"/>
        </xdr:cNvSpPr>
      </xdr:nvSpPr>
      <xdr:spPr bwMode="auto">
        <a:xfrm>
          <a:off x="2806700" y="6946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79A6E01-03AB-B14E-A5B1-F74D8A8995A0}" type="TxLink">
            <a:rPr lang="en-US" sz="900" b="0" i="0" u="none" strike="noStrike" baseline="0">
              <a:solidFill>
                <a:schemeClr val="bg1"/>
              </a:solidFill>
              <a:latin typeface="Avenir Book" panose="02000503020000020003" pitchFamily="2" charset="0"/>
              <a:cs typeface="Arial"/>
            </a:rPr>
            <a:pPr algn="ctr" rtl="0">
              <a:defRPr sz="1000"/>
            </a:pPr>
            <a:t> 88,200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177800</xdr:colOff>
      <xdr:row>36</xdr:row>
      <xdr:rowOff>76200</xdr:rowOff>
    </xdr:from>
    <xdr:to>
      <xdr:col>4</xdr:col>
      <xdr:colOff>647700</xdr:colOff>
      <xdr:row>37</xdr:row>
      <xdr:rowOff>177800</xdr:rowOff>
    </xdr:to>
    <xdr:sp macro="" textlink="Pivottables!AZ10">
      <xdr:nvSpPr>
        <xdr:cNvPr id="254" name="Text Box 2">
          <a:extLst>
            <a:ext uri="{FF2B5EF4-FFF2-40B4-BE49-F238E27FC236}">
              <a16:creationId xmlns:a16="http://schemas.microsoft.com/office/drawing/2014/main" id="{8A0A7D9C-65EF-DD4F-895E-8A237B24C3D1}"/>
            </a:ext>
          </a:extLst>
        </xdr:cNvPr>
        <xdr:cNvSpPr txBox="1">
          <a:spLocks noChangeArrowheads="1"/>
        </xdr:cNvSpPr>
      </xdr:nvSpPr>
      <xdr:spPr bwMode="auto">
        <a:xfrm>
          <a:off x="3479800" y="69342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49CD6090-96DC-DE45-9EBA-4C05FDB03348}" type="TxLink">
            <a:rPr lang="en-US" sz="900" b="0" i="0" u="none" strike="noStrike" baseline="0">
              <a:solidFill>
                <a:schemeClr val="bg1"/>
              </a:solidFill>
              <a:latin typeface="Avenir Book" panose="02000503020000020003" pitchFamily="2" charset="0"/>
              <a:cs typeface="Arial"/>
            </a:rPr>
            <a:pPr algn="ctr" rtl="0">
              <a:defRPr sz="1000"/>
            </a:pPr>
            <a:t>12.23%</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8</xdr:col>
      <xdr:colOff>25400</xdr:colOff>
      <xdr:row>3</xdr:row>
      <xdr:rowOff>50800</xdr:rowOff>
    </xdr:from>
    <xdr:to>
      <xdr:col>9</xdr:col>
      <xdr:colOff>571500</xdr:colOff>
      <xdr:row>4</xdr:row>
      <xdr:rowOff>177800</xdr:rowOff>
    </xdr:to>
    <xdr:sp macro="" textlink="Pivottables!AX20">
      <xdr:nvSpPr>
        <xdr:cNvPr id="255" name="Text Box 2">
          <a:extLst>
            <a:ext uri="{FF2B5EF4-FFF2-40B4-BE49-F238E27FC236}">
              <a16:creationId xmlns:a16="http://schemas.microsoft.com/office/drawing/2014/main" id="{83DD7DC6-D87B-024B-8003-3C7F1F9848DE}"/>
            </a:ext>
          </a:extLst>
        </xdr:cNvPr>
        <xdr:cNvSpPr txBox="1">
          <a:spLocks noChangeArrowheads="1"/>
        </xdr:cNvSpPr>
      </xdr:nvSpPr>
      <xdr:spPr bwMode="auto">
        <a:xfrm>
          <a:off x="6629400" y="622300"/>
          <a:ext cx="13716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1CD312C-A10D-2D4E-9554-C24BA9A7D776}" type="TxLink">
            <a:rPr lang="en-US" sz="900" b="0" i="0" u="none" strike="noStrike" baseline="0">
              <a:solidFill>
                <a:schemeClr val="bg1"/>
              </a:solidFill>
              <a:latin typeface="Avenir Book" panose="02000503020000020003" pitchFamily="2" charset="0"/>
              <a:cs typeface="Arial"/>
            </a:rPr>
            <a:pPr algn="ctr" rtl="0">
              <a:defRPr sz="1000"/>
            </a:pPr>
            <a:t>Software Metered License</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736600</xdr:colOff>
      <xdr:row>4</xdr:row>
      <xdr:rowOff>76200</xdr:rowOff>
    </xdr:from>
    <xdr:to>
      <xdr:col>8</xdr:col>
      <xdr:colOff>546100</xdr:colOff>
      <xdr:row>6</xdr:row>
      <xdr:rowOff>12700</xdr:rowOff>
    </xdr:to>
    <xdr:sp macro="" textlink="Pivottables!AY20">
      <xdr:nvSpPr>
        <xdr:cNvPr id="256" name="Text Box 2">
          <a:extLst>
            <a:ext uri="{FF2B5EF4-FFF2-40B4-BE49-F238E27FC236}">
              <a16:creationId xmlns:a16="http://schemas.microsoft.com/office/drawing/2014/main" id="{18337985-1ABF-374E-A43C-3ED33C924237}"/>
            </a:ext>
          </a:extLst>
        </xdr:cNvPr>
        <xdr:cNvSpPr txBox="1">
          <a:spLocks noChangeArrowheads="1"/>
        </xdr:cNvSpPr>
      </xdr:nvSpPr>
      <xdr:spPr bwMode="auto">
        <a:xfrm>
          <a:off x="6515100" y="8382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97DE1E9-129D-6549-A4BF-4CA9B7956FC1}" type="TxLink">
            <a:rPr lang="en-US" sz="900" b="0" i="0" u="none" strike="noStrike" baseline="0">
              <a:solidFill>
                <a:schemeClr val="bg1"/>
              </a:solidFill>
              <a:latin typeface="Avenir Book" panose="02000503020000020003" pitchFamily="2" charset="0"/>
              <a:cs typeface="Arial"/>
            </a:rPr>
            <a:pPr algn="ctr" rtl="0">
              <a:defRPr sz="1000"/>
            </a:pPr>
            <a:t> 56,987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419100</xdr:colOff>
      <xdr:row>4</xdr:row>
      <xdr:rowOff>127000</xdr:rowOff>
    </xdr:from>
    <xdr:to>
      <xdr:col>8</xdr:col>
      <xdr:colOff>63500</xdr:colOff>
      <xdr:row>6</xdr:row>
      <xdr:rowOff>38100</xdr:rowOff>
    </xdr:to>
    <xdr:sp macro="" textlink="Pivottables!AZ20">
      <xdr:nvSpPr>
        <xdr:cNvPr id="257" name="Text Box 2">
          <a:extLst>
            <a:ext uri="{FF2B5EF4-FFF2-40B4-BE49-F238E27FC236}">
              <a16:creationId xmlns:a16="http://schemas.microsoft.com/office/drawing/2014/main" id="{36F3FDD7-96FA-7541-A9B5-8AE0C429BD01}"/>
            </a:ext>
          </a:extLst>
        </xdr:cNvPr>
        <xdr:cNvSpPr txBox="1">
          <a:spLocks noChangeArrowheads="1"/>
        </xdr:cNvSpPr>
      </xdr:nvSpPr>
      <xdr:spPr bwMode="auto">
        <a:xfrm>
          <a:off x="6197600" y="8890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9D2EC6B5-8378-B44D-B429-BCE988ED3AD6}" type="TxLink">
            <a:rPr lang="en-US" sz="900" b="0" i="0" u="none" strike="noStrike" baseline="0">
              <a:solidFill>
                <a:schemeClr val="bg1"/>
              </a:solidFill>
              <a:latin typeface="Avenir Book" panose="02000503020000020003" pitchFamily="2" charset="0"/>
              <a:cs typeface="Arial"/>
            </a:rPr>
            <a:pPr algn="ctr" rtl="0">
              <a:defRPr sz="1000"/>
            </a:pPr>
            <a:t>7.91%</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12700</xdr:colOff>
      <xdr:row>36</xdr:row>
      <xdr:rowOff>152400</xdr:rowOff>
    </xdr:from>
    <xdr:to>
      <xdr:col>16</xdr:col>
      <xdr:colOff>139700</xdr:colOff>
      <xdr:row>37</xdr:row>
      <xdr:rowOff>12700</xdr:rowOff>
    </xdr:to>
    <xdr:cxnSp macro="">
      <xdr:nvCxnSpPr>
        <xdr:cNvPr id="261" name="Straight Connector 260">
          <a:extLst>
            <a:ext uri="{FF2B5EF4-FFF2-40B4-BE49-F238E27FC236}">
              <a16:creationId xmlns:a16="http://schemas.microsoft.com/office/drawing/2014/main" id="{68F5BB8A-FCF7-E24A-8E55-EC0CD80846CC}"/>
            </a:ext>
          </a:extLst>
        </xdr:cNvPr>
        <xdr:cNvCxnSpPr>
          <a:endCxn id="140" idx="1"/>
        </xdr:cNvCxnSpPr>
      </xdr:nvCxnSpPr>
      <xdr:spPr>
        <a:xfrm flipV="1">
          <a:off x="12395200" y="7010400"/>
          <a:ext cx="952500" cy="508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c:userShapes xmlns:c="http://schemas.openxmlformats.org/drawingml/2006/chart">
  <cdr:relSizeAnchor xmlns:cdr="http://schemas.openxmlformats.org/drawingml/2006/chartDrawing">
    <cdr:from>
      <cdr:x>0.37557</cdr:x>
      <cdr:y>0.18924</cdr:y>
    </cdr:from>
    <cdr:to>
      <cdr:x>0.46864</cdr:x>
      <cdr:y>0.47174</cdr:y>
    </cdr:to>
    <cdr:cxnSp macro="">
      <cdr:nvCxnSpPr>
        <cdr:cNvPr id="3" name="Straight Connector 2">
          <a:extLst xmlns:a="http://schemas.openxmlformats.org/drawingml/2006/main">
            <a:ext uri="{FF2B5EF4-FFF2-40B4-BE49-F238E27FC236}">
              <a16:creationId xmlns:a16="http://schemas.microsoft.com/office/drawing/2014/main" id="{161CB1B1-A3B3-884A-8FC3-86C47A917C42}"/>
            </a:ext>
          </a:extLst>
        </cdr:cNvPr>
        <cdr:cNvCxnSpPr/>
      </cdr:nvCxnSpPr>
      <cdr:spPr>
        <a:xfrm xmlns:a="http://schemas.openxmlformats.org/drawingml/2006/main" flipV="1">
          <a:off x="3911600" y="1384300"/>
          <a:ext cx="969264" cy="2066544"/>
        </a:xfrm>
        <a:prstGeom xmlns:a="http://schemas.openxmlformats.org/drawingml/2006/main" prst="line">
          <a:avLst/>
        </a:prstGeom>
        <a:ln xmlns:a="http://schemas.openxmlformats.org/drawingml/2006/main" w="12700">
          <a:gradFill>
            <a:gsLst>
              <a:gs pos="42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0.41825</cdr:x>
      <cdr:y>0.45486</cdr:y>
    </cdr:from>
    <cdr:to>
      <cdr:x>0.53653</cdr:x>
      <cdr:y>0.52778</cdr:y>
    </cdr:to>
    <cdr:cxnSp macro="">
      <cdr:nvCxnSpPr>
        <cdr:cNvPr id="5" name="Straight Connector 4">
          <a:extLst xmlns:a="http://schemas.openxmlformats.org/drawingml/2006/main">
            <a:ext uri="{FF2B5EF4-FFF2-40B4-BE49-F238E27FC236}">
              <a16:creationId xmlns:a16="http://schemas.microsoft.com/office/drawing/2014/main" id="{736B6276-B3B6-2043-947F-9350527AE1D1}"/>
            </a:ext>
          </a:extLst>
        </cdr:cNvPr>
        <cdr:cNvCxnSpPr/>
      </cdr:nvCxnSpPr>
      <cdr:spPr>
        <a:xfrm xmlns:a="http://schemas.openxmlformats.org/drawingml/2006/main" flipV="1">
          <a:off x="4356100" y="3327400"/>
          <a:ext cx="1231900" cy="533400"/>
        </a:xfrm>
        <a:prstGeom xmlns:a="http://schemas.openxmlformats.org/drawingml/2006/main" prst="line">
          <a:avLst/>
        </a:prstGeom>
        <a:ln xmlns:a="http://schemas.openxmlformats.org/drawingml/2006/main" w="12700">
          <a:gradFill>
            <a:gsLst>
              <a:gs pos="50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0.40972</cdr:x>
      <cdr:y>0.6441</cdr:y>
    </cdr:from>
    <cdr:to>
      <cdr:x>0.61214</cdr:x>
      <cdr:y>0.80208</cdr:y>
    </cdr:to>
    <cdr:cxnSp macro="">
      <cdr:nvCxnSpPr>
        <cdr:cNvPr id="8" name="Straight Connector 7">
          <a:extLst xmlns:a="http://schemas.openxmlformats.org/drawingml/2006/main">
            <a:ext uri="{FF2B5EF4-FFF2-40B4-BE49-F238E27FC236}">
              <a16:creationId xmlns:a16="http://schemas.microsoft.com/office/drawing/2014/main" id="{02FB1598-CE17-5F40-8BBD-1AF801005090}"/>
            </a:ext>
          </a:extLst>
        </cdr:cNvPr>
        <cdr:cNvCxnSpPr/>
      </cdr:nvCxnSpPr>
      <cdr:spPr>
        <a:xfrm xmlns:a="http://schemas.openxmlformats.org/drawingml/2006/main">
          <a:off x="4267200" y="4711700"/>
          <a:ext cx="2108200" cy="1155700"/>
        </a:xfrm>
        <a:prstGeom xmlns:a="http://schemas.openxmlformats.org/drawingml/2006/main" prst="line">
          <a:avLst/>
        </a:prstGeom>
        <a:ln xmlns:a="http://schemas.openxmlformats.org/drawingml/2006/main" w="12700">
          <a:gradFill>
            <a:gsLst>
              <a:gs pos="40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0.33289</cdr:x>
      <cdr:y>0.69444</cdr:y>
    </cdr:from>
    <cdr:to>
      <cdr:x>0.37557</cdr:x>
      <cdr:y>0.86806</cdr:y>
    </cdr:to>
    <cdr:cxnSp macro="">
      <cdr:nvCxnSpPr>
        <cdr:cNvPr id="11" name="Straight Connector 10">
          <a:extLst xmlns:a="http://schemas.openxmlformats.org/drawingml/2006/main">
            <a:ext uri="{FF2B5EF4-FFF2-40B4-BE49-F238E27FC236}">
              <a16:creationId xmlns:a16="http://schemas.microsoft.com/office/drawing/2014/main" id="{C56E98AC-66F9-744A-9B76-4FDA9785E4D7}"/>
            </a:ext>
          </a:extLst>
        </cdr:cNvPr>
        <cdr:cNvCxnSpPr/>
      </cdr:nvCxnSpPr>
      <cdr:spPr>
        <a:xfrm xmlns:a="http://schemas.openxmlformats.org/drawingml/2006/main">
          <a:off x="3467100" y="5080000"/>
          <a:ext cx="444500" cy="1270000"/>
        </a:xfrm>
        <a:prstGeom xmlns:a="http://schemas.openxmlformats.org/drawingml/2006/main" prst="line">
          <a:avLst/>
        </a:prstGeom>
        <a:ln xmlns:a="http://schemas.openxmlformats.org/drawingml/2006/main" w="12700">
          <a:gradFill>
            <a:gsLst>
              <a:gs pos="51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0.15608</cdr:x>
      <cdr:y>0.63194</cdr:y>
    </cdr:from>
    <cdr:to>
      <cdr:x>0.26583</cdr:x>
      <cdr:y>0.7066</cdr:y>
    </cdr:to>
    <cdr:cxnSp macro="">
      <cdr:nvCxnSpPr>
        <cdr:cNvPr id="14" name="Straight Connector 13">
          <a:extLst xmlns:a="http://schemas.openxmlformats.org/drawingml/2006/main">
            <a:ext uri="{FF2B5EF4-FFF2-40B4-BE49-F238E27FC236}">
              <a16:creationId xmlns:a16="http://schemas.microsoft.com/office/drawing/2014/main" id="{F03E82D9-624E-884B-B63F-257CB4E3FE6A}"/>
            </a:ext>
          </a:extLst>
        </cdr:cNvPr>
        <cdr:cNvCxnSpPr/>
      </cdr:nvCxnSpPr>
      <cdr:spPr>
        <a:xfrm xmlns:a="http://schemas.openxmlformats.org/drawingml/2006/main" flipH="1">
          <a:off x="1625600" y="4622800"/>
          <a:ext cx="1143000" cy="546100"/>
        </a:xfrm>
        <a:prstGeom xmlns:a="http://schemas.openxmlformats.org/drawingml/2006/main" prst="line">
          <a:avLst/>
        </a:prstGeom>
        <a:ln xmlns:a="http://schemas.openxmlformats.org/drawingml/2006/main" w="12700">
          <a:gradFill>
            <a:gsLst>
              <a:gs pos="44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0.21827</cdr:x>
      <cdr:y>0.31076</cdr:y>
    </cdr:from>
    <cdr:to>
      <cdr:x>0.2768</cdr:x>
      <cdr:y>0.48785</cdr:y>
    </cdr:to>
    <cdr:cxnSp macro="">
      <cdr:nvCxnSpPr>
        <cdr:cNvPr id="17" name="Straight Connector 16">
          <a:extLst xmlns:a="http://schemas.openxmlformats.org/drawingml/2006/main">
            <a:ext uri="{FF2B5EF4-FFF2-40B4-BE49-F238E27FC236}">
              <a16:creationId xmlns:a16="http://schemas.microsoft.com/office/drawing/2014/main" id="{CCB234F3-5C6C-A647-BBE9-C77DD86EFC10}"/>
            </a:ext>
          </a:extLst>
        </cdr:cNvPr>
        <cdr:cNvCxnSpPr/>
      </cdr:nvCxnSpPr>
      <cdr:spPr>
        <a:xfrm xmlns:a="http://schemas.openxmlformats.org/drawingml/2006/main" flipH="1" flipV="1">
          <a:off x="2273300" y="2273300"/>
          <a:ext cx="609600" cy="1295400"/>
        </a:xfrm>
        <a:prstGeom xmlns:a="http://schemas.openxmlformats.org/drawingml/2006/main" prst="line">
          <a:avLst/>
        </a:prstGeom>
        <a:ln xmlns:a="http://schemas.openxmlformats.org/drawingml/2006/main" w="12700">
          <a:gradFill>
            <a:gsLst>
              <a:gs pos="44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0.71213</cdr:x>
      <cdr:y>0.23785</cdr:y>
    </cdr:from>
    <cdr:to>
      <cdr:x>0.75866</cdr:x>
      <cdr:y>0.3041</cdr:y>
    </cdr:to>
    <cdr:sp macro="" textlink="">
      <cdr:nvSpPr>
        <cdr:cNvPr id="20" name="Donut 19">
          <a:extLst xmlns:a="http://schemas.openxmlformats.org/drawingml/2006/main">
            <a:ext uri="{FF2B5EF4-FFF2-40B4-BE49-F238E27FC236}">
              <a16:creationId xmlns:a16="http://schemas.microsoft.com/office/drawing/2014/main" id="{ED4DC4DE-43F9-624F-BDB7-7EAA926E13B6}"/>
            </a:ext>
          </a:extLst>
        </cdr:cNvPr>
        <cdr:cNvSpPr/>
      </cdr:nvSpPr>
      <cdr:spPr>
        <a:xfrm xmlns:a="http://schemas.openxmlformats.org/drawingml/2006/main">
          <a:off x="7416800" y="1739900"/>
          <a:ext cx="484632" cy="484632"/>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0.73897</cdr:x>
      <cdr:y>0.13787</cdr:y>
    </cdr:from>
    <cdr:to>
      <cdr:x>0.76634</cdr:x>
      <cdr:y>0.23386</cdr:y>
    </cdr:to>
    <cdr:cxnSp macro="">
      <cdr:nvCxnSpPr>
        <cdr:cNvPr id="21" name="Straight Connector 20">
          <a:extLst xmlns:a="http://schemas.openxmlformats.org/drawingml/2006/main">
            <a:ext uri="{FF2B5EF4-FFF2-40B4-BE49-F238E27FC236}">
              <a16:creationId xmlns:a16="http://schemas.microsoft.com/office/drawing/2014/main" id="{BF0808CE-6440-BD49-B981-A531C42E496F}"/>
            </a:ext>
          </a:extLst>
        </cdr:cNvPr>
        <cdr:cNvCxnSpPr/>
      </cdr:nvCxnSpPr>
      <cdr:spPr>
        <a:xfrm xmlns:a="http://schemas.openxmlformats.org/drawingml/2006/main" flipV="1">
          <a:off x="7751925" y="1003300"/>
          <a:ext cx="287175" cy="698501"/>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0.74726</cdr:x>
      <cdr:y>0.08337</cdr:y>
    </cdr:from>
    <cdr:to>
      <cdr:x>0.7954</cdr:x>
      <cdr:y>0.13888</cdr:y>
    </cdr:to>
    <cdr:sp macro="" textlink="">
      <cdr:nvSpPr>
        <cdr:cNvPr id="24" name="Oval 23">
          <a:extLst xmlns:a="http://schemas.openxmlformats.org/drawingml/2006/main">
            <a:ext uri="{FF2B5EF4-FFF2-40B4-BE49-F238E27FC236}">
              <a16:creationId xmlns:a16="http://schemas.microsoft.com/office/drawing/2014/main" id="{EBBF2AC0-5E76-174F-A0F8-ADA666690D46}"/>
            </a:ext>
          </a:extLst>
        </cdr:cNvPr>
        <cdr:cNvSpPr/>
      </cdr:nvSpPr>
      <cdr:spPr>
        <a:xfrm xmlns:a="http://schemas.openxmlformats.org/drawingml/2006/main">
          <a:off x="7838915" y="606690"/>
          <a:ext cx="504985" cy="403933"/>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0.81909</cdr:x>
      <cdr:y>0.77494</cdr:y>
    </cdr:from>
    <cdr:to>
      <cdr:x>0.86562</cdr:x>
      <cdr:y>0.84119</cdr:y>
    </cdr:to>
    <cdr:sp macro="" textlink="">
      <cdr:nvSpPr>
        <cdr:cNvPr id="30" name="Donut 29">
          <a:extLst xmlns:a="http://schemas.openxmlformats.org/drawingml/2006/main">
            <a:ext uri="{FF2B5EF4-FFF2-40B4-BE49-F238E27FC236}">
              <a16:creationId xmlns:a16="http://schemas.microsoft.com/office/drawing/2014/main" id="{8B60374F-FE28-854F-A339-057355848038}"/>
            </a:ext>
          </a:extLst>
        </cdr:cNvPr>
        <cdr:cNvSpPr/>
      </cdr:nvSpPr>
      <cdr:spPr>
        <a:xfrm xmlns:a="http://schemas.openxmlformats.org/drawingml/2006/main">
          <a:off x="8592369" y="5639292"/>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0.07143</cdr:x>
      <cdr:y>0.06108</cdr:y>
    </cdr:from>
    <cdr:to>
      <cdr:x>0.11796</cdr:x>
      <cdr:y>0.12733</cdr:y>
    </cdr:to>
    <cdr:sp macro="" textlink="">
      <cdr:nvSpPr>
        <cdr:cNvPr id="33" name="Donut 32">
          <a:extLst xmlns:a="http://schemas.openxmlformats.org/drawingml/2006/main">
            <a:ext uri="{FF2B5EF4-FFF2-40B4-BE49-F238E27FC236}">
              <a16:creationId xmlns:a16="http://schemas.microsoft.com/office/drawing/2014/main" id="{0B41D682-369F-AD41-8D17-375D7170A506}"/>
            </a:ext>
          </a:extLst>
        </cdr:cNvPr>
        <cdr:cNvSpPr/>
      </cdr:nvSpPr>
      <cdr:spPr>
        <a:xfrm xmlns:a="http://schemas.openxmlformats.org/drawingml/2006/main">
          <a:off x="749300" y="444500"/>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0.56174</cdr:x>
      <cdr:y>0</cdr:y>
    </cdr:from>
    <cdr:to>
      <cdr:x>0.60828</cdr:x>
      <cdr:y>0.06625</cdr:y>
    </cdr:to>
    <cdr:sp macro="" textlink="">
      <cdr:nvSpPr>
        <cdr:cNvPr id="31" name="Donut 30">
          <a:extLst xmlns:a="http://schemas.openxmlformats.org/drawingml/2006/main">
            <a:ext uri="{FF2B5EF4-FFF2-40B4-BE49-F238E27FC236}">
              <a16:creationId xmlns:a16="http://schemas.microsoft.com/office/drawing/2014/main" id="{B7DDB3DD-B0CD-CC43-89F2-BD1F2D17BF18}"/>
            </a:ext>
          </a:extLst>
        </cdr:cNvPr>
        <cdr:cNvSpPr/>
      </cdr:nvSpPr>
      <cdr:spPr>
        <a:xfrm xmlns:a="http://schemas.openxmlformats.org/drawingml/2006/main">
          <a:off x="5892800" y="0"/>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0.75804</cdr:x>
      <cdr:y>0.27979</cdr:y>
    </cdr:from>
    <cdr:to>
      <cdr:x>0.83051</cdr:x>
      <cdr:y>0.30773</cdr:y>
    </cdr:to>
    <cdr:cxnSp macro="">
      <cdr:nvCxnSpPr>
        <cdr:cNvPr id="38" name="Straight Connector 37">
          <a:extLst xmlns:a="http://schemas.openxmlformats.org/drawingml/2006/main">
            <a:ext uri="{FF2B5EF4-FFF2-40B4-BE49-F238E27FC236}">
              <a16:creationId xmlns:a16="http://schemas.microsoft.com/office/drawing/2014/main" id="{AE2196A1-712A-F242-869F-F5E2B1F8E2E9}"/>
            </a:ext>
          </a:extLst>
        </cdr:cNvPr>
        <cdr:cNvCxnSpPr>
          <a:stCxn xmlns:a="http://schemas.openxmlformats.org/drawingml/2006/main" id="39" idx="2"/>
        </cdr:cNvCxnSpPr>
      </cdr:nvCxnSpPr>
      <cdr:spPr>
        <a:xfrm xmlns:a="http://schemas.openxmlformats.org/drawingml/2006/main" flipH="1" flipV="1">
          <a:off x="7951942" y="2036034"/>
          <a:ext cx="760258" cy="203381"/>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0.83051</cdr:x>
      <cdr:y>0.27836</cdr:y>
    </cdr:from>
    <cdr:to>
      <cdr:x>0.87177</cdr:x>
      <cdr:y>0.33711</cdr:y>
    </cdr:to>
    <cdr:sp macro="" textlink="">
      <cdr:nvSpPr>
        <cdr:cNvPr id="39" name="Oval 38">
          <a:extLst xmlns:a="http://schemas.openxmlformats.org/drawingml/2006/main">
            <a:ext uri="{FF2B5EF4-FFF2-40B4-BE49-F238E27FC236}">
              <a16:creationId xmlns:a16="http://schemas.microsoft.com/office/drawing/2014/main" id="{E92B58AD-13FA-414E-AC1E-63BAFEE51619}"/>
            </a:ext>
          </a:extLst>
        </cdr:cNvPr>
        <cdr:cNvSpPr/>
      </cdr:nvSpPr>
      <cdr:spPr>
        <a:xfrm xmlns:a="http://schemas.openxmlformats.org/drawingml/2006/main">
          <a:off x="8712200" y="202565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0.74818</cdr:x>
      <cdr:y>0.30541</cdr:y>
    </cdr:from>
    <cdr:to>
      <cdr:x>0.82323</cdr:x>
      <cdr:y>0.38557</cdr:y>
    </cdr:to>
    <cdr:cxnSp macro="">
      <cdr:nvCxnSpPr>
        <cdr:cNvPr id="41" name="Straight Connector 40">
          <a:extLst xmlns:a="http://schemas.openxmlformats.org/drawingml/2006/main">
            <a:ext uri="{FF2B5EF4-FFF2-40B4-BE49-F238E27FC236}">
              <a16:creationId xmlns:a16="http://schemas.microsoft.com/office/drawing/2014/main" id="{F870525F-6F66-AA46-90B1-0DF0A22C7A51}"/>
            </a:ext>
          </a:extLst>
        </cdr:cNvPr>
        <cdr:cNvCxnSpPr>
          <a:stCxn xmlns:a="http://schemas.openxmlformats.org/drawingml/2006/main" id="42" idx="1"/>
        </cdr:cNvCxnSpPr>
      </cdr:nvCxnSpPr>
      <cdr:spPr>
        <a:xfrm xmlns:a="http://schemas.openxmlformats.org/drawingml/2006/main" flipH="1" flipV="1">
          <a:off x="7848600" y="2222500"/>
          <a:ext cx="787292" cy="58331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0.81719</cdr:x>
      <cdr:y>0.37696</cdr:y>
    </cdr:from>
    <cdr:to>
      <cdr:x>0.85846</cdr:x>
      <cdr:y>0.43571</cdr:y>
    </cdr:to>
    <cdr:sp macro="" textlink="">
      <cdr:nvSpPr>
        <cdr:cNvPr id="42" name="Oval 41">
          <a:extLst xmlns:a="http://schemas.openxmlformats.org/drawingml/2006/main">
            <a:ext uri="{FF2B5EF4-FFF2-40B4-BE49-F238E27FC236}">
              <a16:creationId xmlns:a16="http://schemas.microsoft.com/office/drawing/2014/main" id="{EA927FB4-30EB-C145-94EF-7676235037E5}"/>
            </a:ext>
          </a:extLst>
        </cdr:cNvPr>
        <cdr:cNvSpPr/>
      </cdr:nvSpPr>
      <cdr:spPr>
        <a:xfrm xmlns:a="http://schemas.openxmlformats.org/drawingml/2006/main">
          <a:off x="8572500" y="27432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0.73366</cdr:x>
      <cdr:y>0.30366</cdr:y>
    </cdr:from>
    <cdr:to>
      <cdr:x>0.75908</cdr:x>
      <cdr:y>0.47818</cdr:y>
    </cdr:to>
    <cdr:cxnSp macro="">
      <cdr:nvCxnSpPr>
        <cdr:cNvPr id="44" name="Straight Connector 43">
          <a:extLst xmlns:a="http://schemas.openxmlformats.org/drawingml/2006/main">
            <a:ext uri="{FF2B5EF4-FFF2-40B4-BE49-F238E27FC236}">
              <a16:creationId xmlns:a16="http://schemas.microsoft.com/office/drawing/2014/main" id="{5385F298-C8E3-9044-A04C-A6EE4E99225A}"/>
            </a:ext>
          </a:extLst>
        </cdr:cNvPr>
        <cdr:cNvCxnSpPr/>
      </cdr:nvCxnSpPr>
      <cdr:spPr>
        <a:xfrm xmlns:a="http://schemas.openxmlformats.org/drawingml/2006/main" flipH="1" flipV="1">
          <a:off x="7696200" y="2209800"/>
          <a:ext cx="266700" cy="12700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0.74334</cdr:x>
      <cdr:y>0.46248</cdr:y>
    </cdr:from>
    <cdr:to>
      <cdr:x>0.78461</cdr:x>
      <cdr:y>0.52123</cdr:y>
    </cdr:to>
    <cdr:sp macro="" textlink="">
      <cdr:nvSpPr>
        <cdr:cNvPr id="45" name="Oval 44">
          <a:extLst xmlns:a="http://schemas.openxmlformats.org/drawingml/2006/main">
            <a:ext uri="{FF2B5EF4-FFF2-40B4-BE49-F238E27FC236}">
              <a16:creationId xmlns:a16="http://schemas.microsoft.com/office/drawing/2014/main" id="{D8B58CC1-BA6C-DA48-845E-34683B0F3108}"/>
            </a:ext>
          </a:extLst>
        </cdr:cNvPr>
        <cdr:cNvSpPr/>
      </cdr:nvSpPr>
      <cdr:spPr>
        <a:xfrm xmlns:a="http://schemas.openxmlformats.org/drawingml/2006/main">
          <a:off x="7797800" y="33655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0.7448</cdr:x>
      <cdr:y>0.18535</cdr:y>
    </cdr:from>
    <cdr:to>
      <cdr:x>0.86042</cdr:x>
      <cdr:y>0.24484</cdr:y>
    </cdr:to>
    <cdr:grpSp>
      <cdr:nvGrpSpPr>
        <cdr:cNvPr id="52" name="Group 51">
          <a:extLst xmlns:a="http://schemas.openxmlformats.org/drawingml/2006/main">
            <a:ext uri="{FF2B5EF4-FFF2-40B4-BE49-F238E27FC236}">
              <a16:creationId xmlns:a16="http://schemas.microsoft.com/office/drawing/2014/main" id="{AE0E7804-5794-8E4D-ABD1-EA0AC2E56536}"/>
            </a:ext>
          </a:extLst>
        </cdr:cNvPr>
        <cdr:cNvGrpSpPr/>
      </cdr:nvGrpSpPr>
      <cdr:grpSpPr>
        <a:xfrm xmlns:a="http://schemas.openxmlformats.org/drawingml/2006/main" rot="4088216">
          <a:off x="8203082" y="958829"/>
          <a:ext cx="432915" cy="1212877"/>
          <a:chOff x="8914329" y="895350"/>
          <a:chExt cx="432871" cy="1212850"/>
        </a:xfrm>
      </cdr:grpSpPr>
      <cdr:cxnSp macro="">
        <cdr:nvCxnSpPr>
          <cdr:cNvPr id="47" name="Straight Connector 46">
            <a:extLst xmlns:a="http://schemas.openxmlformats.org/drawingml/2006/main">
              <a:ext uri="{FF2B5EF4-FFF2-40B4-BE49-F238E27FC236}">
                <a16:creationId xmlns:a16="http://schemas.microsoft.com/office/drawing/2014/main" id="{0EE915B9-35A1-A949-9DC7-5539EF0FC94E}"/>
              </a:ext>
            </a:extLst>
          </cdr:cNvPr>
          <cdr:cNvCxnSpPr/>
        </cdr:nvCxnSpPr>
        <cdr:spPr>
          <a:xfrm xmlns:a="http://schemas.openxmlformats.org/drawingml/2006/main" flipV="1">
            <a:off x="9144580" y="1337534"/>
            <a:ext cx="12791" cy="770666"/>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8" name="Oval 47">
            <a:extLst xmlns:a="http://schemas.openxmlformats.org/drawingml/2006/main">
              <a:ext uri="{FF2B5EF4-FFF2-40B4-BE49-F238E27FC236}">
                <a16:creationId xmlns:a16="http://schemas.microsoft.com/office/drawing/2014/main" id="{F19DF664-7881-6147-8F7A-238CA1CFB8BA}"/>
              </a:ext>
            </a:extLst>
          </cdr:cNvPr>
          <cdr:cNvSpPr/>
        </cdr:nvSpPr>
        <cdr:spPr>
          <a:xfrm xmlns:a="http://schemas.openxmlformats.org/drawingml/2006/main">
            <a:off x="8914329" y="89535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0.86683</cdr:x>
      <cdr:y>0.81326</cdr:y>
    </cdr:from>
    <cdr:to>
      <cdr:x>0.92615</cdr:x>
      <cdr:y>0.82897</cdr:y>
    </cdr:to>
    <cdr:cxnSp macro="">
      <cdr:nvCxnSpPr>
        <cdr:cNvPr id="64" name="Straight Connector 63">
          <a:extLst xmlns:a="http://schemas.openxmlformats.org/drawingml/2006/main">
            <a:ext uri="{FF2B5EF4-FFF2-40B4-BE49-F238E27FC236}">
              <a16:creationId xmlns:a16="http://schemas.microsoft.com/office/drawing/2014/main" id="{707978B7-D364-C94B-952B-FC6A54028AB6}"/>
            </a:ext>
          </a:extLst>
        </cdr:cNvPr>
        <cdr:cNvCxnSpPr/>
      </cdr:nvCxnSpPr>
      <cdr:spPr>
        <a:xfrm xmlns:a="http://schemas.openxmlformats.org/drawingml/2006/main" flipH="1" flipV="1">
          <a:off x="9093200" y="5918200"/>
          <a:ext cx="622300" cy="1143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0.9201</cdr:x>
      <cdr:y>0.79407</cdr:y>
    </cdr:from>
    <cdr:to>
      <cdr:x>0.96136</cdr:x>
      <cdr:y>0.85282</cdr:y>
    </cdr:to>
    <cdr:sp macro="" textlink="">
      <cdr:nvSpPr>
        <cdr:cNvPr id="65" name="Oval 64">
          <a:extLst xmlns:a="http://schemas.openxmlformats.org/drawingml/2006/main">
            <a:ext uri="{FF2B5EF4-FFF2-40B4-BE49-F238E27FC236}">
              <a16:creationId xmlns:a16="http://schemas.microsoft.com/office/drawing/2014/main" id="{2F97C8C0-A2D2-7C4C-BAD2-2C0587A50698}"/>
            </a:ext>
          </a:extLst>
        </cdr:cNvPr>
        <cdr:cNvSpPr/>
      </cdr:nvSpPr>
      <cdr:spPr>
        <a:xfrm xmlns:a="http://schemas.openxmlformats.org/drawingml/2006/main">
          <a:off x="9652000" y="57785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0.83304</cdr:x>
      <cdr:y>0.66498</cdr:y>
    </cdr:from>
    <cdr:to>
      <cdr:x>0.9248</cdr:x>
      <cdr:y>0.75404</cdr:y>
    </cdr:to>
    <cdr:grpSp>
      <cdr:nvGrpSpPr>
        <cdr:cNvPr id="87" name="Group 86">
          <a:extLst xmlns:a="http://schemas.openxmlformats.org/drawingml/2006/main">
            <a:ext uri="{FF2B5EF4-FFF2-40B4-BE49-F238E27FC236}">
              <a16:creationId xmlns:a16="http://schemas.microsoft.com/office/drawing/2014/main" id="{4020994A-8088-5444-9BE1-84DEA6740BFB}"/>
            </a:ext>
          </a:extLst>
        </cdr:cNvPr>
        <cdr:cNvGrpSpPr/>
      </cdr:nvGrpSpPr>
      <cdr:grpSpPr>
        <a:xfrm xmlns:a="http://schemas.openxmlformats.org/drawingml/2006/main" rot="13700446">
          <a:off x="8895998" y="4681884"/>
          <a:ext cx="648098" cy="962581"/>
          <a:chOff x="8751004" y="4320596"/>
          <a:chExt cx="648067" cy="962604"/>
        </a:xfrm>
      </cdr:grpSpPr>
      <cdr:cxnSp macro="">
        <cdr:nvCxnSpPr>
          <cdr:cNvPr id="68" name="Straight Connector 67">
            <a:extLst xmlns:a="http://schemas.openxmlformats.org/drawingml/2006/main">
              <a:ext uri="{FF2B5EF4-FFF2-40B4-BE49-F238E27FC236}">
                <a16:creationId xmlns:a16="http://schemas.microsoft.com/office/drawing/2014/main" id="{D20C13FA-34C9-A549-A83A-5C00A2C66A71}"/>
              </a:ext>
            </a:extLst>
          </cdr:cNvPr>
          <cdr:cNvCxnSpPr/>
        </cdr:nvCxnSpPr>
        <cdr:spPr>
          <a:xfrm xmlns:a="http://schemas.openxmlformats.org/drawingml/2006/main" rot="7767460" flipH="1">
            <a:off x="8801094" y="4270506"/>
            <a:ext cx="512995" cy="613175"/>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9" name="Oval 68">
            <a:extLst xmlns:a="http://schemas.openxmlformats.org/drawingml/2006/main">
              <a:ext uri="{FF2B5EF4-FFF2-40B4-BE49-F238E27FC236}">
                <a16:creationId xmlns:a16="http://schemas.microsoft.com/office/drawing/2014/main" id="{9F69CFBC-7D60-0E4E-B99B-B8646A0B5DD1}"/>
              </a:ext>
            </a:extLst>
          </cdr:cNvPr>
          <cdr:cNvSpPr/>
        </cdr:nvSpPr>
        <cdr:spPr>
          <a:xfrm xmlns:a="http://schemas.openxmlformats.org/drawingml/2006/main">
            <a:off x="8966200" y="4855671"/>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0.11115</cdr:x>
      <cdr:y>0.00873</cdr:y>
    </cdr:from>
    <cdr:to>
      <cdr:x>0.14649</cdr:x>
      <cdr:y>0.07078</cdr:y>
    </cdr:to>
    <cdr:cxnSp macro="">
      <cdr:nvCxnSpPr>
        <cdr:cNvPr id="71" name="Straight Connector 70">
          <a:extLst xmlns:a="http://schemas.openxmlformats.org/drawingml/2006/main">
            <a:ext uri="{FF2B5EF4-FFF2-40B4-BE49-F238E27FC236}">
              <a16:creationId xmlns:a16="http://schemas.microsoft.com/office/drawing/2014/main" id="{9D628460-61FE-0848-89EB-73A190498E7C}"/>
            </a:ext>
          </a:extLst>
        </cdr:cNvPr>
        <cdr:cNvCxnSpPr>
          <a:stCxn xmlns:a="http://schemas.openxmlformats.org/drawingml/2006/main" id="33" idx="7"/>
        </cdr:cNvCxnSpPr>
      </cdr:nvCxnSpPr>
      <cdr:spPr>
        <a:xfrm xmlns:a="http://schemas.openxmlformats.org/drawingml/2006/main" flipV="1">
          <a:off x="1165946" y="63500"/>
          <a:ext cx="370754" cy="451603"/>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0.02906</cdr:x>
      <cdr:y>0.04188</cdr:y>
    </cdr:from>
    <cdr:to>
      <cdr:x>0.07022</cdr:x>
      <cdr:y>0.09075</cdr:y>
    </cdr:to>
    <cdr:cxnSp macro="">
      <cdr:nvCxnSpPr>
        <cdr:cNvPr id="73" name="Straight Connector 72">
          <a:extLst xmlns:a="http://schemas.openxmlformats.org/drawingml/2006/main">
            <a:ext uri="{FF2B5EF4-FFF2-40B4-BE49-F238E27FC236}">
              <a16:creationId xmlns:a16="http://schemas.microsoft.com/office/drawing/2014/main" id="{326DA7EA-586F-2E4C-880F-6F4BA4F12D4C}"/>
            </a:ext>
          </a:extLst>
        </cdr:cNvPr>
        <cdr:cNvCxnSpPr/>
      </cdr:nvCxnSpPr>
      <cdr:spPr>
        <a:xfrm xmlns:a="http://schemas.openxmlformats.org/drawingml/2006/main" flipH="1" flipV="1">
          <a:off x="304800" y="304800"/>
          <a:ext cx="431800" cy="3556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25400</xdr:colOff>
      <xdr:row>2</xdr:row>
      <xdr:rowOff>12192</xdr:rowOff>
    </xdr:to>
    <xdr:sp macro="" textlink="">
      <xdr:nvSpPr>
        <xdr:cNvPr id="2" name="Rectangle 1">
          <a:extLst>
            <a:ext uri="{FF2B5EF4-FFF2-40B4-BE49-F238E27FC236}">
              <a16:creationId xmlns:a16="http://schemas.microsoft.com/office/drawing/2014/main" id="{E4DF06BA-D6D3-944C-9F6B-13F297BBD2A3}"/>
            </a:ext>
          </a:extLst>
        </xdr:cNvPr>
        <xdr:cNvSpPr/>
      </xdr:nvSpPr>
      <xdr:spPr>
        <a:xfrm>
          <a:off x="0" y="0"/>
          <a:ext cx="18186400"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0</xdr:row>
      <xdr:rowOff>25400</xdr:rowOff>
    </xdr:from>
    <xdr:to>
      <xdr:col>2</xdr:col>
      <xdr:colOff>753872</xdr:colOff>
      <xdr:row>2</xdr:row>
      <xdr:rowOff>28448</xdr:rowOff>
    </xdr:to>
    <xdr:sp macro="" textlink="">
      <xdr:nvSpPr>
        <xdr:cNvPr id="3" name="TextBox 2">
          <a:extLst>
            <a:ext uri="{FF2B5EF4-FFF2-40B4-BE49-F238E27FC236}">
              <a16:creationId xmlns:a16="http://schemas.microsoft.com/office/drawing/2014/main" id="{A09A4698-3CD2-7F4D-9683-704DAA2EA766}"/>
            </a:ext>
          </a:extLst>
        </xdr:cNvPr>
        <xdr:cNvSpPr txBox="1"/>
      </xdr:nvSpPr>
      <xdr:spPr>
        <a:xfrm>
          <a:off x="9144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1" tooltip="Sales Process"/>
          <a:extLst>
            <a:ext uri="{FF2B5EF4-FFF2-40B4-BE49-F238E27FC236}">
              <a16:creationId xmlns:a16="http://schemas.microsoft.com/office/drawing/2014/main" id="{88979904-9CB5-F546-9F96-5B65DB5B158E}"/>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5E24DCF8-31AC-1F44-AE3B-EFA40F37C8A7}"/>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8A75C1A0-B154-B74D-B933-94DEC2239206}"/>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7" name="TextBox 6">
          <a:extLst>
            <a:ext uri="{FF2B5EF4-FFF2-40B4-BE49-F238E27FC236}">
              <a16:creationId xmlns:a16="http://schemas.microsoft.com/office/drawing/2014/main" id="{CC47181B-9553-874A-A7E4-5D863A4159C2}"/>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8" name="Graphic 7" descr="Compass with solid fill">
          <a:extLst>
            <a:ext uri="{FF2B5EF4-FFF2-40B4-BE49-F238E27FC236}">
              <a16:creationId xmlns:a16="http://schemas.microsoft.com/office/drawing/2014/main" id="{30A7FFE6-EB32-4C41-A92E-1FB2011FF6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2800" y="25400"/>
          <a:ext cx="355600" cy="330200"/>
        </a:xfrm>
        <a:prstGeom prst="rect">
          <a:avLst/>
        </a:prstGeom>
      </xdr:spPr>
    </xdr:pic>
    <xdr:clientData/>
  </xdr:twoCellAnchor>
  <xdr:twoCellAnchor>
    <xdr:from>
      <xdr:col>17</xdr:col>
      <xdr:colOff>317500</xdr:colOff>
      <xdr:row>1</xdr:row>
      <xdr:rowOff>127000</xdr:rowOff>
    </xdr:from>
    <xdr:to>
      <xdr:col>17</xdr:col>
      <xdr:colOff>591820</xdr:colOff>
      <xdr:row>1</xdr:row>
      <xdr:rowOff>172720</xdr:rowOff>
    </xdr:to>
    <xdr:sp macro="" textlink="">
      <xdr:nvSpPr>
        <xdr:cNvPr id="9" name="Rounded Rectangle 8">
          <a:extLst>
            <a:ext uri="{FF2B5EF4-FFF2-40B4-BE49-F238E27FC236}">
              <a16:creationId xmlns:a16="http://schemas.microsoft.com/office/drawing/2014/main" id="{7A76C3E6-FB7A-234A-8B90-474DE03AFB83}"/>
            </a:ext>
          </a:extLst>
        </xdr:cNvPr>
        <xdr:cNvSpPr/>
      </xdr:nvSpPr>
      <xdr:spPr>
        <a:xfrm>
          <a:off x="14351000" y="3175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35</xdr:row>
      <xdr:rowOff>88900</xdr:rowOff>
    </xdr:from>
    <xdr:to>
      <xdr:col>4</xdr:col>
      <xdr:colOff>279400</xdr:colOff>
      <xdr:row>39</xdr:row>
      <xdr:rowOff>50800</xdr:rowOff>
    </xdr:to>
    <xdr:sp macro="" textlink="'Pivottables 2'!$W$5">
      <xdr:nvSpPr>
        <xdr:cNvPr id="60" name="TextBox 59">
          <a:extLst>
            <a:ext uri="{FF2B5EF4-FFF2-40B4-BE49-F238E27FC236}">
              <a16:creationId xmlns:a16="http://schemas.microsoft.com/office/drawing/2014/main" id="{1C659CC5-263A-BE45-AACE-97186F412F9C}"/>
            </a:ext>
          </a:extLst>
        </xdr:cNvPr>
        <xdr:cNvSpPr txBox="1"/>
      </xdr:nvSpPr>
      <xdr:spPr>
        <a:xfrm>
          <a:off x="0" y="67564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197F9B-DF71-7B48-A799-D95B2766E61D}" type="TxLink">
            <a:rPr lang="en-US" sz="4800" b="0" i="0" u="none" strike="noStrike">
              <a:solidFill>
                <a:schemeClr val="bg2"/>
              </a:solidFill>
              <a:latin typeface="Avenir Book" panose="02000503020000020003" pitchFamily="2" charset="0"/>
              <a:cs typeface="Calibri"/>
            </a:rPr>
            <a:pPr algn="ctr"/>
            <a:t>75%</a:t>
          </a:fld>
          <a:endParaRPr lang="en-US" sz="4800">
            <a:solidFill>
              <a:schemeClr val="bg2"/>
            </a:solidFill>
            <a:latin typeface="Avenir Book" panose="02000503020000020003" pitchFamily="2" charset="0"/>
          </a:endParaRPr>
        </a:p>
      </xdr:txBody>
    </xdr:sp>
    <xdr:clientData/>
  </xdr:twoCellAnchor>
  <xdr:twoCellAnchor>
    <xdr:from>
      <xdr:col>0</xdr:col>
      <xdr:colOff>685800</xdr:colOff>
      <xdr:row>16</xdr:row>
      <xdr:rowOff>76201</xdr:rowOff>
    </xdr:from>
    <xdr:to>
      <xdr:col>2</xdr:col>
      <xdr:colOff>368300</xdr:colOff>
      <xdr:row>28</xdr:row>
      <xdr:rowOff>59267</xdr:rowOff>
    </xdr:to>
    <xdr:grpSp>
      <xdr:nvGrpSpPr>
        <xdr:cNvPr id="94" name="Group 93">
          <a:extLst>
            <a:ext uri="{FF2B5EF4-FFF2-40B4-BE49-F238E27FC236}">
              <a16:creationId xmlns:a16="http://schemas.microsoft.com/office/drawing/2014/main" id="{10F4699F-AA71-574A-BE31-76C3A28B2C99}"/>
            </a:ext>
          </a:extLst>
        </xdr:cNvPr>
        <xdr:cNvGrpSpPr/>
      </xdr:nvGrpSpPr>
      <xdr:grpSpPr>
        <a:xfrm>
          <a:off x="685800" y="3124201"/>
          <a:ext cx="1333500" cy="2269066"/>
          <a:chOff x="457200" y="5956301"/>
          <a:chExt cx="1333500" cy="2269066"/>
        </a:xfrm>
      </xdr:grpSpPr>
      <xdr:sp macro="" textlink="'Pivottables 2'!A4">
        <xdr:nvSpPr>
          <xdr:cNvPr id="10" name="TextBox 9">
            <a:extLst>
              <a:ext uri="{FF2B5EF4-FFF2-40B4-BE49-F238E27FC236}">
                <a16:creationId xmlns:a16="http://schemas.microsoft.com/office/drawing/2014/main" id="{3C474A4D-6CF5-4D44-A687-53044A5A243C}"/>
              </a:ext>
            </a:extLst>
          </xdr:cNvPr>
          <xdr:cNvSpPr txBox="1"/>
        </xdr:nvSpPr>
        <xdr:spPr>
          <a:xfrm>
            <a:off x="469901" y="5956301"/>
            <a:ext cx="930278"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58D495-80F3-5D4D-BA4B-154A035D1A83}" type="TxLink">
              <a:rPr lang="en-US" sz="1050" b="0" i="0" u="none" strike="noStrike">
                <a:solidFill>
                  <a:schemeClr val="bg2"/>
                </a:solidFill>
                <a:latin typeface="Avenir Book" panose="02000503020000020003" pitchFamily="2" charset="0"/>
                <a:ea typeface="+mn-ea"/>
                <a:cs typeface="Calibri"/>
              </a:rPr>
              <a:pPr marL="0" indent="0" algn="l"/>
              <a:t>Russia</a:t>
            </a:fld>
            <a:endParaRPr lang="en-US" sz="1000" b="0" i="0" u="none" strike="noStrike">
              <a:solidFill>
                <a:schemeClr val="bg2"/>
              </a:solidFill>
              <a:latin typeface="Avenir Book" panose="02000503020000020003" pitchFamily="2" charset="0"/>
              <a:ea typeface="+mn-ea"/>
              <a:cs typeface="Calibri"/>
            </a:endParaRPr>
          </a:p>
        </xdr:txBody>
      </xdr:sp>
      <xdr:sp macro="" textlink="'Pivottables 2'!A5">
        <xdr:nvSpPr>
          <xdr:cNvPr id="36" name="TextBox 35">
            <a:extLst>
              <a:ext uri="{FF2B5EF4-FFF2-40B4-BE49-F238E27FC236}">
                <a16:creationId xmlns:a16="http://schemas.microsoft.com/office/drawing/2014/main" id="{6D1BEA65-CA9D-7F49-9B05-BEC2276C5E3B}"/>
              </a:ext>
            </a:extLst>
          </xdr:cNvPr>
          <xdr:cNvSpPr txBox="1"/>
        </xdr:nvSpPr>
        <xdr:spPr>
          <a:xfrm>
            <a:off x="482600" y="6346447"/>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7E329E6-6C38-9A4B-9F5B-20311C1C65B3}" type="TxLink">
              <a:rPr lang="en-US" sz="1050" b="0" i="0" u="none" strike="noStrike">
                <a:solidFill>
                  <a:schemeClr val="bg1"/>
                </a:solidFill>
                <a:latin typeface="Avenir Book" panose="02000503020000020003" pitchFamily="2" charset="0"/>
                <a:ea typeface="+mn-ea"/>
                <a:cs typeface="Calibri"/>
              </a:rPr>
              <a:pPr marL="0" indent="0" algn="l"/>
              <a:t>Egypt</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A6">
        <xdr:nvSpPr>
          <xdr:cNvPr id="40" name="TextBox 39">
            <a:extLst>
              <a:ext uri="{FF2B5EF4-FFF2-40B4-BE49-F238E27FC236}">
                <a16:creationId xmlns:a16="http://schemas.microsoft.com/office/drawing/2014/main" id="{03CFA07D-84F6-E440-A64B-14297FD33A1C}"/>
              </a:ext>
            </a:extLst>
          </xdr:cNvPr>
          <xdr:cNvSpPr txBox="1"/>
        </xdr:nvSpPr>
        <xdr:spPr>
          <a:xfrm>
            <a:off x="482600" y="6761984"/>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47AFAD-90DA-9748-ADD9-E1DE0B6D98A2}" type="TxLink">
              <a:rPr lang="en-US" sz="1050" b="0" i="0" u="none" strike="noStrike">
                <a:solidFill>
                  <a:schemeClr val="bg1"/>
                </a:solidFill>
                <a:latin typeface="Avenir Book" panose="02000503020000020003" pitchFamily="2" charset="0"/>
                <a:ea typeface="+mn-ea"/>
                <a:cs typeface="Calibri"/>
              </a:rPr>
              <a:pPr marL="0" indent="0" algn="l"/>
              <a:t>United Kingdom</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7">
        <xdr:nvSpPr>
          <xdr:cNvPr id="44" name="TextBox 43">
            <a:extLst>
              <a:ext uri="{FF2B5EF4-FFF2-40B4-BE49-F238E27FC236}">
                <a16:creationId xmlns:a16="http://schemas.microsoft.com/office/drawing/2014/main" id="{E4EF680D-A9D8-8345-A2DE-BFFBF2A8AFE2}"/>
              </a:ext>
            </a:extLst>
          </xdr:cNvPr>
          <xdr:cNvSpPr txBox="1"/>
        </xdr:nvSpPr>
        <xdr:spPr>
          <a:xfrm>
            <a:off x="482600" y="7177522"/>
            <a:ext cx="1295400" cy="251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67A761-03C4-9243-831E-6024361D82EF}" type="TxLink">
              <a:rPr lang="en-US" sz="1050" b="0" i="0" u="none" strike="noStrike">
                <a:solidFill>
                  <a:schemeClr val="bg1"/>
                </a:solidFill>
                <a:latin typeface="Avenir Book" panose="02000503020000020003" pitchFamily="2" charset="0"/>
                <a:ea typeface="+mn-ea"/>
                <a:cs typeface="Calibri"/>
              </a:rPr>
              <a:pPr marL="0" indent="0" algn="l"/>
              <a:t>USA</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8">
        <xdr:nvSpPr>
          <xdr:cNvPr id="48" name="TextBox 47">
            <a:extLst>
              <a:ext uri="{FF2B5EF4-FFF2-40B4-BE49-F238E27FC236}">
                <a16:creationId xmlns:a16="http://schemas.microsoft.com/office/drawing/2014/main" id="{34319034-FEB0-424A-A191-E5F31CCD27DC}"/>
              </a:ext>
            </a:extLst>
          </xdr:cNvPr>
          <xdr:cNvSpPr txBox="1"/>
        </xdr:nvSpPr>
        <xdr:spPr>
          <a:xfrm>
            <a:off x="457200" y="7554953"/>
            <a:ext cx="1333500" cy="293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F403B4B-116F-FF4A-925A-E49CEC39D7DE}" type="TxLink">
              <a:rPr lang="en-US" sz="1050" b="0" i="0" u="none" strike="noStrike">
                <a:solidFill>
                  <a:schemeClr val="bg1"/>
                </a:solidFill>
                <a:latin typeface="Avenir Book" panose="02000503020000020003" pitchFamily="2" charset="0"/>
                <a:ea typeface="+mn-ea"/>
                <a:cs typeface="Calibri"/>
              </a:rPr>
              <a:pPr marL="0" indent="0" algn="l"/>
              <a:t>Canada</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9">
        <xdr:nvSpPr>
          <xdr:cNvPr id="52" name="TextBox 51">
            <a:extLst>
              <a:ext uri="{FF2B5EF4-FFF2-40B4-BE49-F238E27FC236}">
                <a16:creationId xmlns:a16="http://schemas.microsoft.com/office/drawing/2014/main" id="{8F02A221-44F8-0742-AADB-AF0AC31F24FB}"/>
              </a:ext>
            </a:extLst>
          </xdr:cNvPr>
          <xdr:cNvSpPr txBox="1"/>
        </xdr:nvSpPr>
        <xdr:spPr>
          <a:xfrm>
            <a:off x="482600" y="8008590"/>
            <a:ext cx="930277" cy="21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FA88A4-4794-284E-9B22-940CDD26EF8F}" type="TxLink">
              <a:rPr lang="en-US" sz="1050" b="0" i="0" u="none" strike="noStrike">
                <a:solidFill>
                  <a:schemeClr val="bg1"/>
                </a:solidFill>
                <a:latin typeface="Avenir Book" panose="02000503020000020003" pitchFamily="2" charset="0"/>
                <a:ea typeface="+mn-ea"/>
                <a:cs typeface="Calibri"/>
              </a:rPr>
              <a:pPr marL="0" indent="0" algn="l"/>
              <a:t>Brazil</a:t>
            </a:fld>
            <a:endParaRPr lang="en-US" sz="1000" b="0" i="0" u="none" strike="noStrike">
              <a:solidFill>
                <a:schemeClr val="bg1"/>
              </a:solidFill>
              <a:latin typeface="Avenir Book" panose="02000503020000020003" pitchFamily="2" charset="0"/>
              <a:ea typeface="+mn-ea"/>
              <a:cs typeface="Calibri"/>
            </a:endParaRPr>
          </a:p>
        </xdr:txBody>
      </xdr:sp>
    </xdr:grpSp>
    <xdr:clientData/>
  </xdr:twoCellAnchor>
  <xdr:twoCellAnchor>
    <xdr:from>
      <xdr:col>0</xdr:col>
      <xdr:colOff>177800</xdr:colOff>
      <xdr:row>13</xdr:row>
      <xdr:rowOff>12700</xdr:rowOff>
    </xdr:from>
    <xdr:to>
      <xdr:col>4</xdr:col>
      <xdr:colOff>204216</xdr:colOff>
      <xdr:row>15</xdr:row>
      <xdr:rowOff>15748</xdr:rowOff>
    </xdr:to>
    <xdr:graphicFrame macro="">
      <xdr:nvGraphicFramePr>
        <xdr:cNvPr id="62" name="Chart 61">
          <a:extLst>
            <a:ext uri="{FF2B5EF4-FFF2-40B4-BE49-F238E27FC236}">
              <a16:creationId xmlns:a16="http://schemas.microsoft.com/office/drawing/2014/main" id="{A8EB669C-AB37-6241-8C94-A80F96A26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38100</xdr:rowOff>
    </xdr:from>
    <xdr:to>
      <xdr:col>4</xdr:col>
      <xdr:colOff>279400</xdr:colOff>
      <xdr:row>6</xdr:row>
      <xdr:rowOff>0</xdr:rowOff>
    </xdr:to>
    <xdr:sp macro="" textlink="">
      <xdr:nvSpPr>
        <xdr:cNvPr id="57" name="TextBox 56">
          <a:extLst>
            <a:ext uri="{FF2B5EF4-FFF2-40B4-BE49-F238E27FC236}">
              <a16:creationId xmlns:a16="http://schemas.microsoft.com/office/drawing/2014/main" id="{CB2D6494-B241-A44F-BD0C-59825EF9EB41}"/>
            </a:ext>
          </a:extLst>
        </xdr:cNvPr>
        <xdr:cNvSpPr txBox="1"/>
      </xdr:nvSpPr>
      <xdr:spPr>
        <a:xfrm>
          <a:off x="0" y="4191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aseline="0">
              <a:solidFill>
                <a:schemeClr val="bg1"/>
              </a:solidFill>
              <a:latin typeface="Avenir Book" panose="02000503020000020003" pitchFamily="2" charset="0"/>
              <a:ea typeface="+mn-ea"/>
              <a:cs typeface="+mn-cs"/>
            </a:rPr>
            <a:t>Financial</a:t>
          </a:r>
          <a:r>
            <a:rPr lang="en-US" sz="2800" baseline="0">
              <a:solidFill>
                <a:schemeClr val="bg1"/>
              </a:solidFill>
              <a:latin typeface="Avenir Book" panose="02000503020000020003" pitchFamily="2" charset="0"/>
            </a:rPr>
            <a:t> Statistics</a:t>
          </a:r>
          <a:endParaRPr lang="en-US" sz="2800">
            <a:solidFill>
              <a:schemeClr val="bg1"/>
            </a:solidFill>
            <a:latin typeface="Avenir Book" panose="02000503020000020003" pitchFamily="2" charset="0"/>
          </a:endParaRPr>
        </a:p>
      </xdr:txBody>
    </xdr:sp>
    <xdr:clientData/>
  </xdr:twoCellAnchor>
  <xdr:twoCellAnchor>
    <xdr:from>
      <xdr:col>0</xdr:col>
      <xdr:colOff>165100</xdr:colOff>
      <xdr:row>10</xdr:row>
      <xdr:rowOff>88900</xdr:rowOff>
    </xdr:from>
    <xdr:to>
      <xdr:col>4</xdr:col>
      <xdr:colOff>101600</xdr:colOff>
      <xdr:row>13</xdr:row>
      <xdr:rowOff>76200</xdr:rowOff>
    </xdr:to>
    <mc:AlternateContent xmlns:mc="http://schemas.openxmlformats.org/markup-compatibility/2006" xmlns:a14="http://schemas.microsoft.com/office/drawing/2010/main">
      <mc:Choice Requires="a14">
        <xdr:graphicFrame macro="">
          <xdr:nvGraphicFramePr>
            <xdr:cNvPr id="61" name="Year 2">
              <a:extLst>
                <a:ext uri="{FF2B5EF4-FFF2-40B4-BE49-F238E27FC236}">
                  <a16:creationId xmlns:a16="http://schemas.microsoft.com/office/drawing/2014/main" id="{C3B91E05-37DC-684D-A510-2D829C99BD1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5100" y="1993900"/>
              <a:ext cx="3238500"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292100</xdr:colOff>
      <xdr:row>16</xdr:row>
      <xdr:rowOff>76201</xdr:rowOff>
    </xdr:from>
    <xdr:to>
      <xdr:col>4</xdr:col>
      <xdr:colOff>533400</xdr:colOff>
      <xdr:row>28</xdr:row>
      <xdr:rowOff>88900</xdr:rowOff>
    </xdr:to>
    <xdr:grpSp>
      <xdr:nvGrpSpPr>
        <xdr:cNvPr id="88" name="Group 87">
          <a:extLst>
            <a:ext uri="{FF2B5EF4-FFF2-40B4-BE49-F238E27FC236}">
              <a16:creationId xmlns:a16="http://schemas.microsoft.com/office/drawing/2014/main" id="{78F72849-EF62-3042-B6F9-AB97CE449AE3}"/>
            </a:ext>
          </a:extLst>
        </xdr:cNvPr>
        <xdr:cNvGrpSpPr/>
      </xdr:nvGrpSpPr>
      <xdr:grpSpPr>
        <a:xfrm>
          <a:off x="292100" y="3124201"/>
          <a:ext cx="3543300" cy="2298699"/>
          <a:chOff x="469900" y="5651501"/>
          <a:chExt cx="3543300" cy="2298699"/>
        </a:xfrm>
      </xdr:grpSpPr>
      <xdr:sp macro="" textlink="'Pivottables 2'!B4">
        <xdr:nvSpPr>
          <xdr:cNvPr id="12" name="TextBox 11">
            <a:extLst>
              <a:ext uri="{FF2B5EF4-FFF2-40B4-BE49-F238E27FC236}">
                <a16:creationId xmlns:a16="http://schemas.microsoft.com/office/drawing/2014/main" id="{0A511EB3-FBA0-B747-8B2E-1BE55686420C}"/>
              </a:ext>
            </a:extLst>
          </xdr:cNvPr>
          <xdr:cNvSpPr txBox="1"/>
        </xdr:nvSpPr>
        <xdr:spPr>
          <a:xfrm>
            <a:off x="2083788" y="565150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0008B38-67CF-A948-929E-08588E806255}" type="TxLink">
              <a:rPr lang="en-US" sz="1050" b="0" i="0" u="none" strike="noStrike">
                <a:solidFill>
                  <a:schemeClr val="bg1"/>
                </a:solidFill>
                <a:latin typeface="Avenir Book" panose="02000503020000020003" pitchFamily="2" charset="0"/>
                <a:ea typeface="+mn-ea"/>
                <a:cs typeface="Calibri"/>
              </a:rPr>
              <a:pPr marL="0" indent="0" algn="l"/>
              <a:t> 219,404 </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C4">
        <xdr:nvSpPr>
          <xdr:cNvPr id="13" name="TextBox 12">
            <a:extLst>
              <a:ext uri="{FF2B5EF4-FFF2-40B4-BE49-F238E27FC236}">
                <a16:creationId xmlns:a16="http://schemas.microsoft.com/office/drawing/2014/main" id="{6603C228-4CCA-BC42-96D7-9B6973C0E295}"/>
              </a:ext>
            </a:extLst>
          </xdr:cNvPr>
          <xdr:cNvSpPr txBox="1"/>
        </xdr:nvSpPr>
        <xdr:spPr>
          <a:xfrm>
            <a:off x="3082922" y="5651501"/>
            <a:ext cx="930278"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559916-43AF-3A4D-ACCF-DFFB06878EE4}" type="TxLink">
              <a:rPr lang="en-US" sz="1050" b="0" i="0" u="none" strike="noStrike">
                <a:solidFill>
                  <a:schemeClr val="bg1"/>
                </a:solidFill>
                <a:latin typeface="Avenir Book" panose="02000503020000020003" pitchFamily="2" charset="0"/>
                <a:ea typeface="+mn-ea"/>
                <a:cs typeface="Calibri"/>
              </a:rPr>
              <a:pPr marL="0" indent="0" algn="l"/>
              <a:t>26.53%</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B5">
        <xdr:nvSpPr>
          <xdr:cNvPr id="37" name="TextBox 36">
            <a:extLst>
              <a:ext uri="{FF2B5EF4-FFF2-40B4-BE49-F238E27FC236}">
                <a16:creationId xmlns:a16="http://schemas.microsoft.com/office/drawing/2014/main" id="{B64E706D-2561-F247-8B59-A7456D97E8D2}"/>
              </a:ext>
            </a:extLst>
          </xdr:cNvPr>
          <xdr:cNvSpPr txBox="1"/>
        </xdr:nvSpPr>
        <xdr:spPr>
          <a:xfrm>
            <a:off x="2083788" y="606704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7697DE-9A21-D149-AB88-1BFB0BE98992}" type="TxLink">
              <a:rPr lang="en-US" sz="1050" b="0" i="0" u="none" strike="noStrike">
                <a:solidFill>
                  <a:schemeClr val="bg1"/>
                </a:solidFill>
                <a:latin typeface="Avenir Book" panose="02000503020000020003" pitchFamily="2" charset="0"/>
                <a:ea typeface="+mn-ea"/>
                <a:cs typeface="Calibri"/>
              </a:rPr>
              <a:pPr marL="0" indent="0" algn="l"/>
              <a:t> 204,528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5">
        <xdr:nvSpPr>
          <xdr:cNvPr id="38" name="TextBox 37">
            <a:extLst>
              <a:ext uri="{FF2B5EF4-FFF2-40B4-BE49-F238E27FC236}">
                <a16:creationId xmlns:a16="http://schemas.microsoft.com/office/drawing/2014/main" id="{C29DD3EC-7F63-9D4A-9254-C52303731486}"/>
              </a:ext>
            </a:extLst>
          </xdr:cNvPr>
          <xdr:cNvSpPr txBox="1"/>
        </xdr:nvSpPr>
        <xdr:spPr>
          <a:xfrm>
            <a:off x="3082923" y="6067043"/>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1C4FF0-FBBF-3544-9CF4-FF6D0F257716}" type="TxLink">
              <a:rPr lang="en-US" sz="1050" b="0" i="0" u="none" strike="noStrike">
                <a:solidFill>
                  <a:schemeClr val="bg1"/>
                </a:solidFill>
                <a:latin typeface="Avenir Book" panose="02000503020000020003" pitchFamily="2" charset="0"/>
                <a:ea typeface="+mn-ea"/>
                <a:cs typeface="Calibri"/>
              </a:rPr>
              <a:pPr marL="0" indent="0" algn="l"/>
              <a:t>24.73%</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6">
        <xdr:nvSpPr>
          <xdr:cNvPr id="41" name="TextBox 40">
            <a:extLst>
              <a:ext uri="{FF2B5EF4-FFF2-40B4-BE49-F238E27FC236}">
                <a16:creationId xmlns:a16="http://schemas.microsoft.com/office/drawing/2014/main" id="{8642C49F-712C-D64E-B136-60064DA31DF4}"/>
              </a:ext>
            </a:extLst>
          </xdr:cNvPr>
          <xdr:cNvSpPr txBox="1"/>
        </xdr:nvSpPr>
        <xdr:spPr>
          <a:xfrm>
            <a:off x="2083788" y="6482578"/>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1E5710-27C8-FC4C-AE2F-56F5F6B75E93}" type="TxLink">
              <a:rPr lang="en-US" sz="1050" b="0" i="0" u="none" strike="noStrike">
                <a:solidFill>
                  <a:schemeClr val="bg1"/>
                </a:solidFill>
                <a:latin typeface="Avenir Book" panose="02000503020000020003" pitchFamily="2" charset="0"/>
                <a:ea typeface="+mn-ea"/>
                <a:cs typeface="Calibri"/>
              </a:rPr>
              <a:pPr marL="0" indent="0" algn="l"/>
              <a:t> 129,304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6">
        <xdr:nvSpPr>
          <xdr:cNvPr id="42" name="TextBox 41">
            <a:extLst>
              <a:ext uri="{FF2B5EF4-FFF2-40B4-BE49-F238E27FC236}">
                <a16:creationId xmlns:a16="http://schemas.microsoft.com/office/drawing/2014/main" id="{015BF630-704D-D94B-AD19-517D0DADA7AA}"/>
              </a:ext>
            </a:extLst>
          </xdr:cNvPr>
          <xdr:cNvSpPr txBox="1"/>
        </xdr:nvSpPr>
        <xdr:spPr>
          <a:xfrm>
            <a:off x="3082923" y="648258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713117C-8B68-5B49-86C4-34570ED14BDF}" type="TxLink">
              <a:rPr lang="en-US" sz="1050" b="0" i="0" u="none" strike="noStrike">
                <a:solidFill>
                  <a:schemeClr val="bg1"/>
                </a:solidFill>
                <a:latin typeface="Avenir Book" panose="02000503020000020003" pitchFamily="2" charset="0"/>
                <a:ea typeface="+mn-ea"/>
                <a:cs typeface="Calibri"/>
              </a:rPr>
              <a:pPr marL="0" indent="0" algn="l"/>
              <a:t>15.63%</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7">
        <xdr:nvSpPr>
          <xdr:cNvPr id="45" name="TextBox 44">
            <a:extLst>
              <a:ext uri="{FF2B5EF4-FFF2-40B4-BE49-F238E27FC236}">
                <a16:creationId xmlns:a16="http://schemas.microsoft.com/office/drawing/2014/main" id="{1BE312E6-7DF3-2F41-BB71-23754F491DB9}"/>
              </a:ext>
            </a:extLst>
          </xdr:cNvPr>
          <xdr:cNvSpPr txBox="1"/>
        </xdr:nvSpPr>
        <xdr:spPr>
          <a:xfrm>
            <a:off x="2083788" y="693332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09231D0-CA73-8B43-B341-7D5C6C15D444}" type="TxLink">
              <a:rPr lang="en-US" sz="1050" b="0" i="0" u="none" strike="noStrike">
                <a:solidFill>
                  <a:schemeClr val="bg1"/>
                </a:solidFill>
                <a:latin typeface="Avenir Book" panose="02000503020000020003" pitchFamily="2" charset="0"/>
                <a:ea typeface="+mn-ea"/>
                <a:cs typeface="Calibri"/>
              </a:rPr>
              <a:pPr marL="0" indent="0" algn="l"/>
              <a:t> 127,904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7">
        <xdr:nvSpPr>
          <xdr:cNvPr id="46" name="TextBox 45">
            <a:extLst>
              <a:ext uri="{FF2B5EF4-FFF2-40B4-BE49-F238E27FC236}">
                <a16:creationId xmlns:a16="http://schemas.microsoft.com/office/drawing/2014/main" id="{067C9BAA-03D2-1847-B5CE-8227435C037A}"/>
              </a:ext>
            </a:extLst>
          </xdr:cNvPr>
          <xdr:cNvSpPr txBox="1"/>
        </xdr:nvSpPr>
        <xdr:spPr>
          <a:xfrm>
            <a:off x="3082922" y="693332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84B087-2898-8C4F-AB72-6EECD2C0C83E}" type="TxLink">
              <a:rPr lang="en-US" sz="1050" b="0" i="0" u="none" strike="noStrike">
                <a:solidFill>
                  <a:schemeClr val="bg1"/>
                </a:solidFill>
                <a:latin typeface="Avenir Book" panose="02000503020000020003" pitchFamily="2" charset="0"/>
                <a:ea typeface="+mn-ea"/>
                <a:cs typeface="Calibri"/>
              </a:rPr>
              <a:pPr marL="0" indent="0" algn="l"/>
              <a:t>15.47%</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8">
        <xdr:nvSpPr>
          <xdr:cNvPr id="49" name="TextBox 48">
            <a:extLst>
              <a:ext uri="{FF2B5EF4-FFF2-40B4-BE49-F238E27FC236}">
                <a16:creationId xmlns:a16="http://schemas.microsoft.com/office/drawing/2014/main" id="{7E3CE886-8983-4D40-9858-B3372EA8C9D8}"/>
              </a:ext>
            </a:extLst>
          </xdr:cNvPr>
          <xdr:cNvSpPr txBox="1"/>
        </xdr:nvSpPr>
        <xdr:spPr>
          <a:xfrm>
            <a:off x="2083788" y="731365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C1AD7E-56C2-A146-83C4-4C0312FE8996}" type="TxLink">
              <a:rPr lang="en-US" sz="1050" b="0" i="0" u="none" strike="noStrike">
                <a:solidFill>
                  <a:schemeClr val="bg1"/>
                </a:solidFill>
                <a:latin typeface="Avenir Book" panose="02000503020000020003" pitchFamily="2" charset="0"/>
                <a:ea typeface="+mn-ea"/>
                <a:cs typeface="Calibri"/>
              </a:rPr>
              <a:pPr marL="0" indent="0" algn="l"/>
              <a:t> 73,912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8">
        <xdr:nvSpPr>
          <xdr:cNvPr id="50" name="TextBox 49">
            <a:extLst>
              <a:ext uri="{FF2B5EF4-FFF2-40B4-BE49-F238E27FC236}">
                <a16:creationId xmlns:a16="http://schemas.microsoft.com/office/drawing/2014/main" id="{CB63FDD5-2BAE-4547-9616-884EA55616C3}"/>
              </a:ext>
            </a:extLst>
          </xdr:cNvPr>
          <xdr:cNvSpPr txBox="1"/>
        </xdr:nvSpPr>
        <xdr:spPr>
          <a:xfrm>
            <a:off x="3082923" y="7313650"/>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50AD76-8410-844B-93F8-D8ECD0817711}" type="TxLink">
              <a:rPr lang="en-US" sz="1050" b="0" i="0" u="none" strike="noStrike">
                <a:solidFill>
                  <a:schemeClr val="bg1"/>
                </a:solidFill>
                <a:latin typeface="Avenir Book" panose="02000503020000020003" pitchFamily="2" charset="0"/>
                <a:ea typeface="+mn-ea"/>
                <a:cs typeface="Calibri"/>
              </a:rPr>
              <a:pPr marL="0" indent="0" algn="l"/>
              <a:t>8.94%</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9">
        <xdr:nvSpPr>
          <xdr:cNvPr id="53" name="TextBox 52">
            <a:extLst>
              <a:ext uri="{FF2B5EF4-FFF2-40B4-BE49-F238E27FC236}">
                <a16:creationId xmlns:a16="http://schemas.microsoft.com/office/drawing/2014/main" id="{32CC9612-0590-3F4F-9E2B-34FED4360573}"/>
              </a:ext>
            </a:extLst>
          </xdr:cNvPr>
          <xdr:cNvSpPr txBox="1"/>
        </xdr:nvSpPr>
        <xdr:spPr>
          <a:xfrm>
            <a:off x="2083788" y="7729190"/>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3175220-E5B8-1F48-B5EE-97EEABC6C4E6}" type="TxLink">
              <a:rPr lang="en-US" sz="1050" b="0" i="0" u="none" strike="noStrike">
                <a:solidFill>
                  <a:schemeClr val="bg1"/>
                </a:solidFill>
                <a:latin typeface="Avenir Book" panose="02000503020000020003" pitchFamily="2" charset="0"/>
                <a:ea typeface="+mn-ea"/>
                <a:cs typeface="Calibri"/>
              </a:rPr>
              <a:pPr marL="0" indent="0" algn="l"/>
              <a:t> 71,992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9">
        <xdr:nvSpPr>
          <xdr:cNvPr id="54" name="TextBox 53">
            <a:extLst>
              <a:ext uri="{FF2B5EF4-FFF2-40B4-BE49-F238E27FC236}">
                <a16:creationId xmlns:a16="http://schemas.microsoft.com/office/drawing/2014/main" id="{F7788EFA-32D2-6041-A6D2-D308119716F8}"/>
              </a:ext>
            </a:extLst>
          </xdr:cNvPr>
          <xdr:cNvSpPr txBox="1"/>
        </xdr:nvSpPr>
        <xdr:spPr>
          <a:xfrm>
            <a:off x="3082922" y="7729188"/>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B2A293-2F25-3148-87CB-5E1442DAECD3}" type="TxLink">
              <a:rPr lang="en-US" sz="1050" b="0" i="0" u="none" strike="noStrike">
                <a:solidFill>
                  <a:schemeClr val="bg1"/>
                </a:solidFill>
                <a:latin typeface="Avenir Book" panose="02000503020000020003" pitchFamily="2" charset="0"/>
                <a:ea typeface="+mn-ea"/>
                <a:cs typeface="Calibri"/>
              </a:rPr>
              <a:pPr marL="0" indent="0" algn="l"/>
              <a:t>8.70%</a:t>
            </a:fld>
            <a:endParaRPr lang="en-US" sz="1000" b="0" i="0" u="none" strike="noStrike">
              <a:solidFill>
                <a:schemeClr val="bg1"/>
              </a:solidFill>
              <a:latin typeface="Avenir Book" panose="02000503020000020003" pitchFamily="2" charset="0"/>
              <a:ea typeface="+mn-ea"/>
              <a:cs typeface="Calibri"/>
            </a:endParaRPr>
          </a:p>
        </xdr:txBody>
      </xdr:sp>
      <xdr:grpSp>
        <xdr:nvGrpSpPr>
          <xdr:cNvPr id="63" name="Group 62">
            <a:extLst>
              <a:ext uri="{FF2B5EF4-FFF2-40B4-BE49-F238E27FC236}">
                <a16:creationId xmlns:a16="http://schemas.microsoft.com/office/drawing/2014/main" id="{FB906622-E8D1-3741-BBBA-942C5640E5A1}"/>
              </a:ext>
            </a:extLst>
          </xdr:cNvPr>
          <xdr:cNvGrpSpPr/>
        </xdr:nvGrpSpPr>
        <xdr:grpSpPr>
          <a:xfrm>
            <a:off x="469900" y="5651501"/>
            <a:ext cx="914401" cy="2298699"/>
            <a:chOff x="177800" y="8966201"/>
            <a:chExt cx="281663" cy="2539999"/>
          </a:xfrm>
        </xdr:grpSpPr>
        <xdr:sp macro="" textlink="">
          <xdr:nvSpPr>
            <xdr:cNvPr id="64" name="Text Box 2">
              <a:extLst>
                <a:ext uri="{FF2B5EF4-FFF2-40B4-BE49-F238E27FC236}">
                  <a16:creationId xmlns:a16="http://schemas.microsoft.com/office/drawing/2014/main" id="{8B4545AD-6B97-8743-A3D2-B989EA0C8998}"/>
                </a:ext>
              </a:extLst>
            </xdr:cNvPr>
            <xdr:cNvSpPr txBox="1">
              <a:spLocks noChangeArrowheads="1"/>
            </xdr:cNvSpPr>
          </xdr:nvSpPr>
          <xdr:spPr bwMode="auto">
            <a:xfrm>
              <a:off x="177800" y="942086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5" name="Text Box 2">
              <a:extLst>
                <a:ext uri="{FF2B5EF4-FFF2-40B4-BE49-F238E27FC236}">
                  <a16:creationId xmlns:a16="http://schemas.microsoft.com/office/drawing/2014/main" id="{E6C2C678-E068-E044-A7D7-5CB6DA49DDCD}"/>
                </a:ext>
              </a:extLst>
            </xdr:cNvPr>
            <xdr:cNvSpPr txBox="1">
              <a:spLocks noChangeArrowheads="1"/>
            </xdr:cNvSpPr>
          </xdr:nvSpPr>
          <xdr:spPr bwMode="auto">
            <a:xfrm>
              <a:off x="177800" y="987552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6" name="Text Box 2">
              <a:extLst>
                <a:ext uri="{FF2B5EF4-FFF2-40B4-BE49-F238E27FC236}">
                  <a16:creationId xmlns:a16="http://schemas.microsoft.com/office/drawing/2014/main" id="{4F10E5AD-6A4D-2646-8898-64F59DD4CB64}"/>
                </a:ext>
              </a:extLst>
            </xdr:cNvPr>
            <xdr:cNvSpPr txBox="1">
              <a:spLocks noChangeArrowheads="1"/>
            </xdr:cNvSpPr>
          </xdr:nvSpPr>
          <xdr:spPr bwMode="auto">
            <a:xfrm>
              <a:off x="177800" y="10369515"/>
              <a:ext cx="281663" cy="252597"/>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7" name="Text Box 2">
              <a:extLst>
                <a:ext uri="{FF2B5EF4-FFF2-40B4-BE49-F238E27FC236}">
                  <a16:creationId xmlns:a16="http://schemas.microsoft.com/office/drawing/2014/main" id="{2E662A4A-2B14-024D-8684-5067BAF058E2}"/>
                </a:ext>
              </a:extLst>
            </xdr:cNvPr>
            <xdr:cNvSpPr txBox="1">
              <a:spLocks noChangeArrowheads="1"/>
            </xdr:cNvSpPr>
          </xdr:nvSpPr>
          <xdr:spPr bwMode="auto">
            <a:xfrm>
              <a:off x="177800" y="1078484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8" name="Text Box 2">
              <a:extLst>
                <a:ext uri="{FF2B5EF4-FFF2-40B4-BE49-F238E27FC236}">
                  <a16:creationId xmlns:a16="http://schemas.microsoft.com/office/drawing/2014/main" id="{91DC990B-A514-1847-9B1B-CEE81E4F88E6}"/>
                </a:ext>
              </a:extLst>
            </xdr:cNvPr>
            <xdr:cNvSpPr txBox="1">
              <a:spLocks noChangeArrowheads="1"/>
            </xdr:cNvSpPr>
          </xdr:nvSpPr>
          <xdr:spPr bwMode="auto">
            <a:xfrm>
              <a:off x="177800" y="112395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9" name="Text Box 2">
              <a:extLst>
                <a:ext uri="{FF2B5EF4-FFF2-40B4-BE49-F238E27FC236}">
                  <a16:creationId xmlns:a16="http://schemas.microsoft.com/office/drawing/2014/main" id="{63B2341A-158C-9440-A43F-9570744F983B}"/>
                </a:ext>
              </a:extLst>
            </xdr:cNvPr>
            <xdr:cNvSpPr txBox="1">
              <a:spLocks noChangeArrowheads="1"/>
            </xdr:cNvSpPr>
          </xdr:nvSpPr>
          <xdr:spPr bwMode="auto">
            <a:xfrm>
              <a:off x="177800" y="8966201"/>
              <a:ext cx="241300" cy="266701"/>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grpSp>
    </xdr:grpSp>
    <xdr:clientData/>
  </xdr:twoCellAnchor>
  <xdr:twoCellAnchor>
    <xdr:from>
      <xdr:col>0</xdr:col>
      <xdr:colOff>127000</xdr:colOff>
      <xdr:row>32</xdr:row>
      <xdr:rowOff>25400</xdr:rowOff>
    </xdr:from>
    <xdr:to>
      <xdr:col>4</xdr:col>
      <xdr:colOff>50800</xdr:colOff>
      <xdr:row>48</xdr:row>
      <xdr:rowOff>156464</xdr:rowOff>
    </xdr:to>
    <xdr:grpSp>
      <xdr:nvGrpSpPr>
        <xdr:cNvPr id="89" name="Group 88">
          <a:extLst>
            <a:ext uri="{FF2B5EF4-FFF2-40B4-BE49-F238E27FC236}">
              <a16:creationId xmlns:a16="http://schemas.microsoft.com/office/drawing/2014/main" id="{2040FD8C-FE2A-1740-B1E2-28C6C9CA1B44}"/>
            </a:ext>
          </a:extLst>
        </xdr:cNvPr>
        <xdr:cNvGrpSpPr/>
      </xdr:nvGrpSpPr>
      <xdr:grpSpPr>
        <a:xfrm>
          <a:off x="127000" y="6121400"/>
          <a:ext cx="3225800" cy="3179064"/>
          <a:chOff x="14960" y="8739207"/>
          <a:chExt cx="3520440" cy="3255264"/>
        </a:xfrm>
      </xdr:grpSpPr>
      <xdr:graphicFrame macro="">
        <xdr:nvGraphicFramePr>
          <xdr:cNvPr id="70" name="Chart 69">
            <a:extLst>
              <a:ext uri="{FF2B5EF4-FFF2-40B4-BE49-F238E27FC236}">
                <a16:creationId xmlns:a16="http://schemas.microsoft.com/office/drawing/2014/main" id="{6E202465-A02F-D44E-A2C4-D70D63FF993C}"/>
              </a:ext>
            </a:extLst>
          </xdr:cNvPr>
          <xdr:cNvGraphicFramePr>
            <a:graphicFrameLocks/>
          </xdr:cNvGraphicFramePr>
        </xdr:nvGraphicFramePr>
        <xdr:xfrm>
          <a:off x="14960" y="8739207"/>
          <a:ext cx="3520440" cy="325526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1" name="TextBox 70">
            <a:extLst>
              <a:ext uri="{FF2B5EF4-FFF2-40B4-BE49-F238E27FC236}">
                <a16:creationId xmlns:a16="http://schemas.microsoft.com/office/drawing/2014/main" id="{437E5891-D05A-1346-A1DB-FA5DB332ADFB}"/>
              </a:ext>
            </a:extLst>
          </xdr:cNvPr>
          <xdr:cNvSpPr txBox="1"/>
        </xdr:nvSpPr>
        <xdr:spPr>
          <a:xfrm>
            <a:off x="1019420" y="10064488"/>
            <a:ext cx="160020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bg2"/>
                </a:solidFill>
                <a:latin typeface="Avenir Book" panose="02000503020000020003" pitchFamily="2" charset="0"/>
                <a:cs typeface="Calibri"/>
              </a:rPr>
              <a:t>Sales Percentage</a:t>
            </a:r>
          </a:p>
          <a:p>
            <a:pPr algn="ctr"/>
            <a:r>
              <a:rPr lang="en-US" sz="1200" b="0" i="0" u="none" strike="noStrike">
                <a:solidFill>
                  <a:schemeClr val="bg2"/>
                </a:solidFill>
                <a:latin typeface="Avenir Book" panose="02000503020000020003" pitchFamily="2" charset="0"/>
                <a:cs typeface="Calibri"/>
              </a:rPr>
              <a:t>Achieved</a:t>
            </a:r>
          </a:p>
        </xdr:txBody>
      </xdr:sp>
    </xdr:grpSp>
    <xdr:clientData/>
  </xdr:twoCellAnchor>
  <xdr:twoCellAnchor editAs="oneCell">
    <xdr:from>
      <xdr:col>4</xdr:col>
      <xdr:colOff>520700</xdr:colOff>
      <xdr:row>2</xdr:row>
      <xdr:rowOff>114300</xdr:rowOff>
    </xdr:from>
    <xdr:to>
      <xdr:col>21</xdr:col>
      <xdr:colOff>584200</xdr:colOff>
      <xdr:row>44</xdr:row>
      <xdr:rowOff>63500</xdr:rowOff>
    </xdr:to>
    <xdr:pic>
      <xdr:nvPicPr>
        <xdr:cNvPr id="87" name="Picture 86" descr="A map of the world&#10;&#10;Description automatically generated">
          <a:extLst>
            <a:ext uri="{FF2B5EF4-FFF2-40B4-BE49-F238E27FC236}">
              <a16:creationId xmlns:a16="http://schemas.microsoft.com/office/drawing/2014/main" id="{EEDCA322-9B59-F741-BE00-63BE3E22A634}"/>
            </a:ext>
          </a:extLst>
        </xdr:cNvPr>
        <xdr:cNvPicPr>
          <a:picLocks noChangeAspect="1"/>
        </xdr:cNvPicPr>
      </xdr:nvPicPr>
      <xdr:blipFill rotWithShape="1">
        <a:blip xmlns:r="http://schemas.openxmlformats.org/officeDocument/2006/relationships" r:embed="rId8">
          <a:alphaModFix amt="20000"/>
        </a:blip>
        <a:srcRect l="-705" t="1780" r="705" b="-1780"/>
        <a:stretch/>
      </xdr:blipFill>
      <xdr:spPr>
        <a:xfrm>
          <a:off x="3822700" y="495300"/>
          <a:ext cx="14097000" cy="7950200"/>
        </a:xfrm>
        <a:prstGeom prst="rect">
          <a:avLst/>
        </a:prstGeom>
        <a:solidFill>
          <a:schemeClr val="tx1"/>
        </a:solidFill>
        <a:ln>
          <a:solidFill>
            <a:schemeClr val="accent1"/>
          </a:solidFill>
        </a:ln>
      </xdr:spPr>
    </xdr:pic>
    <xdr:clientData/>
  </xdr:twoCellAnchor>
  <xdr:twoCellAnchor>
    <xdr:from>
      <xdr:col>0</xdr:col>
      <xdr:colOff>0</xdr:colOff>
      <xdr:row>5</xdr:row>
      <xdr:rowOff>152400</xdr:rowOff>
    </xdr:from>
    <xdr:to>
      <xdr:col>4</xdr:col>
      <xdr:colOff>279400</xdr:colOff>
      <xdr:row>9</xdr:row>
      <xdr:rowOff>114300</xdr:rowOff>
    </xdr:to>
    <xdr:sp macro="" textlink="'Pivottables 2'!M4">
      <xdr:nvSpPr>
        <xdr:cNvPr id="95" name="TextBox 94">
          <a:extLst>
            <a:ext uri="{FF2B5EF4-FFF2-40B4-BE49-F238E27FC236}">
              <a16:creationId xmlns:a16="http://schemas.microsoft.com/office/drawing/2014/main" id="{5204B0E9-DBE1-9447-AB96-5F0ADA9EDBE3}"/>
            </a:ext>
          </a:extLst>
        </xdr:cNvPr>
        <xdr:cNvSpPr txBox="1"/>
      </xdr:nvSpPr>
      <xdr:spPr>
        <a:xfrm>
          <a:off x="0" y="11049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758306-A3AD-144B-A048-CC83D319EC5E}" type="TxLink">
            <a:rPr lang="en-US" sz="4800" b="0" i="0" u="none" strike="noStrike">
              <a:solidFill>
                <a:schemeClr val="bg1"/>
              </a:solidFill>
              <a:latin typeface="Calibri"/>
              <a:cs typeface="Calibri"/>
            </a:rPr>
            <a:pPr algn="ctr"/>
            <a:t> $827,044 </a:t>
          </a:fld>
          <a:endParaRPr lang="en-US" sz="4800">
            <a:solidFill>
              <a:schemeClr val="bg1"/>
            </a:solidFill>
            <a:latin typeface="Avenir Book" panose="02000503020000020003" pitchFamily="2" charset="0"/>
          </a:endParaRPr>
        </a:p>
      </xdr:txBody>
    </xdr:sp>
    <xdr:clientData/>
  </xdr:twoCellAnchor>
  <xdr:twoCellAnchor>
    <xdr:from>
      <xdr:col>7</xdr:col>
      <xdr:colOff>228600</xdr:colOff>
      <xdr:row>21</xdr:row>
      <xdr:rowOff>38100</xdr:rowOff>
    </xdr:from>
    <xdr:to>
      <xdr:col>8</xdr:col>
      <xdr:colOff>127000</xdr:colOff>
      <xdr:row>22</xdr:row>
      <xdr:rowOff>139700</xdr:rowOff>
    </xdr:to>
    <xdr:sp macro="" textlink="'Pivottables 2'!Q8">
      <xdr:nvSpPr>
        <xdr:cNvPr id="136" name="TextBox 135">
          <a:extLst>
            <a:ext uri="{FF2B5EF4-FFF2-40B4-BE49-F238E27FC236}">
              <a16:creationId xmlns:a16="http://schemas.microsoft.com/office/drawing/2014/main" id="{6A12F1B2-4F49-0341-A84C-A1422870500E}"/>
            </a:ext>
          </a:extLst>
        </xdr:cNvPr>
        <xdr:cNvSpPr txBox="1"/>
      </xdr:nvSpPr>
      <xdr:spPr>
        <a:xfrm>
          <a:off x="6007100" y="4038600"/>
          <a:ext cx="723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56A7E2-7D93-1B4C-B8CF-F48946B71AB1}" type="TxLink">
            <a:rPr lang="en-US" sz="1100" b="0" i="0" u="none" strike="noStrike">
              <a:solidFill>
                <a:srgbClr val="000000"/>
              </a:solidFill>
              <a:latin typeface="Calibri"/>
              <a:cs typeface="Calibri"/>
            </a:rPr>
            <a:pPr algn="ctr"/>
            <a:t> 73,912 </a:t>
          </a:fld>
          <a:endParaRPr lang="en-US" sz="1800">
            <a:solidFill>
              <a:schemeClr val="bg1"/>
            </a:solidFill>
            <a:latin typeface="Avenir Book" panose="02000503020000020003" pitchFamily="2" charset="0"/>
          </a:endParaRPr>
        </a:p>
      </xdr:txBody>
    </xdr:sp>
    <xdr:clientData/>
  </xdr:twoCellAnchor>
  <xdr:twoCellAnchor>
    <xdr:from>
      <xdr:col>6</xdr:col>
      <xdr:colOff>546100</xdr:colOff>
      <xdr:row>6</xdr:row>
      <xdr:rowOff>177800</xdr:rowOff>
    </xdr:from>
    <xdr:to>
      <xdr:col>9</xdr:col>
      <xdr:colOff>17272</xdr:colOff>
      <xdr:row>10</xdr:row>
      <xdr:rowOff>10160</xdr:rowOff>
    </xdr:to>
    <xdr:grpSp>
      <xdr:nvGrpSpPr>
        <xdr:cNvPr id="141" name="Group 140">
          <a:extLst>
            <a:ext uri="{FF2B5EF4-FFF2-40B4-BE49-F238E27FC236}">
              <a16:creationId xmlns:a16="http://schemas.microsoft.com/office/drawing/2014/main" id="{FB60A316-1B4E-8E4A-B29F-A942984B36C6}"/>
            </a:ext>
          </a:extLst>
        </xdr:cNvPr>
        <xdr:cNvGrpSpPr/>
      </xdr:nvGrpSpPr>
      <xdr:grpSpPr>
        <a:xfrm>
          <a:off x="5499100" y="1320800"/>
          <a:ext cx="1947672" cy="594360"/>
          <a:chOff x="6311900" y="2032000"/>
          <a:chExt cx="1472184" cy="621792"/>
        </a:xfrm>
      </xdr:grpSpPr>
      <xdr:grpSp>
        <xdr:nvGrpSpPr>
          <xdr:cNvPr id="140" name="Group 139">
            <a:extLst>
              <a:ext uri="{FF2B5EF4-FFF2-40B4-BE49-F238E27FC236}">
                <a16:creationId xmlns:a16="http://schemas.microsoft.com/office/drawing/2014/main" id="{E320CD9E-20A5-0C44-92F7-A7A4C57C49C7}"/>
              </a:ext>
            </a:extLst>
          </xdr:cNvPr>
          <xdr:cNvGrpSpPr/>
        </xdr:nvGrpSpPr>
        <xdr:grpSpPr>
          <a:xfrm>
            <a:off x="6311900" y="2032000"/>
            <a:ext cx="1472184" cy="621792"/>
            <a:chOff x="6311900" y="2032000"/>
            <a:chExt cx="1472184" cy="621792"/>
          </a:xfrm>
        </xdr:grpSpPr>
        <xdr:sp macro="" textlink="">
          <xdr:nvSpPr>
            <xdr:cNvPr id="98" name="Rounded Rectangle 97">
              <a:extLst>
                <a:ext uri="{FF2B5EF4-FFF2-40B4-BE49-F238E27FC236}">
                  <a16:creationId xmlns:a16="http://schemas.microsoft.com/office/drawing/2014/main" id="{4EC42287-5AD6-0940-99AF-8FE66444EB30}"/>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39" name="Group 138">
              <a:extLst>
                <a:ext uri="{FF2B5EF4-FFF2-40B4-BE49-F238E27FC236}">
                  <a16:creationId xmlns:a16="http://schemas.microsoft.com/office/drawing/2014/main" id="{1D84DCE6-1050-A34A-8AEF-BEDE3D240CAB}"/>
                </a:ext>
              </a:extLst>
            </xdr:cNvPr>
            <xdr:cNvGrpSpPr/>
          </xdr:nvGrpSpPr>
          <xdr:grpSpPr>
            <a:xfrm>
              <a:off x="6375400" y="2169160"/>
              <a:ext cx="365760" cy="365760"/>
              <a:chOff x="6375400" y="2169160"/>
              <a:chExt cx="365760" cy="365760"/>
            </a:xfrm>
          </xdr:grpSpPr>
          <xdr:sp macro="" textlink="">
            <xdr:nvSpPr>
              <xdr:cNvPr id="99" name="Rounded Rectangle 98">
                <a:extLst>
                  <a:ext uri="{FF2B5EF4-FFF2-40B4-BE49-F238E27FC236}">
                    <a16:creationId xmlns:a16="http://schemas.microsoft.com/office/drawing/2014/main" id="{E9EC2082-4A18-7841-A3D1-89F378CE76A2}"/>
                  </a:ext>
                </a:extLst>
              </xdr:cNvPr>
              <xdr:cNvSpPr/>
            </xdr:nvSpPr>
            <xdr:spPr>
              <a:xfrm>
                <a:off x="6375400" y="2169160"/>
                <a:ext cx="365760" cy="365760"/>
              </a:xfrm>
              <a:prstGeom prst="roundRect">
                <a:avLst/>
              </a:prstGeom>
              <a:solidFill>
                <a:srgbClr val="002C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3" name="Graphic 102" descr="City outline">
                <a:extLst>
                  <a:ext uri="{FF2B5EF4-FFF2-40B4-BE49-F238E27FC236}">
                    <a16:creationId xmlns:a16="http://schemas.microsoft.com/office/drawing/2014/main" id="{096B7DBD-2B0F-8549-8C2F-E2FF25DA1FB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88100" y="2209800"/>
                <a:ext cx="317500" cy="317500"/>
              </a:xfrm>
              <a:prstGeom prst="rect">
                <a:avLst/>
              </a:prstGeom>
            </xdr:spPr>
          </xdr:pic>
        </xdr:grpSp>
      </xdr:grpSp>
      <xdr:sp macro="" textlink="'Pivottables 2'!O8">
        <xdr:nvSpPr>
          <xdr:cNvPr id="132" name="TextBox 131">
            <a:extLst>
              <a:ext uri="{FF2B5EF4-FFF2-40B4-BE49-F238E27FC236}">
                <a16:creationId xmlns:a16="http://schemas.microsoft.com/office/drawing/2014/main" id="{A9D0878B-11FD-9644-A38F-26B4B6EEB2DF}"/>
              </a:ext>
            </a:extLst>
          </xdr:cNvPr>
          <xdr:cNvSpPr txBox="1"/>
        </xdr:nvSpPr>
        <xdr:spPr>
          <a:xfrm>
            <a:off x="6743700" y="2082800"/>
            <a:ext cx="723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06AB49-2F49-D542-A2FF-012E38592736}" type="TxLink">
              <a:rPr lang="en-US" sz="1100" b="0" i="0" u="none" strike="noStrike">
                <a:solidFill>
                  <a:schemeClr val="bg1"/>
                </a:solidFill>
                <a:latin typeface="Calibri"/>
                <a:cs typeface="Calibri"/>
              </a:rPr>
              <a:pPr algn="ctr"/>
              <a:t>Canada</a:t>
            </a:fld>
            <a:endParaRPr lang="en-US" sz="1200">
              <a:solidFill>
                <a:schemeClr val="bg1"/>
              </a:solidFill>
              <a:latin typeface="Avenir Book" panose="02000503020000020003" pitchFamily="2" charset="0"/>
            </a:endParaRPr>
          </a:p>
        </xdr:txBody>
      </xdr:sp>
      <xdr:sp macro="" textlink="'Pivottables 2'!Q8">
        <xdr:nvSpPr>
          <xdr:cNvPr id="137" name="TextBox 136">
            <a:extLst>
              <a:ext uri="{FF2B5EF4-FFF2-40B4-BE49-F238E27FC236}">
                <a16:creationId xmlns:a16="http://schemas.microsoft.com/office/drawing/2014/main" id="{95B2AFA6-2D2B-F04A-962B-0151243D5B17}"/>
              </a:ext>
            </a:extLst>
          </xdr:cNvPr>
          <xdr:cNvSpPr txBox="1"/>
        </xdr:nvSpPr>
        <xdr:spPr>
          <a:xfrm>
            <a:off x="6654800" y="2336800"/>
            <a:ext cx="952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54994-A125-394B-AA1D-1711B816FA3C}" type="TxLink">
              <a:rPr lang="en-US" sz="1600" b="0" i="0" u="none" strike="noStrike">
                <a:solidFill>
                  <a:schemeClr val="bg1"/>
                </a:solidFill>
                <a:latin typeface="Calibri"/>
                <a:cs typeface="Calibri"/>
              </a:rPr>
              <a:pPr algn="ctr"/>
              <a:t> 73,912 </a:t>
            </a:fld>
            <a:endParaRPr lang="en-US" sz="1800">
              <a:solidFill>
                <a:schemeClr val="bg1"/>
              </a:solidFill>
              <a:latin typeface="Avenir Book" panose="02000503020000020003" pitchFamily="2" charset="0"/>
            </a:endParaRPr>
          </a:p>
        </xdr:txBody>
      </xdr:sp>
    </xdr:grpSp>
    <xdr:clientData/>
  </xdr:twoCellAnchor>
  <xdr:twoCellAnchor>
    <xdr:from>
      <xdr:col>12</xdr:col>
      <xdr:colOff>596900</xdr:colOff>
      <xdr:row>16</xdr:row>
      <xdr:rowOff>165100</xdr:rowOff>
    </xdr:from>
    <xdr:to>
      <xdr:col>14</xdr:col>
      <xdr:colOff>783844</xdr:colOff>
      <xdr:row>19</xdr:row>
      <xdr:rowOff>187960</xdr:rowOff>
    </xdr:to>
    <xdr:grpSp>
      <xdr:nvGrpSpPr>
        <xdr:cNvPr id="167" name="Group 166">
          <a:extLst>
            <a:ext uri="{FF2B5EF4-FFF2-40B4-BE49-F238E27FC236}">
              <a16:creationId xmlns:a16="http://schemas.microsoft.com/office/drawing/2014/main" id="{2723E5CC-8FFB-F748-B0F9-242490C96377}"/>
            </a:ext>
          </a:extLst>
        </xdr:cNvPr>
        <xdr:cNvGrpSpPr/>
      </xdr:nvGrpSpPr>
      <xdr:grpSpPr>
        <a:xfrm>
          <a:off x="10502900" y="3213100"/>
          <a:ext cx="1837944" cy="594360"/>
          <a:chOff x="6311900" y="2032000"/>
          <a:chExt cx="1472184" cy="621792"/>
        </a:xfrm>
      </xdr:grpSpPr>
      <xdr:sp macro="" textlink="">
        <xdr:nvSpPr>
          <xdr:cNvPr id="170" name="Rounded Rectangle 169">
            <a:extLst>
              <a:ext uri="{FF2B5EF4-FFF2-40B4-BE49-F238E27FC236}">
                <a16:creationId xmlns:a16="http://schemas.microsoft.com/office/drawing/2014/main" id="{67FE2F18-58DF-C149-B87D-DDCD0B53391C}"/>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71" name="Group 170">
            <a:extLst>
              <a:ext uri="{FF2B5EF4-FFF2-40B4-BE49-F238E27FC236}">
                <a16:creationId xmlns:a16="http://schemas.microsoft.com/office/drawing/2014/main" id="{6003001C-44EB-894C-85AC-E6670D12BCCE}"/>
              </a:ext>
            </a:extLst>
          </xdr:cNvPr>
          <xdr:cNvGrpSpPr/>
        </xdr:nvGrpSpPr>
        <xdr:grpSpPr>
          <a:xfrm>
            <a:off x="6357583" y="2162131"/>
            <a:ext cx="391741" cy="391741"/>
            <a:chOff x="6357583" y="2162131"/>
            <a:chExt cx="391741" cy="391741"/>
          </a:xfrm>
        </xdr:grpSpPr>
        <xdr:sp macro="" textlink="">
          <xdr:nvSpPr>
            <xdr:cNvPr id="172" name="Rounded Rectangle 171">
              <a:extLst>
                <a:ext uri="{FF2B5EF4-FFF2-40B4-BE49-F238E27FC236}">
                  <a16:creationId xmlns:a16="http://schemas.microsoft.com/office/drawing/2014/main" id="{0BC68DF3-59D4-3141-82B4-B3082408442B}"/>
                </a:ext>
              </a:extLst>
            </xdr:cNvPr>
            <xdr:cNvSpPr/>
          </xdr:nvSpPr>
          <xdr:spPr>
            <a:xfrm>
              <a:off x="6375400" y="2169160"/>
              <a:ext cx="365760" cy="365760"/>
            </a:xfrm>
            <a:prstGeom prst="roundRect">
              <a:avLst/>
            </a:prstGeom>
            <a:solidFill>
              <a:srgbClr val="FF008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3" name="Graphic 172" descr="City outline">
              <a:extLst>
                <a:ext uri="{FF2B5EF4-FFF2-40B4-BE49-F238E27FC236}">
                  <a16:creationId xmlns:a16="http://schemas.microsoft.com/office/drawing/2014/main" id="{D945C3F5-A816-1943-9B9D-4682E76DCC6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7583" y="2162131"/>
              <a:ext cx="391741" cy="391741"/>
            </a:xfrm>
            <a:prstGeom prst="rect">
              <a:avLst/>
            </a:prstGeom>
          </xdr:spPr>
        </xdr:pic>
      </xdr:grpSp>
    </xdr:grpSp>
    <xdr:clientData/>
  </xdr:twoCellAnchor>
  <xdr:twoCellAnchor>
    <xdr:from>
      <xdr:col>13</xdr:col>
      <xdr:colOff>310480</xdr:colOff>
      <xdr:row>17</xdr:row>
      <xdr:rowOff>23159</xdr:rowOff>
    </xdr:from>
    <xdr:to>
      <xdr:col>14</xdr:col>
      <xdr:colOff>388731</xdr:colOff>
      <xdr:row>18</xdr:row>
      <xdr:rowOff>111872</xdr:rowOff>
    </xdr:to>
    <xdr:sp macro="" textlink="'Pivottables 2'!$O$4">
      <xdr:nvSpPr>
        <xdr:cNvPr id="168" name="TextBox 167">
          <a:extLst>
            <a:ext uri="{FF2B5EF4-FFF2-40B4-BE49-F238E27FC236}">
              <a16:creationId xmlns:a16="http://schemas.microsoft.com/office/drawing/2014/main" id="{3A2063F8-9EFA-094F-BA9B-C304E2AEA45C}"/>
            </a:ext>
          </a:extLst>
        </xdr:cNvPr>
        <xdr:cNvSpPr txBox="1"/>
      </xdr:nvSpPr>
      <xdr:spPr>
        <a:xfrm>
          <a:off x="11041980" y="3261659"/>
          <a:ext cx="903751"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5B30C5-3CA5-A140-9F28-864AE50B9AAA}" type="TxLink">
            <a:rPr lang="en-US" sz="1200" b="0" i="0" u="none" strike="noStrike">
              <a:solidFill>
                <a:srgbClr val="FFFFFF"/>
              </a:solidFill>
              <a:latin typeface="Calibri"/>
              <a:cs typeface="Calibri"/>
            </a:rPr>
            <a:pPr algn="ctr"/>
            <a:t>Egypt</a:t>
          </a:fld>
          <a:endParaRPr lang="en-US" sz="1400">
            <a:solidFill>
              <a:schemeClr val="bg1"/>
            </a:solidFill>
            <a:latin typeface="Avenir Book" panose="02000503020000020003" pitchFamily="2" charset="0"/>
          </a:endParaRPr>
        </a:p>
      </xdr:txBody>
    </xdr:sp>
    <xdr:clientData/>
  </xdr:twoCellAnchor>
  <xdr:twoCellAnchor>
    <xdr:from>
      <xdr:col>13</xdr:col>
      <xdr:colOff>199493</xdr:colOff>
      <xdr:row>18</xdr:row>
      <xdr:rowOff>75453</xdr:rowOff>
    </xdr:from>
    <xdr:to>
      <xdr:col>14</xdr:col>
      <xdr:colOff>563139</xdr:colOff>
      <xdr:row>19</xdr:row>
      <xdr:rowOff>103468</xdr:rowOff>
    </xdr:to>
    <xdr:sp macro="" textlink="'Pivottables 2'!$Q$4">
      <xdr:nvSpPr>
        <xdr:cNvPr id="169" name="TextBox 168">
          <a:extLst>
            <a:ext uri="{FF2B5EF4-FFF2-40B4-BE49-F238E27FC236}">
              <a16:creationId xmlns:a16="http://schemas.microsoft.com/office/drawing/2014/main" id="{DAD243C4-E435-1B4A-9110-32CF30E206FA}"/>
            </a:ext>
          </a:extLst>
        </xdr:cNvPr>
        <xdr:cNvSpPr txBox="1"/>
      </xdr:nvSpPr>
      <xdr:spPr>
        <a:xfrm>
          <a:off x="10930993" y="3504453"/>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67BEE-27CF-E745-8B2A-2C78841D5436}" type="TxLink">
            <a:rPr lang="en-US" sz="1600" b="0" i="0" u="none" strike="noStrike">
              <a:solidFill>
                <a:srgbClr val="FFFFFF"/>
              </a:solidFill>
              <a:latin typeface="Avenir Book" panose="02000503020000020003" pitchFamily="2" charset="0"/>
              <a:cs typeface="Calibri"/>
            </a:rPr>
            <a:pPr algn="ctr"/>
            <a:t> 204,528 </a:t>
          </a:fld>
          <a:endParaRPr lang="en-US" sz="1600">
            <a:solidFill>
              <a:schemeClr val="bg1"/>
            </a:solidFill>
            <a:latin typeface="Avenir Book" panose="02000503020000020003" pitchFamily="2" charset="0"/>
          </a:endParaRPr>
        </a:p>
      </xdr:txBody>
    </xdr:sp>
    <xdr:clientData/>
  </xdr:twoCellAnchor>
  <xdr:twoCellAnchor>
    <xdr:from>
      <xdr:col>5</xdr:col>
      <xdr:colOff>749300</xdr:colOff>
      <xdr:row>17</xdr:row>
      <xdr:rowOff>12700</xdr:rowOff>
    </xdr:from>
    <xdr:to>
      <xdr:col>8</xdr:col>
      <xdr:colOff>220472</xdr:colOff>
      <xdr:row>20</xdr:row>
      <xdr:rowOff>35560</xdr:rowOff>
    </xdr:to>
    <xdr:grpSp>
      <xdr:nvGrpSpPr>
        <xdr:cNvPr id="356" name="Group 355">
          <a:extLst>
            <a:ext uri="{FF2B5EF4-FFF2-40B4-BE49-F238E27FC236}">
              <a16:creationId xmlns:a16="http://schemas.microsoft.com/office/drawing/2014/main" id="{18844E8C-5211-E442-B595-FA091439F011}"/>
            </a:ext>
          </a:extLst>
        </xdr:cNvPr>
        <xdr:cNvGrpSpPr/>
      </xdr:nvGrpSpPr>
      <xdr:grpSpPr>
        <a:xfrm>
          <a:off x="4876800" y="3251200"/>
          <a:ext cx="1947672" cy="594360"/>
          <a:chOff x="4914900" y="3009900"/>
          <a:chExt cx="1947672" cy="594360"/>
        </a:xfrm>
      </xdr:grpSpPr>
      <xdr:sp macro="" textlink="">
        <xdr:nvSpPr>
          <xdr:cNvPr id="186" name="Rounded Rectangle 185">
            <a:extLst>
              <a:ext uri="{FF2B5EF4-FFF2-40B4-BE49-F238E27FC236}">
                <a16:creationId xmlns:a16="http://schemas.microsoft.com/office/drawing/2014/main" id="{F25E4A9E-65BC-C34E-8A9B-511D951862D3}"/>
              </a:ext>
            </a:extLst>
          </xdr:cNvPr>
          <xdr:cNvSpPr/>
        </xdr:nvSpPr>
        <xdr:spPr>
          <a:xfrm>
            <a:off x="4914900" y="3009900"/>
            <a:ext cx="1947672" cy="594360"/>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Pivottables 2'!O5">
        <xdr:nvSpPr>
          <xdr:cNvPr id="184" name="TextBox 183">
            <a:extLst>
              <a:ext uri="{FF2B5EF4-FFF2-40B4-BE49-F238E27FC236}">
                <a16:creationId xmlns:a16="http://schemas.microsoft.com/office/drawing/2014/main" id="{21719854-1196-A943-BBCD-0A3D4B44C1B1}"/>
              </a:ext>
            </a:extLst>
          </xdr:cNvPr>
          <xdr:cNvSpPr txBox="1"/>
        </xdr:nvSpPr>
        <xdr:spPr>
          <a:xfrm>
            <a:off x="5486163" y="3058459"/>
            <a:ext cx="957706"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7B160-FD49-8A42-AE57-4366581EB84A}" type="TxLink">
              <a:rPr lang="en-US" sz="1100" b="0" i="0" u="none" strike="noStrike">
                <a:solidFill>
                  <a:srgbClr val="FFFFFF"/>
                </a:solidFill>
                <a:latin typeface="Calibri"/>
                <a:cs typeface="Calibri"/>
              </a:rPr>
              <a:pPr algn="ctr"/>
              <a:t>USA</a:t>
            </a:fld>
            <a:endParaRPr lang="en-US" sz="1400">
              <a:solidFill>
                <a:schemeClr val="bg1"/>
              </a:solidFill>
              <a:latin typeface="Avenir Book" panose="02000503020000020003" pitchFamily="2" charset="0"/>
            </a:endParaRPr>
          </a:p>
        </xdr:txBody>
      </xdr:sp>
      <xdr:sp macro="" textlink="'Pivottables 2'!Q5">
        <xdr:nvSpPr>
          <xdr:cNvPr id="185" name="TextBox 184">
            <a:extLst>
              <a:ext uri="{FF2B5EF4-FFF2-40B4-BE49-F238E27FC236}">
                <a16:creationId xmlns:a16="http://schemas.microsoft.com/office/drawing/2014/main" id="{37A6BB78-EE8D-4141-A1AA-AD49B417788D}"/>
              </a:ext>
            </a:extLst>
          </xdr:cNvPr>
          <xdr:cNvSpPr txBox="1"/>
        </xdr:nvSpPr>
        <xdr:spPr>
          <a:xfrm>
            <a:off x="5368550" y="3301253"/>
            <a:ext cx="1260140"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1755CD-C29C-CC40-9FE3-1ACFC9BBE88A}" type="TxLink">
              <a:rPr lang="en-US" sz="1600" b="0" i="0" u="none" strike="noStrike">
                <a:solidFill>
                  <a:srgbClr val="FFFFFF"/>
                </a:solidFill>
                <a:latin typeface="Calibri"/>
                <a:cs typeface="Calibri"/>
              </a:rPr>
              <a:pPr algn="ctr"/>
              <a:t> 127,904 </a:t>
            </a:fld>
            <a:endParaRPr lang="en-US" sz="1600">
              <a:solidFill>
                <a:schemeClr val="bg1"/>
              </a:solidFill>
              <a:latin typeface="Avenir Book" panose="02000503020000020003" pitchFamily="2" charset="0"/>
            </a:endParaRPr>
          </a:p>
        </xdr:txBody>
      </xdr:sp>
    </xdr:grpSp>
    <xdr:clientData/>
  </xdr:twoCellAnchor>
  <xdr:twoCellAnchor>
    <xdr:from>
      <xdr:col>13</xdr:col>
      <xdr:colOff>88902</xdr:colOff>
      <xdr:row>7</xdr:row>
      <xdr:rowOff>76200</xdr:rowOff>
    </xdr:from>
    <xdr:to>
      <xdr:col>15</xdr:col>
      <xdr:colOff>381002</xdr:colOff>
      <xdr:row>10</xdr:row>
      <xdr:rowOff>101600</xdr:rowOff>
    </xdr:to>
    <xdr:grpSp>
      <xdr:nvGrpSpPr>
        <xdr:cNvPr id="207" name="Group 206">
          <a:extLst>
            <a:ext uri="{FF2B5EF4-FFF2-40B4-BE49-F238E27FC236}">
              <a16:creationId xmlns:a16="http://schemas.microsoft.com/office/drawing/2014/main" id="{777061EC-2A14-8449-9EE1-FEBEA2422916}"/>
            </a:ext>
          </a:extLst>
        </xdr:cNvPr>
        <xdr:cNvGrpSpPr/>
      </xdr:nvGrpSpPr>
      <xdr:grpSpPr>
        <a:xfrm>
          <a:off x="10820402" y="1409700"/>
          <a:ext cx="1943100" cy="596900"/>
          <a:chOff x="10756901" y="1701800"/>
          <a:chExt cx="1436648" cy="457200"/>
        </a:xfrm>
      </xdr:grpSpPr>
      <xdr:grpSp>
        <xdr:nvGrpSpPr>
          <xdr:cNvPr id="200" name="Group 199">
            <a:extLst>
              <a:ext uri="{FF2B5EF4-FFF2-40B4-BE49-F238E27FC236}">
                <a16:creationId xmlns:a16="http://schemas.microsoft.com/office/drawing/2014/main" id="{7E3B420D-16BE-0B46-A778-73E222686EFE}"/>
              </a:ext>
            </a:extLst>
          </xdr:cNvPr>
          <xdr:cNvGrpSpPr/>
        </xdr:nvGrpSpPr>
        <xdr:grpSpPr>
          <a:xfrm>
            <a:off x="10756901" y="1701800"/>
            <a:ext cx="1436648" cy="457200"/>
            <a:chOff x="6311899" y="2032000"/>
            <a:chExt cx="1556413" cy="621792"/>
          </a:xfrm>
        </xdr:grpSpPr>
        <xdr:sp macro="" textlink="">
          <xdr:nvSpPr>
            <xdr:cNvPr id="203" name="Rounded Rectangle 202">
              <a:extLst>
                <a:ext uri="{FF2B5EF4-FFF2-40B4-BE49-F238E27FC236}">
                  <a16:creationId xmlns:a16="http://schemas.microsoft.com/office/drawing/2014/main" id="{2CAF1CBA-8500-A440-B6CB-68EC847890E0}"/>
                </a:ext>
              </a:extLst>
            </xdr:cNvPr>
            <xdr:cNvSpPr/>
          </xdr:nvSpPr>
          <xdr:spPr>
            <a:xfrm>
              <a:off x="6311899" y="2032000"/>
              <a:ext cx="1556413"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04" name="Group 203">
              <a:extLst>
                <a:ext uri="{FF2B5EF4-FFF2-40B4-BE49-F238E27FC236}">
                  <a16:creationId xmlns:a16="http://schemas.microsoft.com/office/drawing/2014/main" id="{031E8CF3-8B03-4C47-AF5C-5EF169524D87}"/>
                </a:ext>
              </a:extLst>
            </xdr:cNvPr>
            <xdr:cNvGrpSpPr/>
          </xdr:nvGrpSpPr>
          <xdr:grpSpPr>
            <a:xfrm>
              <a:off x="6357581" y="2169160"/>
              <a:ext cx="383579" cy="378795"/>
              <a:chOff x="6357581" y="2169160"/>
              <a:chExt cx="383579" cy="378795"/>
            </a:xfrm>
          </xdr:grpSpPr>
          <xdr:sp macro="" textlink="">
            <xdr:nvSpPr>
              <xdr:cNvPr id="205" name="Rounded Rectangle 204">
                <a:extLst>
                  <a:ext uri="{FF2B5EF4-FFF2-40B4-BE49-F238E27FC236}">
                    <a16:creationId xmlns:a16="http://schemas.microsoft.com/office/drawing/2014/main" id="{D77DA248-9832-B840-A5A9-2BACF34164CD}"/>
                  </a:ext>
                </a:extLst>
              </xdr:cNvPr>
              <xdr:cNvSpPr/>
            </xdr:nvSpPr>
            <xdr:spPr>
              <a:xfrm>
                <a:off x="6375400" y="2169160"/>
                <a:ext cx="365760" cy="36576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06" name="Graphic 205" descr="City outline">
                <a:extLst>
                  <a:ext uri="{FF2B5EF4-FFF2-40B4-BE49-F238E27FC236}">
                    <a16:creationId xmlns:a16="http://schemas.microsoft.com/office/drawing/2014/main" id="{F27E991D-61E0-9B4A-88B9-63977CB6808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7581" y="2183340"/>
                <a:ext cx="364613" cy="364615"/>
              </a:xfrm>
              <a:prstGeom prst="rect">
                <a:avLst/>
              </a:prstGeom>
            </xdr:spPr>
          </xdr:pic>
        </xdr:grpSp>
      </xdr:grpSp>
      <xdr:sp macro="" textlink="'Pivottables 2'!$O$7">
        <xdr:nvSpPr>
          <xdr:cNvPr id="201" name="TextBox 200">
            <a:extLst>
              <a:ext uri="{FF2B5EF4-FFF2-40B4-BE49-F238E27FC236}">
                <a16:creationId xmlns:a16="http://schemas.microsoft.com/office/drawing/2014/main" id="{35CA1D37-0D38-8B47-B86A-93426ECC50C8}"/>
              </a:ext>
            </a:extLst>
          </xdr:cNvPr>
          <xdr:cNvSpPr txBox="1"/>
        </xdr:nvSpPr>
        <xdr:spPr>
          <a:xfrm>
            <a:off x="11198223" y="1740711"/>
            <a:ext cx="976547" cy="20428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47E476-EC8B-AD42-88B0-D34BFC280CC7}" type="TxLink">
              <a:rPr lang="en-US" sz="1200" b="0" i="0" u="none" strike="noStrike">
                <a:solidFill>
                  <a:srgbClr val="FFFFFF"/>
                </a:solidFill>
                <a:latin typeface="Avenir Book" panose="02000503020000020003" pitchFamily="2" charset="0"/>
                <a:cs typeface="Calibri"/>
              </a:rPr>
              <a:pPr algn="ctr"/>
              <a:t>United Kingdom</a:t>
            </a:fld>
            <a:endParaRPr lang="en-US" sz="1600">
              <a:solidFill>
                <a:schemeClr val="bg1"/>
              </a:solidFill>
              <a:latin typeface="Avenir Book" panose="02000503020000020003" pitchFamily="2" charset="0"/>
            </a:endParaRPr>
          </a:p>
        </xdr:txBody>
      </xdr:sp>
      <xdr:sp macro="" textlink="'Pivottables 2'!$Q$7">
        <xdr:nvSpPr>
          <xdr:cNvPr id="202" name="TextBox 201">
            <a:extLst>
              <a:ext uri="{FF2B5EF4-FFF2-40B4-BE49-F238E27FC236}">
                <a16:creationId xmlns:a16="http://schemas.microsoft.com/office/drawing/2014/main" id="{561C99EC-1599-9949-A615-6F81858A2116}"/>
              </a:ext>
            </a:extLst>
          </xdr:cNvPr>
          <xdr:cNvSpPr txBox="1"/>
        </xdr:nvSpPr>
        <xdr:spPr>
          <a:xfrm>
            <a:off x="11139143" y="1916191"/>
            <a:ext cx="879205"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6FFED-07A1-3145-A717-A71C75F955EC}" type="TxLink">
              <a:rPr lang="en-US" sz="1600" b="0" i="0" u="none" strike="noStrike">
                <a:solidFill>
                  <a:srgbClr val="FFFFFF"/>
                </a:solidFill>
                <a:latin typeface="Avenir Book" panose="02000503020000020003" pitchFamily="2" charset="0"/>
                <a:cs typeface="Calibri"/>
              </a:rPr>
              <a:pPr algn="ctr"/>
              <a:t> 129,304 </a:t>
            </a:fld>
            <a:endParaRPr lang="en-US" sz="1600">
              <a:solidFill>
                <a:schemeClr val="bg1"/>
              </a:solidFill>
              <a:latin typeface="Avenir Book" panose="02000503020000020003" pitchFamily="2" charset="0"/>
            </a:endParaRPr>
          </a:p>
        </xdr:txBody>
      </xdr:sp>
    </xdr:grpSp>
    <xdr:clientData/>
  </xdr:twoCellAnchor>
  <xdr:twoCellAnchor>
    <xdr:from>
      <xdr:col>16</xdr:col>
      <xdr:colOff>812800</xdr:colOff>
      <xdr:row>6</xdr:row>
      <xdr:rowOff>50800</xdr:rowOff>
    </xdr:from>
    <xdr:to>
      <xdr:col>19</xdr:col>
      <xdr:colOff>283972</xdr:colOff>
      <xdr:row>9</xdr:row>
      <xdr:rowOff>76200</xdr:rowOff>
    </xdr:to>
    <xdr:grpSp>
      <xdr:nvGrpSpPr>
        <xdr:cNvPr id="208" name="Group 207">
          <a:extLst>
            <a:ext uri="{FF2B5EF4-FFF2-40B4-BE49-F238E27FC236}">
              <a16:creationId xmlns:a16="http://schemas.microsoft.com/office/drawing/2014/main" id="{7D71690E-906B-B442-ACE0-07AF3DB6B496}"/>
            </a:ext>
          </a:extLst>
        </xdr:cNvPr>
        <xdr:cNvGrpSpPr/>
      </xdr:nvGrpSpPr>
      <xdr:grpSpPr>
        <a:xfrm>
          <a:off x="14020800" y="1193800"/>
          <a:ext cx="1947672" cy="596900"/>
          <a:chOff x="10756900" y="1701800"/>
          <a:chExt cx="1358900" cy="457200"/>
        </a:xfrm>
      </xdr:grpSpPr>
      <xdr:grpSp>
        <xdr:nvGrpSpPr>
          <xdr:cNvPr id="209" name="Group 208">
            <a:extLst>
              <a:ext uri="{FF2B5EF4-FFF2-40B4-BE49-F238E27FC236}">
                <a16:creationId xmlns:a16="http://schemas.microsoft.com/office/drawing/2014/main" id="{728856A9-C2A9-2343-8DB1-0A96D42F9644}"/>
              </a:ext>
            </a:extLst>
          </xdr:cNvPr>
          <xdr:cNvGrpSpPr/>
        </xdr:nvGrpSpPr>
        <xdr:grpSpPr>
          <a:xfrm>
            <a:off x="10756900" y="1701800"/>
            <a:ext cx="1358900" cy="457200"/>
            <a:chOff x="6311900" y="2032000"/>
            <a:chExt cx="1472184" cy="621792"/>
          </a:xfrm>
        </xdr:grpSpPr>
        <xdr:sp macro="" textlink="">
          <xdr:nvSpPr>
            <xdr:cNvPr id="212" name="Rounded Rectangle 211">
              <a:extLst>
                <a:ext uri="{FF2B5EF4-FFF2-40B4-BE49-F238E27FC236}">
                  <a16:creationId xmlns:a16="http://schemas.microsoft.com/office/drawing/2014/main" id="{529D98F4-5303-4C4F-9D07-F862EB2EB154}"/>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13" name="Group 212">
              <a:extLst>
                <a:ext uri="{FF2B5EF4-FFF2-40B4-BE49-F238E27FC236}">
                  <a16:creationId xmlns:a16="http://schemas.microsoft.com/office/drawing/2014/main" id="{82B15BF1-45FC-D04E-A6D0-25C2447B4E99}"/>
                </a:ext>
              </a:extLst>
            </xdr:cNvPr>
            <xdr:cNvGrpSpPr/>
          </xdr:nvGrpSpPr>
          <xdr:grpSpPr>
            <a:xfrm>
              <a:off x="6368901" y="2169160"/>
              <a:ext cx="374978" cy="375929"/>
              <a:chOff x="6368901" y="2169160"/>
              <a:chExt cx="374978" cy="375929"/>
            </a:xfrm>
          </xdr:grpSpPr>
          <xdr:sp macro="" textlink="">
            <xdr:nvSpPr>
              <xdr:cNvPr id="214" name="Rounded Rectangle 213">
                <a:extLst>
                  <a:ext uri="{FF2B5EF4-FFF2-40B4-BE49-F238E27FC236}">
                    <a16:creationId xmlns:a16="http://schemas.microsoft.com/office/drawing/2014/main" id="{009FFEAB-4DE6-FE48-AE8E-DC4E386885F3}"/>
                  </a:ext>
                </a:extLst>
              </xdr:cNvPr>
              <xdr:cNvSpPr/>
            </xdr:nvSpPr>
            <xdr:spPr>
              <a:xfrm>
                <a:off x="6375400" y="2169160"/>
                <a:ext cx="365760" cy="36576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5" name="Graphic 214" descr="City outline">
                <a:extLst>
                  <a:ext uri="{FF2B5EF4-FFF2-40B4-BE49-F238E27FC236}">
                    <a16:creationId xmlns:a16="http://schemas.microsoft.com/office/drawing/2014/main" id="{CD2CEF9E-D46F-EC41-B00C-FA479C393E6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68901" y="2170111"/>
                <a:ext cx="374978" cy="374978"/>
              </a:xfrm>
              <a:prstGeom prst="rect">
                <a:avLst/>
              </a:prstGeom>
            </xdr:spPr>
          </xdr:pic>
        </xdr:grpSp>
      </xdr:grpSp>
      <xdr:sp macro="" textlink="'Pivottables 2'!$O$6">
        <xdr:nvSpPr>
          <xdr:cNvPr id="210" name="TextBox 209">
            <a:extLst>
              <a:ext uri="{FF2B5EF4-FFF2-40B4-BE49-F238E27FC236}">
                <a16:creationId xmlns:a16="http://schemas.microsoft.com/office/drawing/2014/main" id="{E2A2A86F-E6B1-A14F-82D0-5B01C92012D0}"/>
              </a:ext>
            </a:extLst>
          </xdr:cNvPr>
          <xdr:cNvSpPr txBox="1"/>
        </xdr:nvSpPr>
        <xdr:spPr>
          <a:xfrm>
            <a:off x="11199550" y="1739348"/>
            <a:ext cx="839677" cy="208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799E7D-A777-5646-A0EF-C8B3850AB97E}" type="TxLink">
              <a:rPr lang="en-US" sz="1200" b="0" i="0" u="none" strike="noStrike">
                <a:solidFill>
                  <a:srgbClr val="FFFFFF"/>
                </a:solidFill>
                <a:latin typeface="Calibri"/>
                <a:cs typeface="Calibri"/>
              </a:rPr>
              <a:pPr algn="ctr"/>
              <a:t>Russia</a:t>
            </a:fld>
            <a:endParaRPr lang="en-US" sz="1600">
              <a:solidFill>
                <a:schemeClr val="bg1"/>
              </a:solidFill>
              <a:latin typeface="Avenir Book" panose="02000503020000020003" pitchFamily="2" charset="0"/>
            </a:endParaRPr>
          </a:p>
        </xdr:txBody>
      </xdr:sp>
      <xdr:sp macro="" textlink="'Pivottables 2'!Q6">
        <xdr:nvSpPr>
          <xdr:cNvPr id="211" name="TextBox 210">
            <a:extLst>
              <a:ext uri="{FF2B5EF4-FFF2-40B4-BE49-F238E27FC236}">
                <a16:creationId xmlns:a16="http://schemas.microsoft.com/office/drawing/2014/main" id="{DF13FB96-6E53-2443-9012-8A21C74F3515}"/>
              </a:ext>
            </a:extLst>
          </xdr:cNvPr>
          <xdr:cNvSpPr txBox="1"/>
        </xdr:nvSpPr>
        <xdr:spPr>
          <a:xfrm>
            <a:off x="11157923" y="1935646"/>
            <a:ext cx="879205"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410A85-20E5-2947-9833-A629F0B185F7}" type="TxLink">
              <a:rPr lang="en-US" sz="1600" b="0" i="0" u="none" strike="noStrike">
                <a:solidFill>
                  <a:srgbClr val="FFFFFF"/>
                </a:solidFill>
                <a:latin typeface="Calibri"/>
                <a:cs typeface="Calibri"/>
              </a:rPr>
              <a:pPr algn="ctr"/>
              <a:t> 219,404 </a:t>
            </a:fld>
            <a:endParaRPr lang="en-US" sz="1600">
              <a:solidFill>
                <a:schemeClr val="bg1"/>
              </a:solidFill>
              <a:latin typeface="Avenir Book" panose="02000503020000020003" pitchFamily="2" charset="0"/>
            </a:endParaRPr>
          </a:p>
        </xdr:txBody>
      </xdr:sp>
    </xdr:grpSp>
    <xdr:clientData/>
  </xdr:twoCellAnchor>
  <xdr:twoCellAnchor>
    <xdr:from>
      <xdr:col>14</xdr:col>
      <xdr:colOff>50800</xdr:colOff>
      <xdr:row>20</xdr:row>
      <xdr:rowOff>121920</xdr:rowOff>
    </xdr:from>
    <xdr:to>
      <xdr:col>15</xdr:col>
      <xdr:colOff>304800</xdr:colOff>
      <xdr:row>26</xdr:row>
      <xdr:rowOff>63500</xdr:rowOff>
    </xdr:to>
    <xdr:grpSp>
      <xdr:nvGrpSpPr>
        <xdr:cNvPr id="227" name="Group 226">
          <a:extLst>
            <a:ext uri="{FF2B5EF4-FFF2-40B4-BE49-F238E27FC236}">
              <a16:creationId xmlns:a16="http://schemas.microsoft.com/office/drawing/2014/main" id="{AB527F8E-4DAF-534C-8D3E-104F417CB544}"/>
            </a:ext>
          </a:extLst>
        </xdr:cNvPr>
        <xdr:cNvGrpSpPr/>
      </xdr:nvGrpSpPr>
      <xdr:grpSpPr>
        <a:xfrm>
          <a:off x="11607800" y="3931920"/>
          <a:ext cx="1079500" cy="1084580"/>
          <a:chOff x="11635740" y="4133215"/>
          <a:chExt cx="1076960" cy="1099820"/>
        </a:xfrm>
      </xdr:grpSpPr>
      <xdr:sp macro="" textlink="'Pivottables 2'!F4">
        <xdr:nvSpPr>
          <xdr:cNvPr id="228" name="TextBox 227">
            <a:extLst>
              <a:ext uri="{FF2B5EF4-FFF2-40B4-BE49-F238E27FC236}">
                <a16:creationId xmlns:a16="http://schemas.microsoft.com/office/drawing/2014/main" id="{C60D877B-F249-F344-96A9-9EA66F9AB90C}"/>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29" name="TextBox 228">
            <a:extLst>
              <a:ext uri="{FF2B5EF4-FFF2-40B4-BE49-F238E27FC236}">
                <a16:creationId xmlns:a16="http://schemas.microsoft.com/office/drawing/2014/main" id="{936A8058-884A-8E45-B824-397FD7116B75}"/>
              </a:ext>
            </a:extLst>
          </xdr:cNvPr>
          <xdr:cNvSpPr txBox="1"/>
        </xdr:nvSpPr>
        <xdr:spPr>
          <a:xfrm>
            <a:off x="11940540" y="457771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762000</xdr:colOff>
      <xdr:row>23</xdr:row>
      <xdr:rowOff>40640</xdr:rowOff>
    </xdr:from>
    <xdr:to>
      <xdr:col>14</xdr:col>
      <xdr:colOff>711200</xdr:colOff>
      <xdr:row>26</xdr:row>
      <xdr:rowOff>132080</xdr:rowOff>
    </xdr:to>
    <xdr:grpSp>
      <xdr:nvGrpSpPr>
        <xdr:cNvPr id="230" name="Group 229">
          <a:extLst>
            <a:ext uri="{FF2B5EF4-FFF2-40B4-BE49-F238E27FC236}">
              <a16:creationId xmlns:a16="http://schemas.microsoft.com/office/drawing/2014/main" id="{B65FA424-67BD-8342-98D5-92AAD2F9A171}"/>
            </a:ext>
          </a:extLst>
        </xdr:cNvPr>
        <xdr:cNvGrpSpPr/>
      </xdr:nvGrpSpPr>
      <xdr:grpSpPr>
        <a:xfrm>
          <a:off x="11493500" y="4422140"/>
          <a:ext cx="774700" cy="662940"/>
          <a:chOff x="11635740" y="4133215"/>
          <a:chExt cx="772160" cy="670560"/>
        </a:xfrm>
      </xdr:grpSpPr>
      <xdr:sp macro="" textlink="'Pivottables 2'!F4">
        <xdr:nvSpPr>
          <xdr:cNvPr id="231" name="TextBox 230">
            <a:extLst>
              <a:ext uri="{FF2B5EF4-FFF2-40B4-BE49-F238E27FC236}">
                <a16:creationId xmlns:a16="http://schemas.microsoft.com/office/drawing/2014/main" id="{123E21C6-C797-FE47-B580-8A54755AB977}"/>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32" name="TextBox 231">
            <a:extLst>
              <a:ext uri="{FF2B5EF4-FFF2-40B4-BE49-F238E27FC236}">
                <a16:creationId xmlns:a16="http://schemas.microsoft.com/office/drawing/2014/main" id="{32AA984C-0928-1C48-A693-956B6097E1B4}"/>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528320</xdr:colOff>
      <xdr:row>22</xdr:row>
      <xdr:rowOff>172720</xdr:rowOff>
    </xdr:from>
    <xdr:to>
      <xdr:col>14</xdr:col>
      <xdr:colOff>275590</xdr:colOff>
      <xdr:row>25</xdr:row>
      <xdr:rowOff>172720</xdr:rowOff>
    </xdr:to>
    <xdr:grpSp>
      <xdr:nvGrpSpPr>
        <xdr:cNvPr id="252" name="Group 251">
          <a:extLst>
            <a:ext uri="{FF2B5EF4-FFF2-40B4-BE49-F238E27FC236}">
              <a16:creationId xmlns:a16="http://schemas.microsoft.com/office/drawing/2014/main" id="{64632E78-474B-C84A-9818-DCFC07A8B9ED}"/>
            </a:ext>
          </a:extLst>
        </xdr:cNvPr>
        <xdr:cNvGrpSpPr/>
      </xdr:nvGrpSpPr>
      <xdr:grpSpPr>
        <a:xfrm>
          <a:off x="11259820" y="4363720"/>
          <a:ext cx="572770" cy="571500"/>
          <a:chOff x="13917930" y="5029200"/>
          <a:chExt cx="772160" cy="655320"/>
        </a:xfrm>
      </xdr:grpSpPr>
      <xdr:sp macro="" textlink="'Pivottables 2'!G4">
        <xdr:nvSpPr>
          <xdr:cNvPr id="253" name="TextBox 252">
            <a:extLst>
              <a:ext uri="{FF2B5EF4-FFF2-40B4-BE49-F238E27FC236}">
                <a16:creationId xmlns:a16="http://schemas.microsoft.com/office/drawing/2014/main" id="{98844748-B2C8-5C41-9AF0-FD6D56170649}"/>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54" name="TextBox 253">
            <a:extLst>
              <a:ext uri="{FF2B5EF4-FFF2-40B4-BE49-F238E27FC236}">
                <a16:creationId xmlns:a16="http://schemas.microsoft.com/office/drawing/2014/main" id="{5BBAC9D6-39BC-ED4D-A6D2-B461B927A3D6}"/>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142240</xdr:colOff>
      <xdr:row>22</xdr:row>
      <xdr:rowOff>91440</xdr:rowOff>
    </xdr:from>
    <xdr:to>
      <xdr:col>14</xdr:col>
      <xdr:colOff>712470</xdr:colOff>
      <xdr:row>25</xdr:row>
      <xdr:rowOff>91440</xdr:rowOff>
    </xdr:to>
    <xdr:grpSp>
      <xdr:nvGrpSpPr>
        <xdr:cNvPr id="261" name="Group 260">
          <a:extLst>
            <a:ext uri="{FF2B5EF4-FFF2-40B4-BE49-F238E27FC236}">
              <a16:creationId xmlns:a16="http://schemas.microsoft.com/office/drawing/2014/main" id="{5EFF77CD-103E-0B43-BB9A-9AD85C15C874}"/>
            </a:ext>
          </a:extLst>
        </xdr:cNvPr>
        <xdr:cNvGrpSpPr/>
      </xdr:nvGrpSpPr>
      <xdr:grpSpPr>
        <a:xfrm>
          <a:off x="11699240" y="4282440"/>
          <a:ext cx="570230" cy="571500"/>
          <a:chOff x="13917930" y="5029200"/>
          <a:chExt cx="772160" cy="655320"/>
        </a:xfrm>
      </xdr:grpSpPr>
      <xdr:sp macro="" textlink="'Pivottables 2'!G4">
        <xdr:nvSpPr>
          <xdr:cNvPr id="262" name="TextBox 261">
            <a:extLst>
              <a:ext uri="{FF2B5EF4-FFF2-40B4-BE49-F238E27FC236}">
                <a16:creationId xmlns:a16="http://schemas.microsoft.com/office/drawing/2014/main" id="{30E5052E-E417-F349-95F1-FA915D62C7C6}"/>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63" name="TextBox 262">
            <a:extLst>
              <a:ext uri="{FF2B5EF4-FFF2-40B4-BE49-F238E27FC236}">
                <a16:creationId xmlns:a16="http://schemas.microsoft.com/office/drawing/2014/main" id="{D0DABFA9-5A42-CE41-ADB0-EFBF01CE5471}"/>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812800</xdr:colOff>
      <xdr:row>20</xdr:row>
      <xdr:rowOff>121920</xdr:rowOff>
    </xdr:from>
    <xdr:to>
      <xdr:col>13</xdr:col>
      <xdr:colOff>762000</xdr:colOff>
      <xdr:row>24</xdr:row>
      <xdr:rowOff>20320</xdr:rowOff>
    </xdr:to>
    <xdr:grpSp>
      <xdr:nvGrpSpPr>
        <xdr:cNvPr id="264" name="Group 263">
          <a:extLst>
            <a:ext uri="{FF2B5EF4-FFF2-40B4-BE49-F238E27FC236}">
              <a16:creationId xmlns:a16="http://schemas.microsoft.com/office/drawing/2014/main" id="{C3C6C356-7CE1-9C47-8BA3-9CE9B922FF2F}"/>
            </a:ext>
          </a:extLst>
        </xdr:cNvPr>
        <xdr:cNvGrpSpPr/>
      </xdr:nvGrpSpPr>
      <xdr:grpSpPr>
        <a:xfrm>
          <a:off x="10718800" y="3931920"/>
          <a:ext cx="774700" cy="660400"/>
          <a:chOff x="11635740" y="4133215"/>
          <a:chExt cx="772160" cy="670560"/>
        </a:xfrm>
      </xdr:grpSpPr>
      <xdr:sp macro="" textlink="'Pivottables 2'!F4">
        <xdr:nvSpPr>
          <xdr:cNvPr id="265" name="TextBox 264">
            <a:extLst>
              <a:ext uri="{FF2B5EF4-FFF2-40B4-BE49-F238E27FC236}">
                <a16:creationId xmlns:a16="http://schemas.microsoft.com/office/drawing/2014/main" id="{4229FDD2-C29F-C544-A22F-9EE20CD3B773}"/>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66" name="TextBox 265">
            <a:extLst>
              <a:ext uri="{FF2B5EF4-FFF2-40B4-BE49-F238E27FC236}">
                <a16:creationId xmlns:a16="http://schemas.microsoft.com/office/drawing/2014/main" id="{4058FA7D-432D-9E49-9380-99B1A6935FB6}"/>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314960</xdr:colOff>
      <xdr:row>23</xdr:row>
      <xdr:rowOff>30480</xdr:rowOff>
    </xdr:from>
    <xdr:to>
      <xdr:col>14</xdr:col>
      <xdr:colOff>264160</xdr:colOff>
      <xdr:row>26</xdr:row>
      <xdr:rowOff>121920</xdr:rowOff>
    </xdr:to>
    <xdr:grpSp>
      <xdr:nvGrpSpPr>
        <xdr:cNvPr id="267" name="Group 266">
          <a:extLst>
            <a:ext uri="{FF2B5EF4-FFF2-40B4-BE49-F238E27FC236}">
              <a16:creationId xmlns:a16="http://schemas.microsoft.com/office/drawing/2014/main" id="{259C58D5-FD42-AF4D-BD8F-B9B04C1D3513}"/>
            </a:ext>
          </a:extLst>
        </xdr:cNvPr>
        <xdr:cNvGrpSpPr/>
      </xdr:nvGrpSpPr>
      <xdr:grpSpPr>
        <a:xfrm>
          <a:off x="11046460" y="4411980"/>
          <a:ext cx="774700" cy="662940"/>
          <a:chOff x="11635740" y="4133215"/>
          <a:chExt cx="772160" cy="670560"/>
        </a:xfrm>
      </xdr:grpSpPr>
      <xdr:sp macro="" textlink="'Pivottables 2'!F4">
        <xdr:nvSpPr>
          <xdr:cNvPr id="268" name="TextBox 267">
            <a:extLst>
              <a:ext uri="{FF2B5EF4-FFF2-40B4-BE49-F238E27FC236}">
                <a16:creationId xmlns:a16="http://schemas.microsoft.com/office/drawing/2014/main" id="{2A68858F-5CCA-E14E-9A85-19AE642EC055}"/>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69" name="TextBox 268">
            <a:extLst>
              <a:ext uri="{FF2B5EF4-FFF2-40B4-BE49-F238E27FC236}">
                <a16:creationId xmlns:a16="http://schemas.microsoft.com/office/drawing/2014/main" id="{7009B5BB-7269-0746-B6CC-8660B23B8C95}"/>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538480</xdr:colOff>
      <xdr:row>22</xdr:row>
      <xdr:rowOff>139585</xdr:rowOff>
    </xdr:from>
    <xdr:to>
      <xdr:col>14</xdr:col>
      <xdr:colOff>487680</xdr:colOff>
      <xdr:row>26</xdr:row>
      <xdr:rowOff>22976</xdr:rowOff>
    </xdr:to>
    <xdr:sp macro="" textlink="'Pivottables 2'!H4">
      <xdr:nvSpPr>
        <xdr:cNvPr id="272" name="TextBox 271">
          <a:extLst>
            <a:ext uri="{FF2B5EF4-FFF2-40B4-BE49-F238E27FC236}">
              <a16:creationId xmlns:a16="http://schemas.microsoft.com/office/drawing/2014/main" id="{B02C1816-1989-A547-81A7-FB967E1C2CBD}"/>
            </a:ext>
          </a:extLst>
        </xdr:cNvPr>
        <xdr:cNvSpPr txBox="1"/>
      </xdr:nvSpPr>
      <xdr:spPr>
        <a:xfrm>
          <a:off x="11269980" y="4330585"/>
          <a:ext cx="774700" cy="64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clientData/>
  </xdr:twoCellAnchor>
  <xdr:twoCellAnchor>
    <xdr:from>
      <xdr:col>14</xdr:col>
      <xdr:colOff>142240</xdr:colOff>
      <xdr:row>23</xdr:row>
      <xdr:rowOff>91440</xdr:rowOff>
    </xdr:from>
    <xdr:to>
      <xdr:col>14</xdr:col>
      <xdr:colOff>712470</xdr:colOff>
      <xdr:row>26</xdr:row>
      <xdr:rowOff>91440</xdr:rowOff>
    </xdr:to>
    <xdr:grpSp>
      <xdr:nvGrpSpPr>
        <xdr:cNvPr id="276" name="Group 275">
          <a:extLst>
            <a:ext uri="{FF2B5EF4-FFF2-40B4-BE49-F238E27FC236}">
              <a16:creationId xmlns:a16="http://schemas.microsoft.com/office/drawing/2014/main" id="{75F0D115-91E6-F849-9D54-E4FFB37F44CC}"/>
            </a:ext>
          </a:extLst>
        </xdr:cNvPr>
        <xdr:cNvGrpSpPr/>
      </xdr:nvGrpSpPr>
      <xdr:grpSpPr>
        <a:xfrm>
          <a:off x="11699240" y="4472940"/>
          <a:ext cx="570230" cy="571500"/>
          <a:chOff x="13917930" y="5029200"/>
          <a:chExt cx="772160" cy="655320"/>
        </a:xfrm>
      </xdr:grpSpPr>
      <xdr:sp macro="" textlink="'Pivottables 2'!G4">
        <xdr:nvSpPr>
          <xdr:cNvPr id="277" name="TextBox 276">
            <a:extLst>
              <a:ext uri="{FF2B5EF4-FFF2-40B4-BE49-F238E27FC236}">
                <a16:creationId xmlns:a16="http://schemas.microsoft.com/office/drawing/2014/main" id="{5667B212-D7CB-2847-9DA5-EEE911888AA1}"/>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78" name="TextBox 277">
            <a:extLst>
              <a:ext uri="{FF2B5EF4-FFF2-40B4-BE49-F238E27FC236}">
                <a16:creationId xmlns:a16="http://schemas.microsoft.com/office/drawing/2014/main" id="{17CC9CFC-B76B-834A-85A6-67D6A2C2AD43}"/>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190500</xdr:colOff>
      <xdr:row>23</xdr:row>
      <xdr:rowOff>78740</xdr:rowOff>
    </xdr:from>
    <xdr:to>
      <xdr:col>13</xdr:col>
      <xdr:colOff>763270</xdr:colOff>
      <xdr:row>26</xdr:row>
      <xdr:rowOff>78740</xdr:rowOff>
    </xdr:to>
    <xdr:grpSp>
      <xdr:nvGrpSpPr>
        <xdr:cNvPr id="279" name="Group 278">
          <a:extLst>
            <a:ext uri="{FF2B5EF4-FFF2-40B4-BE49-F238E27FC236}">
              <a16:creationId xmlns:a16="http://schemas.microsoft.com/office/drawing/2014/main" id="{7635D5EC-A0CC-2441-B458-B32E21385669}"/>
            </a:ext>
          </a:extLst>
        </xdr:cNvPr>
        <xdr:cNvGrpSpPr/>
      </xdr:nvGrpSpPr>
      <xdr:grpSpPr>
        <a:xfrm>
          <a:off x="10922000" y="4460240"/>
          <a:ext cx="572770" cy="571500"/>
          <a:chOff x="13917930" y="5029200"/>
          <a:chExt cx="772160" cy="655320"/>
        </a:xfrm>
      </xdr:grpSpPr>
      <xdr:sp macro="" textlink="'Pivottables 2'!G4">
        <xdr:nvSpPr>
          <xdr:cNvPr id="280" name="TextBox 279">
            <a:extLst>
              <a:ext uri="{FF2B5EF4-FFF2-40B4-BE49-F238E27FC236}">
                <a16:creationId xmlns:a16="http://schemas.microsoft.com/office/drawing/2014/main" id="{90E88BB2-EED0-6A41-AB86-A7FD87A131C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81" name="TextBox 280">
            <a:extLst>
              <a:ext uri="{FF2B5EF4-FFF2-40B4-BE49-F238E27FC236}">
                <a16:creationId xmlns:a16="http://schemas.microsoft.com/office/drawing/2014/main" id="{6936679E-33EA-214A-ABE9-A9AABB7922E7}"/>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802640</xdr:colOff>
      <xdr:row>21</xdr:row>
      <xdr:rowOff>121920</xdr:rowOff>
    </xdr:from>
    <xdr:to>
      <xdr:col>13</xdr:col>
      <xdr:colOff>751840</xdr:colOff>
      <xdr:row>25</xdr:row>
      <xdr:rowOff>20320</xdr:rowOff>
    </xdr:to>
    <xdr:grpSp>
      <xdr:nvGrpSpPr>
        <xdr:cNvPr id="282" name="Group 281">
          <a:extLst>
            <a:ext uri="{FF2B5EF4-FFF2-40B4-BE49-F238E27FC236}">
              <a16:creationId xmlns:a16="http://schemas.microsoft.com/office/drawing/2014/main" id="{DB557C6F-44AE-5845-813F-1F4062458614}"/>
            </a:ext>
          </a:extLst>
        </xdr:cNvPr>
        <xdr:cNvGrpSpPr/>
      </xdr:nvGrpSpPr>
      <xdr:grpSpPr>
        <a:xfrm>
          <a:off x="10708640" y="4122420"/>
          <a:ext cx="774700" cy="660400"/>
          <a:chOff x="11635740" y="4133215"/>
          <a:chExt cx="772160" cy="670560"/>
        </a:xfrm>
      </xdr:grpSpPr>
      <xdr:sp macro="" textlink="'Pivottables 2'!F4">
        <xdr:nvSpPr>
          <xdr:cNvPr id="283" name="TextBox 282">
            <a:extLst>
              <a:ext uri="{FF2B5EF4-FFF2-40B4-BE49-F238E27FC236}">
                <a16:creationId xmlns:a16="http://schemas.microsoft.com/office/drawing/2014/main" id="{5180B9E5-3C98-E342-A560-7CD83BD627F4}"/>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84" name="TextBox 283">
            <a:extLst>
              <a:ext uri="{FF2B5EF4-FFF2-40B4-BE49-F238E27FC236}">
                <a16:creationId xmlns:a16="http://schemas.microsoft.com/office/drawing/2014/main" id="{12253CC0-DA98-7645-AF4D-D202AE577B2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647700</xdr:colOff>
      <xdr:row>24</xdr:row>
      <xdr:rowOff>30480</xdr:rowOff>
    </xdr:from>
    <xdr:to>
      <xdr:col>14</xdr:col>
      <xdr:colOff>596900</xdr:colOff>
      <xdr:row>27</xdr:row>
      <xdr:rowOff>119380</xdr:rowOff>
    </xdr:to>
    <xdr:grpSp>
      <xdr:nvGrpSpPr>
        <xdr:cNvPr id="285" name="Group 284">
          <a:extLst>
            <a:ext uri="{FF2B5EF4-FFF2-40B4-BE49-F238E27FC236}">
              <a16:creationId xmlns:a16="http://schemas.microsoft.com/office/drawing/2014/main" id="{684754D4-D935-9C49-9062-9D01416B0463}"/>
            </a:ext>
          </a:extLst>
        </xdr:cNvPr>
        <xdr:cNvGrpSpPr/>
      </xdr:nvGrpSpPr>
      <xdr:grpSpPr>
        <a:xfrm>
          <a:off x="11379200" y="4602480"/>
          <a:ext cx="774700" cy="660400"/>
          <a:chOff x="11635740" y="4133215"/>
          <a:chExt cx="772160" cy="670560"/>
        </a:xfrm>
      </xdr:grpSpPr>
      <xdr:sp macro="" textlink="'Pivottables 2'!F4">
        <xdr:nvSpPr>
          <xdr:cNvPr id="286" name="TextBox 285">
            <a:extLst>
              <a:ext uri="{FF2B5EF4-FFF2-40B4-BE49-F238E27FC236}">
                <a16:creationId xmlns:a16="http://schemas.microsoft.com/office/drawing/2014/main" id="{E80A9589-7B57-7549-A503-26241732545A}"/>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87" name="TextBox 286">
            <a:extLst>
              <a:ext uri="{FF2B5EF4-FFF2-40B4-BE49-F238E27FC236}">
                <a16:creationId xmlns:a16="http://schemas.microsoft.com/office/drawing/2014/main" id="{CE42F661-E453-EA46-82A2-0D750A099FE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304800</xdr:colOff>
      <xdr:row>24</xdr:row>
      <xdr:rowOff>40640</xdr:rowOff>
    </xdr:from>
    <xdr:to>
      <xdr:col>14</xdr:col>
      <xdr:colOff>254000</xdr:colOff>
      <xdr:row>27</xdr:row>
      <xdr:rowOff>132080</xdr:rowOff>
    </xdr:to>
    <xdr:grpSp>
      <xdr:nvGrpSpPr>
        <xdr:cNvPr id="291" name="Group 290">
          <a:extLst>
            <a:ext uri="{FF2B5EF4-FFF2-40B4-BE49-F238E27FC236}">
              <a16:creationId xmlns:a16="http://schemas.microsoft.com/office/drawing/2014/main" id="{72D93948-0CB2-8840-96BA-197426F63267}"/>
            </a:ext>
          </a:extLst>
        </xdr:cNvPr>
        <xdr:cNvGrpSpPr/>
      </xdr:nvGrpSpPr>
      <xdr:grpSpPr>
        <a:xfrm>
          <a:off x="11036300" y="4612640"/>
          <a:ext cx="774700" cy="662940"/>
          <a:chOff x="11635740" y="4133215"/>
          <a:chExt cx="772160" cy="670560"/>
        </a:xfrm>
      </xdr:grpSpPr>
      <xdr:sp macro="" textlink="'Pivottables 2'!F4">
        <xdr:nvSpPr>
          <xdr:cNvPr id="292" name="TextBox 291">
            <a:extLst>
              <a:ext uri="{FF2B5EF4-FFF2-40B4-BE49-F238E27FC236}">
                <a16:creationId xmlns:a16="http://schemas.microsoft.com/office/drawing/2014/main" id="{FA3B31EC-9707-134F-A33B-8DBC830F248B}"/>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93" name="TextBox 292">
            <a:extLst>
              <a:ext uri="{FF2B5EF4-FFF2-40B4-BE49-F238E27FC236}">
                <a16:creationId xmlns:a16="http://schemas.microsoft.com/office/drawing/2014/main" id="{FBA043EE-FD3F-EB4C-AA1F-D5DFB1208218}"/>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447040</xdr:colOff>
      <xdr:row>24</xdr:row>
      <xdr:rowOff>50800</xdr:rowOff>
    </xdr:from>
    <xdr:to>
      <xdr:col>14</xdr:col>
      <xdr:colOff>396240</xdr:colOff>
      <xdr:row>27</xdr:row>
      <xdr:rowOff>142240</xdr:rowOff>
    </xdr:to>
    <xdr:grpSp>
      <xdr:nvGrpSpPr>
        <xdr:cNvPr id="294" name="Group 293">
          <a:extLst>
            <a:ext uri="{FF2B5EF4-FFF2-40B4-BE49-F238E27FC236}">
              <a16:creationId xmlns:a16="http://schemas.microsoft.com/office/drawing/2014/main" id="{FCDA9393-6B1A-C346-84F1-97ED71E9AA5B}"/>
            </a:ext>
          </a:extLst>
        </xdr:cNvPr>
        <xdr:cNvGrpSpPr/>
      </xdr:nvGrpSpPr>
      <xdr:grpSpPr>
        <a:xfrm>
          <a:off x="11178540" y="4622800"/>
          <a:ext cx="774700" cy="662940"/>
          <a:chOff x="11635740" y="4133215"/>
          <a:chExt cx="772160" cy="670560"/>
        </a:xfrm>
      </xdr:grpSpPr>
      <xdr:sp macro="" textlink="'Pivottables 2'!F4">
        <xdr:nvSpPr>
          <xdr:cNvPr id="295" name="TextBox 294">
            <a:extLst>
              <a:ext uri="{FF2B5EF4-FFF2-40B4-BE49-F238E27FC236}">
                <a16:creationId xmlns:a16="http://schemas.microsoft.com/office/drawing/2014/main" id="{0E378EF7-2C5F-C645-89B4-67941ACEDCB9}"/>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96" name="TextBox 295">
            <a:extLst>
              <a:ext uri="{FF2B5EF4-FFF2-40B4-BE49-F238E27FC236}">
                <a16:creationId xmlns:a16="http://schemas.microsoft.com/office/drawing/2014/main" id="{A0F961A8-229E-D047-84D1-C5D65DC5F01C}"/>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426720</xdr:colOff>
      <xdr:row>25</xdr:row>
      <xdr:rowOff>0</xdr:rowOff>
    </xdr:from>
    <xdr:to>
      <xdr:col>14</xdr:col>
      <xdr:colOff>173990</xdr:colOff>
      <xdr:row>28</xdr:row>
      <xdr:rowOff>0</xdr:rowOff>
    </xdr:to>
    <xdr:grpSp>
      <xdr:nvGrpSpPr>
        <xdr:cNvPr id="297" name="Group 296">
          <a:extLst>
            <a:ext uri="{FF2B5EF4-FFF2-40B4-BE49-F238E27FC236}">
              <a16:creationId xmlns:a16="http://schemas.microsoft.com/office/drawing/2014/main" id="{C137E0FA-A87B-2045-AC3D-5DD2671DAC96}"/>
            </a:ext>
          </a:extLst>
        </xdr:cNvPr>
        <xdr:cNvGrpSpPr/>
      </xdr:nvGrpSpPr>
      <xdr:grpSpPr>
        <a:xfrm>
          <a:off x="11158220" y="4762500"/>
          <a:ext cx="572770" cy="571500"/>
          <a:chOff x="13917930" y="5029200"/>
          <a:chExt cx="772160" cy="655320"/>
        </a:xfrm>
      </xdr:grpSpPr>
      <xdr:sp macro="" textlink="'Pivottables 2'!G4">
        <xdr:nvSpPr>
          <xdr:cNvPr id="298" name="TextBox 297">
            <a:extLst>
              <a:ext uri="{FF2B5EF4-FFF2-40B4-BE49-F238E27FC236}">
                <a16:creationId xmlns:a16="http://schemas.microsoft.com/office/drawing/2014/main" id="{2F9D5C56-861B-6B4E-B0C8-AB6F3AEDE5B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99" name="TextBox 298">
            <a:extLst>
              <a:ext uri="{FF2B5EF4-FFF2-40B4-BE49-F238E27FC236}">
                <a16:creationId xmlns:a16="http://schemas.microsoft.com/office/drawing/2014/main" id="{97CFA56E-C9F8-7841-8834-B28D02A5AAF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648970</xdr:colOff>
      <xdr:row>23</xdr:row>
      <xdr:rowOff>172720</xdr:rowOff>
    </xdr:from>
    <xdr:to>
      <xdr:col>14</xdr:col>
      <xdr:colOff>396240</xdr:colOff>
      <xdr:row>26</xdr:row>
      <xdr:rowOff>172720</xdr:rowOff>
    </xdr:to>
    <xdr:sp macro="" textlink="'Pivottables 2'!G4">
      <xdr:nvSpPr>
        <xdr:cNvPr id="304" name="TextBox 303">
          <a:extLst>
            <a:ext uri="{FF2B5EF4-FFF2-40B4-BE49-F238E27FC236}">
              <a16:creationId xmlns:a16="http://schemas.microsoft.com/office/drawing/2014/main" id="{4FE1BBEF-39E6-3640-A7C9-3A98FC1F1A7E}"/>
            </a:ext>
          </a:extLst>
        </xdr:cNvPr>
        <xdr:cNvSpPr txBox="1"/>
      </xdr:nvSpPr>
      <xdr:spPr>
        <a:xfrm>
          <a:off x="11380470" y="4554220"/>
          <a:ext cx="57277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clientData/>
  </xdr:twoCellAnchor>
  <xdr:twoCellAnchor>
    <xdr:from>
      <xdr:col>6</xdr:col>
      <xdr:colOff>33486</xdr:colOff>
      <xdr:row>17</xdr:row>
      <xdr:rowOff>131111</xdr:rowOff>
    </xdr:from>
    <xdr:to>
      <xdr:col>6</xdr:col>
      <xdr:colOff>529807</xdr:colOff>
      <xdr:row>19</xdr:row>
      <xdr:rowOff>114302</xdr:rowOff>
    </xdr:to>
    <xdr:grpSp>
      <xdr:nvGrpSpPr>
        <xdr:cNvPr id="187" name="Group 186">
          <a:extLst>
            <a:ext uri="{FF2B5EF4-FFF2-40B4-BE49-F238E27FC236}">
              <a16:creationId xmlns:a16="http://schemas.microsoft.com/office/drawing/2014/main" id="{B549A624-2D2D-354A-9718-E72530682DAF}"/>
            </a:ext>
          </a:extLst>
        </xdr:cNvPr>
        <xdr:cNvGrpSpPr/>
      </xdr:nvGrpSpPr>
      <xdr:grpSpPr>
        <a:xfrm>
          <a:off x="4986486" y="3369611"/>
          <a:ext cx="496321" cy="364191"/>
          <a:chOff x="6366007" y="2169160"/>
          <a:chExt cx="375153" cy="380999"/>
        </a:xfrm>
        <a:solidFill>
          <a:srgbClr val="640DEC"/>
        </a:solidFill>
      </xdr:grpSpPr>
      <xdr:sp macro="" textlink="">
        <xdr:nvSpPr>
          <xdr:cNvPr id="188" name="Rounded Rectangle 187">
            <a:extLst>
              <a:ext uri="{FF2B5EF4-FFF2-40B4-BE49-F238E27FC236}">
                <a16:creationId xmlns:a16="http://schemas.microsoft.com/office/drawing/2014/main" id="{22BAFBFE-D7DB-DC49-A5FE-BCA8C7801F50}"/>
              </a:ext>
            </a:extLst>
          </xdr:cNvPr>
          <xdr:cNvSpPr/>
        </xdr:nvSpPr>
        <xdr:spPr>
          <a:xfrm>
            <a:off x="6375400" y="2169160"/>
            <a:ext cx="365760" cy="365760"/>
          </a:xfrm>
          <a:prstGeom prst="roundRect">
            <a:avLst/>
          </a:prstGeom>
          <a:solidFill>
            <a:srgbClr val="70339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9" name="Graphic 188" descr="City outline">
            <a:extLst>
              <a:ext uri="{FF2B5EF4-FFF2-40B4-BE49-F238E27FC236}">
                <a16:creationId xmlns:a16="http://schemas.microsoft.com/office/drawing/2014/main" id="{A6250105-1523-134A-BE09-4D2908F566A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366007" y="2178147"/>
            <a:ext cx="372013" cy="372012"/>
          </a:xfrm>
          <a:prstGeom prst="rect">
            <a:avLst/>
          </a:prstGeom>
        </xdr:spPr>
      </xdr:pic>
    </xdr:grpSp>
    <xdr:clientData/>
  </xdr:twoCellAnchor>
  <xdr:twoCellAnchor>
    <xdr:from>
      <xdr:col>8</xdr:col>
      <xdr:colOff>203200</xdr:colOff>
      <xdr:row>20</xdr:row>
      <xdr:rowOff>50800</xdr:rowOff>
    </xdr:from>
    <xdr:to>
      <xdr:col>9</xdr:col>
      <xdr:colOff>139700</xdr:colOff>
      <xdr:row>23</xdr:row>
      <xdr:rowOff>63500</xdr:rowOff>
    </xdr:to>
    <xdr:grpSp>
      <xdr:nvGrpSpPr>
        <xdr:cNvPr id="380" name="Group 379">
          <a:extLst>
            <a:ext uri="{FF2B5EF4-FFF2-40B4-BE49-F238E27FC236}">
              <a16:creationId xmlns:a16="http://schemas.microsoft.com/office/drawing/2014/main" id="{067D7895-FDFB-BA47-B92A-E5A590CA7DD7}"/>
            </a:ext>
          </a:extLst>
        </xdr:cNvPr>
        <xdr:cNvGrpSpPr/>
      </xdr:nvGrpSpPr>
      <xdr:grpSpPr>
        <a:xfrm>
          <a:off x="6807200" y="3860800"/>
          <a:ext cx="762000" cy="584200"/>
          <a:chOff x="10382250" y="6273800"/>
          <a:chExt cx="762000" cy="584200"/>
        </a:xfrm>
        <a:noFill/>
      </xdr:grpSpPr>
      <xdr:sp macro="" textlink="'Pivottables 2'!G5">
        <xdr:nvSpPr>
          <xdr:cNvPr id="381" name="TextBox 380">
            <a:extLst>
              <a:ext uri="{FF2B5EF4-FFF2-40B4-BE49-F238E27FC236}">
                <a16:creationId xmlns:a16="http://schemas.microsoft.com/office/drawing/2014/main" id="{309D78BF-44F2-3249-8151-4E2219577F7C}"/>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2" name="TextBox 381">
            <a:extLst>
              <a:ext uri="{FF2B5EF4-FFF2-40B4-BE49-F238E27FC236}">
                <a16:creationId xmlns:a16="http://schemas.microsoft.com/office/drawing/2014/main" id="{95051C6E-4A7B-C547-B29D-A9DA8B03763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800100</xdr:colOff>
      <xdr:row>16</xdr:row>
      <xdr:rowOff>127000</xdr:rowOff>
    </xdr:from>
    <xdr:to>
      <xdr:col>8</xdr:col>
      <xdr:colOff>736600</xdr:colOff>
      <xdr:row>19</xdr:row>
      <xdr:rowOff>139700</xdr:rowOff>
    </xdr:to>
    <xdr:grpSp>
      <xdr:nvGrpSpPr>
        <xdr:cNvPr id="383" name="Group 382">
          <a:extLst>
            <a:ext uri="{FF2B5EF4-FFF2-40B4-BE49-F238E27FC236}">
              <a16:creationId xmlns:a16="http://schemas.microsoft.com/office/drawing/2014/main" id="{044B8791-1C8C-6B47-84BD-FE1CFA5FD7D0}"/>
            </a:ext>
          </a:extLst>
        </xdr:cNvPr>
        <xdr:cNvGrpSpPr/>
      </xdr:nvGrpSpPr>
      <xdr:grpSpPr>
        <a:xfrm>
          <a:off x="6578600" y="3175000"/>
          <a:ext cx="762000" cy="584200"/>
          <a:chOff x="10382250" y="6273800"/>
          <a:chExt cx="762000" cy="584200"/>
        </a:xfrm>
        <a:noFill/>
      </xdr:grpSpPr>
      <xdr:sp macro="" textlink="'Pivottables 2'!G5">
        <xdr:nvSpPr>
          <xdr:cNvPr id="384" name="TextBox 383">
            <a:extLst>
              <a:ext uri="{FF2B5EF4-FFF2-40B4-BE49-F238E27FC236}">
                <a16:creationId xmlns:a16="http://schemas.microsoft.com/office/drawing/2014/main" id="{F29BA9B3-6E70-F949-865F-1AB1A88E753B}"/>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5" name="TextBox 384">
            <a:extLst>
              <a:ext uri="{FF2B5EF4-FFF2-40B4-BE49-F238E27FC236}">
                <a16:creationId xmlns:a16="http://schemas.microsoft.com/office/drawing/2014/main" id="{4BCC49AA-44D1-C543-B3CC-142FC6CA04F3}"/>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177800</xdr:colOff>
      <xdr:row>16</xdr:row>
      <xdr:rowOff>139700</xdr:rowOff>
    </xdr:from>
    <xdr:to>
      <xdr:col>9</xdr:col>
      <xdr:colOff>114300</xdr:colOff>
      <xdr:row>19</xdr:row>
      <xdr:rowOff>152400</xdr:rowOff>
    </xdr:to>
    <xdr:grpSp>
      <xdr:nvGrpSpPr>
        <xdr:cNvPr id="395" name="Group 394">
          <a:extLst>
            <a:ext uri="{FF2B5EF4-FFF2-40B4-BE49-F238E27FC236}">
              <a16:creationId xmlns:a16="http://schemas.microsoft.com/office/drawing/2014/main" id="{DEC51A40-9D81-2342-9C6F-24F04F1816FF}"/>
            </a:ext>
          </a:extLst>
        </xdr:cNvPr>
        <xdr:cNvGrpSpPr/>
      </xdr:nvGrpSpPr>
      <xdr:grpSpPr>
        <a:xfrm>
          <a:off x="6781800" y="3187700"/>
          <a:ext cx="762000" cy="584200"/>
          <a:chOff x="10382250" y="6273800"/>
          <a:chExt cx="762000" cy="584200"/>
        </a:xfrm>
        <a:noFill/>
      </xdr:grpSpPr>
      <xdr:sp macro="" textlink="'Pivottables 2'!G5">
        <xdr:nvSpPr>
          <xdr:cNvPr id="396" name="TextBox 395">
            <a:extLst>
              <a:ext uri="{FF2B5EF4-FFF2-40B4-BE49-F238E27FC236}">
                <a16:creationId xmlns:a16="http://schemas.microsoft.com/office/drawing/2014/main" id="{555E1B02-3511-AF4B-AF10-E995E5092AC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7" name="TextBox 396">
            <a:extLst>
              <a:ext uri="{FF2B5EF4-FFF2-40B4-BE49-F238E27FC236}">
                <a16:creationId xmlns:a16="http://schemas.microsoft.com/office/drawing/2014/main" id="{4E459EC5-A825-B64F-8F18-7883F897936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800100</xdr:colOff>
      <xdr:row>18</xdr:row>
      <xdr:rowOff>38100</xdr:rowOff>
    </xdr:from>
    <xdr:to>
      <xdr:col>9</xdr:col>
      <xdr:colOff>254000</xdr:colOff>
      <xdr:row>22</xdr:row>
      <xdr:rowOff>152400</xdr:rowOff>
    </xdr:to>
    <xdr:grpSp>
      <xdr:nvGrpSpPr>
        <xdr:cNvPr id="453" name="Group 452">
          <a:extLst>
            <a:ext uri="{FF2B5EF4-FFF2-40B4-BE49-F238E27FC236}">
              <a16:creationId xmlns:a16="http://schemas.microsoft.com/office/drawing/2014/main" id="{A69FC88B-D231-B240-8E21-F4BC2540FD76}"/>
            </a:ext>
          </a:extLst>
        </xdr:cNvPr>
        <xdr:cNvGrpSpPr/>
      </xdr:nvGrpSpPr>
      <xdr:grpSpPr>
        <a:xfrm>
          <a:off x="6578600" y="3467100"/>
          <a:ext cx="1104900" cy="876300"/>
          <a:chOff x="6032500" y="1803400"/>
          <a:chExt cx="1104900" cy="876300"/>
        </a:xfrm>
      </xdr:grpSpPr>
      <xdr:grpSp>
        <xdr:nvGrpSpPr>
          <xdr:cNvPr id="386" name="Group 385">
            <a:extLst>
              <a:ext uri="{FF2B5EF4-FFF2-40B4-BE49-F238E27FC236}">
                <a16:creationId xmlns:a16="http://schemas.microsoft.com/office/drawing/2014/main" id="{F174CFE6-9CCB-2246-B9EF-AF8B4B0A3C1A}"/>
              </a:ext>
            </a:extLst>
          </xdr:cNvPr>
          <xdr:cNvGrpSpPr/>
        </xdr:nvGrpSpPr>
        <xdr:grpSpPr>
          <a:xfrm>
            <a:off x="6032500" y="2095500"/>
            <a:ext cx="762000" cy="584200"/>
            <a:chOff x="10382250" y="6273800"/>
            <a:chExt cx="762000" cy="584200"/>
          </a:xfrm>
          <a:noFill/>
        </xdr:grpSpPr>
        <xdr:sp macro="" textlink="'Pivottables 2'!G5">
          <xdr:nvSpPr>
            <xdr:cNvPr id="387" name="TextBox 386">
              <a:extLst>
                <a:ext uri="{FF2B5EF4-FFF2-40B4-BE49-F238E27FC236}">
                  <a16:creationId xmlns:a16="http://schemas.microsoft.com/office/drawing/2014/main" id="{CB919DF1-53E7-5148-8223-8C2C5313466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8" name="TextBox 387">
              <a:extLst>
                <a:ext uri="{FF2B5EF4-FFF2-40B4-BE49-F238E27FC236}">
                  <a16:creationId xmlns:a16="http://schemas.microsoft.com/office/drawing/2014/main" id="{15168369-D4C6-1D49-96C4-24DBCA10E5F8}"/>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389" name="Group 388">
            <a:extLst>
              <a:ext uri="{FF2B5EF4-FFF2-40B4-BE49-F238E27FC236}">
                <a16:creationId xmlns:a16="http://schemas.microsoft.com/office/drawing/2014/main" id="{D19D88EA-B2C9-2744-94C0-19C5F24F7855}"/>
              </a:ext>
            </a:extLst>
          </xdr:cNvPr>
          <xdr:cNvGrpSpPr/>
        </xdr:nvGrpSpPr>
        <xdr:grpSpPr>
          <a:xfrm>
            <a:off x="6375400" y="1892300"/>
            <a:ext cx="762000" cy="584200"/>
            <a:chOff x="10382250" y="6273800"/>
            <a:chExt cx="762000" cy="584200"/>
          </a:xfrm>
          <a:noFill/>
        </xdr:grpSpPr>
        <xdr:sp macro="" textlink="'Pivottables 2'!G5">
          <xdr:nvSpPr>
            <xdr:cNvPr id="390" name="TextBox 389">
              <a:extLst>
                <a:ext uri="{FF2B5EF4-FFF2-40B4-BE49-F238E27FC236}">
                  <a16:creationId xmlns:a16="http://schemas.microsoft.com/office/drawing/2014/main" id="{CD336D7C-1B1F-CF42-A4C7-D73366CF5705}"/>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1" name="TextBox 390">
              <a:extLst>
                <a:ext uri="{FF2B5EF4-FFF2-40B4-BE49-F238E27FC236}">
                  <a16:creationId xmlns:a16="http://schemas.microsoft.com/office/drawing/2014/main" id="{B906EFB8-9AC0-DD42-9312-4233E5F1AC7E}"/>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01" name="Group 400">
            <a:extLst>
              <a:ext uri="{FF2B5EF4-FFF2-40B4-BE49-F238E27FC236}">
                <a16:creationId xmlns:a16="http://schemas.microsoft.com/office/drawing/2014/main" id="{24449B70-D23C-AB47-B53B-A809BCAE1F27}"/>
              </a:ext>
            </a:extLst>
          </xdr:cNvPr>
          <xdr:cNvGrpSpPr/>
        </xdr:nvGrpSpPr>
        <xdr:grpSpPr>
          <a:xfrm>
            <a:off x="6032500" y="1803400"/>
            <a:ext cx="762000" cy="584200"/>
            <a:chOff x="10382250" y="6273800"/>
            <a:chExt cx="762000" cy="584200"/>
          </a:xfrm>
          <a:noFill/>
        </xdr:grpSpPr>
        <xdr:sp macro="" textlink="'Pivottables 2'!G5">
          <xdr:nvSpPr>
            <xdr:cNvPr id="402" name="TextBox 401">
              <a:extLst>
                <a:ext uri="{FF2B5EF4-FFF2-40B4-BE49-F238E27FC236}">
                  <a16:creationId xmlns:a16="http://schemas.microsoft.com/office/drawing/2014/main" id="{50EDAA6B-B973-6741-BC9D-C5FDC6FFFDC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03" name="TextBox 402">
              <a:extLst>
                <a:ext uri="{FF2B5EF4-FFF2-40B4-BE49-F238E27FC236}">
                  <a16:creationId xmlns:a16="http://schemas.microsoft.com/office/drawing/2014/main" id="{11F43F8C-86A7-0640-9D72-6348DF9B613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clientData/>
  </xdr:twoCellAnchor>
  <xdr:twoCellAnchor>
    <xdr:from>
      <xdr:col>8</xdr:col>
      <xdr:colOff>203200</xdr:colOff>
      <xdr:row>16</xdr:row>
      <xdr:rowOff>127000</xdr:rowOff>
    </xdr:from>
    <xdr:to>
      <xdr:col>10</xdr:col>
      <xdr:colOff>76200</xdr:colOff>
      <xdr:row>21</xdr:row>
      <xdr:rowOff>50800</xdr:rowOff>
    </xdr:to>
    <xdr:grpSp>
      <xdr:nvGrpSpPr>
        <xdr:cNvPr id="451" name="Group 450">
          <a:extLst>
            <a:ext uri="{FF2B5EF4-FFF2-40B4-BE49-F238E27FC236}">
              <a16:creationId xmlns:a16="http://schemas.microsoft.com/office/drawing/2014/main" id="{54E4085E-2D49-4445-B28A-FA60655958EA}"/>
            </a:ext>
          </a:extLst>
        </xdr:cNvPr>
        <xdr:cNvGrpSpPr/>
      </xdr:nvGrpSpPr>
      <xdr:grpSpPr>
        <a:xfrm>
          <a:off x="6807200" y="3175000"/>
          <a:ext cx="1524000" cy="876300"/>
          <a:chOff x="5930900" y="1993900"/>
          <a:chExt cx="1524000" cy="876300"/>
        </a:xfrm>
      </xdr:grpSpPr>
      <xdr:grpSp>
        <xdr:nvGrpSpPr>
          <xdr:cNvPr id="392" name="Group 391">
            <a:extLst>
              <a:ext uri="{FF2B5EF4-FFF2-40B4-BE49-F238E27FC236}">
                <a16:creationId xmlns:a16="http://schemas.microsoft.com/office/drawing/2014/main" id="{FAD03B51-A95F-5E42-8A99-9C72F86DBEC0}"/>
              </a:ext>
            </a:extLst>
          </xdr:cNvPr>
          <xdr:cNvGrpSpPr/>
        </xdr:nvGrpSpPr>
        <xdr:grpSpPr>
          <a:xfrm>
            <a:off x="6032500" y="1993900"/>
            <a:ext cx="762000" cy="584200"/>
            <a:chOff x="10382250" y="6273800"/>
            <a:chExt cx="762000" cy="584200"/>
          </a:xfrm>
          <a:noFill/>
        </xdr:grpSpPr>
        <xdr:sp macro="" textlink="'Pivottables 2'!G5">
          <xdr:nvSpPr>
            <xdr:cNvPr id="393" name="TextBox 392">
              <a:extLst>
                <a:ext uri="{FF2B5EF4-FFF2-40B4-BE49-F238E27FC236}">
                  <a16:creationId xmlns:a16="http://schemas.microsoft.com/office/drawing/2014/main" id="{C0803D1E-DCDF-3C43-BA08-601BC9BB5380}"/>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4" name="TextBox 393">
              <a:extLst>
                <a:ext uri="{FF2B5EF4-FFF2-40B4-BE49-F238E27FC236}">
                  <a16:creationId xmlns:a16="http://schemas.microsoft.com/office/drawing/2014/main" id="{1347617A-C023-6949-955C-3698D69C522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398" name="Group 397">
            <a:extLst>
              <a:ext uri="{FF2B5EF4-FFF2-40B4-BE49-F238E27FC236}">
                <a16:creationId xmlns:a16="http://schemas.microsoft.com/office/drawing/2014/main" id="{49FB410F-79EC-1E44-BB72-99D19ABD49F6}"/>
              </a:ext>
            </a:extLst>
          </xdr:cNvPr>
          <xdr:cNvGrpSpPr/>
        </xdr:nvGrpSpPr>
        <xdr:grpSpPr>
          <a:xfrm>
            <a:off x="6134100" y="1993900"/>
            <a:ext cx="762000" cy="584200"/>
            <a:chOff x="10382250" y="6273800"/>
            <a:chExt cx="762000" cy="584200"/>
          </a:xfrm>
          <a:noFill/>
        </xdr:grpSpPr>
        <xdr:sp macro="" textlink="'Pivottables 2'!G5">
          <xdr:nvSpPr>
            <xdr:cNvPr id="399" name="TextBox 398">
              <a:extLst>
                <a:ext uri="{FF2B5EF4-FFF2-40B4-BE49-F238E27FC236}">
                  <a16:creationId xmlns:a16="http://schemas.microsoft.com/office/drawing/2014/main" id="{2C587BB8-C428-E043-9ADF-5287714BBC5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00" name="TextBox 399">
              <a:extLst>
                <a:ext uri="{FF2B5EF4-FFF2-40B4-BE49-F238E27FC236}">
                  <a16:creationId xmlns:a16="http://schemas.microsoft.com/office/drawing/2014/main" id="{6D33B854-207A-8D4C-A75B-582F677AA90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28" name="Group 427">
            <a:extLst>
              <a:ext uri="{FF2B5EF4-FFF2-40B4-BE49-F238E27FC236}">
                <a16:creationId xmlns:a16="http://schemas.microsoft.com/office/drawing/2014/main" id="{EE2B7CF5-45DD-2746-ACBF-E26BE72A1787}"/>
              </a:ext>
            </a:extLst>
          </xdr:cNvPr>
          <xdr:cNvGrpSpPr/>
        </xdr:nvGrpSpPr>
        <xdr:grpSpPr>
          <a:xfrm>
            <a:off x="6464300" y="2197100"/>
            <a:ext cx="762000" cy="584200"/>
            <a:chOff x="10382250" y="6273800"/>
            <a:chExt cx="762000" cy="584200"/>
          </a:xfrm>
          <a:noFill/>
        </xdr:grpSpPr>
        <xdr:sp macro="" textlink="'Pivottables 2'!G5">
          <xdr:nvSpPr>
            <xdr:cNvPr id="429" name="TextBox 428">
              <a:extLst>
                <a:ext uri="{FF2B5EF4-FFF2-40B4-BE49-F238E27FC236}">
                  <a16:creationId xmlns:a16="http://schemas.microsoft.com/office/drawing/2014/main" id="{CE8082E2-3165-AE41-8A4F-85165D3B5CCE}"/>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0" name="TextBox 429">
              <a:extLst>
                <a:ext uri="{FF2B5EF4-FFF2-40B4-BE49-F238E27FC236}">
                  <a16:creationId xmlns:a16="http://schemas.microsoft.com/office/drawing/2014/main" id="{C8AA0D03-4F64-A14F-B089-473FFE6CA2B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31" name="Group 430">
            <a:extLst>
              <a:ext uri="{FF2B5EF4-FFF2-40B4-BE49-F238E27FC236}">
                <a16:creationId xmlns:a16="http://schemas.microsoft.com/office/drawing/2014/main" id="{158B29AC-3D2C-2842-82F1-78AD4FC437F9}"/>
              </a:ext>
            </a:extLst>
          </xdr:cNvPr>
          <xdr:cNvGrpSpPr/>
        </xdr:nvGrpSpPr>
        <xdr:grpSpPr>
          <a:xfrm>
            <a:off x="6692900" y="1993900"/>
            <a:ext cx="762000" cy="584200"/>
            <a:chOff x="10382250" y="6273800"/>
            <a:chExt cx="762000" cy="584200"/>
          </a:xfrm>
          <a:noFill/>
        </xdr:grpSpPr>
        <xdr:sp macro="" textlink="'Pivottables 2'!G5">
          <xdr:nvSpPr>
            <xdr:cNvPr id="432" name="TextBox 431">
              <a:extLst>
                <a:ext uri="{FF2B5EF4-FFF2-40B4-BE49-F238E27FC236}">
                  <a16:creationId xmlns:a16="http://schemas.microsoft.com/office/drawing/2014/main" id="{6FA981AE-B8B1-8448-9D16-E49F349C5CF3}"/>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3" name="TextBox 432">
              <a:extLst>
                <a:ext uri="{FF2B5EF4-FFF2-40B4-BE49-F238E27FC236}">
                  <a16:creationId xmlns:a16="http://schemas.microsoft.com/office/drawing/2014/main" id="{476F3238-F86C-8F4F-9338-C6065F069665}"/>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34" name="Group 433">
            <a:extLst>
              <a:ext uri="{FF2B5EF4-FFF2-40B4-BE49-F238E27FC236}">
                <a16:creationId xmlns:a16="http://schemas.microsoft.com/office/drawing/2014/main" id="{48550152-AB05-8141-80D3-F7266AECD894}"/>
              </a:ext>
            </a:extLst>
          </xdr:cNvPr>
          <xdr:cNvGrpSpPr/>
        </xdr:nvGrpSpPr>
        <xdr:grpSpPr>
          <a:xfrm>
            <a:off x="5930900" y="2286000"/>
            <a:ext cx="762000" cy="584200"/>
            <a:chOff x="10382250" y="6273800"/>
            <a:chExt cx="762000" cy="584200"/>
          </a:xfrm>
          <a:noFill/>
        </xdr:grpSpPr>
        <xdr:sp macro="" textlink="'Pivottables 2'!G5">
          <xdr:nvSpPr>
            <xdr:cNvPr id="435" name="TextBox 434">
              <a:extLst>
                <a:ext uri="{FF2B5EF4-FFF2-40B4-BE49-F238E27FC236}">
                  <a16:creationId xmlns:a16="http://schemas.microsoft.com/office/drawing/2014/main" id="{9D373BD2-CC14-0C46-A8C1-17D1BC2F7BBD}"/>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6" name="TextBox 435">
              <a:extLst>
                <a:ext uri="{FF2B5EF4-FFF2-40B4-BE49-F238E27FC236}">
                  <a16:creationId xmlns:a16="http://schemas.microsoft.com/office/drawing/2014/main" id="{BF82D82D-C560-C94B-915F-CEC4EFB1B848}"/>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clientData/>
  </xdr:twoCellAnchor>
  <xdr:twoCellAnchor>
    <xdr:from>
      <xdr:col>8</xdr:col>
      <xdr:colOff>546100</xdr:colOff>
      <xdr:row>18</xdr:row>
      <xdr:rowOff>38100</xdr:rowOff>
    </xdr:from>
    <xdr:to>
      <xdr:col>9</xdr:col>
      <xdr:colOff>482600</xdr:colOff>
      <xdr:row>21</xdr:row>
      <xdr:rowOff>50800</xdr:rowOff>
    </xdr:to>
    <xdr:grpSp>
      <xdr:nvGrpSpPr>
        <xdr:cNvPr id="437" name="Group 436">
          <a:extLst>
            <a:ext uri="{FF2B5EF4-FFF2-40B4-BE49-F238E27FC236}">
              <a16:creationId xmlns:a16="http://schemas.microsoft.com/office/drawing/2014/main" id="{BEBBB078-C3B7-3340-B2B1-3D77788D5ED7}"/>
            </a:ext>
          </a:extLst>
        </xdr:cNvPr>
        <xdr:cNvGrpSpPr/>
      </xdr:nvGrpSpPr>
      <xdr:grpSpPr>
        <a:xfrm>
          <a:off x="7150100" y="3467100"/>
          <a:ext cx="762000" cy="584200"/>
          <a:chOff x="10382250" y="6273800"/>
          <a:chExt cx="762000" cy="584200"/>
        </a:xfrm>
        <a:noFill/>
      </xdr:grpSpPr>
      <xdr:sp macro="" textlink="'Pivottables 2'!G5">
        <xdr:nvSpPr>
          <xdr:cNvPr id="438" name="TextBox 437">
            <a:extLst>
              <a:ext uri="{FF2B5EF4-FFF2-40B4-BE49-F238E27FC236}">
                <a16:creationId xmlns:a16="http://schemas.microsoft.com/office/drawing/2014/main" id="{35DC87AE-DF5A-0E44-A5E3-5690AC665E02}"/>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9" name="TextBox 438">
            <a:extLst>
              <a:ext uri="{FF2B5EF4-FFF2-40B4-BE49-F238E27FC236}">
                <a16:creationId xmlns:a16="http://schemas.microsoft.com/office/drawing/2014/main" id="{3FE2F861-F167-6B41-820F-41E8FD8F6569}"/>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17</xdr:col>
      <xdr:colOff>723900</xdr:colOff>
      <xdr:row>10</xdr:row>
      <xdr:rowOff>38100</xdr:rowOff>
    </xdr:from>
    <xdr:to>
      <xdr:col>18</xdr:col>
      <xdr:colOff>444500</xdr:colOff>
      <xdr:row>12</xdr:row>
      <xdr:rowOff>152400</xdr:rowOff>
    </xdr:to>
    <xdr:grpSp>
      <xdr:nvGrpSpPr>
        <xdr:cNvPr id="459" name="Group 458">
          <a:extLst>
            <a:ext uri="{FF2B5EF4-FFF2-40B4-BE49-F238E27FC236}">
              <a16:creationId xmlns:a16="http://schemas.microsoft.com/office/drawing/2014/main" id="{44F4C075-06D8-C442-9025-1192EFDFC4E6}"/>
            </a:ext>
          </a:extLst>
        </xdr:cNvPr>
        <xdr:cNvGrpSpPr/>
      </xdr:nvGrpSpPr>
      <xdr:grpSpPr>
        <a:xfrm>
          <a:off x="14757400" y="1943100"/>
          <a:ext cx="546100" cy="495300"/>
          <a:chOff x="10629900" y="5524500"/>
          <a:chExt cx="546100" cy="495300"/>
        </a:xfrm>
        <a:noFill/>
      </xdr:grpSpPr>
      <xdr:sp macro="" textlink="'Pivottables 2'!G6">
        <xdr:nvSpPr>
          <xdr:cNvPr id="460" name="TextBox 459">
            <a:extLst>
              <a:ext uri="{FF2B5EF4-FFF2-40B4-BE49-F238E27FC236}">
                <a16:creationId xmlns:a16="http://schemas.microsoft.com/office/drawing/2014/main" id="{A0DB0EF4-08FF-A742-BEC1-E37BF04581F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1" name="TextBox 460">
            <a:extLst>
              <a:ext uri="{FF2B5EF4-FFF2-40B4-BE49-F238E27FC236}">
                <a16:creationId xmlns:a16="http://schemas.microsoft.com/office/drawing/2014/main" id="{6BD4F98E-E0FF-FF44-8822-4995CCA203C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279400</xdr:colOff>
      <xdr:row>9</xdr:row>
      <xdr:rowOff>139700</xdr:rowOff>
    </xdr:from>
    <xdr:to>
      <xdr:col>18</xdr:col>
      <xdr:colOff>0</xdr:colOff>
      <xdr:row>12</xdr:row>
      <xdr:rowOff>63500</xdr:rowOff>
    </xdr:to>
    <xdr:grpSp>
      <xdr:nvGrpSpPr>
        <xdr:cNvPr id="462" name="Group 461">
          <a:extLst>
            <a:ext uri="{FF2B5EF4-FFF2-40B4-BE49-F238E27FC236}">
              <a16:creationId xmlns:a16="http://schemas.microsoft.com/office/drawing/2014/main" id="{D5CD5237-5BE4-FD47-A5EF-0C9783616205}"/>
            </a:ext>
          </a:extLst>
        </xdr:cNvPr>
        <xdr:cNvGrpSpPr/>
      </xdr:nvGrpSpPr>
      <xdr:grpSpPr>
        <a:xfrm>
          <a:off x="14312900" y="1854200"/>
          <a:ext cx="546100" cy="495300"/>
          <a:chOff x="10629900" y="5524500"/>
          <a:chExt cx="546100" cy="495300"/>
        </a:xfrm>
        <a:noFill/>
      </xdr:grpSpPr>
      <xdr:sp macro="" textlink="'Pivottables 2'!G6">
        <xdr:nvSpPr>
          <xdr:cNvPr id="463" name="TextBox 462">
            <a:extLst>
              <a:ext uri="{FF2B5EF4-FFF2-40B4-BE49-F238E27FC236}">
                <a16:creationId xmlns:a16="http://schemas.microsoft.com/office/drawing/2014/main" id="{3F821361-046B-D747-AFC6-B1AE4EDED15E}"/>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4" name="TextBox 463">
            <a:extLst>
              <a:ext uri="{FF2B5EF4-FFF2-40B4-BE49-F238E27FC236}">
                <a16:creationId xmlns:a16="http://schemas.microsoft.com/office/drawing/2014/main" id="{FEF9FA98-80A5-C74C-915A-4359472B89FA}"/>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508000</xdr:colOff>
      <xdr:row>10</xdr:row>
      <xdr:rowOff>38100</xdr:rowOff>
    </xdr:from>
    <xdr:to>
      <xdr:col>18</xdr:col>
      <xdr:colOff>228600</xdr:colOff>
      <xdr:row>12</xdr:row>
      <xdr:rowOff>152400</xdr:rowOff>
    </xdr:to>
    <xdr:grpSp>
      <xdr:nvGrpSpPr>
        <xdr:cNvPr id="465" name="Group 464">
          <a:extLst>
            <a:ext uri="{FF2B5EF4-FFF2-40B4-BE49-F238E27FC236}">
              <a16:creationId xmlns:a16="http://schemas.microsoft.com/office/drawing/2014/main" id="{F08FE61C-6C34-274D-9AEC-DFBDBFF23485}"/>
            </a:ext>
          </a:extLst>
        </xdr:cNvPr>
        <xdr:cNvGrpSpPr/>
      </xdr:nvGrpSpPr>
      <xdr:grpSpPr>
        <a:xfrm>
          <a:off x="14541500" y="1943100"/>
          <a:ext cx="546100" cy="495300"/>
          <a:chOff x="10629900" y="5524500"/>
          <a:chExt cx="546100" cy="495300"/>
        </a:xfrm>
        <a:noFill/>
      </xdr:grpSpPr>
      <xdr:sp macro="" textlink="'Pivottables 2'!G6">
        <xdr:nvSpPr>
          <xdr:cNvPr id="466" name="TextBox 465">
            <a:extLst>
              <a:ext uri="{FF2B5EF4-FFF2-40B4-BE49-F238E27FC236}">
                <a16:creationId xmlns:a16="http://schemas.microsoft.com/office/drawing/2014/main" id="{DBC9D9E7-7672-2140-AE9D-48FDEED60E2C}"/>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7" name="TextBox 466">
            <a:extLst>
              <a:ext uri="{FF2B5EF4-FFF2-40B4-BE49-F238E27FC236}">
                <a16:creationId xmlns:a16="http://schemas.microsoft.com/office/drawing/2014/main" id="{72591678-B66B-4D46-B779-3392C745841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393700</xdr:colOff>
      <xdr:row>11</xdr:row>
      <xdr:rowOff>88900</xdr:rowOff>
    </xdr:from>
    <xdr:to>
      <xdr:col>18</xdr:col>
      <xdr:colOff>114300</xdr:colOff>
      <xdr:row>13</xdr:row>
      <xdr:rowOff>88900</xdr:rowOff>
    </xdr:to>
    <xdr:grpSp>
      <xdr:nvGrpSpPr>
        <xdr:cNvPr id="468" name="Group 467">
          <a:extLst>
            <a:ext uri="{FF2B5EF4-FFF2-40B4-BE49-F238E27FC236}">
              <a16:creationId xmlns:a16="http://schemas.microsoft.com/office/drawing/2014/main" id="{B169791A-A34F-0C43-809E-9806E88F331B}"/>
            </a:ext>
          </a:extLst>
        </xdr:cNvPr>
        <xdr:cNvGrpSpPr/>
      </xdr:nvGrpSpPr>
      <xdr:grpSpPr>
        <a:xfrm flipV="1">
          <a:off x="14427200" y="2184400"/>
          <a:ext cx="546100" cy="381000"/>
          <a:chOff x="10629900" y="5524500"/>
          <a:chExt cx="546100" cy="495300"/>
        </a:xfrm>
        <a:noFill/>
      </xdr:grpSpPr>
      <xdr:sp macro="" textlink="'Pivottables 2'!G6">
        <xdr:nvSpPr>
          <xdr:cNvPr id="469" name="TextBox 468">
            <a:extLst>
              <a:ext uri="{FF2B5EF4-FFF2-40B4-BE49-F238E27FC236}">
                <a16:creationId xmlns:a16="http://schemas.microsoft.com/office/drawing/2014/main" id="{F236FBF4-24B6-0946-BD07-F9E4184C1F12}"/>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0" name="TextBox 469">
            <a:extLst>
              <a:ext uri="{FF2B5EF4-FFF2-40B4-BE49-F238E27FC236}">
                <a16:creationId xmlns:a16="http://schemas.microsoft.com/office/drawing/2014/main" id="{5D9FA9CA-6A7E-1240-B15B-7D2AAAF54A8B}"/>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622300</xdr:colOff>
      <xdr:row>12</xdr:row>
      <xdr:rowOff>50800</xdr:rowOff>
    </xdr:from>
    <xdr:to>
      <xdr:col>18</xdr:col>
      <xdr:colOff>342900</xdr:colOff>
      <xdr:row>14</xdr:row>
      <xdr:rowOff>165100</xdr:rowOff>
    </xdr:to>
    <xdr:grpSp>
      <xdr:nvGrpSpPr>
        <xdr:cNvPr id="471" name="Group 470">
          <a:extLst>
            <a:ext uri="{FF2B5EF4-FFF2-40B4-BE49-F238E27FC236}">
              <a16:creationId xmlns:a16="http://schemas.microsoft.com/office/drawing/2014/main" id="{8DBF8456-C16D-4045-B2AC-6EE7E22B8AB8}"/>
            </a:ext>
          </a:extLst>
        </xdr:cNvPr>
        <xdr:cNvGrpSpPr/>
      </xdr:nvGrpSpPr>
      <xdr:grpSpPr>
        <a:xfrm>
          <a:off x="14655800" y="2336800"/>
          <a:ext cx="546100" cy="495300"/>
          <a:chOff x="10629900" y="5524500"/>
          <a:chExt cx="546100" cy="495300"/>
        </a:xfrm>
        <a:noFill/>
      </xdr:grpSpPr>
      <xdr:sp macro="" textlink="'Pivottables 2'!G6">
        <xdr:nvSpPr>
          <xdr:cNvPr id="472" name="TextBox 471">
            <a:extLst>
              <a:ext uri="{FF2B5EF4-FFF2-40B4-BE49-F238E27FC236}">
                <a16:creationId xmlns:a16="http://schemas.microsoft.com/office/drawing/2014/main" id="{AC82EA9D-FAAB-C244-AF5B-4BE07CCDD3F0}"/>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3" name="TextBox 472">
            <a:extLst>
              <a:ext uri="{FF2B5EF4-FFF2-40B4-BE49-F238E27FC236}">
                <a16:creationId xmlns:a16="http://schemas.microsoft.com/office/drawing/2014/main" id="{F8EBF69A-12A8-AF45-95A8-4BA36712F542}"/>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xdr:colOff>
      <xdr:row>12</xdr:row>
      <xdr:rowOff>165100</xdr:rowOff>
    </xdr:from>
    <xdr:to>
      <xdr:col>18</xdr:col>
      <xdr:colOff>558800</xdr:colOff>
      <xdr:row>15</xdr:row>
      <xdr:rowOff>88900</xdr:rowOff>
    </xdr:to>
    <xdr:grpSp>
      <xdr:nvGrpSpPr>
        <xdr:cNvPr id="474" name="Group 473">
          <a:extLst>
            <a:ext uri="{FF2B5EF4-FFF2-40B4-BE49-F238E27FC236}">
              <a16:creationId xmlns:a16="http://schemas.microsoft.com/office/drawing/2014/main" id="{2D7BF73C-B1C1-5B4B-83D3-B3CAE4F7B8B5}"/>
            </a:ext>
          </a:extLst>
        </xdr:cNvPr>
        <xdr:cNvGrpSpPr/>
      </xdr:nvGrpSpPr>
      <xdr:grpSpPr>
        <a:xfrm>
          <a:off x="14871700" y="2451100"/>
          <a:ext cx="546100" cy="495300"/>
          <a:chOff x="10629900" y="5524500"/>
          <a:chExt cx="546100" cy="495300"/>
        </a:xfrm>
        <a:noFill/>
      </xdr:grpSpPr>
      <xdr:sp macro="" textlink="'Pivottables 2'!G6">
        <xdr:nvSpPr>
          <xdr:cNvPr id="475" name="TextBox 474">
            <a:extLst>
              <a:ext uri="{FF2B5EF4-FFF2-40B4-BE49-F238E27FC236}">
                <a16:creationId xmlns:a16="http://schemas.microsoft.com/office/drawing/2014/main" id="{DEC50CA9-8CD9-6041-ADA6-E0EA4AB7700B}"/>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6" name="TextBox 475">
            <a:extLst>
              <a:ext uri="{FF2B5EF4-FFF2-40B4-BE49-F238E27FC236}">
                <a16:creationId xmlns:a16="http://schemas.microsoft.com/office/drawing/2014/main" id="{F022C2FB-B96D-B942-B9F4-542BFEA31A98}"/>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622300</xdr:colOff>
      <xdr:row>10</xdr:row>
      <xdr:rowOff>139700</xdr:rowOff>
    </xdr:from>
    <xdr:to>
      <xdr:col>18</xdr:col>
      <xdr:colOff>342900</xdr:colOff>
      <xdr:row>13</xdr:row>
      <xdr:rowOff>63500</xdr:rowOff>
    </xdr:to>
    <xdr:grpSp>
      <xdr:nvGrpSpPr>
        <xdr:cNvPr id="477" name="Group 476">
          <a:extLst>
            <a:ext uri="{FF2B5EF4-FFF2-40B4-BE49-F238E27FC236}">
              <a16:creationId xmlns:a16="http://schemas.microsoft.com/office/drawing/2014/main" id="{D81CA4D7-D8DA-614B-A248-226F07E0D400}"/>
            </a:ext>
          </a:extLst>
        </xdr:cNvPr>
        <xdr:cNvGrpSpPr/>
      </xdr:nvGrpSpPr>
      <xdr:grpSpPr>
        <a:xfrm>
          <a:off x="14655800" y="2044700"/>
          <a:ext cx="546100" cy="495300"/>
          <a:chOff x="10629900" y="5524500"/>
          <a:chExt cx="546100" cy="495300"/>
        </a:xfrm>
        <a:noFill/>
      </xdr:grpSpPr>
      <xdr:sp macro="" textlink="'Pivottables 2'!G6">
        <xdr:nvSpPr>
          <xdr:cNvPr id="478" name="TextBox 477">
            <a:extLst>
              <a:ext uri="{FF2B5EF4-FFF2-40B4-BE49-F238E27FC236}">
                <a16:creationId xmlns:a16="http://schemas.microsoft.com/office/drawing/2014/main" id="{689EB811-4056-E941-AFFE-25F8A028C1E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9" name="TextBox 478">
            <a:extLst>
              <a:ext uri="{FF2B5EF4-FFF2-40B4-BE49-F238E27FC236}">
                <a16:creationId xmlns:a16="http://schemas.microsoft.com/office/drawing/2014/main" id="{D42A5C37-42AD-BD49-88B3-5AD59BAF5C44}"/>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xdr:colOff>
      <xdr:row>10</xdr:row>
      <xdr:rowOff>139700</xdr:rowOff>
    </xdr:from>
    <xdr:to>
      <xdr:col>18</xdr:col>
      <xdr:colOff>558800</xdr:colOff>
      <xdr:row>13</xdr:row>
      <xdr:rowOff>63500</xdr:rowOff>
    </xdr:to>
    <xdr:grpSp>
      <xdr:nvGrpSpPr>
        <xdr:cNvPr id="480" name="Group 479">
          <a:extLst>
            <a:ext uri="{FF2B5EF4-FFF2-40B4-BE49-F238E27FC236}">
              <a16:creationId xmlns:a16="http://schemas.microsoft.com/office/drawing/2014/main" id="{54BEAAA4-9B10-6A43-9778-203E7360E539}"/>
            </a:ext>
          </a:extLst>
        </xdr:cNvPr>
        <xdr:cNvGrpSpPr/>
      </xdr:nvGrpSpPr>
      <xdr:grpSpPr>
        <a:xfrm>
          <a:off x="14871700" y="2044700"/>
          <a:ext cx="546100" cy="495300"/>
          <a:chOff x="10629900" y="5524500"/>
          <a:chExt cx="546100" cy="495300"/>
        </a:xfrm>
        <a:noFill/>
      </xdr:grpSpPr>
      <xdr:sp macro="" textlink="'Pivottables 2'!G6">
        <xdr:nvSpPr>
          <xdr:cNvPr id="481" name="TextBox 480">
            <a:extLst>
              <a:ext uri="{FF2B5EF4-FFF2-40B4-BE49-F238E27FC236}">
                <a16:creationId xmlns:a16="http://schemas.microsoft.com/office/drawing/2014/main" id="{FA75C699-0F68-CE44-81B0-DC111C536E45}"/>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2" name="TextBox 481">
            <a:extLst>
              <a:ext uri="{FF2B5EF4-FFF2-40B4-BE49-F238E27FC236}">
                <a16:creationId xmlns:a16="http://schemas.microsoft.com/office/drawing/2014/main" id="{89CA098E-D425-8847-AE18-05C37461A637}"/>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88900</xdr:colOff>
      <xdr:row>10</xdr:row>
      <xdr:rowOff>38100</xdr:rowOff>
    </xdr:from>
    <xdr:to>
      <xdr:col>17</xdr:col>
      <xdr:colOff>635000</xdr:colOff>
      <xdr:row>12</xdr:row>
      <xdr:rowOff>152400</xdr:rowOff>
    </xdr:to>
    <xdr:grpSp>
      <xdr:nvGrpSpPr>
        <xdr:cNvPr id="483" name="Group 482">
          <a:extLst>
            <a:ext uri="{FF2B5EF4-FFF2-40B4-BE49-F238E27FC236}">
              <a16:creationId xmlns:a16="http://schemas.microsoft.com/office/drawing/2014/main" id="{0042EF06-9484-CB41-ACCC-241990932755}"/>
            </a:ext>
          </a:extLst>
        </xdr:cNvPr>
        <xdr:cNvGrpSpPr/>
      </xdr:nvGrpSpPr>
      <xdr:grpSpPr>
        <a:xfrm>
          <a:off x="14122400" y="1943100"/>
          <a:ext cx="546100" cy="495300"/>
          <a:chOff x="10629900" y="5524500"/>
          <a:chExt cx="546100" cy="495300"/>
        </a:xfrm>
        <a:noFill/>
      </xdr:grpSpPr>
      <xdr:sp macro="" textlink="'Pivottables 2'!G6">
        <xdr:nvSpPr>
          <xdr:cNvPr id="484" name="TextBox 483">
            <a:extLst>
              <a:ext uri="{FF2B5EF4-FFF2-40B4-BE49-F238E27FC236}">
                <a16:creationId xmlns:a16="http://schemas.microsoft.com/office/drawing/2014/main" id="{23E56A2B-4D1A-FA40-85ED-0CF9B147EDA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5" name="TextBox 484">
            <a:extLst>
              <a:ext uri="{FF2B5EF4-FFF2-40B4-BE49-F238E27FC236}">
                <a16:creationId xmlns:a16="http://schemas.microsoft.com/office/drawing/2014/main" id="{8E29DC61-EE62-364C-9A4C-2CA0768A111C}"/>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127000</xdr:colOff>
      <xdr:row>11</xdr:row>
      <xdr:rowOff>38100</xdr:rowOff>
    </xdr:from>
    <xdr:to>
      <xdr:col>18</xdr:col>
      <xdr:colOff>673100</xdr:colOff>
      <xdr:row>13</xdr:row>
      <xdr:rowOff>152400</xdr:rowOff>
    </xdr:to>
    <xdr:grpSp>
      <xdr:nvGrpSpPr>
        <xdr:cNvPr id="486" name="Group 485">
          <a:extLst>
            <a:ext uri="{FF2B5EF4-FFF2-40B4-BE49-F238E27FC236}">
              <a16:creationId xmlns:a16="http://schemas.microsoft.com/office/drawing/2014/main" id="{93C2EE01-CAA5-E448-BE53-0F124F787356}"/>
            </a:ext>
          </a:extLst>
        </xdr:cNvPr>
        <xdr:cNvGrpSpPr/>
      </xdr:nvGrpSpPr>
      <xdr:grpSpPr>
        <a:xfrm>
          <a:off x="14986000" y="2133600"/>
          <a:ext cx="546100" cy="495300"/>
          <a:chOff x="10629900" y="5524500"/>
          <a:chExt cx="546100" cy="495300"/>
        </a:xfrm>
        <a:noFill/>
      </xdr:grpSpPr>
      <xdr:sp macro="" textlink="'Pivottables 2'!G6">
        <xdr:nvSpPr>
          <xdr:cNvPr id="487" name="TextBox 486">
            <a:extLst>
              <a:ext uri="{FF2B5EF4-FFF2-40B4-BE49-F238E27FC236}">
                <a16:creationId xmlns:a16="http://schemas.microsoft.com/office/drawing/2014/main" id="{F8827A4A-E67C-A042-BF84-B212E11FCF1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8" name="TextBox 487">
            <a:extLst>
              <a:ext uri="{FF2B5EF4-FFF2-40B4-BE49-F238E27FC236}">
                <a16:creationId xmlns:a16="http://schemas.microsoft.com/office/drawing/2014/main" id="{9CD71695-61F2-B445-A73B-9728DF19B55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615950</xdr:colOff>
      <xdr:row>10</xdr:row>
      <xdr:rowOff>44450</xdr:rowOff>
    </xdr:from>
    <xdr:to>
      <xdr:col>18</xdr:col>
      <xdr:colOff>336550</xdr:colOff>
      <xdr:row>12</xdr:row>
      <xdr:rowOff>158750</xdr:rowOff>
    </xdr:to>
    <xdr:grpSp>
      <xdr:nvGrpSpPr>
        <xdr:cNvPr id="501" name="Group 500">
          <a:extLst>
            <a:ext uri="{FF2B5EF4-FFF2-40B4-BE49-F238E27FC236}">
              <a16:creationId xmlns:a16="http://schemas.microsoft.com/office/drawing/2014/main" id="{B6FD580C-4CFB-FC41-BCEF-2A14212A43D1}"/>
            </a:ext>
          </a:extLst>
        </xdr:cNvPr>
        <xdr:cNvGrpSpPr/>
      </xdr:nvGrpSpPr>
      <xdr:grpSpPr>
        <a:xfrm>
          <a:off x="14649450" y="1949450"/>
          <a:ext cx="546100" cy="495300"/>
          <a:chOff x="8705850" y="5518150"/>
          <a:chExt cx="546100" cy="495300"/>
        </a:xfrm>
        <a:noFill/>
      </xdr:grpSpPr>
      <xdr:sp macro="" textlink="'Pivottables 2'!F6">
        <xdr:nvSpPr>
          <xdr:cNvPr id="502" name="TextBox 501">
            <a:extLst>
              <a:ext uri="{FF2B5EF4-FFF2-40B4-BE49-F238E27FC236}">
                <a16:creationId xmlns:a16="http://schemas.microsoft.com/office/drawing/2014/main" id="{F3222400-1579-894C-8297-ABC73281A0C8}"/>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3" name="TextBox 502">
            <a:extLst>
              <a:ext uri="{FF2B5EF4-FFF2-40B4-BE49-F238E27FC236}">
                <a16:creationId xmlns:a16="http://schemas.microsoft.com/office/drawing/2014/main" id="{A1244EF9-28C5-DE4D-9939-DF4DE16B17F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400050</xdr:colOff>
      <xdr:row>11</xdr:row>
      <xdr:rowOff>146050</xdr:rowOff>
    </xdr:from>
    <xdr:to>
      <xdr:col>18</xdr:col>
      <xdr:colOff>120650</xdr:colOff>
      <xdr:row>14</xdr:row>
      <xdr:rowOff>69850</xdr:rowOff>
    </xdr:to>
    <xdr:grpSp>
      <xdr:nvGrpSpPr>
        <xdr:cNvPr id="504" name="Group 503">
          <a:extLst>
            <a:ext uri="{FF2B5EF4-FFF2-40B4-BE49-F238E27FC236}">
              <a16:creationId xmlns:a16="http://schemas.microsoft.com/office/drawing/2014/main" id="{22B64535-915D-D545-8ABD-51CB35314F65}"/>
            </a:ext>
          </a:extLst>
        </xdr:cNvPr>
        <xdr:cNvGrpSpPr/>
      </xdr:nvGrpSpPr>
      <xdr:grpSpPr>
        <a:xfrm>
          <a:off x="14433550" y="2241550"/>
          <a:ext cx="546100" cy="495300"/>
          <a:chOff x="8705850" y="5518150"/>
          <a:chExt cx="546100" cy="495300"/>
        </a:xfrm>
        <a:noFill/>
      </xdr:grpSpPr>
      <xdr:sp macro="" textlink="'Pivottables 2'!F6">
        <xdr:nvSpPr>
          <xdr:cNvPr id="505" name="TextBox 504">
            <a:extLst>
              <a:ext uri="{FF2B5EF4-FFF2-40B4-BE49-F238E27FC236}">
                <a16:creationId xmlns:a16="http://schemas.microsoft.com/office/drawing/2014/main" id="{957FAD78-882F-C245-AD4B-1151FB617746}"/>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6" name="TextBox 505">
            <a:extLst>
              <a:ext uri="{FF2B5EF4-FFF2-40B4-BE49-F238E27FC236}">
                <a16:creationId xmlns:a16="http://schemas.microsoft.com/office/drawing/2014/main" id="{6EDA108A-911F-7D4C-9437-FC189153AC4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717550</xdr:colOff>
      <xdr:row>11</xdr:row>
      <xdr:rowOff>44450</xdr:rowOff>
    </xdr:from>
    <xdr:to>
      <xdr:col>18</xdr:col>
      <xdr:colOff>438150</xdr:colOff>
      <xdr:row>13</xdr:row>
      <xdr:rowOff>158750</xdr:rowOff>
    </xdr:to>
    <xdr:grpSp>
      <xdr:nvGrpSpPr>
        <xdr:cNvPr id="507" name="Group 506">
          <a:extLst>
            <a:ext uri="{FF2B5EF4-FFF2-40B4-BE49-F238E27FC236}">
              <a16:creationId xmlns:a16="http://schemas.microsoft.com/office/drawing/2014/main" id="{B5C72A94-08F0-5D49-8B75-5E69D7E0F8A0}"/>
            </a:ext>
          </a:extLst>
        </xdr:cNvPr>
        <xdr:cNvGrpSpPr/>
      </xdr:nvGrpSpPr>
      <xdr:grpSpPr>
        <a:xfrm>
          <a:off x="14751050" y="2139950"/>
          <a:ext cx="546100" cy="495300"/>
          <a:chOff x="8705850" y="5518150"/>
          <a:chExt cx="546100" cy="495300"/>
        </a:xfrm>
        <a:noFill/>
      </xdr:grpSpPr>
      <xdr:sp macro="" textlink="'Pivottables 2'!F6">
        <xdr:nvSpPr>
          <xdr:cNvPr id="508" name="TextBox 507">
            <a:extLst>
              <a:ext uri="{FF2B5EF4-FFF2-40B4-BE49-F238E27FC236}">
                <a16:creationId xmlns:a16="http://schemas.microsoft.com/office/drawing/2014/main" id="{B126FA60-E9B4-7543-9610-736CAD1224DE}"/>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9" name="TextBox 508">
            <a:extLst>
              <a:ext uri="{FF2B5EF4-FFF2-40B4-BE49-F238E27FC236}">
                <a16:creationId xmlns:a16="http://schemas.microsoft.com/office/drawing/2014/main" id="{36DBFEC1-1E59-9C49-A11E-532A20F4AF1E}"/>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234950</xdr:colOff>
      <xdr:row>9</xdr:row>
      <xdr:rowOff>133350</xdr:rowOff>
    </xdr:from>
    <xdr:to>
      <xdr:col>18</xdr:col>
      <xdr:colOff>781050</xdr:colOff>
      <xdr:row>12</xdr:row>
      <xdr:rowOff>57150</xdr:rowOff>
    </xdr:to>
    <xdr:grpSp>
      <xdr:nvGrpSpPr>
        <xdr:cNvPr id="510" name="Group 509">
          <a:extLst>
            <a:ext uri="{FF2B5EF4-FFF2-40B4-BE49-F238E27FC236}">
              <a16:creationId xmlns:a16="http://schemas.microsoft.com/office/drawing/2014/main" id="{A6B365BA-E82C-7A46-9DEE-65F958D2833E}"/>
            </a:ext>
          </a:extLst>
        </xdr:cNvPr>
        <xdr:cNvGrpSpPr/>
      </xdr:nvGrpSpPr>
      <xdr:grpSpPr>
        <a:xfrm>
          <a:off x="15093950" y="1847850"/>
          <a:ext cx="546100" cy="495300"/>
          <a:chOff x="8705850" y="5518150"/>
          <a:chExt cx="546100" cy="495300"/>
        </a:xfrm>
        <a:noFill/>
      </xdr:grpSpPr>
      <xdr:sp macro="" textlink="'Pivottables 2'!F6">
        <xdr:nvSpPr>
          <xdr:cNvPr id="511" name="TextBox 510">
            <a:extLst>
              <a:ext uri="{FF2B5EF4-FFF2-40B4-BE49-F238E27FC236}">
                <a16:creationId xmlns:a16="http://schemas.microsoft.com/office/drawing/2014/main" id="{349A6C88-2893-A148-BFAB-F91345F9F719}"/>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2" name="TextBox 511">
            <a:extLst>
              <a:ext uri="{FF2B5EF4-FFF2-40B4-BE49-F238E27FC236}">
                <a16:creationId xmlns:a16="http://schemas.microsoft.com/office/drawing/2014/main" id="{78745741-B184-F44C-9D69-095DFDCC602A}"/>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6350</xdr:colOff>
      <xdr:row>9</xdr:row>
      <xdr:rowOff>133350</xdr:rowOff>
    </xdr:from>
    <xdr:to>
      <xdr:col>18</xdr:col>
      <xdr:colOff>552450</xdr:colOff>
      <xdr:row>12</xdr:row>
      <xdr:rowOff>57150</xdr:rowOff>
    </xdr:to>
    <xdr:grpSp>
      <xdr:nvGrpSpPr>
        <xdr:cNvPr id="513" name="Group 512">
          <a:extLst>
            <a:ext uri="{FF2B5EF4-FFF2-40B4-BE49-F238E27FC236}">
              <a16:creationId xmlns:a16="http://schemas.microsoft.com/office/drawing/2014/main" id="{05C20119-23AE-8649-8B23-7E883FC30CDF}"/>
            </a:ext>
          </a:extLst>
        </xdr:cNvPr>
        <xdr:cNvGrpSpPr/>
      </xdr:nvGrpSpPr>
      <xdr:grpSpPr>
        <a:xfrm>
          <a:off x="14865350" y="1847850"/>
          <a:ext cx="546100" cy="495300"/>
          <a:chOff x="8705850" y="5518150"/>
          <a:chExt cx="546100" cy="495300"/>
        </a:xfrm>
        <a:noFill/>
      </xdr:grpSpPr>
      <xdr:sp macro="" textlink="'Pivottables 2'!F6">
        <xdr:nvSpPr>
          <xdr:cNvPr id="514" name="TextBox 513">
            <a:extLst>
              <a:ext uri="{FF2B5EF4-FFF2-40B4-BE49-F238E27FC236}">
                <a16:creationId xmlns:a16="http://schemas.microsoft.com/office/drawing/2014/main" id="{588A4A0A-0D37-4B4A-922E-2D836360ABA6}"/>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5" name="TextBox 514">
            <a:extLst>
              <a:ext uri="{FF2B5EF4-FFF2-40B4-BE49-F238E27FC236}">
                <a16:creationId xmlns:a16="http://schemas.microsoft.com/office/drawing/2014/main" id="{EECDA17D-94BE-7D4C-A646-ED84CF2E531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615950</xdr:colOff>
      <xdr:row>9</xdr:row>
      <xdr:rowOff>31750</xdr:rowOff>
    </xdr:from>
    <xdr:to>
      <xdr:col>18</xdr:col>
      <xdr:colOff>336550</xdr:colOff>
      <xdr:row>11</xdr:row>
      <xdr:rowOff>146050</xdr:rowOff>
    </xdr:to>
    <xdr:grpSp>
      <xdr:nvGrpSpPr>
        <xdr:cNvPr id="516" name="Group 515">
          <a:extLst>
            <a:ext uri="{FF2B5EF4-FFF2-40B4-BE49-F238E27FC236}">
              <a16:creationId xmlns:a16="http://schemas.microsoft.com/office/drawing/2014/main" id="{7E856B4A-ED0F-CD4D-AC15-02DCBDB3DCC5}"/>
            </a:ext>
          </a:extLst>
        </xdr:cNvPr>
        <xdr:cNvGrpSpPr/>
      </xdr:nvGrpSpPr>
      <xdr:grpSpPr>
        <a:xfrm>
          <a:off x="14649450" y="1746250"/>
          <a:ext cx="546100" cy="495300"/>
          <a:chOff x="8705850" y="5518150"/>
          <a:chExt cx="546100" cy="495300"/>
        </a:xfrm>
        <a:noFill/>
      </xdr:grpSpPr>
      <xdr:sp macro="" textlink="'Pivottables 2'!F6">
        <xdr:nvSpPr>
          <xdr:cNvPr id="517" name="TextBox 516">
            <a:extLst>
              <a:ext uri="{FF2B5EF4-FFF2-40B4-BE49-F238E27FC236}">
                <a16:creationId xmlns:a16="http://schemas.microsoft.com/office/drawing/2014/main" id="{74FE2D20-1CA2-4B4D-A144-E891710AB11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8" name="TextBox 517">
            <a:extLst>
              <a:ext uri="{FF2B5EF4-FFF2-40B4-BE49-F238E27FC236}">
                <a16:creationId xmlns:a16="http://schemas.microsoft.com/office/drawing/2014/main" id="{8BD78397-05D8-E748-A394-9DC0FC583768}"/>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120650</xdr:colOff>
      <xdr:row>10</xdr:row>
      <xdr:rowOff>146050</xdr:rowOff>
    </xdr:from>
    <xdr:to>
      <xdr:col>18</xdr:col>
      <xdr:colOff>666750</xdr:colOff>
      <xdr:row>13</xdr:row>
      <xdr:rowOff>69850</xdr:rowOff>
    </xdr:to>
    <xdr:grpSp>
      <xdr:nvGrpSpPr>
        <xdr:cNvPr id="519" name="Group 518">
          <a:extLst>
            <a:ext uri="{FF2B5EF4-FFF2-40B4-BE49-F238E27FC236}">
              <a16:creationId xmlns:a16="http://schemas.microsoft.com/office/drawing/2014/main" id="{B2D04272-2760-044C-BE61-D982D6079013}"/>
            </a:ext>
          </a:extLst>
        </xdr:cNvPr>
        <xdr:cNvGrpSpPr/>
      </xdr:nvGrpSpPr>
      <xdr:grpSpPr>
        <a:xfrm>
          <a:off x="14979650" y="2051050"/>
          <a:ext cx="546100" cy="495300"/>
          <a:chOff x="8705850" y="5518150"/>
          <a:chExt cx="546100" cy="495300"/>
        </a:xfrm>
        <a:noFill/>
      </xdr:grpSpPr>
      <xdr:sp macro="" textlink="'Pivottables 2'!F6">
        <xdr:nvSpPr>
          <xdr:cNvPr id="520" name="TextBox 519">
            <a:extLst>
              <a:ext uri="{FF2B5EF4-FFF2-40B4-BE49-F238E27FC236}">
                <a16:creationId xmlns:a16="http://schemas.microsoft.com/office/drawing/2014/main" id="{57C9838F-2063-9340-8ADC-EDD30586D57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1" name="TextBox 520">
            <a:extLst>
              <a:ext uri="{FF2B5EF4-FFF2-40B4-BE49-F238E27FC236}">
                <a16:creationId xmlns:a16="http://schemas.microsoft.com/office/drawing/2014/main" id="{95BB9B11-9C6E-4B4F-8975-378B9F2E4532}"/>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501650</xdr:colOff>
      <xdr:row>10</xdr:row>
      <xdr:rowOff>158750</xdr:rowOff>
    </xdr:from>
    <xdr:to>
      <xdr:col>18</xdr:col>
      <xdr:colOff>222250</xdr:colOff>
      <xdr:row>13</xdr:row>
      <xdr:rowOff>82550</xdr:rowOff>
    </xdr:to>
    <xdr:grpSp>
      <xdr:nvGrpSpPr>
        <xdr:cNvPr id="522" name="Group 521">
          <a:extLst>
            <a:ext uri="{FF2B5EF4-FFF2-40B4-BE49-F238E27FC236}">
              <a16:creationId xmlns:a16="http://schemas.microsoft.com/office/drawing/2014/main" id="{3C255646-FEAF-D545-AC87-D5F217EB43D3}"/>
            </a:ext>
          </a:extLst>
        </xdr:cNvPr>
        <xdr:cNvGrpSpPr/>
      </xdr:nvGrpSpPr>
      <xdr:grpSpPr>
        <a:xfrm>
          <a:off x="14535150" y="2063750"/>
          <a:ext cx="546100" cy="495300"/>
          <a:chOff x="8705850" y="5518150"/>
          <a:chExt cx="546100" cy="495300"/>
        </a:xfrm>
        <a:noFill/>
      </xdr:grpSpPr>
      <xdr:sp macro="" textlink="'Pivottables 2'!F6">
        <xdr:nvSpPr>
          <xdr:cNvPr id="523" name="TextBox 522">
            <a:extLst>
              <a:ext uri="{FF2B5EF4-FFF2-40B4-BE49-F238E27FC236}">
                <a16:creationId xmlns:a16="http://schemas.microsoft.com/office/drawing/2014/main" id="{EFBB1DF7-BFBB-E947-9AA0-810D383D8C2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4" name="TextBox 523">
            <a:extLst>
              <a:ext uri="{FF2B5EF4-FFF2-40B4-BE49-F238E27FC236}">
                <a16:creationId xmlns:a16="http://schemas.microsoft.com/office/drawing/2014/main" id="{F9CBEA36-BB5C-2749-876D-ED85C410B5B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4C88A2-8A99-EB4A-8FEB-0F8E7FA7BEA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120650</xdr:colOff>
      <xdr:row>11</xdr:row>
      <xdr:rowOff>146050</xdr:rowOff>
    </xdr:from>
    <xdr:to>
      <xdr:col>18</xdr:col>
      <xdr:colOff>666750</xdr:colOff>
      <xdr:row>14</xdr:row>
      <xdr:rowOff>69850</xdr:rowOff>
    </xdr:to>
    <xdr:grpSp>
      <xdr:nvGrpSpPr>
        <xdr:cNvPr id="525" name="Group 524">
          <a:extLst>
            <a:ext uri="{FF2B5EF4-FFF2-40B4-BE49-F238E27FC236}">
              <a16:creationId xmlns:a16="http://schemas.microsoft.com/office/drawing/2014/main" id="{51C3FF27-1AF2-4E46-905F-CB9FC1376172}"/>
            </a:ext>
          </a:extLst>
        </xdr:cNvPr>
        <xdr:cNvGrpSpPr/>
      </xdr:nvGrpSpPr>
      <xdr:grpSpPr>
        <a:xfrm>
          <a:off x="14979650" y="2241550"/>
          <a:ext cx="546100" cy="495300"/>
          <a:chOff x="8705850" y="5518150"/>
          <a:chExt cx="546100" cy="495300"/>
        </a:xfrm>
        <a:noFill/>
      </xdr:grpSpPr>
      <xdr:sp macro="" textlink="'Pivottables 2'!F6">
        <xdr:nvSpPr>
          <xdr:cNvPr id="526" name="TextBox 525">
            <a:extLst>
              <a:ext uri="{FF2B5EF4-FFF2-40B4-BE49-F238E27FC236}">
                <a16:creationId xmlns:a16="http://schemas.microsoft.com/office/drawing/2014/main" id="{72BC9C27-DF2D-0048-A732-02E69AAEA6EA}"/>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7" name="TextBox 526">
            <a:extLst>
              <a:ext uri="{FF2B5EF4-FFF2-40B4-BE49-F238E27FC236}">
                <a16:creationId xmlns:a16="http://schemas.microsoft.com/office/drawing/2014/main" id="{528931FC-A23E-5B4B-A0A3-E30DC0183BD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184150</xdr:colOff>
      <xdr:row>9</xdr:row>
      <xdr:rowOff>31750</xdr:rowOff>
    </xdr:from>
    <xdr:to>
      <xdr:col>17</xdr:col>
      <xdr:colOff>730250</xdr:colOff>
      <xdr:row>11</xdr:row>
      <xdr:rowOff>146050</xdr:rowOff>
    </xdr:to>
    <xdr:grpSp>
      <xdr:nvGrpSpPr>
        <xdr:cNvPr id="528" name="Group 527">
          <a:extLst>
            <a:ext uri="{FF2B5EF4-FFF2-40B4-BE49-F238E27FC236}">
              <a16:creationId xmlns:a16="http://schemas.microsoft.com/office/drawing/2014/main" id="{EC69417B-0BF2-4248-9A0F-278E54085B1D}"/>
            </a:ext>
          </a:extLst>
        </xdr:cNvPr>
        <xdr:cNvGrpSpPr/>
      </xdr:nvGrpSpPr>
      <xdr:grpSpPr>
        <a:xfrm>
          <a:off x="14217650" y="1746250"/>
          <a:ext cx="546100" cy="495300"/>
          <a:chOff x="8705850" y="5518150"/>
          <a:chExt cx="546100" cy="495300"/>
        </a:xfrm>
        <a:noFill/>
      </xdr:grpSpPr>
      <xdr:sp macro="" textlink="'Pivottables 2'!F6">
        <xdr:nvSpPr>
          <xdr:cNvPr id="529" name="TextBox 528">
            <a:extLst>
              <a:ext uri="{FF2B5EF4-FFF2-40B4-BE49-F238E27FC236}">
                <a16:creationId xmlns:a16="http://schemas.microsoft.com/office/drawing/2014/main" id="{50893D2A-BB31-5C4E-9899-BBB644DC5CA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30" name="TextBox 529">
            <a:extLst>
              <a:ext uri="{FF2B5EF4-FFF2-40B4-BE49-F238E27FC236}">
                <a16:creationId xmlns:a16="http://schemas.microsoft.com/office/drawing/2014/main" id="{EA6CF12E-01AC-8346-BAAC-FBE083D03659}"/>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13</xdr:col>
      <xdr:colOff>774700</xdr:colOff>
      <xdr:row>11</xdr:row>
      <xdr:rowOff>127000</xdr:rowOff>
    </xdr:from>
    <xdr:to>
      <xdr:col>14</xdr:col>
      <xdr:colOff>698500</xdr:colOff>
      <xdr:row>15</xdr:row>
      <xdr:rowOff>50800</xdr:rowOff>
    </xdr:to>
    <xdr:grpSp>
      <xdr:nvGrpSpPr>
        <xdr:cNvPr id="556" name="Group 555">
          <a:extLst>
            <a:ext uri="{FF2B5EF4-FFF2-40B4-BE49-F238E27FC236}">
              <a16:creationId xmlns:a16="http://schemas.microsoft.com/office/drawing/2014/main" id="{A5829AC3-F1C6-2F4B-BF60-F87A24BD4624}"/>
            </a:ext>
          </a:extLst>
        </xdr:cNvPr>
        <xdr:cNvGrpSpPr/>
      </xdr:nvGrpSpPr>
      <xdr:grpSpPr>
        <a:xfrm>
          <a:off x="11506200" y="2222500"/>
          <a:ext cx="749300" cy="685800"/>
          <a:chOff x="7569200" y="5918200"/>
          <a:chExt cx="749300" cy="685800"/>
        </a:xfrm>
      </xdr:grpSpPr>
      <xdr:sp macro="" textlink="'Pivottables 2'!F7">
        <xdr:nvSpPr>
          <xdr:cNvPr id="551" name="TextBox 550">
            <a:extLst>
              <a:ext uri="{FF2B5EF4-FFF2-40B4-BE49-F238E27FC236}">
                <a16:creationId xmlns:a16="http://schemas.microsoft.com/office/drawing/2014/main" id="{ED623D3C-71CA-D944-8C56-3088E1261D9B}"/>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52" name="TextBox 551">
            <a:extLst>
              <a:ext uri="{FF2B5EF4-FFF2-40B4-BE49-F238E27FC236}">
                <a16:creationId xmlns:a16="http://schemas.microsoft.com/office/drawing/2014/main" id="{83D637BB-CD8F-D248-BC54-8B3AEA725EA9}"/>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11</xdr:row>
      <xdr:rowOff>114300</xdr:rowOff>
    </xdr:from>
    <xdr:to>
      <xdr:col>14</xdr:col>
      <xdr:colOff>596900</xdr:colOff>
      <xdr:row>15</xdr:row>
      <xdr:rowOff>38100</xdr:rowOff>
    </xdr:to>
    <xdr:grpSp>
      <xdr:nvGrpSpPr>
        <xdr:cNvPr id="557" name="Group 556">
          <a:extLst>
            <a:ext uri="{FF2B5EF4-FFF2-40B4-BE49-F238E27FC236}">
              <a16:creationId xmlns:a16="http://schemas.microsoft.com/office/drawing/2014/main" id="{EF267547-E54C-3B4C-BF4A-E1328C57D3D6}"/>
            </a:ext>
          </a:extLst>
        </xdr:cNvPr>
        <xdr:cNvGrpSpPr/>
      </xdr:nvGrpSpPr>
      <xdr:grpSpPr>
        <a:xfrm>
          <a:off x="11404600" y="2209800"/>
          <a:ext cx="749300" cy="685800"/>
          <a:chOff x="10274300" y="5905500"/>
          <a:chExt cx="749300" cy="685800"/>
        </a:xfrm>
        <a:noFill/>
      </xdr:grpSpPr>
      <xdr:sp macro="" textlink="'Pivottables 2'!G7">
        <xdr:nvSpPr>
          <xdr:cNvPr id="554" name="TextBox 553">
            <a:extLst>
              <a:ext uri="{FF2B5EF4-FFF2-40B4-BE49-F238E27FC236}">
                <a16:creationId xmlns:a16="http://schemas.microsoft.com/office/drawing/2014/main" id="{490844F4-FA65-874D-8AAE-72D686006392}"/>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55" name="TextBox 554">
            <a:extLst>
              <a:ext uri="{FF2B5EF4-FFF2-40B4-BE49-F238E27FC236}">
                <a16:creationId xmlns:a16="http://schemas.microsoft.com/office/drawing/2014/main" id="{DB418BA3-9BF4-CA4B-A131-50C0A12A37B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469900</xdr:colOff>
      <xdr:row>12</xdr:row>
      <xdr:rowOff>38100</xdr:rowOff>
    </xdr:from>
    <xdr:to>
      <xdr:col>14</xdr:col>
      <xdr:colOff>393700</xdr:colOff>
      <xdr:row>15</xdr:row>
      <xdr:rowOff>152400</xdr:rowOff>
    </xdr:to>
    <xdr:grpSp>
      <xdr:nvGrpSpPr>
        <xdr:cNvPr id="558" name="Group 557">
          <a:extLst>
            <a:ext uri="{FF2B5EF4-FFF2-40B4-BE49-F238E27FC236}">
              <a16:creationId xmlns:a16="http://schemas.microsoft.com/office/drawing/2014/main" id="{5830F97B-7B7B-A540-9DDD-264B2051D43A}"/>
            </a:ext>
          </a:extLst>
        </xdr:cNvPr>
        <xdr:cNvGrpSpPr/>
      </xdr:nvGrpSpPr>
      <xdr:grpSpPr>
        <a:xfrm>
          <a:off x="11201400" y="2324100"/>
          <a:ext cx="749300" cy="685800"/>
          <a:chOff x="10274300" y="5905500"/>
          <a:chExt cx="749300" cy="685800"/>
        </a:xfrm>
        <a:noFill/>
      </xdr:grpSpPr>
      <xdr:sp macro="" textlink="'Pivottables 2'!G7">
        <xdr:nvSpPr>
          <xdr:cNvPr id="559" name="TextBox 558">
            <a:extLst>
              <a:ext uri="{FF2B5EF4-FFF2-40B4-BE49-F238E27FC236}">
                <a16:creationId xmlns:a16="http://schemas.microsoft.com/office/drawing/2014/main" id="{9E52F72B-0043-EF41-8EB6-F2D954F06843}"/>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0" name="TextBox 559">
            <a:extLst>
              <a:ext uri="{FF2B5EF4-FFF2-40B4-BE49-F238E27FC236}">
                <a16:creationId xmlns:a16="http://schemas.microsoft.com/office/drawing/2014/main" id="{1C977881-0C8B-BB4D-B29D-768F788C852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11</xdr:row>
      <xdr:rowOff>25400</xdr:rowOff>
    </xdr:from>
    <xdr:to>
      <xdr:col>15</xdr:col>
      <xdr:colOff>317500</xdr:colOff>
      <xdr:row>14</xdr:row>
      <xdr:rowOff>139700</xdr:rowOff>
    </xdr:to>
    <xdr:grpSp>
      <xdr:nvGrpSpPr>
        <xdr:cNvPr id="561" name="Group 560">
          <a:extLst>
            <a:ext uri="{FF2B5EF4-FFF2-40B4-BE49-F238E27FC236}">
              <a16:creationId xmlns:a16="http://schemas.microsoft.com/office/drawing/2014/main" id="{2659C795-FB64-544D-942D-38A9BB6AA205}"/>
            </a:ext>
          </a:extLst>
        </xdr:cNvPr>
        <xdr:cNvGrpSpPr/>
      </xdr:nvGrpSpPr>
      <xdr:grpSpPr>
        <a:xfrm>
          <a:off x="11950700" y="2120900"/>
          <a:ext cx="749300" cy="685800"/>
          <a:chOff x="10274300" y="5905500"/>
          <a:chExt cx="749300" cy="685800"/>
        </a:xfrm>
        <a:noFill/>
      </xdr:grpSpPr>
      <xdr:sp macro="" textlink="'Pivottables 2'!G7">
        <xdr:nvSpPr>
          <xdr:cNvPr id="562" name="TextBox 561">
            <a:extLst>
              <a:ext uri="{FF2B5EF4-FFF2-40B4-BE49-F238E27FC236}">
                <a16:creationId xmlns:a16="http://schemas.microsoft.com/office/drawing/2014/main" id="{F6FA8F63-F1F3-E040-9D7B-BD0ABE26C5E7}"/>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3" name="TextBox 562">
            <a:extLst>
              <a:ext uri="{FF2B5EF4-FFF2-40B4-BE49-F238E27FC236}">
                <a16:creationId xmlns:a16="http://schemas.microsoft.com/office/drawing/2014/main" id="{89200264-3B5E-5F44-8512-5EF612B8D380}"/>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774700</xdr:colOff>
      <xdr:row>13</xdr:row>
      <xdr:rowOff>127000</xdr:rowOff>
    </xdr:from>
    <xdr:to>
      <xdr:col>14</xdr:col>
      <xdr:colOff>698500</xdr:colOff>
      <xdr:row>17</xdr:row>
      <xdr:rowOff>50800</xdr:rowOff>
    </xdr:to>
    <xdr:grpSp>
      <xdr:nvGrpSpPr>
        <xdr:cNvPr id="564" name="Group 563">
          <a:extLst>
            <a:ext uri="{FF2B5EF4-FFF2-40B4-BE49-F238E27FC236}">
              <a16:creationId xmlns:a16="http://schemas.microsoft.com/office/drawing/2014/main" id="{73117BF3-6BC7-CF4C-8509-789502CDE27A}"/>
            </a:ext>
          </a:extLst>
        </xdr:cNvPr>
        <xdr:cNvGrpSpPr/>
      </xdr:nvGrpSpPr>
      <xdr:grpSpPr>
        <a:xfrm>
          <a:off x="11506200" y="2603500"/>
          <a:ext cx="749300" cy="685800"/>
          <a:chOff x="10274300" y="5905500"/>
          <a:chExt cx="749300" cy="685800"/>
        </a:xfrm>
        <a:noFill/>
      </xdr:grpSpPr>
      <xdr:sp macro="" textlink="'Pivottables 2'!G7">
        <xdr:nvSpPr>
          <xdr:cNvPr id="565" name="TextBox 564">
            <a:extLst>
              <a:ext uri="{FF2B5EF4-FFF2-40B4-BE49-F238E27FC236}">
                <a16:creationId xmlns:a16="http://schemas.microsoft.com/office/drawing/2014/main" id="{F5CC980E-2F85-2C45-9307-AC9855684A27}"/>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6" name="TextBox 565">
            <a:extLst>
              <a:ext uri="{FF2B5EF4-FFF2-40B4-BE49-F238E27FC236}">
                <a16:creationId xmlns:a16="http://schemas.microsoft.com/office/drawing/2014/main" id="{990F84CF-FCC6-DE49-BB2D-3050F8CE8BC8}"/>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292100</xdr:colOff>
      <xdr:row>12</xdr:row>
      <xdr:rowOff>127000</xdr:rowOff>
    </xdr:from>
    <xdr:to>
      <xdr:col>15</xdr:col>
      <xdr:colOff>215900</xdr:colOff>
      <xdr:row>16</xdr:row>
      <xdr:rowOff>50800</xdr:rowOff>
    </xdr:to>
    <xdr:grpSp>
      <xdr:nvGrpSpPr>
        <xdr:cNvPr id="567" name="Group 566">
          <a:extLst>
            <a:ext uri="{FF2B5EF4-FFF2-40B4-BE49-F238E27FC236}">
              <a16:creationId xmlns:a16="http://schemas.microsoft.com/office/drawing/2014/main" id="{24B61B40-1A87-3C48-A56D-64690B1A2343}"/>
            </a:ext>
          </a:extLst>
        </xdr:cNvPr>
        <xdr:cNvGrpSpPr/>
      </xdr:nvGrpSpPr>
      <xdr:grpSpPr>
        <a:xfrm>
          <a:off x="11849100" y="2413000"/>
          <a:ext cx="749300" cy="685800"/>
          <a:chOff x="10274300" y="5905500"/>
          <a:chExt cx="749300" cy="685800"/>
        </a:xfrm>
        <a:noFill/>
      </xdr:grpSpPr>
      <xdr:sp macro="" textlink="'Pivottables 2'!G7">
        <xdr:nvSpPr>
          <xdr:cNvPr id="568" name="TextBox 567">
            <a:extLst>
              <a:ext uri="{FF2B5EF4-FFF2-40B4-BE49-F238E27FC236}">
                <a16:creationId xmlns:a16="http://schemas.microsoft.com/office/drawing/2014/main" id="{F76C28AB-F7D5-3745-BECF-4DA0666F2D2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9" name="TextBox 568">
            <a:extLst>
              <a:ext uri="{FF2B5EF4-FFF2-40B4-BE49-F238E27FC236}">
                <a16:creationId xmlns:a16="http://schemas.microsoft.com/office/drawing/2014/main" id="{7545B34F-FA06-EE47-BBAA-6E14975CC9CB}"/>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609600</xdr:colOff>
      <xdr:row>12</xdr:row>
      <xdr:rowOff>25400</xdr:rowOff>
    </xdr:from>
    <xdr:to>
      <xdr:col>15</xdr:col>
      <xdr:colOff>533400</xdr:colOff>
      <xdr:row>15</xdr:row>
      <xdr:rowOff>139700</xdr:rowOff>
    </xdr:to>
    <xdr:grpSp>
      <xdr:nvGrpSpPr>
        <xdr:cNvPr id="570" name="Group 569">
          <a:extLst>
            <a:ext uri="{FF2B5EF4-FFF2-40B4-BE49-F238E27FC236}">
              <a16:creationId xmlns:a16="http://schemas.microsoft.com/office/drawing/2014/main" id="{56A670AE-286E-2A40-8C04-02B605979AD1}"/>
            </a:ext>
          </a:extLst>
        </xdr:cNvPr>
        <xdr:cNvGrpSpPr/>
      </xdr:nvGrpSpPr>
      <xdr:grpSpPr>
        <a:xfrm>
          <a:off x="12166600" y="2311400"/>
          <a:ext cx="749300" cy="685800"/>
          <a:chOff x="10274300" y="5905500"/>
          <a:chExt cx="749300" cy="685800"/>
        </a:xfrm>
        <a:noFill/>
      </xdr:grpSpPr>
      <xdr:sp macro="" textlink="'Pivottables 2'!G7">
        <xdr:nvSpPr>
          <xdr:cNvPr id="571" name="TextBox 570">
            <a:extLst>
              <a:ext uri="{FF2B5EF4-FFF2-40B4-BE49-F238E27FC236}">
                <a16:creationId xmlns:a16="http://schemas.microsoft.com/office/drawing/2014/main" id="{D1193E82-B16D-4841-AB61-16B91E48A18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2" name="TextBox 571">
            <a:extLst>
              <a:ext uri="{FF2B5EF4-FFF2-40B4-BE49-F238E27FC236}">
                <a16:creationId xmlns:a16="http://schemas.microsoft.com/office/drawing/2014/main" id="{619821DD-9DE4-FB48-A657-B7119372C18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508000</xdr:colOff>
      <xdr:row>13</xdr:row>
      <xdr:rowOff>50800</xdr:rowOff>
    </xdr:from>
    <xdr:to>
      <xdr:col>15</xdr:col>
      <xdr:colOff>431800</xdr:colOff>
      <xdr:row>16</xdr:row>
      <xdr:rowOff>165100</xdr:rowOff>
    </xdr:to>
    <xdr:grpSp>
      <xdr:nvGrpSpPr>
        <xdr:cNvPr id="573" name="Group 572">
          <a:extLst>
            <a:ext uri="{FF2B5EF4-FFF2-40B4-BE49-F238E27FC236}">
              <a16:creationId xmlns:a16="http://schemas.microsoft.com/office/drawing/2014/main" id="{BE9D8814-25F8-B54B-9F78-77445A1AF483}"/>
            </a:ext>
          </a:extLst>
        </xdr:cNvPr>
        <xdr:cNvGrpSpPr/>
      </xdr:nvGrpSpPr>
      <xdr:grpSpPr>
        <a:xfrm>
          <a:off x="12065000" y="2527300"/>
          <a:ext cx="749300" cy="685800"/>
          <a:chOff x="10274300" y="5905500"/>
          <a:chExt cx="749300" cy="685800"/>
        </a:xfrm>
        <a:noFill/>
      </xdr:grpSpPr>
      <xdr:sp macro="" textlink="'Pivottables 2'!G7">
        <xdr:nvSpPr>
          <xdr:cNvPr id="574" name="TextBox 573">
            <a:extLst>
              <a:ext uri="{FF2B5EF4-FFF2-40B4-BE49-F238E27FC236}">
                <a16:creationId xmlns:a16="http://schemas.microsoft.com/office/drawing/2014/main" id="{1664C50E-727C-3A42-8AA2-AF04455B1021}"/>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5" name="TextBox 574">
            <a:extLst>
              <a:ext uri="{FF2B5EF4-FFF2-40B4-BE49-F238E27FC236}">
                <a16:creationId xmlns:a16="http://schemas.microsoft.com/office/drawing/2014/main" id="{1A4F2A11-BB34-604A-9ACC-FBAE721638D6}"/>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787400</xdr:colOff>
      <xdr:row>12</xdr:row>
      <xdr:rowOff>50800</xdr:rowOff>
    </xdr:from>
    <xdr:to>
      <xdr:col>14</xdr:col>
      <xdr:colOff>711200</xdr:colOff>
      <xdr:row>15</xdr:row>
      <xdr:rowOff>165100</xdr:rowOff>
    </xdr:to>
    <xdr:grpSp>
      <xdr:nvGrpSpPr>
        <xdr:cNvPr id="576" name="Group 575">
          <a:extLst>
            <a:ext uri="{FF2B5EF4-FFF2-40B4-BE49-F238E27FC236}">
              <a16:creationId xmlns:a16="http://schemas.microsoft.com/office/drawing/2014/main" id="{52D399D1-917B-EA40-B356-0ADA3E0CBE5E}"/>
            </a:ext>
          </a:extLst>
        </xdr:cNvPr>
        <xdr:cNvGrpSpPr/>
      </xdr:nvGrpSpPr>
      <xdr:grpSpPr>
        <a:xfrm>
          <a:off x="11518900" y="2336800"/>
          <a:ext cx="749300" cy="685800"/>
          <a:chOff x="10274300" y="5905500"/>
          <a:chExt cx="749300" cy="685800"/>
        </a:xfrm>
        <a:noFill/>
      </xdr:grpSpPr>
      <xdr:sp macro="" textlink="'Pivottables 2'!G7">
        <xdr:nvSpPr>
          <xdr:cNvPr id="577" name="TextBox 576">
            <a:extLst>
              <a:ext uri="{FF2B5EF4-FFF2-40B4-BE49-F238E27FC236}">
                <a16:creationId xmlns:a16="http://schemas.microsoft.com/office/drawing/2014/main" id="{0D0FE07E-17CF-7B42-81BA-D5E058BB464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8" name="TextBox 577">
            <a:extLst>
              <a:ext uri="{FF2B5EF4-FFF2-40B4-BE49-F238E27FC236}">
                <a16:creationId xmlns:a16="http://schemas.microsoft.com/office/drawing/2014/main" id="{4C2F5A1E-51F2-EF46-95F0-AB688D460958}"/>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13</xdr:row>
      <xdr:rowOff>139700</xdr:rowOff>
    </xdr:from>
    <xdr:to>
      <xdr:col>15</xdr:col>
      <xdr:colOff>317500</xdr:colOff>
      <xdr:row>17</xdr:row>
      <xdr:rowOff>63500</xdr:rowOff>
    </xdr:to>
    <xdr:grpSp>
      <xdr:nvGrpSpPr>
        <xdr:cNvPr id="579" name="Group 578">
          <a:extLst>
            <a:ext uri="{FF2B5EF4-FFF2-40B4-BE49-F238E27FC236}">
              <a16:creationId xmlns:a16="http://schemas.microsoft.com/office/drawing/2014/main" id="{D6475398-97C1-B243-BA5C-03FA7D9B0269}"/>
            </a:ext>
          </a:extLst>
        </xdr:cNvPr>
        <xdr:cNvGrpSpPr/>
      </xdr:nvGrpSpPr>
      <xdr:grpSpPr>
        <a:xfrm>
          <a:off x="11950700" y="2616200"/>
          <a:ext cx="749300" cy="685800"/>
          <a:chOff x="10274300" y="5905500"/>
          <a:chExt cx="749300" cy="685800"/>
        </a:xfrm>
        <a:noFill/>
      </xdr:grpSpPr>
      <xdr:sp macro="" textlink="'Pivottables 2'!G7">
        <xdr:nvSpPr>
          <xdr:cNvPr id="580" name="TextBox 579">
            <a:extLst>
              <a:ext uri="{FF2B5EF4-FFF2-40B4-BE49-F238E27FC236}">
                <a16:creationId xmlns:a16="http://schemas.microsoft.com/office/drawing/2014/main" id="{49841CBE-F24B-C64E-94DE-10790EAEEB1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1" name="TextBox 580">
            <a:extLst>
              <a:ext uri="{FF2B5EF4-FFF2-40B4-BE49-F238E27FC236}">
                <a16:creationId xmlns:a16="http://schemas.microsoft.com/office/drawing/2014/main" id="{4BC9BB85-2390-D649-BA39-004C40487D2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76200</xdr:colOff>
      <xdr:row>11</xdr:row>
      <xdr:rowOff>12700</xdr:rowOff>
    </xdr:from>
    <xdr:to>
      <xdr:col>15</xdr:col>
      <xdr:colOff>0</xdr:colOff>
      <xdr:row>14</xdr:row>
      <xdr:rowOff>127000</xdr:rowOff>
    </xdr:to>
    <xdr:grpSp>
      <xdr:nvGrpSpPr>
        <xdr:cNvPr id="582" name="Group 581">
          <a:extLst>
            <a:ext uri="{FF2B5EF4-FFF2-40B4-BE49-F238E27FC236}">
              <a16:creationId xmlns:a16="http://schemas.microsoft.com/office/drawing/2014/main" id="{F37DFDE5-E991-E34D-B788-42412E696582}"/>
            </a:ext>
          </a:extLst>
        </xdr:cNvPr>
        <xdr:cNvGrpSpPr/>
      </xdr:nvGrpSpPr>
      <xdr:grpSpPr>
        <a:xfrm>
          <a:off x="11633200" y="2108200"/>
          <a:ext cx="749300" cy="685800"/>
          <a:chOff x="10274300" y="5905500"/>
          <a:chExt cx="749300" cy="685800"/>
        </a:xfrm>
        <a:noFill/>
      </xdr:grpSpPr>
      <xdr:sp macro="" textlink="'Pivottables 2'!G7">
        <xdr:nvSpPr>
          <xdr:cNvPr id="583" name="TextBox 582">
            <a:extLst>
              <a:ext uri="{FF2B5EF4-FFF2-40B4-BE49-F238E27FC236}">
                <a16:creationId xmlns:a16="http://schemas.microsoft.com/office/drawing/2014/main" id="{F226CD0A-5860-4B44-BA57-4D9AF567A3B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4" name="TextBox 583">
            <a:extLst>
              <a:ext uri="{FF2B5EF4-FFF2-40B4-BE49-F238E27FC236}">
                <a16:creationId xmlns:a16="http://schemas.microsoft.com/office/drawing/2014/main" id="{FC21F101-C7B0-FE41-B048-B11910601313}"/>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12</xdr:row>
      <xdr:rowOff>38100</xdr:rowOff>
    </xdr:from>
    <xdr:to>
      <xdr:col>15</xdr:col>
      <xdr:colOff>317500</xdr:colOff>
      <xdr:row>15</xdr:row>
      <xdr:rowOff>152400</xdr:rowOff>
    </xdr:to>
    <xdr:grpSp>
      <xdr:nvGrpSpPr>
        <xdr:cNvPr id="585" name="Group 584">
          <a:extLst>
            <a:ext uri="{FF2B5EF4-FFF2-40B4-BE49-F238E27FC236}">
              <a16:creationId xmlns:a16="http://schemas.microsoft.com/office/drawing/2014/main" id="{A1E8FE2A-754C-5E43-BEB0-72153ADCB595}"/>
            </a:ext>
          </a:extLst>
        </xdr:cNvPr>
        <xdr:cNvGrpSpPr/>
      </xdr:nvGrpSpPr>
      <xdr:grpSpPr>
        <a:xfrm>
          <a:off x="11950700" y="2324100"/>
          <a:ext cx="749300" cy="685800"/>
          <a:chOff x="10274300" y="5905500"/>
          <a:chExt cx="749300" cy="685800"/>
        </a:xfrm>
        <a:noFill/>
      </xdr:grpSpPr>
      <xdr:sp macro="" textlink="'Pivottables 2'!G7">
        <xdr:nvSpPr>
          <xdr:cNvPr id="586" name="TextBox 585">
            <a:extLst>
              <a:ext uri="{FF2B5EF4-FFF2-40B4-BE49-F238E27FC236}">
                <a16:creationId xmlns:a16="http://schemas.microsoft.com/office/drawing/2014/main" id="{F961C95E-B1ED-E846-B2CC-0F04A619323D}"/>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7" name="TextBox 586">
            <a:extLst>
              <a:ext uri="{FF2B5EF4-FFF2-40B4-BE49-F238E27FC236}">
                <a16:creationId xmlns:a16="http://schemas.microsoft.com/office/drawing/2014/main" id="{8A8BEF94-33E2-AD4E-A9E8-E839CC85BB55}"/>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355600</xdr:colOff>
      <xdr:row>11</xdr:row>
      <xdr:rowOff>114300</xdr:rowOff>
    </xdr:from>
    <xdr:to>
      <xdr:col>14</xdr:col>
      <xdr:colOff>279400</xdr:colOff>
      <xdr:row>15</xdr:row>
      <xdr:rowOff>38100</xdr:rowOff>
    </xdr:to>
    <xdr:grpSp>
      <xdr:nvGrpSpPr>
        <xdr:cNvPr id="588" name="Group 587">
          <a:extLst>
            <a:ext uri="{FF2B5EF4-FFF2-40B4-BE49-F238E27FC236}">
              <a16:creationId xmlns:a16="http://schemas.microsoft.com/office/drawing/2014/main" id="{FB4491FA-C096-A549-8627-48E8F59F20C2}"/>
            </a:ext>
          </a:extLst>
        </xdr:cNvPr>
        <xdr:cNvGrpSpPr/>
      </xdr:nvGrpSpPr>
      <xdr:grpSpPr>
        <a:xfrm>
          <a:off x="11087100" y="2209800"/>
          <a:ext cx="749300" cy="685800"/>
          <a:chOff x="7569200" y="5918200"/>
          <a:chExt cx="749300" cy="685800"/>
        </a:xfrm>
      </xdr:grpSpPr>
      <xdr:sp macro="" textlink="'Pivottables 2'!F7">
        <xdr:nvSpPr>
          <xdr:cNvPr id="589" name="TextBox 588">
            <a:extLst>
              <a:ext uri="{FF2B5EF4-FFF2-40B4-BE49-F238E27FC236}">
                <a16:creationId xmlns:a16="http://schemas.microsoft.com/office/drawing/2014/main" id="{0B680342-CF23-6B45-9230-57AD31C15FA9}"/>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0" name="TextBox 589">
            <a:extLst>
              <a:ext uri="{FF2B5EF4-FFF2-40B4-BE49-F238E27FC236}">
                <a16:creationId xmlns:a16="http://schemas.microsoft.com/office/drawing/2014/main" id="{2BA06034-D055-3349-B462-BC41CA643BD1}"/>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63500</xdr:colOff>
      <xdr:row>11</xdr:row>
      <xdr:rowOff>127000</xdr:rowOff>
    </xdr:from>
    <xdr:to>
      <xdr:col>14</xdr:col>
      <xdr:colOff>812800</xdr:colOff>
      <xdr:row>15</xdr:row>
      <xdr:rowOff>50800</xdr:rowOff>
    </xdr:to>
    <xdr:grpSp>
      <xdr:nvGrpSpPr>
        <xdr:cNvPr id="591" name="Group 590">
          <a:extLst>
            <a:ext uri="{FF2B5EF4-FFF2-40B4-BE49-F238E27FC236}">
              <a16:creationId xmlns:a16="http://schemas.microsoft.com/office/drawing/2014/main" id="{1C0B2222-6EA6-0644-B1EC-F10B6AEC67F4}"/>
            </a:ext>
          </a:extLst>
        </xdr:cNvPr>
        <xdr:cNvGrpSpPr/>
      </xdr:nvGrpSpPr>
      <xdr:grpSpPr>
        <a:xfrm>
          <a:off x="11620500" y="2222500"/>
          <a:ext cx="749300" cy="685800"/>
          <a:chOff x="7569200" y="5918200"/>
          <a:chExt cx="749300" cy="685800"/>
        </a:xfrm>
      </xdr:grpSpPr>
      <xdr:sp macro="" textlink="'Pivottables 2'!F7">
        <xdr:nvSpPr>
          <xdr:cNvPr id="592" name="TextBox 591">
            <a:extLst>
              <a:ext uri="{FF2B5EF4-FFF2-40B4-BE49-F238E27FC236}">
                <a16:creationId xmlns:a16="http://schemas.microsoft.com/office/drawing/2014/main" id="{99CB9CA9-11D1-7E43-B495-40CF366505D4}"/>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3" name="TextBox 592">
            <a:extLst>
              <a:ext uri="{FF2B5EF4-FFF2-40B4-BE49-F238E27FC236}">
                <a16:creationId xmlns:a16="http://schemas.microsoft.com/office/drawing/2014/main" id="{387C1CEF-79D0-CC4D-8ED3-38B0475EB3DB}"/>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495300</xdr:colOff>
      <xdr:row>12</xdr:row>
      <xdr:rowOff>139700</xdr:rowOff>
    </xdr:from>
    <xdr:to>
      <xdr:col>15</xdr:col>
      <xdr:colOff>419100</xdr:colOff>
      <xdr:row>16</xdr:row>
      <xdr:rowOff>63500</xdr:rowOff>
    </xdr:to>
    <xdr:grpSp>
      <xdr:nvGrpSpPr>
        <xdr:cNvPr id="594" name="Group 593">
          <a:extLst>
            <a:ext uri="{FF2B5EF4-FFF2-40B4-BE49-F238E27FC236}">
              <a16:creationId xmlns:a16="http://schemas.microsoft.com/office/drawing/2014/main" id="{F0AA6568-21E2-7447-8D22-BE5B65203D86}"/>
            </a:ext>
          </a:extLst>
        </xdr:cNvPr>
        <xdr:cNvGrpSpPr/>
      </xdr:nvGrpSpPr>
      <xdr:grpSpPr>
        <a:xfrm>
          <a:off x="12052300" y="2425700"/>
          <a:ext cx="749300" cy="685800"/>
          <a:chOff x="7569200" y="5918200"/>
          <a:chExt cx="749300" cy="685800"/>
        </a:xfrm>
      </xdr:grpSpPr>
      <xdr:sp macro="" textlink="'Pivottables 2'!F7">
        <xdr:nvSpPr>
          <xdr:cNvPr id="595" name="TextBox 594">
            <a:extLst>
              <a:ext uri="{FF2B5EF4-FFF2-40B4-BE49-F238E27FC236}">
                <a16:creationId xmlns:a16="http://schemas.microsoft.com/office/drawing/2014/main" id="{3E53DBD4-0C22-5D4D-BCEA-EB0841DA27E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6" name="TextBox 595">
            <a:extLst>
              <a:ext uri="{FF2B5EF4-FFF2-40B4-BE49-F238E27FC236}">
                <a16:creationId xmlns:a16="http://schemas.microsoft.com/office/drawing/2014/main" id="{A7BD2A9A-6591-FE4E-95F6-C7BED3664F32}"/>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12</xdr:row>
      <xdr:rowOff>127000</xdr:rowOff>
    </xdr:from>
    <xdr:to>
      <xdr:col>14</xdr:col>
      <xdr:colOff>596900</xdr:colOff>
      <xdr:row>16</xdr:row>
      <xdr:rowOff>50800</xdr:rowOff>
    </xdr:to>
    <xdr:grpSp>
      <xdr:nvGrpSpPr>
        <xdr:cNvPr id="597" name="Group 596">
          <a:extLst>
            <a:ext uri="{FF2B5EF4-FFF2-40B4-BE49-F238E27FC236}">
              <a16:creationId xmlns:a16="http://schemas.microsoft.com/office/drawing/2014/main" id="{B8BB313D-3B91-F541-B817-DF437B2C923C}"/>
            </a:ext>
          </a:extLst>
        </xdr:cNvPr>
        <xdr:cNvGrpSpPr/>
      </xdr:nvGrpSpPr>
      <xdr:grpSpPr>
        <a:xfrm>
          <a:off x="11404600" y="2413000"/>
          <a:ext cx="749300" cy="685800"/>
          <a:chOff x="7569200" y="5918200"/>
          <a:chExt cx="749300" cy="685800"/>
        </a:xfrm>
      </xdr:grpSpPr>
      <xdr:sp macro="" textlink="'Pivottables 2'!F7">
        <xdr:nvSpPr>
          <xdr:cNvPr id="598" name="TextBox 597">
            <a:extLst>
              <a:ext uri="{FF2B5EF4-FFF2-40B4-BE49-F238E27FC236}">
                <a16:creationId xmlns:a16="http://schemas.microsoft.com/office/drawing/2014/main" id="{B87E6316-5131-9141-8471-61502782874E}"/>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9" name="TextBox 598">
            <a:extLst>
              <a:ext uri="{FF2B5EF4-FFF2-40B4-BE49-F238E27FC236}">
                <a16:creationId xmlns:a16="http://schemas.microsoft.com/office/drawing/2014/main" id="{C321B648-1B89-5440-ACE1-E2B87EDAB4F4}"/>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63500</xdr:colOff>
      <xdr:row>12</xdr:row>
      <xdr:rowOff>127000</xdr:rowOff>
    </xdr:from>
    <xdr:to>
      <xdr:col>14</xdr:col>
      <xdr:colOff>812800</xdr:colOff>
      <xdr:row>16</xdr:row>
      <xdr:rowOff>50800</xdr:rowOff>
    </xdr:to>
    <xdr:grpSp>
      <xdr:nvGrpSpPr>
        <xdr:cNvPr id="600" name="Group 599">
          <a:extLst>
            <a:ext uri="{FF2B5EF4-FFF2-40B4-BE49-F238E27FC236}">
              <a16:creationId xmlns:a16="http://schemas.microsoft.com/office/drawing/2014/main" id="{CE32840D-57C9-2A40-B8A3-03ED58FC25D0}"/>
            </a:ext>
          </a:extLst>
        </xdr:cNvPr>
        <xdr:cNvGrpSpPr/>
      </xdr:nvGrpSpPr>
      <xdr:grpSpPr>
        <a:xfrm>
          <a:off x="11620500" y="2413000"/>
          <a:ext cx="749300" cy="685800"/>
          <a:chOff x="7569200" y="5918200"/>
          <a:chExt cx="749300" cy="685800"/>
        </a:xfrm>
      </xdr:grpSpPr>
      <xdr:sp macro="" textlink="'Pivottables 2'!F7">
        <xdr:nvSpPr>
          <xdr:cNvPr id="601" name="TextBox 600">
            <a:extLst>
              <a:ext uri="{FF2B5EF4-FFF2-40B4-BE49-F238E27FC236}">
                <a16:creationId xmlns:a16="http://schemas.microsoft.com/office/drawing/2014/main" id="{76A647B5-8636-5944-A7F6-C43B27BCBD5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2" name="TextBox 601">
            <a:extLst>
              <a:ext uri="{FF2B5EF4-FFF2-40B4-BE49-F238E27FC236}">
                <a16:creationId xmlns:a16="http://schemas.microsoft.com/office/drawing/2014/main" id="{2D8B2DF4-DFAA-634E-BA4C-F5FF18F5D12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13</xdr:row>
      <xdr:rowOff>127000</xdr:rowOff>
    </xdr:from>
    <xdr:to>
      <xdr:col>14</xdr:col>
      <xdr:colOff>596900</xdr:colOff>
      <xdr:row>17</xdr:row>
      <xdr:rowOff>50800</xdr:rowOff>
    </xdr:to>
    <xdr:grpSp>
      <xdr:nvGrpSpPr>
        <xdr:cNvPr id="603" name="Group 602">
          <a:extLst>
            <a:ext uri="{FF2B5EF4-FFF2-40B4-BE49-F238E27FC236}">
              <a16:creationId xmlns:a16="http://schemas.microsoft.com/office/drawing/2014/main" id="{2B6A51EA-9F47-FE44-841F-C0241512814D}"/>
            </a:ext>
          </a:extLst>
        </xdr:cNvPr>
        <xdr:cNvGrpSpPr/>
      </xdr:nvGrpSpPr>
      <xdr:grpSpPr>
        <a:xfrm>
          <a:off x="11404600" y="2603500"/>
          <a:ext cx="749300" cy="685800"/>
          <a:chOff x="7569200" y="5918200"/>
          <a:chExt cx="749300" cy="685800"/>
        </a:xfrm>
      </xdr:grpSpPr>
      <xdr:sp macro="" textlink="'Pivottables 2'!F7">
        <xdr:nvSpPr>
          <xdr:cNvPr id="604" name="TextBox 603">
            <a:extLst>
              <a:ext uri="{FF2B5EF4-FFF2-40B4-BE49-F238E27FC236}">
                <a16:creationId xmlns:a16="http://schemas.microsoft.com/office/drawing/2014/main" id="{41B68F2E-993C-1842-9FED-F35EB4CDA083}"/>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5" name="TextBox 604">
            <a:extLst>
              <a:ext uri="{FF2B5EF4-FFF2-40B4-BE49-F238E27FC236}">
                <a16:creationId xmlns:a16="http://schemas.microsoft.com/office/drawing/2014/main" id="{F6D7D262-ED2A-0045-843E-60A9C050AB86}"/>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558800</xdr:colOff>
      <xdr:row>11</xdr:row>
      <xdr:rowOff>25400</xdr:rowOff>
    </xdr:from>
    <xdr:to>
      <xdr:col>14</xdr:col>
      <xdr:colOff>482600</xdr:colOff>
      <xdr:row>14</xdr:row>
      <xdr:rowOff>139700</xdr:rowOff>
    </xdr:to>
    <xdr:grpSp>
      <xdr:nvGrpSpPr>
        <xdr:cNvPr id="606" name="Group 605">
          <a:extLst>
            <a:ext uri="{FF2B5EF4-FFF2-40B4-BE49-F238E27FC236}">
              <a16:creationId xmlns:a16="http://schemas.microsoft.com/office/drawing/2014/main" id="{7DACB250-D7EA-DE43-B204-C2DF0EB2B272}"/>
            </a:ext>
          </a:extLst>
        </xdr:cNvPr>
        <xdr:cNvGrpSpPr/>
      </xdr:nvGrpSpPr>
      <xdr:grpSpPr>
        <a:xfrm>
          <a:off x="11290300" y="2120900"/>
          <a:ext cx="749300" cy="685800"/>
          <a:chOff x="7569200" y="5918200"/>
          <a:chExt cx="749300" cy="685800"/>
        </a:xfrm>
      </xdr:grpSpPr>
      <xdr:sp macro="" textlink="'Pivottables 2'!F7">
        <xdr:nvSpPr>
          <xdr:cNvPr id="607" name="TextBox 606">
            <a:extLst>
              <a:ext uri="{FF2B5EF4-FFF2-40B4-BE49-F238E27FC236}">
                <a16:creationId xmlns:a16="http://schemas.microsoft.com/office/drawing/2014/main" id="{CA89FB7F-6230-F344-85CE-EF9B25EA4D40}"/>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8" name="TextBox 607">
            <a:extLst>
              <a:ext uri="{FF2B5EF4-FFF2-40B4-BE49-F238E27FC236}">
                <a16:creationId xmlns:a16="http://schemas.microsoft.com/office/drawing/2014/main" id="{95A82865-6A52-C443-AC2C-64ADFB154771}"/>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177800</xdr:colOff>
      <xdr:row>14</xdr:row>
      <xdr:rowOff>139700</xdr:rowOff>
    </xdr:from>
    <xdr:to>
      <xdr:col>15</xdr:col>
      <xdr:colOff>101600</xdr:colOff>
      <xdr:row>18</xdr:row>
      <xdr:rowOff>63500</xdr:rowOff>
    </xdr:to>
    <xdr:grpSp>
      <xdr:nvGrpSpPr>
        <xdr:cNvPr id="609" name="Group 608">
          <a:extLst>
            <a:ext uri="{FF2B5EF4-FFF2-40B4-BE49-F238E27FC236}">
              <a16:creationId xmlns:a16="http://schemas.microsoft.com/office/drawing/2014/main" id="{FC1A3C45-A8BB-5D45-9597-BC8785758417}"/>
            </a:ext>
          </a:extLst>
        </xdr:cNvPr>
        <xdr:cNvGrpSpPr/>
      </xdr:nvGrpSpPr>
      <xdr:grpSpPr>
        <a:xfrm>
          <a:off x="11734800" y="2806700"/>
          <a:ext cx="749300" cy="685800"/>
          <a:chOff x="7569200" y="5918200"/>
          <a:chExt cx="749300" cy="685800"/>
        </a:xfrm>
      </xdr:grpSpPr>
      <xdr:sp macro="" textlink="'Pivottables 2'!F7">
        <xdr:nvSpPr>
          <xdr:cNvPr id="610" name="TextBox 609">
            <a:extLst>
              <a:ext uri="{FF2B5EF4-FFF2-40B4-BE49-F238E27FC236}">
                <a16:creationId xmlns:a16="http://schemas.microsoft.com/office/drawing/2014/main" id="{15687AC4-870B-B74A-8AFC-35BC77C4DFD6}"/>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11" name="TextBox 610">
            <a:extLst>
              <a:ext uri="{FF2B5EF4-FFF2-40B4-BE49-F238E27FC236}">
                <a16:creationId xmlns:a16="http://schemas.microsoft.com/office/drawing/2014/main" id="{4C349CFA-AD8D-CB4F-95D4-04EC2F44C8CA}"/>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692150</xdr:colOff>
      <xdr:row>31</xdr:row>
      <xdr:rowOff>120650</xdr:rowOff>
    </xdr:from>
    <xdr:to>
      <xdr:col>14</xdr:col>
      <xdr:colOff>603250</xdr:colOff>
      <xdr:row>34</xdr:row>
      <xdr:rowOff>171450</xdr:rowOff>
    </xdr:to>
    <xdr:sp macro="" textlink="'Pivottables 2'!F8">
      <xdr:nvSpPr>
        <xdr:cNvPr id="612" name="TextBox 611">
          <a:extLst>
            <a:ext uri="{FF2B5EF4-FFF2-40B4-BE49-F238E27FC236}">
              <a16:creationId xmlns:a16="http://schemas.microsoft.com/office/drawing/2014/main" id="{C4C52001-7250-2140-964F-CBC65872C425}"/>
            </a:ext>
          </a:extLst>
        </xdr:cNvPr>
        <xdr:cNvSpPr txBox="1"/>
      </xdr:nvSpPr>
      <xdr:spPr>
        <a:xfrm>
          <a:off x="11423650" y="60261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C21A55-31D7-5449-A96F-D94DBB9E8A82}" type="TxLink">
            <a:rPr lang="en-US" sz="1600" b="0" i="0" u="none" strike="noStrike">
              <a:solidFill>
                <a:srgbClr val="C240D8"/>
              </a:solidFill>
              <a:latin typeface="Calibri"/>
              <a:cs typeface="Calibri"/>
            </a:rPr>
            <a:pPr algn="ctr"/>
            <a:t> </a:t>
          </a:fld>
          <a:endParaRPr lang="en-US" sz="1100"/>
        </a:p>
      </xdr:txBody>
    </xdr:sp>
    <xdr:clientData/>
  </xdr:twoCellAnchor>
  <xdr:twoCellAnchor>
    <xdr:from>
      <xdr:col>7</xdr:col>
      <xdr:colOff>158750</xdr:colOff>
      <xdr:row>10</xdr:row>
      <xdr:rowOff>69850</xdr:rowOff>
    </xdr:from>
    <xdr:to>
      <xdr:col>8</xdr:col>
      <xdr:colOff>69850</xdr:colOff>
      <xdr:row>13</xdr:row>
      <xdr:rowOff>120650</xdr:rowOff>
    </xdr:to>
    <xdr:sp macro="" textlink="'Pivottables 2'!H8">
      <xdr:nvSpPr>
        <xdr:cNvPr id="613" name="TextBox 612">
          <a:extLst>
            <a:ext uri="{FF2B5EF4-FFF2-40B4-BE49-F238E27FC236}">
              <a16:creationId xmlns:a16="http://schemas.microsoft.com/office/drawing/2014/main" id="{698B3D06-AEDC-7743-A5B1-BE0A1B6450FF}"/>
            </a:ext>
          </a:extLst>
        </xdr:cNvPr>
        <xdr:cNvSpPr txBox="1"/>
      </xdr:nvSpPr>
      <xdr:spPr>
        <a:xfrm>
          <a:off x="5937250" y="19748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16</xdr:col>
      <xdr:colOff>762000</xdr:colOff>
      <xdr:row>31</xdr:row>
      <xdr:rowOff>139700</xdr:rowOff>
    </xdr:from>
    <xdr:to>
      <xdr:col>17</xdr:col>
      <xdr:colOff>673100</xdr:colOff>
      <xdr:row>35</xdr:row>
      <xdr:rowOff>0</xdr:rowOff>
    </xdr:to>
    <xdr:sp macro="" textlink="'Pivottables 2'!G8">
      <xdr:nvSpPr>
        <xdr:cNvPr id="614" name="TextBox 613">
          <a:extLst>
            <a:ext uri="{FF2B5EF4-FFF2-40B4-BE49-F238E27FC236}">
              <a16:creationId xmlns:a16="http://schemas.microsoft.com/office/drawing/2014/main" id="{94991851-7F6B-114E-9CC3-32A8FE53CCB7}"/>
            </a:ext>
          </a:extLst>
        </xdr:cNvPr>
        <xdr:cNvSpPr txBox="1"/>
      </xdr:nvSpPr>
      <xdr:spPr>
        <a:xfrm>
          <a:off x="13970000" y="60452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6CB3F5-C39E-CB41-94F5-628D883168BB}"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7</xdr:col>
      <xdr:colOff>50800</xdr:colOff>
      <xdr:row>9</xdr:row>
      <xdr:rowOff>63500</xdr:rowOff>
    </xdr:from>
    <xdr:to>
      <xdr:col>7</xdr:col>
      <xdr:colOff>787400</xdr:colOff>
      <xdr:row>12</xdr:row>
      <xdr:rowOff>114300</xdr:rowOff>
    </xdr:to>
    <xdr:sp macro="" textlink="'Pivottables 2'!I8">
      <xdr:nvSpPr>
        <xdr:cNvPr id="615" name="TextBox 614">
          <a:extLst>
            <a:ext uri="{FF2B5EF4-FFF2-40B4-BE49-F238E27FC236}">
              <a16:creationId xmlns:a16="http://schemas.microsoft.com/office/drawing/2014/main" id="{AA8439CA-B34B-544D-AA2F-76515133E3C9}"/>
            </a:ext>
          </a:extLst>
        </xdr:cNvPr>
        <xdr:cNvSpPr txBox="1"/>
      </xdr:nvSpPr>
      <xdr:spPr>
        <a:xfrm>
          <a:off x="5829300" y="17780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374650</xdr:colOff>
      <xdr:row>9</xdr:row>
      <xdr:rowOff>184150</xdr:rowOff>
    </xdr:from>
    <xdr:to>
      <xdr:col>8</xdr:col>
      <xdr:colOff>285750</xdr:colOff>
      <xdr:row>13</xdr:row>
      <xdr:rowOff>44450</xdr:rowOff>
    </xdr:to>
    <xdr:sp macro="" textlink="'Pivottables 2'!H8">
      <xdr:nvSpPr>
        <xdr:cNvPr id="616" name="TextBox 615">
          <a:extLst>
            <a:ext uri="{FF2B5EF4-FFF2-40B4-BE49-F238E27FC236}">
              <a16:creationId xmlns:a16="http://schemas.microsoft.com/office/drawing/2014/main" id="{1E215080-C6E7-BB46-873E-885CD8ED4BA0}"/>
            </a:ext>
          </a:extLst>
        </xdr:cNvPr>
        <xdr:cNvSpPr txBox="1"/>
      </xdr:nvSpPr>
      <xdr:spPr>
        <a:xfrm>
          <a:off x="6153150" y="1898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273050</xdr:colOff>
      <xdr:row>9</xdr:row>
      <xdr:rowOff>57150</xdr:rowOff>
    </xdr:from>
    <xdr:to>
      <xdr:col>8</xdr:col>
      <xdr:colOff>184150</xdr:colOff>
      <xdr:row>12</xdr:row>
      <xdr:rowOff>107950</xdr:rowOff>
    </xdr:to>
    <xdr:sp macro="" textlink="'Pivottables 2'!H8">
      <xdr:nvSpPr>
        <xdr:cNvPr id="617" name="TextBox 616">
          <a:extLst>
            <a:ext uri="{FF2B5EF4-FFF2-40B4-BE49-F238E27FC236}">
              <a16:creationId xmlns:a16="http://schemas.microsoft.com/office/drawing/2014/main" id="{9C826801-E555-1B4C-9C3D-99063CA65D21}"/>
            </a:ext>
          </a:extLst>
        </xdr:cNvPr>
        <xdr:cNvSpPr txBox="1"/>
      </xdr:nvSpPr>
      <xdr:spPr>
        <a:xfrm>
          <a:off x="6051550" y="1771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819150</xdr:colOff>
      <xdr:row>9</xdr:row>
      <xdr:rowOff>69850</xdr:rowOff>
    </xdr:from>
    <xdr:to>
      <xdr:col>8</xdr:col>
      <xdr:colOff>730250</xdr:colOff>
      <xdr:row>12</xdr:row>
      <xdr:rowOff>120650</xdr:rowOff>
    </xdr:to>
    <xdr:sp macro="" textlink="'Pivottables 2'!H8">
      <xdr:nvSpPr>
        <xdr:cNvPr id="618" name="TextBox 617">
          <a:extLst>
            <a:ext uri="{FF2B5EF4-FFF2-40B4-BE49-F238E27FC236}">
              <a16:creationId xmlns:a16="http://schemas.microsoft.com/office/drawing/2014/main" id="{61401192-091F-FD48-B369-1D3330CB2B73}"/>
            </a:ext>
          </a:extLst>
        </xdr:cNvPr>
        <xdr:cNvSpPr txBox="1"/>
      </xdr:nvSpPr>
      <xdr:spPr>
        <a:xfrm>
          <a:off x="6597650" y="17843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488950</xdr:colOff>
      <xdr:row>10</xdr:row>
      <xdr:rowOff>171450</xdr:rowOff>
    </xdr:from>
    <xdr:to>
      <xdr:col>8</xdr:col>
      <xdr:colOff>400050</xdr:colOff>
      <xdr:row>14</xdr:row>
      <xdr:rowOff>31750</xdr:rowOff>
    </xdr:to>
    <xdr:sp macro="" textlink="'Pivottables 2'!H8">
      <xdr:nvSpPr>
        <xdr:cNvPr id="619" name="TextBox 618">
          <a:extLst>
            <a:ext uri="{FF2B5EF4-FFF2-40B4-BE49-F238E27FC236}">
              <a16:creationId xmlns:a16="http://schemas.microsoft.com/office/drawing/2014/main" id="{76333EB9-F162-C046-9A9E-06D9966BF5C5}"/>
            </a:ext>
          </a:extLst>
        </xdr:cNvPr>
        <xdr:cNvSpPr txBox="1"/>
      </xdr:nvSpPr>
      <xdr:spPr>
        <a:xfrm>
          <a:off x="6267450" y="20764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590550</xdr:colOff>
      <xdr:row>11</xdr:row>
      <xdr:rowOff>69850</xdr:rowOff>
    </xdr:from>
    <xdr:to>
      <xdr:col>8</xdr:col>
      <xdr:colOff>501650</xdr:colOff>
      <xdr:row>14</xdr:row>
      <xdr:rowOff>120650</xdr:rowOff>
    </xdr:to>
    <xdr:sp macro="" textlink="'Pivottables 2'!H8">
      <xdr:nvSpPr>
        <xdr:cNvPr id="620" name="TextBox 619">
          <a:extLst>
            <a:ext uri="{FF2B5EF4-FFF2-40B4-BE49-F238E27FC236}">
              <a16:creationId xmlns:a16="http://schemas.microsoft.com/office/drawing/2014/main" id="{E925FF73-502E-454B-847D-424E98792088}"/>
            </a:ext>
          </a:extLst>
        </xdr:cNvPr>
        <xdr:cNvSpPr txBox="1"/>
      </xdr:nvSpPr>
      <xdr:spPr>
        <a:xfrm>
          <a:off x="6369050" y="21653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6</xdr:col>
      <xdr:colOff>768350</xdr:colOff>
      <xdr:row>10</xdr:row>
      <xdr:rowOff>184150</xdr:rowOff>
    </xdr:from>
    <xdr:to>
      <xdr:col>7</xdr:col>
      <xdr:colOff>679450</xdr:colOff>
      <xdr:row>14</xdr:row>
      <xdr:rowOff>44450</xdr:rowOff>
    </xdr:to>
    <xdr:sp macro="" textlink="'Pivottables 2'!H8">
      <xdr:nvSpPr>
        <xdr:cNvPr id="621" name="TextBox 620">
          <a:extLst>
            <a:ext uri="{FF2B5EF4-FFF2-40B4-BE49-F238E27FC236}">
              <a16:creationId xmlns:a16="http://schemas.microsoft.com/office/drawing/2014/main" id="{36413403-E06D-3C41-A10A-5924FE290C15}"/>
            </a:ext>
          </a:extLst>
        </xdr:cNvPr>
        <xdr:cNvSpPr txBox="1"/>
      </xdr:nvSpPr>
      <xdr:spPr>
        <a:xfrm>
          <a:off x="5721350" y="20891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273050</xdr:colOff>
      <xdr:row>9</xdr:row>
      <xdr:rowOff>171450</xdr:rowOff>
    </xdr:from>
    <xdr:to>
      <xdr:col>8</xdr:col>
      <xdr:colOff>184150</xdr:colOff>
      <xdr:row>13</xdr:row>
      <xdr:rowOff>31750</xdr:rowOff>
    </xdr:to>
    <xdr:sp macro="" textlink="'Pivottables 2'!H8">
      <xdr:nvSpPr>
        <xdr:cNvPr id="622" name="TextBox 621">
          <a:extLst>
            <a:ext uri="{FF2B5EF4-FFF2-40B4-BE49-F238E27FC236}">
              <a16:creationId xmlns:a16="http://schemas.microsoft.com/office/drawing/2014/main" id="{0C265C6F-D8A7-E442-9134-D34E26D52815}"/>
            </a:ext>
          </a:extLst>
        </xdr:cNvPr>
        <xdr:cNvSpPr txBox="1"/>
      </xdr:nvSpPr>
      <xdr:spPr>
        <a:xfrm>
          <a:off x="6051550" y="18859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6</xdr:col>
      <xdr:colOff>768350</xdr:colOff>
      <xdr:row>9</xdr:row>
      <xdr:rowOff>171450</xdr:rowOff>
    </xdr:from>
    <xdr:to>
      <xdr:col>7</xdr:col>
      <xdr:colOff>679450</xdr:colOff>
      <xdr:row>13</xdr:row>
      <xdr:rowOff>31750</xdr:rowOff>
    </xdr:to>
    <xdr:sp macro="" textlink="'Pivottables 2'!H8">
      <xdr:nvSpPr>
        <xdr:cNvPr id="623" name="TextBox 622">
          <a:extLst>
            <a:ext uri="{FF2B5EF4-FFF2-40B4-BE49-F238E27FC236}">
              <a16:creationId xmlns:a16="http://schemas.microsoft.com/office/drawing/2014/main" id="{3B0EB41A-FCDF-B34D-90C5-72CC0C8E6FE3}"/>
            </a:ext>
          </a:extLst>
        </xdr:cNvPr>
        <xdr:cNvSpPr txBox="1"/>
      </xdr:nvSpPr>
      <xdr:spPr>
        <a:xfrm>
          <a:off x="5721350" y="18859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266700</xdr:colOff>
      <xdr:row>10</xdr:row>
      <xdr:rowOff>177800</xdr:rowOff>
    </xdr:from>
    <xdr:to>
      <xdr:col>8</xdr:col>
      <xdr:colOff>177800</xdr:colOff>
      <xdr:row>14</xdr:row>
      <xdr:rowOff>38100</xdr:rowOff>
    </xdr:to>
    <xdr:sp macro="" textlink="'Pivottables 2'!I8">
      <xdr:nvSpPr>
        <xdr:cNvPr id="624" name="TextBox 623">
          <a:extLst>
            <a:ext uri="{FF2B5EF4-FFF2-40B4-BE49-F238E27FC236}">
              <a16:creationId xmlns:a16="http://schemas.microsoft.com/office/drawing/2014/main" id="{F0AC7249-07F4-5548-822A-E0796DD54E34}"/>
            </a:ext>
          </a:extLst>
        </xdr:cNvPr>
        <xdr:cNvSpPr txBox="1"/>
      </xdr:nvSpPr>
      <xdr:spPr>
        <a:xfrm>
          <a:off x="6045200" y="20828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165100</xdr:colOff>
      <xdr:row>9</xdr:row>
      <xdr:rowOff>177800</xdr:rowOff>
    </xdr:from>
    <xdr:to>
      <xdr:col>8</xdr:col>
      <xdr:colOff>76200</xdr:colOff>
      <xdr:row>13</xdr:row>
      <xdr:rowOff>38100</xdr:rowOff>
    </xdr:to>
    <xdr:sp macro="" textlink="'Pivottables 2'!I8">
      <xdr:nvSpPr>
        <xdr:cNvPr id="625" name="TextBox 624">
          <a:extLst>
            <a:ext uri="{FF2B5EF4-FFF2-40B4-BE49-F238E27FC236}">
              <a16:creationId xmlns:a16="http://schemas.microsoft.com/office/drawing/2014/main" id="{ACCB00AC-4C99-6C44-BA73-7F3A9A136E3F}"/>
            </a:ext>
          </a:extLst>
        </xdr:cNvPr>
        <xdr:cNvSpPr txBox="1"/>
      </xdr:nvSpPr>
      <xdr:spPr>
        <a:xfrm>
          <a:off x="5943600" y="18923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711200</xdr:colOff>
      <xdr:row>9</xdr:row>
      <xdr:rowOff>165100</xdr:rowOff>
    </xdr:from>
    <xdr:to>
      <xdr:col>8</xdr:col>
      <xdr:colOff>622300</xdr:colOff>
      <xdr:row>13</xdr:row>
      <xdr:rowOff>25400</xdr:rowOff>
    </xdr:to>
    <xdr:sp macro="" textlink="'Pivottables 2'!I8">
      <xdr:nvSpPr>
        <xdr:cNvPr id="626" name="TextBox 625">
          <a:extLst>
            <a:ext uri="{FF2B5EF4-FFF2-40B4-BE49-F238E27FC236}">
              <a16:creationId xmlns:a16="http://schemas.microsoft.com/office/drawing/2014/main" id="{82D8A673-DC6D-4244-9687-0BD086951B7D}"/>
            </a:ext>
          </a:extLst>
        </xdr:cNvPr>
        <xdr:cNvSpPr txBox="1"/>
      </xdr:nvSpPr>
      <xdr:spPr>
        <a:xfrm>
          <a:off x="6489700" y="18796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8</xdr:col>
      <xdr:colOff>203200</xdr:colOff>
      <xdr:row>11</xdr:row>
      <xdr:rowOff>88900</xdr:rowOff>
    </xdr:from>
    <xdr:to>
      <xdr:col>9</xdr:col>
      <xdr:colOff>114300</xdr:colOff>
      <xdr:row>14</xdr:row>
      <xdr:rowOff>139700</xdr:rowOff>
    </xdr:to>
    <xdr:sp macro="" textlink="'Pivottables 2'!I8">
      <xdr:nvSpPr>
        <xdr:cNvPr id="627" name="TextBox 626">
          <a:extLst>
            <a:ext uri="{FF2B5EF4-FFF2-40B4-BE49-F238E27FC236}">
              <a16:creationId xmlns:a16="http://schemas.microsoft.com/office/drawing/2014/main" id="{5415BD79-D27C-7543-B303-DE0843BBB77E}"/>
            </a:ext>
          </a:extLst>
        </xdr:cNvPr>
        <xdr:cNvSpPr txBox="1"/>
      </xdr:nvSpPr>
      <xdr:spPr>
        <a:xfrm>
          <a:off x="6807200" y="21844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381000</xdr:colOff>
      <xdr:row>11</xdr:row>
      <xdr:rowOff>88900</xdr:rowOff>
    </xdr:from>
    <xdr:to>
      <xdr:col>8</xdr:col>
      <xdr:colOff>292100</xdr:colOff>
      <xdr:row>14</xdr:row>
      <xdr:rowOff>139700</xdr:rowOff>
    </xdr:to>
    <xdr:sp macro="" textlink="'Pivottables 2'!I8">
      <xdr:nvSpPr>
        <xdr:cNvPr id="628" name="TextBox 627">
          <a:extLst>
            <a:ext uri="{FF2B5EF4-FFF2-40B4-BE49-F238E27FC236}">
              <a16:creationId xmlns:a16="http://schemas.microsoft.com/office/drawing/2014/main" id="{785F446D-E19A-644E-A462-928304C9A30D}"/>
            </a:ext>
          </a:extLst>
        </xdr:cNvPr>
        <xdr:cNvSpPr txBox="1"/>
      </xdr:nvSpPr>
      <xdr:spPr>
        <a:xfrm>
          <a:off x="6159500" y="21844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381000</xdr:colOff>
      <xdr:row>10</xdr:row>
      <xdr:rowOff>63500</xdr:rowOff>
    </xdr:from>
    <xdr:to>
      <xdr:col>8</xdr:col>
      <xdr:colOff>292100</xdr:colOff>
      <xdr:row>13</xdr:row>
      <xdr:rowOff>114300</xdr:rowOff>
    </xdr:to>
    <xdr:sp macro="" textlink="'Pivottables 2'!I8">
      <xdr:nvSpPr>
        <xdr:cNvPr id="629" name="TextBox 628">
          <a:extLst>
            <a:ext uri="{FF2B5EF4-FFF2-40B4-BE49-F238E27FC236}">
              <a16:creationId xmlns:a16="http://schemas.microsoft.com/office/drawing/2014/main" id="{3A42A44D-3D0D-6E4F-AA07-1640AB22EB41}"/>
            </a:ext>
          </a:extLst>
        </xdr:cNvPr>
        <xdr:cNvSpPr txBox="1"/>
      </xdr:nvSpPr>
      <xdr:spPr>
        <a:xfrm>
          <a:off x="6159500" y="19685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6</xdr:col>
      <xdr:colOff>444500</xdr:colOff>
      <xdr:row>9</xdr:row>
      <xdr:rowOff>63500</xdr:rowOff>
    </xdr:from>
    <xdr:to>
      <xdr:col>7</xdr:col>
      <xdr:colOff>355600</xdr:colOff>
      <xdr:row>12</xdr:row>
      <xdr:rowOff>114300</xdr:rowOff>
    </xdr:to>
    <xdr:sp macro="" textlink="'Pivottables 2'!I8">
      <xdr:nvSpPr>
        <xdr:cNvPr id="630" name="TextBox 629">
          <a:extLst>
            <a:ext uri="{FF2B5EF4-FFF2-40B4-BE49-F238E27FC236}">
              <a16:creationId xmlns:a16="http://schemas.microsoft.com/office/drawing/2014/main" id="{40FEA02E-F914-9A42-8D20-77097EA72DDD}"/>
            </a:ext>
          </a:extLst>
        </xdr:cNvPr>
        <xdr:cNvSpPr txBox="1"/>
      </xdr:nvSpPr>
      <xdr:spPr>
        <a:xfrm>
          <a:off x="5397500" y="17780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812800</xdr:colOff>
      <xdr:row>11</xdr:row>
      <xdr:rowOff>76200</xdr:rowOff>
    </xdr:from>
    <xdr:to>
      <xdr:col>8</xdr:col>
      <xdr:colOff>723900</xdr:colOff>
      <xdr:row>14</xdr:row>
      <xdr:rowOff>127000</xdr:rowOff>
    </xdr:to>
    <xdr:sp macro="" textlink="'Pivottables 2'!I8">
      <xdr:nvSpPr>
        <xdr:cNvPr id="631" name="TextBox 630">
          <a:extLst>
            <a:ext uri="{FF2B5EF4-FFF2-40B4-BE49-F238E27FC236}">
              <a16:creationId xmlns:a16="http://schemas.microsoft.com/office/drawing/2014/main" id="{CD62D3A8-F382-2640-BB2E-F1786D1B6189}"/>
            </a:ext>
          </a:extLst>
        </xdr:cNvPr>
        <xdr:cNvSpPr txBox="1"/>
      </xdr:nvSpPr>
      <xdr:spPr>
        <a:xfrm>
          <a:off x="6591300" y="21717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6</xdr:col>
      <xdr:colOff>660400</xdr:colOff>
      <xdr:row>9</xdr:row>
      <xdr:rowOff>76200</xdr:rowOff>
    </xdr:from>
    <xdr:to>
      <xdr:col>7</xdr:col>
      <xdr:colOff>571500</xdr:colOff>
      <xdr:row>12</xdr:row>
      <xdr:rowOff>127000</xdr:rowOff>
    </xdr:to>
    <xdr:sp macro="" textlink="'Pivottables 2'!I8">
      <xdr:nvSpPr>
        <xdr:cNvPr id="632" name="TextBox 631">
          <a:extLst>
            <a:ext uri="{FF2B5EF4-FFF2-40B4-BE49-F238E27FC236}">
              <a16:creationId xmlns:a16="http://schemas.microsoft.com/office/drawing/2014/main" id="{D84D78B4-705E-6544-8275-E9C8AB66C6F3}"/>
            </a:ext>
          </a:extLst>
        </xdr:cNvPr>
        <xdr:cNvSpPr txBox="1"/>
      </xdr:nvSpPr>
      <xdr:spPr>
        <a:xfrm>
          <a:off x="5613400" y="17907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596900</xdr:colOff>
      <xdr:row>9</xdr:row>
      <xdr:rowOff>165100</xdr:rowOff>
    </xdr:from>
    <xdr:to>
      <xdr:col>8</xdr:col>
      <xdr:colOff>508000</xdr:colOff>
      <xdr:row>13</xdr:row>
      <xdr:rowOff>25400</xdr:rowOff>
    </xdr:to>
    <xdr:sp macro="" textlink="'Pivottables 2'!I8">
      <xdr:nvSpPr>
        <xdr:cNvPr id="633" name="TextBox 632">
          <a:extLst>
            <a:ext uri="{FF2B5EF4-FFF2-40B4-BE49-F238E27FC236}">
              <a16:creationId xmlns:a16="http://schemas.microsoft.com/office/drawing/2014/main" id="{0C01A178-73AE-564E-A145-97FFBA3E7C2F}"/>
            </a:ext>
          </a:extLst>
        </xdr:cNvPr>
        <xdr:cNvSpPr txBox="1"/>
      </xdr:nvSpPr>
      <xdr:spPr>
        <a:xfrm>
          <a:off x="6375400" y="18796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488950</xdr:colOff>
      <xdr:row>8</xdr:row>
      <xdr:rowOff>158750</xdr:rowOff>
    </xdr:from>
    <xdr:to>
      <xdr:col>8</xdr:col>
      <xdr:colOff>400050</xdr:colOff>
      <xdr:row>12</xdr:row>
      <xdr:rowOff>19050</xdr:rowOff>
    </xdr:to>
    <xdr:sp macro="" textlink="'Pivottables 2'!H8">
      <xdr:nvSpPr>
        <xdr:cNvPr id="634" name="TextBox 633">
          <a:extLst>
            <a:ext uri="{FF2B5EF4-FFF2-40B4-BE49-F238E27FC236}">
              <a16:creationId xmlns:a16="http://schemas.microsoft.com/office/drawing/2014/main" id="{ECE889DB-C918-2C46-AAEA-7B31B7D6B77D}"/>
            </a:ext>
          </a:extLst>
        </xdr:cNvPr>
        <xdr:cNvSpPr txBox="1"/>
      </xdr:nvSpPr>
      <xdr:spPr>
        <a:xfrm>
          <a:off x="6267450" y="16827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158750</xdr:colOff>
      <xdr:row>11</xdr:row>
      <xdr:rowOff>184150</xdr:rowOff>
    </xdr:from>
    <xdr:to>
      <xdr:col>8</xdr:col>
      <xdr:colOff>69850</xdr:colOff>
      <xdr:row>15</xdr:row>
      <xdr:rowOff>44450</xdr:rowOff>
    </xdr:to>
    <xdr:sp macro="" textlink="'Pivottables 2'!H8">
      <xdr:nvSpPr>
        <xdr:cNvPr id="635" name="TextBox 634">
          <a:extLst>
            <a:ext uri="{FF2B5EF4-FFF2-40B4-BE49-F238E27FC236}">
              <a16:creationId xmlns:a16="http://schemas.microsoft.com/office/drawing/2014/main" id="{828FF198-3F40-E94A-8371-85AA1CDAD63C}"/>
            </a:ext>
          </a:extLst>
        </xdr:cNvPr>
        <xdr:cNvSpPr txBox="1"/>
      </xdr:nvSpPr>
      <xdr:spPr>
        <a:xfrm>
          <a:off x="5937250" y="2279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590550</xdr:colOff>
      <xdr:row>12</xdr:row>
      <xdr:rowOff>95250</xdr:rowOff>
    </xdr:from>
    <xdr:to>
      <xdr:col>8</xdr:col>
      <xdr:colOff>501650</xdr:colOff>
      <xdr:row>15</xdr:row>
      <xdr:rowOff>146050</xdr:rowOff>
    </xdr:to>
    <xdr:sp macro="" textlink="'Pivottables 2'!H8">
      <xdr:nvSpPr>
        <xdr:cNvPr id="636" name="TextBox 635">
          <a:extLst>
            <a:ext uri="{FF2B5EF4-FFF2-40B4-BE49-F238E27FC236}">
              <a16:creationId xmlns:a16="http://schemas.microsoft.com/office/drawing/2014/main" id="{4E0F5C37-9BBD-D64E-84BA-8A88AB9659D4}"/>
            </a:ext>
          </a:extLst>
        </xdr:cNvPr>
        <xdr:cNvSpPr txBox="1"/>
      </xdr:nvSpPr>
      <xdr:spPr>
        <a:xfrm>
          <a:off x="6369050" y="23812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9</xdr:col>
      <xdr:colOff>177800</xdr:colOff>
      <xdr:row>28</xdr:row>
      <xdr:rowOff>69850</xdr:rowOff>
    </xdr:from>
    <xdr:to>
      <xdr:col>10</xdr:col>
      <xdr:colOff>12700</xdr:colOff>
      <xdr:row>31</xdr:row>
      <xdr:rowOff>171450</xdr:rowOff>
    </xdr:to>
    <xdr:grpSp>
      <xdr:nvGrpSpPr>
        <xdr:cNvPr id="641" name="Group 640">
          <a:extLst>
            <a:ext uri="{FF2B5EF4-FFF2-40B4-BE49-F238E27FC236}">
              <a16:creationId xmlns:a16="http://schemas.microsoft.com/office/drawing/2014/main" id="{3D849515-29FD-6F46-9301-3CEBBA4D09E8}"/>
            </a:ext>
          </a:extLst>
        </xdr:cNvPr>
        <xdr:cNvGrpSpPr/>
      </xdr:nvGrpSpPr>
      <xdr:grpSpPr>
        <a:xfrm>
          <a:off x="7607300" y="5403850"/>
          <a:ext cx="660400" cy="673100"/>
          <a:chOff x="9080500" y="6000750"/>
          <a:chExt cx="660400" cy="673100"/>
        </a:xfrm>
        <a:noFill/>
      </xdr:grpSpPr>
      <xdr:sp macro="" textlink="'Pivottables 2'!F9">
        <xdr:nvSpPr>
          <xdr:cNvPr id="637" name="TextBox 636">
            <a:extLst>
              <a:ext uri="{FF2B5EF4-FFF2-40B4-BE49-F238E27FC236}">
                <a16:creationId xmlns:a16="http://schemas.microsoft.com/office/drawing/2014/main" id="{8981A5C3-D824-3F4D-92CB-64E0E607A76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638" name="TextBox 637">
            <a:extLst>
              <a:ext uri="{FF2B5EF4-FFF2-40B4-BE49-F238E27FC236}">
                <a16:creationId xmlns:a16="http://schemas.microsoft.com/office/drawing/2014/main" id="{5A1EBF8B-FC83-1742-9D72-D93F2124737C}"/>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533400</xdr:colOff>
      <xdr:row>27</xdr:row>
      <xdr:rowOff>50800</xdr:rowOff>
    </xdr:from>
    <xdr:to>
      <xdr:col>10</xdr:col>
      <xdr:colOff>368300</xdr:colOff>
      <xdr:row>30</xdr:row>
      <xdr:rowOff>152400</xdr:rowOff>
    </xdr:to>
    <xdr:sp macro="" textlink="'Pivottables 2'!G9">
      <xdr:nvSpPr>
        <xdr:cNvPr id="639" name="TextBox 638">
          <a:extLst>
            <a:ext uri="{FF2B5EF4-FFF2-40B4-BE49-F238E27FC236}">
              <a16:creationId xmlns:a16="http://schemas.microsoft.com/office/drawing/2014/main" id="{817F8C01-CBD9-8D4E-AFC4-CC386777DAB9}"/>
            </a:ext>
          </a:extLst>
        </xdr:cNvPr>
        <xdr:cNvSpPr txBox="1"/>
      </xdr:nvSpPr>
      <xdr:spPr>
        <a:xfrm>
          <a:off x="79629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533400</xdr:colOff>
      <xdr:row>27</xdr:row>
      <xdr:rowOff>50800</xdr:rowOff>
    </xdr:from>
    <xdr:to>
      <xdr:col>10</xdr:col>
      <xdr:colOff>368300</xdr:colOff>
      <xdr:row>30</xdr:row>
      <xdr:rowOff>152400</xdr:rowOff>
    </xdr:to>
    <xdr:sp macro="" textlink="'Pivottables 2'!I9">
      <xdr:nvSpPr>
        <xdr:cNvPr id="640" name="TextBox 639">
          <a:extLst>
            <a:ext uri="{FF2B5EF4-FFF2-40B4-BE49-F238E27FC236}">
              <a16:creationId xmlns:a16="http://schemas.microsoft.com/office/drawing/2014/main" id="{10B53397-B469-FE48-8912-83C9446422D3}"/>
            </a:ext>
          </a:extLst>
        </xdr:cNvPr>
        <xdr:cNvSpPr txBox="1"/>
      </xdr:nvSpPr>
      <xdr:spPr>
        <a:xfrm>
          <a:off x="79629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685800</xdr:colOff>
      <xdr:row>28</xdr:row>
      <xdr:rowOff>12700</xdr:rowOff>
    </xdr:from>
    <xdr:to>
      <xdr:col>10</xdr:col>
      <xdr:colOff>520700</xdr:colOff>
      <xdr:row>31</xdr:row>
      <xdr:rowOff>114300</xdr:rowOff>
    </xdr:to>
    <xdr:sp macro="" textlink="'Pivottables 2'!G9">
      <xdr:nvSpPr>
        <xdr:cNvPr id="642" name="TextBox 641">
          <a:extLst>
            <a:ext uri="{FF2B5EF4-FFF2-40B4-BE49-F238E27FC236}">
              <a16:creationId xmlns:a16="http://schemas.microsoft.com/office/drawing/2014/main" id="{858981AC-3227-6149-B6C7-4D476EA899E6}"/>
            </a:ext>
          </a:extLst>
        </xdr:cNvPr>
        <xdr:cNvSpPr txBox="1"/>
      </xdr:nvSpPr>
      <xdr:spPr>
        <a:xfrm>
          <a:off x="8115300" y="53467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292100</xdr:colOff>
      <xdr:row>27</xdr:row>
      <xdr:rowOff>50800</xdr:rowOff>
    </xdr:from>
    <xdr:to>
      <xdr:col>10</xdr:col>
      <xdr:colOff>127000</xdr:colOff>
      <xdr:row>30</xdr:row>
      <xdr:rowOff>152400</xdr:rowOff>
    </xdr:to>
    <xdr:sp macro="" textlink="'Pivottables 2'!I9">
      <xdr:nvSpPr>
        <xdr:cNvPr id="645" name="TextBox 644">
          <a:extLst>
            <a:ext uri="{FF2B5EF4-FFF2-40B4-BE49-F238E27FC236}">
              <a16:creationId xmlns:a16="http://schemas.microsoft.com/office/drawing/2014/main" id="{02EF1CBB-368E-6E40-9DB3-5E8BDBF20A53}"/>
            </a:ext>
          </a:extLst>
        </xdr:cNvPr>
        <xdr:cNvSpPr txBox="1"/>
      </xdr:nvSpPr>
      <xdr:spPr>
        <a:xfrm>
          <a:off x="77216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469900</xdr:colOff>
      <xdr:row>31</xdr:row>
      <xdr:rowOff>50800</xdr:rowOff>
    </xdr:from>
    <xdr:to>
      <xdr:col>11</xdr:col>
      <xdr:colOff>304800</xdr:colOff>
      <xdr:row>34</xdr:row>
      <xdr:rowOff>152400</xdr:rowOff>
    </xdr:to>
    <xdr:sp macro="" textlink="'Pivottables 2'!G9">
      <xdr:nvSpPr>
        <xdr:cNvPr id="646" name="TextBox 645">
          <a:extLst>
            <a:ext uri="{FF2B5EF4-FFF2-40B4-BE49-F238E27FC236}">
              <a16:creationId xmlns:a16="http://schemas.microsoft.com/office/drawing/2014/main" id="{EF5BDE4C-2DE0-234E-B2C3-61C80A70DD47}"/>
            </a:ext>
          </a:extLst>
        </xdr:cNvPr>
        <xdr:cNvSpPr txBox="1"/>
      </xdr:nvSpPr>
      <xdr:spPr>
        <a:xfrm>
          <a:off x="8724900" y="5956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190500</xdr:colOff>
      <xdr:row>26</xdr:row>
      <xdr:rowOff>50800</xdr:rowOff>
    </xdr:from>
    <xdr:to>
      <xdr:col>10</xdr:col>
      <xdr:colOff>25400</xdr:colOff>
      <xdr:row>29</xdr:row>
      <xdr:rowOff>152400</xdr:rowOff>
    </xdr:to>
    <xdr:sp macro="" textlink="'Pivottables 2'!I9">
      <xdr:nvSpPr>
        <xdr:cNvPr id="655" name="TextBox 654">
          <a:extLst>
            <a:ext uri="{FF2B5EF4-FFF2-40B4-BE49-F238E27FC236}">
              <a16:creationId xmlns:a16="http://schemas.microsoft.com/office/drawing/2014/main" id="{FE63A9A2-8C6E-104E-A9BA-B0278357919E}"/>
            </a:ext>
          </a:extLst>
        </xdr:cNvPr>
        <xdr:cNvSpPr txBox="1"/>
      </xdr:nvSpPr>
      <xdr:spPr>
        <a:xfrm>
          <a:off x="7620000" y="50038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190500</xdr:colOff>
      <xdr:row>27</xdr:row>
      <xdr:rowOff>63500</xdr:rowOff>
    </xdr:from>
    <xdr:to>
      <xdr:col>10</xdr:col>
      <xdr:colOff>25400</xdr:colOff>
      <xdr:row>30</xdr:row>
      <xdr:rowOff>165100</xdr:rowOff>
    </xdr:to>
    <xdr:sp macro="" textlink="'Pivottables 2'!I9">
      <xdr:nvSpPr>
        <xdr:cNvPr id="688" name="TextBox 687">
          <a:extLst>
            <a:ext uri="{FF2B5EF4-FFF2-40B4-BE49-F238E27FC236}">
              <a16:creationId xmlns:a16="http://schemas.microsoft.com/office/drawing/2014/main" id="{7E951A81-ED1D-A04A-8AA0-AC11C52EBB04}"/>
            </a:ext>
          </a:extLst>
        </xdr:cNvPr>
        <xdr:cNvSpPr txBox="1"/>
      </xdr:nvSpPr>
      <xdr:spPr>
        <a:xfrm>
          <a:off x="7620000" y="52070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457200</xdr:colOff>
      <xdr:row>28</xdr:row>
      <xdr:rowOff>165100</xdr:rowOff>
    </xdr:from>
    <xdr:to>
      <xdr:col>11</xdr:col>
      <xdr:colOff>292100</xdr:colOff>
      <xdr:row>32</xdr:row>
      <xdr:rowOff>76200</xdr:rowOff>
    </xdr:to>
    <xdr:sp macro="" textlink="'Pivottables 2'!I9">
      <xdr:nvSpPr>
        <xdr:cNvPr id="690" name="TextBox 689">
          <a:extLst>
            <a:ext uri="{FF2B5EF4-FFF2-40B4-BE49-F238E27FC236}">
              <a16:creationId xmlns:a16="http://schemas.microsoft.com/office/drawing/2014/main" id="{1E092A58-6C23-9543-B898-75AF1207A7A6}"/>
            </a:ext>
          </a:extLst>
        </xdr:cNvPr>
        <xdr:cNvSpPr txBox="1"/>
      </xdr:nvSpPr>
      <xdr:spPr>
        <a:xfrm>
          <a:off x="8712200" y="54991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774700</xdr:colOff>
      <xdr:row>29</xdr:row>
      <xdr:rowOff>114300</xdr:rowOff>
    </xdr:from>
    <xdr:to>
      <xdr:col>10</xdr:col>
      <xdr:colOff>88900</xdr:colOff>
      <xdr:row>31</xdr:row>
      <xdr:rowOff>127000</xdr:rowOff>
    </xdr:to>
    <xdr:sp macro="" textlink="'Pivottables 2'!I9">
      <xdr:nvSpPr>
        <xdr:cNvPr id="691" name="TextBox 690">
          <a:extLst>
            <a:ext uri="{FF2B5EF4-FFF2-40B4-BE49-F238E27FC236}">
              <a16:creationId xmlns:a16="http://schemas.microsoft.com/office/drawing/2014/main" id="{D2065F54-F582-5E43-941E-1139FF8C1440}"/>
            </a:ext>
          </a:extLst>
        </xdr:cNvPr>
        <xdr:cNvSpPr txBox="1"/>
      </xdr:nvSpPr>
      <xdr:spPr>
        <a:xfrm>
          <a:off x="8204200" y="5638800"/>
          <a:ext cx="139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76200</xdr:colOff>
      <xdr:row>25</xdr:row>
      <xdr:rowOff>139700</xdr:rowOff>
    </xdr:from>
    <xdr:to>
      <xdr:col>9</xdr:col>
      <xdr:colOff>469900</xdr:colOff>
      <xdr:row>29</xdr:row>
      <xdr:rowOff>12700</xdr:rowOff>
    </xdr:to>
    <xdr:sp macro="" textlink="'Pivottables 2'!I9">
      <xdr:nvSpPr>
        <xdr:cNvPr id="692" name="TextBox 691">
          <a:extLst>
            <a:ext uri="{FF2B5EF4-FFF2-40B4-BE49-F238E27FC236}">
              <a16:creationId xmlns:a16="http://schemas.microsoft.com/office/drawing/2014/main" id="{E73FAAAF-7E31-E24F-9C5F-1860B1374165}"/>
            </a:ext>
          </a:extLst>
        </xdr:cNvPr>
        <xdr:cNvSpPr txBox="1"/>
      </xdr:nvSpPr>
      <xdr:spPr>
        <a:xfrm>
          <a:off x="7505700" y="4902200"/>
          <a:ext cx="393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355600</xdr:colOff>
      <xdr:row>27</xdr:row>
      <xdr:rowOff>50800</xdr:rowOff>
    </xdr:from>
    <xdr:to>
      <xdr:col>11</xdr:col>
      <xdr:colOff>190500</xdr:colOff>
      <xdr:row>30</xdr:row>
      <xdr:rowOff>152400</xdr:rowOff>
    </xdr:to>
    <xdr:sp macro="" textlink="'Pivottables 2'!I9">
      <xdr:nvSpPr>
        <xdr:cNvPr id="694" name="TextBox 693">
          <a:extLst>
            <a:ext uri="{FF2B5EF4-FFF2-40B4-BE49-F238E27FC236}">
              <a16:creationId xmlns:a16="http://schemas.microsoft.com/office/drawing/2014/main" id="{8C0EDA42-21E2-BA4D-ADE6-CFAEB450EAAB}"/>
            </a:ext>
          </a:extLst>
        </xdr:cNvPr>
        <xdr:cNvSpPr txBox="1"/>
      </xdr:nvSpPr>
      <xdr:spPr>
        <a:xfrm>
          <a:off x="86106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812800</xdr:colOff>
      <xdr:row>30</xdr:row>
      <xdr:rowOff>25400</xdr:rowOff>
    </xdr:from>
    <xdr:to>
      <xdr:col>10</xdr:col>
      <xdr:colOff>482600</xdr:colOff>
      <xdr:row>32</xdr:row>
      <xdr:rowOff>38100</xdr:rowOff>
    </xdr:to>
    <xdr:sp macro="" textlink="'Pivottables 2'!I9">
      <xdr:nvSpPr>
        <xdr:cNvPr id="695" name="TextBox 694">
          <a:extLst>
            <a:ext uri="{FF2B5EF4-FFF2-40B4-BE49-F238E27FC236}">
              <a16:creationId xmlns:a16="http://schemas.microsoft.com/office/drawing/2014/main" id="{9DAC5800-4FAA-8640-A754-1E3B1DDB928E}"/>
            </a:ext>
          </a:extLst>
        </xdr:cNvPr>
        <xdr:cNvSpPr txBox="1"/>
      </xdr:nvSpPr>
      <xdr:spPr>
        <a:xfrm>
          <a:off x="8242300" y="5740400"/>
          <a:ext cx="495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127000</xdr:colOff>
      <xdr:row>28</xdr:row>
      <xdr:rowOff>165100</xdr:rowOff>
    </xdr:from>
    <xdr:to>
      <xdr:col>10</xdr:col>
      <xdr:colOff>787400</xdr:colOff>
      <xdr:row>32</xdr:row>
      <xdr:rowOff>76200</xdr:rowOff>
    </xdr:to>
    <xdr:sp macro="" textlink="'Pivottables 2'!I9">
      <xdr:nvSpPr>
        <xdr:cNvPr id="696" name="TextBox 695">
          <a:extLst>
            <a:ext uri="{FF2B5EF4-FFF2-40B4-BE49-F238E27FC236}">
              <a16:creationId xmlns:a16="http://schemas.microsoft.com/office/drawing/2014/main" id="{ADB9FECF-93A5-5D42-8267-EB5C067401B8}"/>
            </a:ext>
          </a:extLst>
        </xdr:cNvPr>
        <xdr:cNvSpPr txBox="1"/>
      </xdr:nvSpPr>
      <xdr:spPr>
        <a:xfrm>
          <a:off x="8382000" y="54991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723900</xdr:colOff>
      <xdr:row>27</xdr:row>
      <xdr:rowOff>158750</xdr:rowOff>
    </xdr:from>
    <xdr:to>
      <xdr:col>10</xdr:col>
      <xdr:colOff>558800</xdr:colOff>
      <xdr:row>31</xdr:row>
      <xdr:rowOff>69850</xdr:rowOff>
    </xdr:to>
    <xdr:grpSp>
      <xdr:nvGrpSpPr>
        <xdr:cNvPr id="697" name="Group 696">
          <a:extLst>
            <a:ext uri="{FF2B5EF4-FFF2-40B4-BE49-F238E27FC236}">
              <a16:creationId xmlns:a16="http://schemas.microsoft.com/office/drawing/2014/main" id="{FBDD43E1-8688-D34B-A185-5A56B325E039}"/>
            </a:ext>
          </a:extLst>
        </xdr:cNvPr>
        <xdr:cNvGrpSpPr/>
      </xdr:nvGrpSpPr>
      <xdr:grpSpPr>
        <a:xfrm>
          <a:off x="8153400" y="5302250"/>
          <a:ext cx="660400" cy="673100"/>
          <a:chOff x="9080500" y="6000750"/>
          <a:chExt cx="660400" cy="673100"/>
        </a:xfrm>
        <a:noFill/>
      </xdr:grpSpPr>
      <xdr:sp macro="" textlink="'Pivottables 2'!F9">
        <xdr:nvSpPr>
          <xdr:cNvPr id="698" name="TextBox 697">
            <a:extLst>
              <a:ext uri="{FF2B5EF4-FFF2-40B4-BE49-F238E27FC236}">
                <a16:creationId xmlns:a16="http://schemas.microsoft.com/office/drawing/2014/main" id="{113241DA-8045-9745-893A-F4273D949DED}"/>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699" name="TextBox 698">
            <a:extLst>
              <a:ext uri="{FF2B5EF4-FFF2-40B4-BE49-F238E27FC236}">
                <a16:creationId xmlns:a16="http://schemas.microsoft.com/office/drawing/2014/main" id="{EAD08F46-EBC7-344F-A593-98BC4D68DB57}"/>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622300</xdr:colOff>
      <xdr:row>25</xdr:row>
      <xdr:rowOff>133350</xdr:rowOff>
    </xdr:from>
    <xdr:to>
      <xdr:col>10</xdr:col>
      <xdr:colOff>457200</xdr:colOff>
      <xdr:row>29</xdr:row>
      <xdr:rowOff>44450</xdr:rowOff>
    </xdr:to>
    <xdr:grpSp>
      <xdr:nvGrpSpPr>
        <xdr:cNvPr id="700" name="Group 699">
          <a:extLst>
            <a:ext uri="{FF2B5EF4-FFF2-40B4-BE49-F238E27FC236}">
              <a16:creationId xmlns:a16="http://schemas.microsoft.com/office/drawing/2014/main" id="{05CA9EC9-D527-2742-B8BE-994C2C9C55C2}"/>
            </a:ext>
          </a:extLst>
        </xdr:cNvPr>
        <xdr:cNvGrpSpPr/>
      </xdr:nvGrpSpPr>
      <xdr:grpSpPr>
        <a:xfrm>
          <a:off x="8051800" y="4895850"/>
          <a:ext cx="660400" cy="673100"/>
          <a:chOff x="9080500" y="6000750"/>
          <a:chExt cx="660400" cy="673100"/>
        </a:xfrm>
        <a:noFill/>
      </xdr:grpSpPr>
      <xdr:sp macro="" textlink="'Pivottables 2'!F9">
        <xdr:nvSpPr>
          <xdr:cNvPr id="701" name="TextBox 700">
            <a:extLst>
              <a:ext uri="{FF2B5EF4-FFF2-40B4-BE49-F238E27FC236}">
                <a16:creationId xmlns:a16="http://schemas.microsoft.com/office/drawing/2014/main" id="{DCEC80D6-C077-CE4F-9F53-640CCDFB045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2" name="TextBox 701">
            <a:extLst>
              <a:ext uri="{FF2B5EF4-FFF2-40B4-BE49-F238E27FC236}">
                <a16:creationId xmlns:a16="http://schemas.microsoft.com/office/drawing/2014/main" id="{290C1452-58F5-5E4D-B916-812250D6195E}"/>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406400</xdr:colOff>
      <xdr:row>26</xdr:row>
      <xdr:rowOff>57150</xdr:rowOff>
    </xdr:from>
    <xdr:to>
      <xdr:col>10</xdr:col>
      <xdr:colOff>241300</xdr:colOff>
      <xdr:row>29</xdr:row>
      <xdr:rowOff>158750</xdr:rowOff>
    </xdr:to>
    <xdr:grpSp>
      <xdr:nvGrpSpPr>
        <xdr:cNvPr id="703" name="Group 702">
          <a:extLst>
            <a:ext uri="{FF2B5EF4-FFF2-40B4-BE49-F238E27FC236}">
              <a16:creationId xmlns:a16="http://schemas.microsoft.com/office/drawing/2014/main" id="{5FED224C-9D94-AD45-A2A4-82FFC8C4F333}"/>
            </a:ext>
          </a:extLst>
        </xdr:cNvPr>
        <xdr:cNvGrpSpPr/>
      </xdr:nvGrpSpPr>
      <xdr:grpSpPr>
        <a:xfrm>
          <a:off x="7835900" y="5010150"/>
          <a:ext cx="660400" cy="673100"/>
          <a:chOff x="9080500" y="6000750"/>
          <a:chExt cx="660400" cy="673100"/>
        </a:xfrm>
        <a:noFill/>
      </xdr:grpSpPr>
      <xdr:sp macro="" textlink="'Pivottables 2'!F9">
        <xdr:nvSpPr>
          <xdr:cNvPr id="704" name="TextBox 703">
            <a:extLst>
              <a:ext uri="{FF2B5EF4-FFF2-40B4-BE49-F238E27FC236}">
                <a16:creationId xmlns:a16="http://schemas.microsoft.com/office/drawing/2014/main" id="{645355F5-DD4C-7E4E-ABB9-5F2F7700960E}"/>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5" name="TextBox 704">
            <a:extLst>
              <a:ext uri="{FF2B5EF4-FFF2-40B4-BE49-F238E27FC236}">
                <a16:creationId xmlns:a16="http://schemas.microsoft.com/office/drawing/2014/main" id="{9CB33EC7-D149-0341-B419-06B10075A9FD}"/>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xdr:colOff>
      <xdr:row>29</xdr:row>
      <xdr:rowOff>69850</xdr:rowOff>
    </xdr:from>
    <xdr:to>
      <xdr:col>10</xdr:col>
      <xdr:colOff>673100</xdr:colOff>
      <xdr:row>32</xdr:row>
      <xdr:rowOff>171450</xdr:rowOff>
    </xdr:to>
    <xdr:grpSp>
      <xdr:nvGrpSpPr>
        <xdr:cNvPr id="706" name="Group 705">
          <a:extLst>
            <a:ext uri="{FF2B5EF4-FFF2-40B4-BE49-F238E27FC236}">
              <a16:creationId xmlns:a16="http://schemas.microsoft.com/office/drawing/2014/main" id="{0DE225F8-07CD-EB4B-8F3C-ADD1D30EBDCC}"/>
            </a:ext>
          </a:extLst>
        </xdr:cNvPr>
        <xdr:cNvGrpSpPr/>
      </xdr:nvGrpSpPr>
      <xdr:grpSpPr>
        <a:xfrm>
          <a:off x="8267700" y="5594350"/>
          <a:ext cx="660400" cy="673100"/>
          <a:chOff x="9080500" y="6000750"/>
          <a:chExt cx="660400" cy="673100"/>
        </a:xfrm>
        <a:noFill/>
      </xdr:grpSpPr>
      <xdr:sp macro="" textlink="'Pivottables 2'!F9">
        <xdr:nvSpPr>
          <xdr:cNvPr id="707" name="TextBox 706">
            <a:extLst>
              <a:ext uri="{FF2B5EF4-FFF2-40B4-BE49-F238E27FC236}">
                <a16:creationId xmlns:a16="http://schemas.microsoft.com/office/drawing/2014/main" id="{89538474-FE19-2041-BFCC-1B94C1952C5C}"/>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8" name="TextBox 707">
            <a:extLst>
              <a:ext uri="{FF2B5EF4-FFF2-40B4-BE49-F238E27FC236}">
                <a16:creationId xmlns:a16="http://schemas.microsoft.com/office/drawing/2014/main" id="{55601549-B4F6-EA4F-9F13-722B0D80089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508000</xdr:colOff>
      <xdr:row>27</xdr:row>
      <xdr:rowOff>158750</xdr:rowOff>
    </xdr:from>
    <xdr:to>
      <xdr:col>10</xdr:col>
      <xdr:colOff>342900</xdr:colOff>
      <xdr:row>31</xdr:row>
      <xdr:rowOff>69850</xdr:rowOff>
    </xdr:to>
    <xdr:grpSp>
      <xdr:nvGrpSpPr>
        <xdr:cNvPr id="709" name="Group 708">
          <a:extLst>
            <a:ext uri="{FF2B5EF4-FFF2-40B4-BE49-F238E27FC236}">
              <a16:creationId xmlns:a16="http://schemas.microsoft.com/office/drawing/2014/main" id="{4AA21297-5328-814B-91CE-4FFCBFA60DD6}"/>
            </a:ext>
          </a:extLst>
        </xdr:cNvPr>
        <xdr:cNvGrpSpPr/>
      </xdr:nvGrpSpPr>
      <xdr:grpSpPr>
        <a:xfrm>
          <a:off x="7937500" y="5302250"/>
          <a:ext cx="660400" cy="673100"/>
          <a:chOff x="9080500" y="6000750"/>
          <a:chExt cx="660400" cy="673100"/>
        </a:xfrm>
        <a:noFill/>
      </xdr:grpSpPr>
      <xdr:sp macro="" textlink="'Pivottables 2'!F9">
        <xdr:nvSpPr>
          <xdr:cNvPr id="710" name="TextBox 709">
            <a:extLst>
              <a:ext uri="{FF2B5EF4-FFF2-40B4-BE49-F238E27FC236}">
                <a16:creationId xmlns:a16="http://schemas.microsoft.com/office/drawing/2014/main" id="{9915AED8-A2D0-534C-8447-B6AD9C43A95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1" name="TextBox 710">
            <a:extLst>
              <a:ext uri="{FF2B5EF4-FFF2-40B4-BE49-F238E27FC236}">
                <a16:creationId xmlns:a16="http://schemas.microsoft.com/office/drawing/2014/main" id="{51D6F68A-6487-4844-825A-CE5933B33A8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xdr:colOff>
      <xdr:row>27</xdr:row>
      <xdr:rowOff>57150</xdr:rowOff>
    </xdr:from>
    <xdr:to>
      <xdr:col>10</xdr:col>
      <xdr:colOff>673100</xdr:colOff>
      <xdr:row>30</xdr:row>
      <xdr:rowOff>158750</xdr:rowOff>
    </xdr:to>
    <xdr:grpSp>
      <xdr:nvGrpSpPr>
        <xdr:cNvPr id="712" name="Group 711">
          <a:extLst>
            <a:ext uri="{FF2B5EF4-FFF2-40B4-BE49-F238E27FC236}">
              <a16:creationId xmlns:a16="http://schemas.microsoft.com/office/drawing/2014/main" id="{D3531F88-9B04-8D4E-AE34-12E38832B042}"/>
            </a:ext>
          </a:extLst>
        </xdr:cNvPr>
        <xdr:cNvGrpSpPr/>
      </xdr:nvGrpSpPr>
      <xdr:grpSpPr>
        <a:xfrm>
          <a:off x="8267700" y="5200650"/>
          <a:ext cx="660400" cy="673100"/>
          <a:chOff x="9080500" y="6000750"/>
          <a:chExt cx="660400" cy="673100"/>
        </a:xfrm>
        <a:noFill/>
      </xdr:grpSpPr>
      <xdr:sp macro="" textlink="'Pivottables 2'!F9">
        <xdr:nvSpPr>
          <xdr:cNvPr id="713" name="TextBox 712">
            <a:extLst>
              <a:ext uri="{FF2B5EF4-FFF2-40B4-BE49-F238E27FC236}">
                <a16:creationId xmlns:a16="http://schemas.microsoft.com/office/drawing/2014/main" id="{7F6FDD89-A7AB-A342-A364-11BB76E0B2C5}"/>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4" name="TextBox 713">
            <a:extLst>
              <a:ext uri="{FF2B5EF4-FFF2-40B4-BE49-F238E27FC236}">
                <a16:creationId xmlns:a16="http://schemas.microsoft.com/office/drawing/2014/main" id="{9BF1A8C6-1209-D042-BB2E-402D27D096F8}"/>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292100</xdr:colOff>
      <xdr:row>27</xdr:row>
      <xdr:rowOff>158750</xdr:rowOff>
    </xdr:from>
    <xdr:to>
      <xdr:col>10</xdr:col>
      <xdr:colOff>127000</xdr:colOff>
      <xdr:row>31</xdr:row>
      <xdr:rowOff>69850</xdr:rowOff>
    </xdr:to>
    <xdr:grpSp>
      <xdr:nvGrpSpPr>
        <xdr:cNvPr id="715" name="Group 714">
          <a:extLst>
            <a:ext uri="{FF2B5EF4-FFF2-40B4-BE49-F238E27FC236}">
              <a16:creationId xmlns:a16="http://schemas.microsoft.com/office/drawing/2014/main" id="{06EFACBA-A3EA-A54D-B928-B51475D9FC2E}"/>
            </a:ext>
          </a:extLst>
        </xdr:cNvPr>
        <xdr:cNvGrpSpPr/>
      </xdr:nvGrpSpPr>
      <xdr:grpSpPr>
        <a:xfrm>
          <a:off x="7721600" y="5302250"/>
          <a:ext cx="660400" cy="673100"/>
          <a:chOff x="9080500" y="6000750"/>
          <a:chExt cx="660400" cy="673100"/>
        </a:xfrm>
        <a:noFill/>
      </xdr:grpSpPr>
      <xdr:sp macro="" textlink="'Pivottables 2'!F9">
        <xdr:nvSpPr>
          <xdr:cNvPr id="716" name="TextBox 715">
            <a:extLst>
              <a:ext uri="{FF2B5EF4-FFF2-40B4-BE49-F238E27FC236}">
                <a16:creationId xmlns:a16="http://schemas.microsoft.com/office/drawing/2014/main" id="{4930E328-0F2C-AF4A-8FF2-102780588BD4}"/>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7" name="TextBox 716">
            <a:extLst>
              <a:ext uri="{FF2B5EF4-FFF2-40B4-BE49-F238E27FC236}">
                <a16:creationId xmlns:a16="http://schemas.microsoft.com/office/drawing/2014/main" id="{6B68F810-F8EA-7A45-BAEE-F9AF498402A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723900</xdr:colOff>
      <xdr:row>28</xdr:row>
      <xdr:rowOff>171450</xdr:rowOff>
    </xdr:from>
    <xdr:to>
      <xdr:col>10</xdr:col>
      <xdr:colOff>558800</xdr:colOff>
      <xdr:row>32</xdr:row>
      <xdr:rowOff>82550</xdr:rowOff>
    </xdr:to>
    <xdr:grpSp>
      <xdr:nvGrpSpPr>
        <xdr:cNvPr id="718" name="Group 717">
          <a:extLst>
            <a:ext uri="{FF2B5EF4-FFF2-40B4-BE49-F238E27FC236}">
              <a16:creationId xmlns:a16="http://schemas.microsoft.com/office/drawing/2014/main" id="{20CB619E-A5ED-C540-ADFD-61EDA2BDDE64}"/>
            </a:ext>
          </a:extLst>
        </xdr:cNvPr>
        <xdr:cNvGrpSpPr/>
      </xdr:nvGrpSpPr>
      <xdr:grpSpPr>
        <a:xfrm>
          <a:off x="8153400" y="5505450"/>
          <a:ext cx="660400" cy="673100"/>
          <a:chOff x="9080500" y="6000750"/>
          <a:chExt cx="660400" cy="673100"/>
        </a:xfrm>
        <a:noFill/>
      </xdr:grpSpPr>
      <xdr:sp macro="" textlink="'Pivottables 2'!F9">
        <xdr:nvSpPr>
          <xdr:cNvPr id="719" name="TextBox 718">
            <a:extLst>
              <a:ext uri="{FF2B5EF4-FFF2-40B4-BE49-F238E27FC236}">
                <a16:creationId xmlns:a16="http://schemas.microsoft.com/office/drawing/2014/main" id="{339C5844-525D-D748-BDB0-35B8954A699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0" name="TextBox 719">
            <a:extLst>
              <a:ext uri="{FF2B5EF4-FFF2-40B4-BE49-F238E27FC236}">
                <a16:creationId xmlns:a16="http://schemas.microsoft.com/office/drawing/2014/main" id="{0A8B8B78-CAC7-4C46-90F2-460419BED3D8}"/>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127000</xdr:colOff>
      <xdr:row>27</xdr:row>
      <xdr:rowOff>107950</xdr:rowOff>
    </xdr:from>
    <xdr:to>
      <xdr:col>10</xdr:col>
      <xdr:colOff>787400</xdr:colOff>
      <xdr:row>31</xdr:row>
      <xdr:rowOff>139700</xdr:rowOff>
    </xdr:to>
    <xdr:grpSp>
      <xdr:nvGrpSpPr>
        <xdr:cNvPr id="721" name="Group 720">
          <a:extLst>
            <a:ext uri="{FF2B5EF4-FFF2-40B4-BE49-F238E27FC236}">
              <a16:creationId xmlns:a16="http://schemas.microsoft.com/office/drawing/2014/main" id="{B9E15D77-B139-ED46-B34A-B7A45D618A90}"/>
            </a:ext>
          </a:extLst>
        </xdr:cNvPr>
        <xdr:cNvGrpSpPr/>
      </xdr:nvGrpSpPr>
      <xdr:grpSpPr>
        <a:xfrm>
          <a:off x="8382000" y="5251450"/>
          <a:ext cx="660400" cy="793750"/>
          <a:chOff x="9080500" y="6000750"/>
          <a:chExt cx="660400" cy="673100"/>
        </a:xfrm>
        <a:noFill/>
      </xdr:grpSpPr>
      <xdr:sp macro="" textlink="'Pivottables 2'!F9">
        <xdr:nvSpPr>
          <xdr:cNvPr id="722" name="TextBox 721">
            <a:extLst>
              <a:ext uri="{FF2B5EF4-FFF2-40B4-BE49-F238E27FC236}">
                <a16:creationId xmlns:a16="http://schemas.microsoft.com/office/drawing/2014/main" id="{2CFE3105-E581-D44B-B375-D3FDD957FCB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3" name="TextBox 722">
            <a:extLst>
              <a:ext uri="{FF2B5EF4-FFF2-40B4-BE49-F238E27FC236}">
                <a16:creationId xmlns:a16="http://schemas.microsoft.com/office/drawing/2014/main" id="{3878A0D5-E33F-6C4B-B1F4-7A5C55AA5ED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508000</xdr:colOff>
      <xdr:row>29</xdr:row>
      <xdr:rowOff>171450</xdr:rowOff>
    </xdr:from>
    <xdr:to>
      <xdr:col>10</xdr:col>
      <xdr:colOff>342900</xdr:colOff>
      <xdr:row>33</xdr:row>
      <xdr:rowOff>82550</xdr:rowOff>
    </xdr:to>
    <xdr:grpSp>
      <xdr:nvGrpSpPr>
        <xdr:cNvPr id="724" name="Group 723">
          <a:extLst>
            <a:ext uri="{FF2B5EF4-FFF2-40B4-BE49-F238E27FC236}">
              <a16:creationId xmlns:a16="http://schemas.microsoft.com/office/drawing/2014/main" id="{D7248C1F-A017-5B49-A7D1-8C2C55C92EBA}"/>
            </a:ext>
          </a:extLst>
        </xdr:cNvPr>
        <xdr:cNvGrpSpPr/>
      </xdr:nvGrpSpPr>
      <xdr:grpSpPr>
        <a:xfrm>
          <a:off x="7937500" y="5695950"/>
          <a:ext cx="660400" cy="673100"/>
          <a:chOff x="9080500" y="6000750"/>
          <a:chExt cx="660400" cy="673100"/>
        </a:xfrm>
        <a:noFill/>
      </xdr:grpSpPr>
      <xdr:sp macro="" textlink="'Pivottables 2'!F9">
        <xdr:nvSpPr>
          <xdr:cNvPr id="725" name="TextBox 724">
            <a:extLst>
              <a:ext uri="{FF2B5EF4-FFF2-40B4-BE49-F238E27FC236}">
                <a16:creationId xmlns:a16="http://schemas.microsoft.com/office/drawing/2014/main" id="{1F28F4BB-F586-4B40-9CCE-0F331603DB73}"/>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6" name="TextBox 725">
            <a:extLst>
              <a:ext uri="{FF2B5EF4-FFF2-40B4-BE49-F238E27FC236}">
                <a16:creationId xmlns:a16="http://schemas.microsoft.com/office/drawing/2014/main" id="{728EE261-652F-AA43-AD6B-4DE354B007AB}"/>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13</xdr:col>
      <xdr:colOff>104140</xdr:colOff>
      <xdr:row>22</xdr:row>
      <xdr:rowOff>33020</xdr:rowOff>
    </xdr:from>
    <xdr:to>
      <xdr:col>14</xdr:col>
      <xdr:colOff>53340</xdr:colOff>
      <xdr:row>25</xdr:row>
      <xdr:rowOff>121920</xdr:rowOff>
    </xdr:to>
    <xdr:grpSp>
      <xdr:nvGrpSpPr>
        <xdr:cNvPr id="727" name="Group 726">
          <a:extLst>
            <a:ext uri="{FF2B5EF4-FFF2-40B4-BE49-F238E27FC236}">
              <a16:creationId xmlns:a16="http://schemas.microsoft.com/office/drawing/2014/main" id="{2280B822-665F-7D4E-BBD0-3AB2A6DBDF49}"/>
            </a:ext>
          </a:extLst>
        </xdr:cNvPr>
        <xdr:cNvGrpSpPr/>
      </xdr:nvGrpSpPr>
      <xdr:grpSpPr>
        <a:xfrm>
          <a:off x="10835640" y="4224020"/>
          <a:ext cx="774700" cy="660400"/>
          <a:chOff x="11635740" y="4133215"/>
          <a:chExt cx="772160" cy="670560"/>
        </a:xfrm>
      </xdr:grpSpPr>
      <xdr:sp macro="" textlink="'Pivottables 2'!F4">
        <xdr:nvSpPr>
          <xdr:cNvPr id="728" name="TextBox 727">
            <a:extLst>
              <a:ext uri="{FF2B5EF4-FFF2-40B4-BE49-F238E27FC236}">
                <a16:creationId xmlns:a16="http://schemas.microsoft.com/office/drawing/2014/main" id="{F2030F04-6D07-D24E-96B5-A6972FD45561}"/>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29" name="TextBox 728">
            <a:extLst>
              <a:ext uri="{FF2B5EF4-FFF2-40B4-BE49-F238E27FC236}">
                <a16:creationId xmlns:a16="http://schemas.microsoft.com/office/drawing/2014/main" id="{97634A22-8816-D44A-A296-07FE8270596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320040</xdr:colOff>
      <xdr:row>21</xdr:row>
      <xdr:rowOff>109220</xdr:rowOff>
    </xdr:from>
    <xdr:to>
      <xdr:col>14</xdr:col>
      <xdr:colOff>269240</xdr:colOff>
      <xdr:row>25</xdr:row>
      <xdr:rowOff>7620</xdr:rowOff>
    </xdr:to>
    <xdr:grpSp>
      <xdr:nvGrpSpPr>
        <xdr:cNvPr id="730" name="Group 729">
          <a:extLst>
            <a:ext uri="{FF2B5EF4-FFF2-40B4-BE49-F238E27FC236}">
              <a16:creationId xmlns:a16="http://schemas.microsoft.com/office/drawing/2014/main" id="{B7DF8445-A1E1-1940-9B44-91D49CD6E3DF}"/>
            </a:ext>
          </a:extLst>
        </xdr:cNvPr>
        <xdr:cNvGrpSpPr/>
      </xdr:nvGrpSpPr>
      <xdr:grpSpPr>
        <a:xfrm>
          <a:off x="11051540" y="4109720"/>
          <a:ext cx="774700" cy="660400"/>
          <a:chOff x="11635740" y="4133215"/>
          <a:chExt cx="772160" cy="670560"/>
        </a:xfrm>
      </xdr:grpSpPr>
      <xdr:sp macro="" textlink="'Pivottables 2'!F4">
        <xdr:nvSpPr>
          <xdr:cNvPr id="731" name="TextBox 730">
            <a:extLst>
              <a:ext uri="{FF2B5EF4-FFF2-40B4-BE49-F238E27FC236}">
                <a16:creationId xmlns:a16="http://schemas.microsoft.com/office/drawing/2014/main" id="{D6127722-DCF4-014A-9739-F063610F4BF4}"/>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2" name="TextBox 731">
            <a:extLst>
              <a:ext uri="{FF2B5EF4-FFF2-40B4-BE49-F238E27FC236}">
                <a16:creationId xmlns:a16="http://schemas.microsoft.com/office/drawing/2014/main" id="{E5A154E8-C790-F242-8B68-0AFFDE40F22C}"/>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434340</xdr:colOff>
      <xdr:row>22</xdr:row>
      <xdr:rowOff>33020</xdr:rowOff>
    </xdr:from>
    <xdr:to>
      <xdr:col>14</xdr:col>
      <xdr:colOff>383540</xdr:colOff>
      <xdr:row>25</xdr:row>
      <xdr:rowOff>121920</xdr:rowOff>
    </xdr:to>
    <xdr:grpSp>
      <xdr:nvGrpSpPr>
        <xdr:cNvPr id="733" name="Group 732">
          <a:extLst>
            <a:ext uri="{FF2B5EF4-FFF2-40B4-BE49-F238E27FC236}">
              <a16:creationId xmlns:a16="http://schemas.microsoft.com/office/drawing/2014/main" id="{E6E261A1-F15D-544A-B398-77BB5C207963}"/>
            </a:ext>
          </a:extLst>
        </xdr:cNvPr>
        <xdr:cNvGrpSpPr/>
      </xdr:nvGrpSpPr>
      <xdr:grpSpPr>
        <a:xfrm>
          <a:off x="11165840" y="4224020"/>
          <a:ext cx="774700" cy="660400"/>
          <a:chOff x="11635740" y="4133215"/>
          <a:chExt cx="772160" cy="670560"/>
        </a:xfrm>
      </xdr:grpSpPr>
      <xdr:sp macro="" textlink="'Pivottables 2'!F4">
        <xdr:nvSpPr>
          <xdr:cNvPr id="734" name="TextBox 733">
            <a:extLst>
              <a:ext uri="{FF2B5EF4-FFF2-40B4-BE49-F238E27FC236}">
                <a16:creationId xmlns:a16="http://schemas.microsoft.com/office/drawing/2014/main" id="{BF793F3E-6028-4643-8E97-B00A892A68CB}"/>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5" name="TextBox 734">
            <a:extLst>
              <a:ext uri="{FF2B5EF4-FFF2-40B4-BE49-F238E27FC236}">
                <a16:creationId xmlns:a16="http://schemas.microsoft.com/office/drawing/2014/main" id="{91E240B5-BCAC-5247-AB08-E152CBC471A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637540</xdr:colOff>
      <xdr:row>20</xdr:row>
      <xdr:rowOff>109220</xdr:rowOff>
    </xdr:from>
    <xdr:to>
      <xdr:col>14</xdr:col>
      <xdr:colOff>586740</xdr:colOff>
      <xdr:row>24</xdr:row>
      <xdr:rowOff>7620</xdr:rowOff>
    </xdr:to>
    <xdr:grpSp>
      <xdr:nvGrpSpPr>
        <xdr:cNvPr id="736" name="Group 735">
          <a:extLst>
            <a:ext uri="{FF2B5EF4-FFF2-40B4-BE49-F238E27FC236}">
              <a16:creationId xmlns:a16="http://schemas.microsoft.com/office/drawing/2014/main" id="{5D1E4F2C-5649-674D-8624-5631FC85B5D2}"/>
            </a:ext>
          </a:extLst>
        </xdr:cNvPr>
        <xdr:cNvGrpSpPr/>
      </xdr:nvGrpSpPr>
      <xdr:grpSpPr>
        <a:xfrm>
          <a:off x="11369040" y="3919220"/>
          <a:ext cx="774700" cy="660400"/>
          <a:chOff x="11635740" y="4133215"/>
          <a:chExt cx="772160" cy="670560"/>
        </a:xfrm>
      </xdr:grpSpPr>
      <xdr:sp macro="" textlink="'Pivottables 2'!F4">
        <xdr:nvSpPr>
          <xdr:cNvPr id="737" name="TextBox 736">
            <a:extLst>
              <a:ext uri="{FF2B5EF4-FFF2-40B4-BE49-F238E27FC236}">
                <a16:creationId xmlns:a16="http://schemas.microsoft.com/office/drawing/2014/main" id="{0771281F-0A45-9C4F-9207-934AA1A5B277}"/>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8" name="TextBox 737">
            <a:extLst>
              <a:ext uri="{FF2B5EF4-FFF2-40B4-BE49-F238E27FC236}">
                <a16:creationId xmlns:a16="http://schemas.microsoft.com/office/drawing/2014/main" id="{C1471A8C-3275-4B41-A580-B1BC22AF450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434340</xdr:colOff>
      <xdr:row>20</xdr:row>
      <xdr:rowOff>109220</xdr:rowOff>
    </xdr:from>
    <xdr:to>
      <xdr:col>14</xdr:col>
      <xdr:colOff>383540</xdr:colOff>
      <xdr:row>24</xdr:row>
      <xdr:rowOff>7620</xdr:rowOff>
    </xdr:to>
    <xdr:grpSp>
      <xdr:nvGrpSpPr>
        <xdr:cNvPr id="742" name="Group 741">
          <a:extLst>
            <a:ext uri="{FF2B5EF4-FFF2-40B4-BE49-F238E27FC236}">
              <a16:creationId xmlns:a16="http://schemas.microsoft.com/office/drawing/2014/main" id="{4560FDF8-2FB6-814A-AFF1-2C3D52CBA9D2}"/>
            </a:ext>
          </a:extLst>
        </xdr:cNvPr>
        <xdr:cNvGrpSpPr/>
      </xdr:nvGrpSpPr>
      <xdr:grpSpPr>
        <a:xfrm>
          <a:off x="11165840" y="3919220"/>
          <a:ext cx="774700" cy="660400"/>
          <a:chOff x="11635740" y="4133215"/>
          <a:chExt cx="772160" cy="670560"/>
        </a:xfrm>
      </xdr:grpSpPr>
      <xdr:sp macro="" textlink="'Pivottables 2'!F4">
        <xdr:nvSpPr>
          <xdr:cNvPr id="743" name="TextBox 742">
            <a:extLst>
              <a:ext uri="{FF2B5EF4-FFF2-40B4-BE49-F238E27FC236}">
                <a16:creationId xmlns:a16="http://schemas.microsoft.com/office/drawing/2014/main" id="{3801C5C6-99B7-A645-9484-574AB6ABE92E}"/>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44" name="TextBox 743">
            <a:extLst>
              <a:ext uri="{FF2B5EF4-FFF2-40B4-BE49-F238E27FC236}">
                <a16:creationId xmlns:a16="http://schemas.microsoft.com/office/drawing/2014/main" id="{3F4DC6F5-8326-2743-A653-CA9CB4AF88B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304800</xdr:colOff>
      <xdr:row>20</xdr:row>
      <xdr:rowOff>154940</xdr:rowOff>
    </xdr:from>
    <xdr:to>
      <xdr:col>14</xdr:col>
      <xdr:colOff>52070</xdr:colOff>
      <xdr:row>23</xdr:row>
      <xdr:rowOff>154940</xdr:rowOff>
    </xdr:to>
    <xdr:grpSp>
      <xdr:nvGrpSpPr>
        <xdr:cNvPr id="745" name="Group 744">
          <a:extLst>
            <a:ext uri="{FF2B5EF4-FFF2-40B4-BE49-F238E27FC236}">
              <a16:creationId xmlns:a16="http://schemas.microsoft.com/office/drawing/2014/main" id="{6958258B-01A3-4C40-9CB9-7D970CABF3BA}"/>
            </a:ext>
          </a:extLst>
        </xdr:cNvPr>
        <xdr:cNvGrpSpPr/>
      </xdr:nvGrpSpPr>
      <xdr:grpSpPr>
        <a:xfrm>
          <a:off x="11036300" y="3964940"/>
          <a:ext cx="572770" cy="571500"/>
          <a:chOff x="13917930" y="5029200"/>
          <a:chExt cx="772160" cy="655320"/>
        </a:xfrm>
      </xdr:grpSpPr>
      <xdr:sp macro="" textlink="'Pivottables 2'!G4">
        <xdr:nvSpPr>
          <xdr:cNvPr id="746" name="TextBox 745">
            <a:extLst>
              <a:ext uri="{FF2B5EF4-FFF2-40B4-BE49-F238E27FC236}">
                <a16:creationId xmlns:a16="http://schemas.microsoft.com/office/drawing/2014/main" id="{390DF07F-2BD8-3941-A13B-3E013DB02E2A}"/>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47" name="TextBox 746">
            <a:extLst>
              <a:ext uri="{FF2B5EF4-FFF2-40B4-BE49-F238E27FC236}">
                <a16:creationId xmlns:a16="http://schemas.microsoft.com/office/drawing/2014/main" id="{A27CD579-B54C-7440-BAB4-AB7577D4C985}"/>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533400</xdr:colOff>
      <xdr:row>21</xdr:row>
      <xdr:rowOff>66040</xdr:rowOff>
    </xdr:from>
    <xdr:to>
      <xdr:col>14</xdr:col>
      <xdr:colOff>280670</xdr:colOff>
      <xdr:row>24</xdr:row>
      <xdr:rowOff>66040</xdr:rowOff>
    </xdr:to>
    <xdr:grpSp>
      <xdr:nvGrpSpPr>
        <xdr:cNvPr id="748" name="Group 747">
          <a:extLst>
            <a:ext uri="{FF2B5EF4-FFF2-40B4-BE49-F238E27FC236}">
              <a16:creationId xmlns:a16="http://schemas.microsoft.com/office/drawing/2014/main" id="{8BE250B8-5047-9C43-A668-B40794E0287C}"/>
            </a:ext>
          </a:extLst>
        </xdr:cNvPr>
        <xdr:cNvGrpSpPr/>
      </xdr:nvGrpSpPr>
      <xdr:grpSpPr>
        <a:xfrm>
          <a:off x="11264900" y="4066540"/>
          <a:ext cx="572770" cy="571500"/>
          <a:chOff x="13917930" y="5029200"/>
          <a:chExt cx="772160" cy="655320"/>
        </a:xfrm>
      </xdr:grpSpPr>
      <xdr:sp macro="" textlink="'Pivottables 2'!G4">
        <xdr:nvSpPr>
          <xdr:cNvPr id="749" name="TextBox 748">
            <a:extLst>
              <a:ext uri="{FF2B5EF4-FFF2-40B4-BE49-F238E27FC236}">
                <a16:creationId xmlns:a16="http://schemas.microsoft.com/office/drawing/2014/main" id="{A814BF1B-4192-024D-807D-1F701D753354}"/>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0" name="TextBox 749">
            <a:extLst>
              <a:ext uri="{FF2B5EF4-FFF2-40B4-BE49-F238E27FC236}">
                <a16:creationId xmlns:a16="http://schemas.microsoft.com/office/drawing/2014/main" id="{D8E054DB-A9A2-B444-A9E4-9D51170C668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317500</xdr:colOff>
      <xdr:row>21</xdr:row>
      <xdr:rowOff>167640</xdr:rowOff>
    </xdr:from>
    <xdr:to>
      <xdr:col>14</xdr:col>
      <xdr:colOff>64770</xdr:colOff>
      <xdr:row>24</xdr:row>
      <xdr:rowOff>167640</xdr:rowOff>
    </xdr:to>
    <xdr:grpSp>
      <xdr:nvGrpSpPr>
        <xdr:cNvPr id="751" name="Group 750">
          <a:extLst>
            <a:ext uri="{FF2B5EF4-FFF2-40B4-BE49-F238E27FC236}">
              <a16:creationId xmlns:a16="http://schemas.microsoft.com/office/drawing/2014/main" id="{52BCD74A-AF14-FA4C-A82D-A44D1E07D50D}"/>
            </a:ext>
          </a:extLst>
        </xdr:cNvPr>
        <xdr:cNvGrpSpPr/>
      </xdr:nvGrpSpPr>
      <xdr:grpSpPr>
        <a:xfrm>
          <a:off x="11049000" y="4168140"/>
          <a:ext cx="572770" cy="571500"/>
          <a:chOff x="13917930" y="5029200"/>
          <a:chExt cx="772160" cy="655320"/>
        </a:xfrm>
      </xdr:grpSpPr>
      <xdr:sp macro="" textlink="'Pivottables 2'!G4">
        <xdr:nvSpPr>
          <xdr:cNvPr id="752" name="TextBox 751">
            <a:extLst>
              <a:ext uri="{FF2B5EF4-FFF2-40B4-BE49-F238E27FC236}">
                <a16:creationId xmlns:a16="http://schemas.microsoft.com/office/drawing/2014/main" id="{7CE9B886-8CED-C842-81EE-8DC07911681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3" name="TextBox 752">
            <a:extLst>
              <a:ext uri="{FF2B5EF4-FFF2-40B4-BE49-F238E27FC236}">
                <a16:creationId xmlns:a16="http://schemas.microsoft.com/office/drawing/2014/main" id="{BC3E7FD5-DE71-3449-920E-588532F7E2C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419100</xdr:colOff>
      <xdr:row>22</xdr:row>
      <xdr:rowOff>78740</xdr:rowOff>
    </xdr:from>
    <xdr:to>
      <xdr:col>14</xdr:col>
      <xdr:colOff>166370</xdr:colOff>
      <xdr:row>25</xdr:row>
      <xdr:rowOff>78740</xdr:rowOff>
    </xdr:to>
    <xdr:grpSp>
      <xdr:nvGrpSpPr>
        <xdr:cNvPr id="754" name="Group 753">
          <a:extLst>
            <a:ext uri="{FF2B5EF4-FFF2-40B4-BE49-F238E27FC236}">
              <a16:creationId xmlns:a16="http://schemas.microsoft.com/office/drawing/2014/main" id="{ED590BCA-34F8-1C47-99B1-F785859AD1EE}"/>
            </a:ext>
          </a:extLst>
        </xdr:cNvPr>
        <xdr:cNvGrpSpPr/>
      </xdr:nvGrpSpPr>
      <xdr:grpSpPr>
        <a:xfrm>
          <a:off x="11150600" y="4269740"/>
          <a:ext cx="572770" cy="571500"/>
          <a:chOff x="13917930" y="5029200"/>
          <a:chExt cx="772160" cy="655320"/>
        </a:xfrm>
      </xdr:grpSpPr>
      <xdr:sp macro="" textlink="'Pivottables 2'!G4">
        <xdr:nvSpPr>
          <xdr:cNvPr id="755" name="TextBox 754">
            <a:extLst>
              <a:ext uri="{FF2B5EF4-FFF2-40B4-BE49-F238E27FC236}">
                <a16:creationId xmlns:a16="http://schemas.microsoft.com/office/drawing/2014/main" id="{330C0294-3AB5-DB4B-88DA-93537AA073C9}"/>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6" name="TextBox 755">
            <a:extLst>
              <a:ext uri="{FF2B5EF4-FFF2-40B4-BE49-F238E27FC236}">
                <a16:creationId xmlns:a16="http://schemas.microsoft.com/office/drawing/2014/main" id="{389D1DF4-DFB6-514A-8BAC-FB57BE847FC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635000</xdr:colOff>
      <xdr:row>23</xdr:row>
      <xdr:rowOff>167640</xdr:rowOff>
    </xdr:from>
    <xdr:to>
      <xdr:col>14</xdr:col>
      <xdr:colOff>382270</xdr:colOff>
      <xdr:row>26</xdr:row>
      <xdr:rowOff>167640</xdr:rowOff>
    </xdr:to>
    <xdr:grpSp>
      <xdr:nvGrpSpPr>
        <xdr:cNvPr id="757" name="Group 756">
          <a:extLst>
            <a:ext uri="{FF2B5EF4-FFF2-40B4-BE49-F238E27FC236}">
              <a16:creationId xmlns:a16="http://schemas.microsoft.com/office/drawing/2014/main" id="{2F1992A8-B1CA-F34C-94D3-D175369B3316}"/>
            </a:ext>
          </a:extLst>
        </xdr:cNvPr>
        <xdr:cNvGrpSpPr/>
      </xdr:nvGrpSpPr>
      <xdr:grpSpPr>
        <a:xfrm>
          <a:off x="11366500" y="4549140"/>
          <a:ext cx="572770" cy="571500"/>
          <a:chOff x="13917930" y="5029200"/>
          <a:chExt cx="772160" cy="655320"/>
        </a:xfrm>
      </xdr:grpSpPr>
      <xdr:sp macro="" textlink="'Pivottables 2'!G4">
        <xdr:nvSpPr>
          <xdr:cNvPr id="758" name="TextBox 757">
            <a:extLst>
              <a:ext uri="{FF2B5EF4-FFF2-40B4-BE49-F238E27FC236}">
                <a16:creationId xmlns:a16="http://schemas.microsoft.com/office/drawing/2014/main" id="{00F3EB14-E8B2-E24F-8180-7603ECF1D13C}"/>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9" name="TextBox 758">
            <a:extLst>
              <a:ext uri="{FF2B5EF4-FFF2-40B4-BE49-F238E27FC236}">
                <a16:creationId xmlns:a16="http://schemas.microsoft.com/office/drawing/2014/main" id="{C35BBAFC-BAFD-6D40-BC2A-1F14B3EB05F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749300</xdr:colOff>
      <xdr:row>21</xdr:row>
      <xdr:rowOff>180340</xdr:rowOff>
    </xdr:from>
    <xdr:to>
      <xdr:col>14</xdr:col>
      <xdr:colOff>496570</xdr:colOff>
      <xdr:row>24</xdr:row>
      <xdr:rowOff>180340</xdr:rowOff>
    </xdr:to>
    <xdr:grpSp>
      <xdr:nvGrpSpPr>
        <xdr:cNvPr id="760" name="Group 759">
          <a:extLst>
            <a:ext uri="{FF2B5EF4-FFF2-40B4-BE49-F238E27FC236}">
              <a16:creationId xmlns:a16="http://schemas.microsoft.com/office/drawing/2014/main" id="{4480E41C-D1AD-3F49-90C8-AC33AE527F5B}"/>
            </a:ext>
          </a:extLst>
        </xdr:cNvPr>
        <xdr:cNvGrpSpPr/>
      </xdr:nvGrpSpPr>
      <xdr:grpSpPr>
        <a:xfrm>
          <a:off x="11480800" y="4180840"/>
          <a:ext cx="572770" cy="571500"/>
          <a:chOff x="13917930" y="5029200"/>
          <a:chExt cx="772160" cy="655320"/>
        </a:xfrm>
      </xdr:grpSpPr>
      <xdr:sp macro="" textlink="'Pivottables 2'!G4">
        <xdr:nvSpPr>
          <xdr:cNvPr id="761" name="TextBox 760">
            <a:extLst>
              <a:ext uri="{FF2B5EF4-FFF2-40B4-BE49-F238E27FC236}">
                <a16:creationId xmlns:a16="http://schemas.microsoft.com/office/drawing/2014/main" id="{780EF907-7DAF-DC43-965A-15DF2E794BAF}"/>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62" name="TextBox 761">
            <a:extLst>
              <a:ext uri="{FF2B5EF4-FFF2-40B4-BE49-F238E27FC236}">
                <a16:creationId xmlns:a16="http://schemas.microsoft.com/office/drawing/2014/main" id="{1CD82995-EA71-AE4F-BA29-31066D956B80}"/>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749300</xdr:colOff>
      <xdr:row>22</xdr:row>
      <xdr:rowOff>167640</xdr:rowOff>
    </xdr:from>
    <xdr:to>
      <xdr:col>14</xdr:col>
      <xdr:colOff>496570</xdr:colOff>
      <xdr:row>25</xdr:row>
      <xdr:rowOff>167640</xdr:rowOff>
    </xdr:to>
    <xdr:grpSp>
      <xdr:nvGrpSpPr>
        <xdr:cNvPr id="763" name="Group 762">
          <a:extLst>
            <a:ext uri="{FF2B5EF4-FFF2-40B4-BE49-F238E27FC236}">
              <a16:creationId xmlns:a16="http://schemas.microsoft.com/office/drawing/2014/main" id="{573E7D60-00A4-AD48-945E-4453EAD27401}"/>
            </a:ext>
          </a:extLst>
        </xdr:cNvPr>
        <xdr:cNvGrpSpPr/>
      </xdr:nvGrpSpPr>
      <xdr:grpSpPr>
        <a:xfrm>
          <a:off x="11480800" y="4358640"/>
          <a:ext cx="572770" cy="571500"/>
          <a:chOff x="13917930" y="5029200"/>
          <a:chExt cx="772160" cy="655320"/>
        </a:xfrm>
      </xdr:grpSpPr>
      <xdr:sp macro="" textlink="'Pivottables 2'!G4">
        <xdr:nvSpPr>
          <xdr:cNvPr id="764" name="TextBox 763">
            <a:extLst>
              <a:ext uri="{FF2B5EF4-FFF2-40B4-BE49-F238E27FC236}">
                <a16:creationId xmlns:a16="http://schemas.microsoft.com/office/drawing/2014/main" id="{CA5AB621-0D41-634A-BE01-441DB482C2A4}"/>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65" name="TextBox 764">
            <a:extLst>
              <a:ext uri="{FF2B5EF4-FFF2-40B4-BE49-F238E27FC236}">
                <a16:creationId xmlns:a16="http://schemas.microsoft.com/office/drawing/2014/main" id="{112276C0-E4A8-CD42-9B78-2C7FAB5EE020}"/>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146050</xdr:colOff>
      <xdr:row>16</xdr:row>
      <xdr:rowOff>12700</xdr:rowOff>
    </xdr:from>
    <xdr:to>
      <xdr:col>8</xdr:col>
      <xdr:colOff>806450</xdr:colOff>
      <xdr:row>19</xdr:row>
      <xdr:rowOff>38100</xdr:rowOff>
    </xdr:to>
    <xdr:grpSp>
      <xdr:nvGrpSpPr>
        <xdr:cNvPr id="770" name="Group 769">
          <a:extLst>
            <a:ext uri="{FF2B5EF4-FFF2-40B4-BE49-F238E27FC236}">
              <a16:creationId xmlns:a16="http://schemas.microsoft.com/office/drawing/2014/main" id="{5296F264-C6AF-A644-BFEC-61C57FB21226}"/>
            </a:ext>
          </a:extLst>
        </xdr:cNvPr>
        <xdr:cNvGrpSpPr/>
      </xdr:nvGrpSpPr>
      <xdr:grpSpPr>
        <a:xfrm>
          <a:off x="6750050" y="3060700"/>
          <a:ext cx="660400" cy="596900"/>
          <a:chOff x="10699750" y="6184900"/>
          <a:chExt cx="660400" cy="596900"/>
        </a:xfrm>
        <a:noFill/>
      </xdr:grpSpPr>
      <xdr:sp macro="" textlink="'Pivottables 2'!F5">
        <xdr:nvSpPr>
          <xdr:cNvPr id="766" name="TextBox 765">
            <a:extLst>
              <a:ext uri="{FF2B5EF4-FFF2-40B4-BE49-F238E27FC236}">
                <a16:creationId xmlns:a16="http://schemas.microsoft.com/office/drawing/2014/main" id="{915902FC-4660-9946-A480-97B3950C5686}"/>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67" name="TextBox 766">
            <a:extLst>
              <a:ext uri="{FF2B5EF4-FFF2-40B4-BE49-F238E27FC236}">
                <a16:creationId xmlns:a16="http://schemas.microsoft.com/office/drawing/2014/main" id="{AED344DB-3A31-284F-81D9-9CFDD5142785}"/>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482600</xdr:colOff>
      <xdr:row>15</xdr:row>
      <xdr:rowOff>107950</xdr:rowOff>
    </xdr:from>
    <xdr:to>
      <xdr:col>9</xdr:col>
      <xdr:colOff>317500</xdr:colOff>
      <xdr:row>18</xdr:row>
      <xdr:rowOff>133350</xdr:rowOff>
    </xdr:to>
    <xdr:grpSp>
      <xdr:nvGrpSpPr>
        <xdr:cNvPr id="771" name="Group 770">
          <a:extLst>
            <a:ext uri="{FF2B5EF4-FFF2-40B4-BE49-F238E27FC236}">
              <a16:creationId xmlns:a16="http://schemas.microsoft.com/office/drawing/2014/main" id="{69CBCD09-EA57-9848-9BA6-E84C6EBC6494}"/>
            </a:ext>
          </a:extLst>
        </xdr:cNvPr>
        <xdr:cNvGrpSpPr/>
      </xdr:nvGrpSpPr>
      <xdr:grpSpPr>
        <a:xfrm>
          <a:off x="7086600" y="2965450"/>
          <a:ext cx="660400" cy="596900"/>
          <a:chOff x="12674600" y="6165850"/>
          <a:chExt cx="660400" cy="596900"/>
        </a:xfrm>
        <a:noFill/>
      </xdr:grpSpPr>
      <xdr:sp macro="" textlink="'Pivottables 2'!I5">
        <xdr:nvSpPr>
          <xdr:cNvPr id="768" name="TextBox 767">
            <a:extLst>
              <a:ext uri="{FF2B5EF4-FFF2-40B4-BE49-F238E27FC236}">
                <a16:creationId xmlns:a16="http://schemas.microsoft.com/office/drawing/2014/main" id="{4D0EC6D3-2C81-2742-9671-51A282F2C43F}"/>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769" name="TextBox 768">
            <a:extLst>
              <a:ext uri="{FF2B5EF4-FFF2-40B4-BE49-F238E27FC236}">
                <a16:creationId xmlns:a16="http://schemas.microsoft.com/office/drawing/2014/main" id="{D3E1FB00-5599-2A47-84AB-467E73572B5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247650</xdr:colOff>
      <xdr:row>16</xdr:row>
      <xdr:rowOff>114300</xdr:rowOff>
    </xdr:from>
    <xdr:to>
      <xdr:col>9</xdr:col>
      <xdr:colOff>82550</xdr:colOff>
      <xdr:row>19</xdr:row>
      <xdr:rowOff>139700</xdr:rowOff>
    </xdr:to>
    <xdr:grpSp>
      <xdr:nvGrpSpPr>
        <xdr:cNvPr id="772" name="Group 771">
          <a:extLst>
            <a:ext uri="{FF2B5EF4-FFF2-40B4-BE49-F238E27FC236}">
              <a16:creationId xmlns:a16="http://schemas.microsoft.com/office/drawing/2014/main" id="{254FD83B-43C3-434E-9059-F1BD0B41B769}"/>
            </a:ext>
          </a:extLst>
        </xdr:cNvPr>
        <xdr:cNvGrpSpPr/>
      </xdr:nvGrpSpPr>
      <xdr:grpSpPr>
        <a:xfrm>
          <a:off x="6851650" y="3162300"/>
          <a:ext cx="660400" cy="596900"/>
          <a:chOff x="10699750" y="6184900"/>
          <a:chExt cx="660400" cy="596900"/>
        </a:xfrm>
        <a:noFill/>
      </xdr:grpSpPr>
      <xdr:sp macro="" textlink="'Pivottables 2'!F5">
        <xdr:nvSpPr>
          <xdr:cNvPr id="773" name="TextBox 772">
            <a:extLst>
              <a:ext uri="{FF2B5EF4-FFF2-40B4-BE49-F238E27FC236}">
                <a16:creationId xmlns:a16="http://schemas.microsoft.com/office/drawing/2014/main" id="{B7AFC4A6-B7B6-DF4C-9B4D-D8BBD6BC00C7}"/>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74" name="TextBox 773">
            <a:extLst>
              <a:ext uri="{FF2B5EF4-FFF2-40B4-BE49-F238E27FC236}">
                <a16:creationId xmlns:a16="http://schemas.microsoft.com/office/drawing/2014/main" id="{13DE922B-200E-A74D-8733-F912295EE1E4}"/>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361950</xdr:colOff>
      <xdr:row>16</xdr:row>
      <xdr:rowOff>114300</xdr:rowOff>
    </xdr:from>
    <xdr:to>
      <xdr:col>9</xdr:col>
      <xdr:colOff>196850</xdr:colOff>
      <xdr:row>19</xdr:row>
      <xdr:rowOff>139700</xdr:rowOff>
    </xdr:to>
    <xdr:grpSp>
      <xdr:nvGrpSpPr>
        <xdr:cNvPr id="775" name="Group 774">
          <a:extLst>
            <a:ext uri="{FF2B5EF4-FFF2-40B4-BE49-F238E27FC236}">
              <a16:creationId xmlns:a16="http://schemas.microsoft.com/office/drawing/2014/main" id="{04CD526D-578F-CB44-A236-266E2D242DB6}"/>
            </a:ext>
          </a:extLst>
        </xdr:cNvPr>
        <xdr:cNvGrpSpPr/>
      </xdr:nvGrpSpPr>
      <xdr:grpSpPr>
        <a:xfrm>
          <a:off x="6965950" y="3162300"/>
          <a:ext cx="660400" cy="596900"/>
          <a:chOff x="10699750" y="6184900"/>
          <a:chExt cx="660400" cy="596900"/>
        </a:xfrm>
        <a:noFill/>
      </xdr:grpSpPr>
      <xdr:sp macro="" textlink="'Pivottables 2'!F5">
        <xdr:nvSpPr>
          <xdr:cNvPr id="776" name="TextBox 775">
            <a:extLst>
              <a:ext uri="{FF2B5EF4-FFF2-40B4-BE49-F238E27FC236}">
                <a16:creationId xmlns:a16="http://schemas.microsoft.com/office/drawing/2014/main" id="{FF0A6F86-DF88-A54D-A9D6-DE5A96768FAB}"/>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77" name="TextBox 776">
            <a:extLst>
              <a:ext uri="{FF2B5EF4-FFF2-40B4-BE49-F238E27FC236}">
                <a16:creationId xmlns:a16="http://schemas.microsoft.com/office/drawing/2014/main" id="{10F9D85D-FFC1-DE40-8710-51166C39F3F1}"/>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146050</xdr:colOff>
      <xdr:row>17</xdr:row>
      <xdr:rowOff>25400</xdr:rowOff>
    </xdr:from>
    <xdr:to>
      <xdr:col>8</xdr:col>
      <xdr:colOff>806450</xdr:colOff>
      <xdr:row>20</xdr:row>
      <xdr:rowOff>50800</xdr:rowOff>
    </xdr:to>
    <xdr:grpSp>
      <xdr:nvGrpSpPr>
        <xdr:cNvPr id="778" name="Group 777">
          <a:extLst>
            <a:ext uri="{FF2B5EF4-FFF2-40B4-BE49-F238E27FC236}">
              <a16:creationId xmlns:a16="http://schemas.microsoft.com/office/drawing/2014/main" id="{5C44F0F6-30C9-6C48-9476-493455BC296B}"/>
            </a:ext>
          </a:extLst>
        </xdr:cNvPr>
        <xdr:cNvGrpSpPr/>
      </xdr:nvGrpSpPr>
      <xdr:grpSpPr>
        <a:xfrm>
          <a:off x="6750050" y="3263900"/>
          <a:ext cx="660400" cy="596900"/>
          <a:chOff x="10699750" y="6184900"/>
          <a:chExt cx="660400" cy="596900"/>
        </a:xfrm>
        <a:noFill/>
      </xdr:grpSpPr>
      <xdr:sp macro="" textlink="'Pivottables 2'!F5">
        <xdr:nvSpPr>
          <xdr:cNvPr id="779" name="TextBox 778">
            <a:extLst>
              <a:ext uri="{FF2B5EF4-FFF2-40B4-BE49-F238E27FC236}">
                <a16:creationId xmlns:a16="http://schemas.microsoft.com/office/drawing/2014/main" id="{53397047-C378-9E4E-8FD0-C683FFAA2C9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0" name="TextBox 779">
            <a:extLst>
              <a:ext uri="{FF2B5EF4-FFF2-40B4-BE49-F238E27FC236}">
                <a16:creationId xmlns:a16="http://schemas.microsoft.com/office/drawing/2014/main" id="{86D35684-2D16-6E41-88CE-03F8175679A3}"/>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247650</xdr:colOff>
      <xdr:row>17</xdr:row>
      <xdr:rowOff>12700</xdr:rowOff>
    </xdr:from>
    <xdr:to>
      <xdr:col>9</xdr:col>
      <xdr:colOff>82550</xdr:colOff>
      <xdr:row>20</xdr:row>
      <xdr:rowOff>38100</xdr:rowOff>
    </xdr:to>
    <xdr:grpSp>
      <xdr:nvGrpSpPr>
        <xdr:cNvPr id="781" name="Group 780">
          <a:extLst>
            <a:ext uri="{FF2B5EF4-FFF2-40B4-BE49-F238E27FC236}">
              <a16:creationId xmlns:a16="http://schemas.microsoft.com/office/drawing/2014/main" id="{60897B2B-37A7-1E46-9CC8-30629D9A3312}"/>
            </a:ext>
          </a:extLst>
        </xdr:cNvPr>
        <xdr:cNvGrpSpPr/>
      </xdr:nvGrpSpPr>
      <xdr:grpSpPr>
        <a:xfrm>
          <a:off x="6851650" y="3251200"/>
          <a:ext cx="660400" cy="596900"/>
          <a:chOff x="10699750" y="6184900"/>
          <a:chExt cx="660400" cy="596900"/>
        </a:xfrm>
        <a:noFill/>
      </xdr:grpSpPr>
      <xdr:sp macro="" textlink="'Pivottables 2'!F5">
        <xdr:nvSpPr>
          <xdr:cNvPr id="782" name="TextBox 781">
            <a:extLst>
              <a:ext uri="{FF2B5EF4-FFF2-40B4-BE49-F238E27FC236}">
                <a16:creationId xmlns:a16="http://schemas.microsoft.com/office/drawing/2014/main" id="{55C002EE-DB87-6443-9C3E-E2A9250EFA5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3" name="TextBox 782">
            <a:extLst>
              <a:ext uri="{FF2B5EF4-FFF2-40B4-BE49-F238E27FC236}">
                <a16:creationId xmlns:a16="http://schemas.microsoft.com/office/drawing/2014/main" id="{46127173-5850-EB45-8B1E-D07C1E8017B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361950</xdr:colOff>
      <xdr:row>18</xdr:row>
      <xdr:rowOff>25400</xdr:rowOff>
    </xdr:from>
    <xdr:to>
      <xdr:col>9</xdr:col>
      <xdr:colOff>196850</xdr:colOff>
      <xdr:row>21</xdr:row>
      <xdr:rowOff>50800</xdr:rowOff>
    </xdr:to>
    <xdr:grpSp>
      <xdr:nvGrpSpPr>
        <xdr:cNvPr id="784" name="Group 783">
          <a:extLst>
            <a:ext uri="{FF2B5EF4-FFF2-40B4-BE49-F238E27FC236}">
              <a16:creationId xmlns:a16="http://schemas.microsoft.com/office/drawing/2014/main" id="{9F0B119F-A7B4-C543-A344-7D2D58ED618A}"/>
            </a:ext>
          </a:extLst>
        </xdr:cNvPr>
        <xdr:cNvGrpSpPr/>
      </xdr:nvGrpSpPr>
      <xdr:grpSpPr>
        <a:xfrm>
          <a:off x="6965950" y="3454400"/>
          <a:ext cx="660400" cy="596900"/>
          <a:chOff x="10699750" y="6184900"/>
          <a:chExt cx="660400" cy="596900"/>
        </a:xfrm>
        <a:noFill/>
      </xdr:grpSpPr>
      <xdr:sp macro="" textlink="'Pivottables 2'!F5">
        <xdr:nvSpPr>
          <xdr:cNvPr id="785" name="TextBox 784">
            <a:extLst>
              <a:ext uri="{FF2B5EF4-FFF2-40B4-BE49-F238E27FC236}">
                <a16:creationId xmlns:a16="http://schemas.microsoft.com/office/drawing/2014/main" id="{27BEF2A2-CC9B-3048-9607-5F45A9AA1097}"/>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6" name="TextBox 785">
            <a:extLst>
              <a:ext uri="{FF2B5EF4-FFF2-40B4-BE49-F238E27FC236}">
                <a16:creationId xmlns:a16="http://schemas.microsoft.com/office/drawing/2014/main" id="{316797D1-830C-DF4B-BF95-F951ADF28E82}"/>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349250</xdr:colOff>
      <xdr:row>19</xdr:row>
      <xdr:rowOff>127000</xdr:rowOff>
    </xdr:from>
    <xdr:to>
      <xdr:col>9</xdr:col>
      <xdr:colOff>184150</xdr:colOff>
      <xdr:row>22</xdr:row>
      <xdr:rowOff>152400</xdr:rowOff>
    </xdr:to>
    <xdr:grpSp>
      <xdr:nvGrpSpPr>
        <xdr:cNvPr id="787" name="Group 786">
          <a:extLst>
            <a:ext uri="{FF2B5EF4-FFF2-40B4-BE49-F238E27FC236}">
              <a16:creationId xmlns:a16="http://schemas.microsoft.com/office/drawing/2014/main" id="{C0E90709-7B0F-8549-8888-E65C432C7233}"/>
            </a:ext>
          </a:extLst>
        </xdr:cNvPr>
        <xdr:cNvGrpSpPr/>
      </xdr:nvGrpSpPr>
      <xdr:grpSpPr>
        <a:xfrm>
          <a:off x="6953250" y="3746500"/>
          <a:ext cx="660400" cy="596900"/>
          <a:chOff x="10699750" y="6184900"/>
          <a:chExt cx="660400" cy="596900"/>
        </a:xfrm>
        <a:noFill/>
      </xdr:grpSpPr>
      <xdr:sp macro="" textlink="'Pivottables 2'!F5">
        <xdr:nvSpPr>
          <xdr:cNvPr id="788" name="TextBox 787">
            <a:extLst>
              <a:ext uri="{FF2B5EF4-FFF2-40B4-BE49-F238E27FC236}">
                <a16:creationId xmlns:a16="http://schemas.microsoft.com/office/drawing/2014/main" id="{5A805E37-5C35-1346-ADB7-EF0270494D8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9" name="TextBox 788">
            <a:extLst>
              <a:ext uri="{FF2B5EF4-FFF2-40B4-BE49-F238E27FC236}">
                <a16:creationId xmlns:a16="http://schemas.microsoft.com/office/drawing/2014/main" id="{EE59A754-6B61-624F-9A01-5D8BD48FF458}"/>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247650</xdr:colOff>
      <xdr:row>17</xdr:row>
      <xdr:rowOff>114300</xdr:rowOff>
    </xdr:from>
    <xdr:to>
      <xdr:col>9</xdr:col>
      <xdr:colOff>82550</xdr:colOff>
      <xdr:row>20</xdr:row>
      <xdr:rowOff>139700</xdr:rowOff>
    </xdr:to>
    <xdr:grpSp>
      <xdr:nvGrpSpPr>
        <xdr:cNvPr id="790" name="Group 789">
          <a:extLst>
            <a:ext uri="{FF2B5EF4-FFF2-40B4-BE49-F238E27FC236}">
              <a16:creationId xmlns:a16="http://schemas.microsoft.com/office/drawing/2014/main" id="{E5013DD6-7086-8348-A327-27BB450C03D9}"/>
            </a:ext>
          </a:extLst>
        </xdr:cNvPr>
        <xdr:cNvGrpSpPr/>
      </xdr:nvGrpSpPr>
      <xdr:grpSpPr>
        <a:xfrm>
          <a:off x="6851650" y="3352800"/>
          <a:ext cx="660400" cy="596900"/>
          <a:chOff x="10699750" y="6184900"/>
          <a:chExt cx="660400" cy="596900"/>
        </a:xfrm>
        <a:noFill/>
      </xdr:grpSpPr>
      <xdr:sp macro="" textlink="'Pivottables 2'!F5">
        <xdr:nvSpPr>
          <xdr:cNvPr id="791" name="TextBox 790">
            <a:extLst>
              <a:ext uri="{FF2B5EF4-FFF2-40B4-BE49-F238E27FC236}">
                <a16:creationId xmlns:a16="http://schemas.microsoft.com/office/drawing/2014/main" id="{F5FDEA4A-E200-9E47-AB6E-0C5DC2456676}"/>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92" name="TextBox 791">
            <a:extLst>
              <a:ext uri="{FF2B5EF4-FFF2-40B4-BE49-F238E27FC236}">
                <a16:creationId xmlns:a16="http://schemas.microsoft.com/office/drawing/2014/main" id="{0CA926C2-4453-6446-A854-B9A86C833090}"/>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793750</xdr:colOff>
      <xdr:row>18</xdr:row>
      <xdr:rowOff>38100</xdr:rowOff>
    </xdr:from>
    <xdr:to>
      <xdr:col>9</xdr:col>
      <xdr:colOff>628650</xdr:colOff>
      <xdr:row>21</xdr:row>
      <xdr:rowOff>63500</xdr:rowOff>
    </xdr:to>
    <xdr:grpSp>
      <xdr:nvGrpSpPr>
        <xdr:cNvPr id="793" name="Group 792">
          <a:extLst>
            <a:ext uri="{FF2B5EF4-FFF2-40B4-BE49-F238E27FC236}">
              <a16:creationId xmlns:a16="http://schemas.microsoft.com/office/drawing/2014/main" id="{B9A0494F-1F5F-C942-A33A-541392D5AD56}"/>
            </a:ext>
          </a:extLst>
        </xdr:cNvPr>
        <xdr:cNvGrpSpPr/>
      </xdr:nvGrpSpPr>
      <xdr:grpSpPr>
        <a:xfrm>
          <a:off x="7397750" y="3467100"/>
          <a:ext cx="660400" cy="596900"/>
          <a:chOff x="10699750" y="6184900"/>
          <a:chExt cx="660400" cy="596900"/>
        </a:xfrm>
        <a:noFill/>
      </xdr:grpSpPr>
      <xdr:sp macro="" textlink="'Pivottables 2'!F5">
        <xdr:nvSpPr>
          <xdr:cNvPr id="794" name="TextBox 793">
            <a:extLst>
              <a:ext uri="{FF2B5EF4-FFF2-40B4-BE49-F238E27FC236}">
                <a16:creationId xmlns:a16="http://schemas.microsoft.com/office/drawing/2014/main" id="{F45DE774-C0BA-634B-A311-7BD7F440F3DA}"/>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95" name="TextBox 794">
            <a:extLst>
              <a:ext uri="{FF2B5EF4-FFF2-40B4-BE49-F238E27FC236}">
                <a16:creationId xmlns:a16="http://schemas.microsoft.com/office/drawing/2014/main" id="{F78F588E-80B8-4944-98BF-1BD652989EFD}"/>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254000</xdr:colOff>
      <xdr:row>16</xdr:row>
      <xdr:rowOff>19050</xdr:rowOff>
    </xdr:from>
    <xdr:to>
      <xdr:col>9</xdr:col>
      <xdr:colOff>88900</xdr:colOff>
      <xdr:row>19</xdr:row>
      <xdr:rowOff>44450</xdr:rowOff>
    </xdr:to>
    <xdr:grpSp>
      <xdr:nvGrpSpPr>
        <xdr:cNvPr id="796" name="Group 795">
          <a:extLst>
            <a:ext uri="{FF2B5EF4-FFF2-40B4-BE49-F238E27FC236}">
              <a16:creationId xmlns:a16="http://schemas.microsoft.com/office/drawing/2014/main" id="{8F008B6B-01EB-914A-9D9C-A2D026753F8D}"/>
            </a:ext>
          </a:extLst>
        </xdr:cNvPr>
        <xdr:cNvGrpSpPr/>
      </xdr:nvGrpSpPr>
      <xdr:grpSpPr>
        <a:xfrm>
          <a:off x="6858000" y="3067050"/>
          <a:ext cx="660400" cy="596900"/>
          <a:chOff x="12674600" y="6165850"/>
          <a:chExt cx="660400" cy="596900"/>
        </a:xfrm>
        <a:noFill/>
      </xdr:grpSpPr>
      <xdr:sp macro="" textlink="'Pivottables 2'!I5">
        <xdr:nvSpPr>
          <xdr:cNvPr id="797" name="TextBox 796">
            <a:extLst>
              <a:ext uri="{FF2B5EF4-FFF2-40B4-BE49-F238E27FC236}">
                <a16:creationId xmlns:a16="http://schemas.microsoft.com/office/drawing/2014/main" id="{C40A2E4E-3277-B145-8F07-2117524D941B}"/>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798" name="TextBox 797">
            <a:extLst>
              <a:ext uri="{FF2B5EF4-FFF2-40B4-BE49-F238E27FC236}">
                <a16:creationId xmlns:a16="http://schemas.microsoft.com/office/drawing/2014/main" id="{DF4117DE-8E07-D243-BCC3-B03E9B2F8F2D}"/>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139700</xdr:colOff>
      <xdr:row>16</xdr:row>
      <xdr:rowOff>107950</xdr:rowOff>
    </xdr:from>
    <xdr:to>
      <xdr:col>8</xdr:col>
      <xdr:colOff>800100</xdr:colOff>
      <xdr:row>19</xdr:row>
      <xdr:rowOff>133350</xdr:rowOff>
    </xdr:to>
    <xdr:grpSp>
      <xdr:nvGrpSpPr>
        <xdr:cNvPr id="799" name="Group 798">
          <a:extLst>
            <a:ext uri="{FF2B5EF4-FFF2-40B4-BE49-F238E27FC236}">
              <a16:creationId xmlns:a16="http://schemas.microsoft.com/office/drawing/2014/main" id="{081E5C2D-9A36-974F-B528-8F4BB4B6AB1E}"/>
            </a:ext>
          </a:extLst>
        </xdr:cNvPr>
        <xdr:cNvGrpSpPr/>
      </xdr:nvGrpSpPr>
      <xdr:grpSpPr>
        <a:xfrm>
          <a:off x="6743700" y="3155950"/>
          <a:ext cx="660400" cy="596900"/>
          <a:chOff x="12674600" y="6165850"/>
          <a:chExt cx="660400" cy="596900"/>
        </a:xfrm>
        <a:noFill/>
      </xdr:grpSpPr>
      <xdr:sp macro="" textlink="'Pivottables 2'!I5">
        <xdr:nvSpPr>
          <xdr:cNvPr id="800" name="TextBox 799">
            <a:extLst>
              <a:ext uri="{FF2B5EF4-FFF2-40B4-BE49-F238E27FC236}">
                <a16:creationId xmlns:a16="http://schemas.microsoft.com/office/drawing/2014/main" id="{DAC050F7-0322-914B-82B5-B14FF29D4D66}"/>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1" name="TextBox 800">
            <a:extLst>
              <a:ext uri="{FF2B5EF4-FFF2-40B4-BE49-F238E27FC236}">
                <a16:creationId xmlns:a16="http://schemas.microsoft.com/office/drawing/2014/main" id="{DC55C817-8F78-E942-B27B-67831B5C3326}"/>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571500</xdr:colOff>
      <xdr:row>17</xdr:row>
      <xdr:rowOff>31750</xdr:rowOff>
    </xdr:from>
    <xdr:to>
      <xdr:col>9</xdr:col>
      <xdr:colOff>406400</xdr:colOff>
      <xdr:row>20</xdr:row>
      <xdr:rowOff>57150</xdr:rowOff>
    </xdr:to>
    <xdr:grpSp>
      <xdr:nvGrpSpPr>
        <xdr:cNvPr id="802" name="Group 801">
          <a:extLst>
            <a:ext uri="{FF2B5EF4-FFF2-40B4-BE49-F238E27FC236}">
              <a16:creationId xmlns:a16="http://schemas.microsoft.com/office/drawing/2014/main" id="{8B5337A4-2D5A-FA4C-AB29-5235F477775C}"/>
            </a:ext>
          </a:extLst>
        </xdr:cNvPr>
        <xdr:cNvGrpSpPr/>
      </xdr:nvGrpSpPr>
      <xdr:grpSpPr>
        <a:xfrm>
          <a:off x="7175500" y="3270250"/>
          <a:ext cx="660400" cy="596900"/>
          <a:chOff x="12674600" y="6165850"/>
          <a:chExt cx="660400" cy="596900"/>
        </a:xfrm>
        <a:noFill/>
      </xdr:grpSpPr>
      <xdr:sp macro="" textlink="'Pivottables 2'!I5">
        <xdr:nvSpPr>
          <xdr:cNvPr id="803" name="TextBox 802">
            <a:extLst>
              <a:ext uri="{FF2B5EF4-FFF2-40B4-BE49-F238E27FC236}">
                <a16:creationId xmlns:a16="http://schemas.microsoft.com/office/drawing/2014/main" id="{DBDA3C1B-58C7-A441-998A-1860F61666D5}"/>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4" name="TextBox 803">
            <a:extLst>
              <a:ext uri="{FF2B5EF4-FFF2-40B4-BE49-F238E27FC236}">
                <a16:creationId xmlns:a16="http://schemas.microsoft.com/office/drawing/2014/main" id="{D7D11F09-AFD8-244C-AA87-EA46B1BACDE4}"/>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469900</xdr:colOff>
      <xdr:row>17</xdr:row>
      <xdr:rowOff>133350</xdr:rowOff>
    </xdr:from>
    <xdr:to>
      <xdr:col>9</xdr:col>
      <xdr:colOff>304800</xdr:colOff>
      <xdr:row>20</xdr:row>
      <xdr:rowOff>158750</xdr:rowOff>
    </xdr:to>
    <xdr:grpSp>
      <xdr:nvGrpSpPr>
        <xdr:cNvPr id="805" name="Group 804">
          <a:extLst>
            <a:ext uri="{FF2B5EF4-FFF2-40B4-BE49-F238E27FC236}">
              <a16:creationId xmlns:a16="http://schemas.microsoft.com/office/drawing/2014/main" id="{CF8EA79F-C4E0-894E-8EE9-39D13886B705}"/>
            </a:ext>
          </a:extLst>
        </xdr:cNvPr>
        <xdr:cNvGrpSpPr/>
      </xdr:nvGrpSpPr>
      <xdr:grpSpPr>
        <a:xfrm>
          <a:off x="7073900" y="3371850"/>
          <a:ext cx="660400" cy="596900"/>
          <a:chOff x="12674600" y="6165850"/>
          <a:chExt cx="660400" cy="596900"/>
        </a:xfrm>
        <a:noFill/>
      </xdr:grpSpPr>
      <xdr:sp macro="" textlink="'Pivottables 2'!I5">
        <xdr:nvSpPr>
          <xdr:cNvPr id="806" name="TextBox 805">
            <a:extLst>
              <a:ext uri="{FF2B5EF4-FFF2-40B4-BE49-F238E27FC236}">
                <a16:creationId xmlns:a16="http://schemas.microsoft.com/office/drawing/2014/main" id="{85D3D5E2-BA21-B043-9B25-BFC159AD1EF2}"/>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7" name="TextBox 806">
            <a:extLst>
              <a:ext uri="{FF2B5EF4-FFF2-40B4-BE49-F238E27FC236}">
                <a16:creationId xmlns:a16="http://schemas.microsoft.com/office/drawing/2014/main" id="{3EF783A3-FF3C-AF47-90D9-7150DDFC985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17</xdr:row>
      <xdr:rowOff>31750</xdr:rowOff>
    </xdr:from>
    <xdr:to>
      <xdr:col>9</xdr:col>
      <xdr:colOff>190500</xdr:colOff>
      <xdr:row>20</xdr:row>
      <xdr:rowOff>57150</xdr:rowOff>
    </xdr:to>
    <xdr:grpSp>
      <xdr:nvGrpSpPr>
        <xdr:cNvPr id="808" name="Group 807">
          <a:extLst>
            <a:ext uri="{FF2B5EF4-FFF2-40B4-BE49-F238E27FC236}">
              <a16:creationId xmlns:a16="http://schemas.microsoft.com/office/drawing/2014/main" id="{247C3AAD-BA45-4849-BA07-AAB8C9DEF0D0}"/>
            </a:ext>
          </a:extLst>
        </xdr:cNvPr>
        <xdr:cNvGrpSpPr/>
      </xdr:nvGrpSpPr>
      <xdr:grpSpPr>
        <a:xfrm>
          <a:off x="6959600" y="3270250"/>
          <a:ext cx="660400" cy="596900"/>
          <a:chOff x="12674600" y="6165850"/>
          <a:chExt cx="660400" cy="596900"/>
        </a:xfrm>
        <a:noFill/>
      </xdr:grpSpPr>
      <xdr:sp macro="" textlink="'Pivottables 2'!I5">
        <xdr:nvSpPr>
          <xdr:cNvPr id="809" name="TextBox 808">
            <a:extLst>
              <a:ext uri="{FF2B5EF4-FFF2-40B4-BE49-F238E27FC236}">
                <a16:creationId xmlns:a16="http://schemas.microsoft.com/office/drawing/2014/main" id="{AE2E3960-2CE0-8C4A-80C6-884DEDB55DE1}"/>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0" name="TextBox 809">
            <a:extLst>
              <a:ext uri="{FF2B5EF4-FFF2-40B4-BE49-F238E27FC236}">
                <a16:creationId xmlns:a16="http://schemas.microsoft.com/office/drawing/2014/main" id="{B7F608AC-C23C-7945-A4DF-342E12D898B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17</xdr:row>
      <xdr:rowOff>133350</xdr:rowOff>
    </xdr:from>
    <xdr:to>
      <xdr:col>9</xdr:col>
      <xdr:colOff>190500</xdr:colOff>
      <xdr:row>20</xdr:row>
      <xdr:rowOff>158750</xdr:rowOff>
    </xdr:to>
    <xdr:grpSp>
      <xdr:nvGrpSpPr>
        <xdr:cNvPr id="811" name="Group 810">
          <a:extLst>
            <a:ext uri="{FF2B5EF4-FFF2-40B4-BE49-F238E27FC236}">
              <a16:creationId xmlns:a16="http://schemas.microsoft.com/office/drawing/2014/main" id="{AED9F37D-3D0E-B749-8C3C-AE8915831CDE}"/>
            </a:ext>
          </a:extLst>
        </xdr:cNvPr>
        <xdr:cNvGrpSpPr/>
      </xdr:nvGrpSpPr>
      <xdr:grpSpPr>
        <a:xfrm>
          <a:off x="6959600" y="3371850"/>
          <a:ext cx="660400" cy="596900"/>
          <a:chOff x="12674600" y="6165850"/>
          <a:chExt cx="660400" cy="596900"/>
        </a:xfrm>
        <a:noFill/>
      </xdr:grpSpPr>
      <xdr:sp macro="" textlink="'Pivottables 2'!I5">
        <xdr:nvSpPr>
          <xdr:cNvPr id="812" name="TextBox 811">
            <a:extLst>
              <a:ext uri="{FF2B5EF4-FFF2-40B4-BE49-F238E27FC236}">
                <a16:creationId xmlns:a16="http://schemas.microsoft.com/office/drawing/2014/main" id="{2684A5BF-538F-2043-99D5-2B33BB77D181}"/>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3" name="TextBox 812">
            <a:extLst>
              <a:ext uri="{FF2B5EF4-FFF2-40B4-BE49-F238E27FC236}">
                <a16:creationId xmlns:a16="http://schemas.microsoft.com/office/drawing/2014/main" id="{1BDED732-9B15-A74A-B2E1-EC222F5FC13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254000</xdr:colOff>
      <xdr:row>18</xdr:row>
      <xdr:rowOff>31750</xdr:rowOff>
    </xdr:from>
    <xdr:to>
      <xdr:col>9</xdr:col>
      <xdr:colOff>88900</xdr:colOff>
      <xdr:row>21</xdr:row>
      <xdr:rowOff>57150</xdr:rowOff>
    </xdr:to>
    <xdr:grpSp>
      <xdr:nvGrpSpPr>
        <xdr:cNvPr id="814" name="Group 813">
          <a:extLst>
            <a:ext uri="{FF2B5EF4-FFF2-40B4-BE49-F238E27FC236}">
              <a16:creationId xmlns:a16="http://schemas.microsoft.com/office/drawing/2014/main" id="{16D4A41F-A7DC-DD42-87B9-F89CBCC45100}"/>
            </a:ext>
          </a:extLst>
        </xdr:cNvPr>
        <xdr:cNvGrpSpPr/>
      </xdr:nvGrpSpPr>
      <xdr:grpSpPr>
        <a:xfrm>
          <a:off x="6858000" y="3460750"/>
          <a:ext cx="660400" cy="596900"/>
          <a:chOff x="12674600" y="6165850"/>
          <a:chExt cx="660400" cy="596900"/>
        </a:xfrm>
        <a:noFill/>
      </xdr:grpSpPr>
      <xdr:sp macro="" textlink="'Pivottables 2'!I5">
        <xdr:nvSpPr>
          <xdr:cNvPr id="815" name="TextBox 814">
            <a:extLst>
              <a:ext uri="{FF2B5EF4-FFF2-40B4-BE49-F238E27FC236}">
                <a16:creationId xmlns:a16="http://schemas.microsoft.com/office/drawing/2014/main" id="{FB60038B-B8A2-BF4F-905C-5522D9CA1FF2}"/>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6" name="TextBox 815">
            <a:extLst>
              <a:ext uri="{FF2B5EF4-FFF2-40B4-BE49-F238E27FC236}">
                <a16:creationId xmlns:a16="http://schemas.microsoft.com/office/drawing/2014/main" id="{2880F0AE-AF67-5949-8B20-04AAD641315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571500</xdr:colOff>
      <xdr:row>16</xdr:row>
      <xdr:rowOff>120650</xdr:rowOff>
    </xdr:from>
    <xdr:to>
      <xdr:col>9</xdr:col>
      <xdr:colOff>406400</xdr:colOff>
      <xdr:row>19</xdr:row>
      <xdr:rowOff>146050</xdr:rowOff>
    </xdr:to>
    <xdr:grpSp>
      <xdr:nvGrpSpPr>
        <xdr:cNvPr id="817" name="Group 816">
          <a:extLst>
            <a:ext uri="{FF2B5EF4-FFF2-40B4-BE49-F238E27FC236}">
              <a16:creationId xmlns:a16="http://schemas.microsoft.com/office/drawing/2014/main" id="{43E9EAD1-72AF-2645-A974-55596C710376}"/>
            </a:ext>
          </a:extLst>
        </xdr:cNvPr>
        <xdr:cNvGrpSpPr/>
      </xdr:nvGrpSpPr>
      <xdr:grpSpPr>
        <a:xfrm>
          <a:off x="7175500" y="3168650"/>
          <a:ext cx="660400" cy="596900"/>
          <a:chOff x="12674600" y="6165850"/>
          <a:chExt cx="660400" cy="596900"/>
        </a:xfrm>
        <a:noFill/>
      </xdr:grpSpPr>
      <xdr:sp macro="" textlink="'Pivottables 2'!I5">
        <xdr:nvSpPr>
          <xdr:cNvPr id="818" name="TextBox 817">
            <a:extLst>
              <a:ext uri="{FF2B5EF4-FFF2-40B4-BE49-F238E27FC236}">
                <a16:creationId xmlns:a16="http://schemas.microsoft.com/office/drawing/2014/main" id="{6AEE6A09-AF2D-1148-99F5-E64BBE179FB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9" name="TextBox 818">
            <a:extLst>
              <a:ext uri="{FF2B5EF4-FFF2-40B4-BE49-F238E27FC236}">
                <a16:creationId xmlns:a16="http://schemas.microsoft.com/office/drawing/2014/main" id="{B4982053-BC8D-B946-9C90-06C77EE747D8}"/>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18</xdr:row>
      <xdr:rowOff>133350</xdr:rowOff>
    </xdr:from>
    <xdr:to>
      <xdr:col>9</xdr:col>
      <xdr:colOff>190500</xdr:colOff>
      <xdr:row>21</xdr:row>
      <xdr:rowOff>158750</xdr:rowOff>
    </xdr:to>
    <xdr:grpSp>
      <xdr:nvGrpSpPr>
        <xdr:cNvPr id="820" name="Group 819">
          <a:extLst>
            <a:ext uri="{FF2B5EF4-FFF2-40B4-BE49-F238E27FC236}">
              <a16:creationId xmlns:a16="http://schemas.microsoft.com/office/drawing/2014/main" id="{1DA6717D-D2A3-5D42-B865-E5AC21E16BDA}"/>
            </a:ext>
          </a:extLst>
        </xdr:cNvPr>
        <xdr:cNvGrpSpPr/>
      </xdr:nvGrpSpPr>
      <xdr:grpSpPr>
        <a:xfrm>
          <a:off x="6959600" y="3562350"/>
          <a:ext cx="660400" cy="596900"/>
          <a:chOff x="12674600" y="6165850"/>
          <a:chExt cx="660400" cy="596900"/>
        </a:xfrm>
        <a:noFill/>
      </xdr:grpSpPr>
      <xdr:sp macro="" textlink="'Pivottables 2'!I5">
        <xdr:nvSpPr>
          <xdr:cNvPr id="821" name="TextBox 820">
            <a:extLst>
              <a:ext uri="{FF2B5EF4-FFF2-40B4-BE49-F238E27FC236}">
                <a16:creationId xmlns:a16="http://schemas.microsoft.com/office/drawing/2014/main" id="{54183A75-5C22-9D46-AA1F-896EF7C0DF1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2" name="TextBox 821">
            <a:extLst>
              <a:ext uri="{FF2B5EF4-FFF2-40B4-BE49-F238E27FC236}">
                <a16:creationId xmlns:a16="http://schemas.microsoft.com/office/drawing/2014/main" id="{B41FB770-ED8F-D443-A5FC-D4414C87404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139700</xdr:colOff>
      <xdr:row>18</xdr:row>
      <xdr:rowOff>133350</xdr:rowOff>
    </xdr:from>
    <xdr:to>
      <xdr:col>8</xdr:col>
      <xdr:colOff>800100</xdr:colOff>
      <xdr:row>21</xdr:row>
      <xdr:rowOff>158750</xdr:rowOff>
    </xdr:to>
    <xdr:grpSp>
      <xdr:nvGrpSpPr>
        <xdr:cNvPr id="823" name="Group 822">
          <a:extLst>
            <a:ext uri="{FF2B5EF4-FFF2-40B4-BE49-F238E27FC236}">
              <a16:creationId xmlns:a16="http://schemas.microsoft.com/office/drawing/2014/main" id="{7BBA2212-3BDA-7249-9D56-002C7B7C87E7}"/>
            </a:ext>
          </a:extLst>
        </xdr:cNvPr>
        <xdr:cNvGrpSpPr/>
      </xdr:nvGrpSpPr>
      <xdr:grpSpPr>
        <a:xfrm>
          <a:off x="6743700" y="3562350"/>
          <a:ext cx="660400" cy="596900"/>
          <a:chOff x="12674600" y="6165850"/>
          <a:chExt cx="660400" cy="596900"/>
        </a:xfrm>
        <a:noFill/>
      </xdr:grpSpPr>
      <xdr:sp macro="" textlink="'Pivottables 2'!I5">
        <xdr:nvSpPr>
          <xdr:cNvPr id="824" name="TextBox 823">
            <a:extLst>
              <a:ext uri="{FF2B5EF4-FFF2-40B4-BE49-F238E27FC236}">
                <a16:creationId xmlns:a16="http://schemas.microsoft.com/office/drawing/2014/main" id="{AC8ACCB1-3DF1-E940-BC9C-87925075E84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5" name="TextBox 824">
            <a:extLst>
              <a:ext uri="{FF2B5EF4-FFF2-40B4-BE49-F238E27FC236}">
                <a16:creationId xmlns:a16="http://schemas.microsoft.com/office/drawing/2014/main" id="{89940076-1AA7-A946-B256-64AD887E54D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25400</xdr:colOff>
      <xdr:row>19</xdr:row>
      <xdr:rowOff>57150</xdr:rowOff>
    </xdr:from>
    <xdr:to>
      <xdr:col>8</xdr:col>
      <xdr:colOff>685800</xdr:colOff>
      <xdr:row>22</xdr:row>
      <xdr:rowOff>82550</xdr:rowOff>
    </xdr:to>
    <xdr:grpSp>
      <xdr:nvGrpSpPr>
        <xdr:cNvPr id="826" name="Group 825">
          <a:extLst>
            <a:ext uri="{FF2B5EF4-FFF2-40B4-BE49-F238E27FC236}">
              <a16:creationId xmlns:a16="http://schemas.microsoft.com/office/drawing/2014/main" id="{A8CBA073-1B69-8043-A352-B43BAD4F3A71}"/>
            </a:ext>
          </a:extLst>
        </xdr:cNvPr>
        <xdr:cNvGrpSpPr/>
      </xdr:nvGrpSpPr>
      <xdr:grpSpPr>
        <a:xfrm>
          <a:off x="6629400" y="3676650"/>
          <a:ext cx="660400" cy="596900"/>
          <a:chOff x="12674600" y="6165850"/>
          <a:chExt cx="660400" cy="596900"/>
        </a:xfrm>
        <a:noFill/>
      </xdr:grpSpPr>
      <xdr:sp macro="" textlink="'Pivottables 2'!I5">
        <xdr:nvSpPr>
          <xdr:cNvPr id="827" name="TextBox 826">
            <a:extLst>
              <a:ext uri="{FF2B5EF4-FFF2-40B4-BE49-F238E27FC236}">
                <a16:creationId xmlns:a16="http://schemas.microsoft.com/office/drawing/2014/main" id="{B7AA9C63-FA6D-CE43-B62D-8F003D363953}"/>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8" name="TextBox 827">
            <a:extLst>
              <a:ext uri="{FF2B5EF4-FFF2-40B4-BE49-F238E27FC236}">
                <a16:creationId xmlns:a16="http://schemas.microsoft.com/office/drawing/2014/main" id="{29856299-F6FD-C44F-A037-8F61601D4268}"/>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247650</xdr:colOff>
      <xdr:row>18</xdr:row>
      <xdr:rowOff>139700</xdr:rowOff>
    </xdr:from>
    <xdr:to>
      <xdr:col>9</xdr:col>
      <xdr:colOff>82550</xdr:colOff>
      <xdr:row>21</xdr:row>
      <xdr:rowOff>165100</xdr:rowOff>
    </xdr:to>
    <xdr:grpSp>
      <xdr:nvGrpSpPr>
        <xdr:cNvPr id="829" name="Group 828">
          <a:extLst>
            <a:ext uri="{FF2B5EF4-FFF2-40B4-BE49-F238E27FC236}">
              <a16:creationId xmlns:a16="http://schemas.microsoft.com/office/drawing/2014/main" id="{873168D6-8427-F847-AAF2-285281D7AA5B}"/>
            </a:ext>
          </a:extLst>
        </xdr:cNvPr>
        <xdr:cNvGrpSpPr/>
      </xdr:nvGrpSpPr>
      <xdr:grpSpPr>
        <a:xfrm>
          <a:off x="6851650" y="3568700"/>
          <a:ext cx="660400" cy="596900"/>
          <a:chOff x="10699750" y="6184900"/>
          <a:chExt cx="660400" cy="596900"/>
        </a:xfrm>
        <a:noFill/>
      </xdr:grpSpPr>
      <xdr:sp macro="" textlink="'Pivottables 2'!F5">
        <xdr:nvSpPr>
          <xdr:cNvPr id="830" name="TextBox 829">
            <a:extLst>
              <a:ext uri="{FF2B5EF4-FFF2-40B4-BE49-F238E27FC236}">
                <a16:creationId xmlns:a16="http://schemas.microsoft.com/office/drawing/2014/main" id="{7FE349F8-5BE2-FE48-90C2-8F1E03DB66C5}"/>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1" name="TextBox 830">
            <a:extLst>
              <a:ext uri="{FF2B5EF4-FFF2-40B4-BE49-F238E27FC236}">
                <a16:creationId xmlns:a16="http://schemas.microsoft.com/office/drawing/2014/main" id="{53F77BF8-6BD3-AF42-A65D-B9DD241D77D3}"/>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565150</xdr:colOff>
      <xdr:row>16</xdr:row>
      <xdr:rowOff>12700</xdr:rowOff>
    </xdr:from>
    <xdr:to>
      <xdr:col>9</xdr:col>
      <xdr:colOff>400050</xdr:colOff>
      <xdr:row>19</xdr:row>
      <xdr:rowOff>38100</xdr:rowOff>
    </xdr:to>
    <xdr:grpSp>
      <xdr:nvGrpSpPr>
        <xdr:cNvPr id="832" name="Group 831">
          <a:extLst>
            <a:ext uri="{FF2B5EF4-FFF2-40B4-BE49-F238E27FC236}">
              <a16:creationId xmlns:a16="http://schemas.microsoft.com/office/drawing/2014/main" id="{4EA6F33B-54B0-8A4E-A17A-9EB7B37A1A09}"/>
            </a:ext>
          </a:extLst>
        </xdr:cNvPr>
        <xdr:cNvGrpSpPr/>
      </xdr:nvGrpSpPr>
      <xdr:grpSpPr>
        <a:xfrm>
          <a:off x="7169150" y="3060700"/>
          <a:ext cx="660400" cy="596900"/>
          <a:chOff x="10699750" y="6184900"/>
          <a:chExt cx="660400" cy="596900"/>
        </a:xfrm>
        <a:noFill/>
      </xdr:grpSpPr>
      <xdr:sp macro="" textlink="'Pivottables 2'!F5">
        <xdr:nvSpPr>
          <xdr:cNvPr id="833" name="TextBox 832">
            <a:extLst>
              <a:ext uri="{FF2B5EF4-FFF2-40B4-BE49-F238E27FC236}">
                <a16:creationId xmlns:a16="http://schemas.microsoft.com/office/drawing/2014/main" id="{8C5BA67C-BDF0-9B40-8C4F-00CD035628BB}"/>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4" name="TextBox 833">
            <a:extLst>
              <a:ext uri="{FF2B5EF4-FFF2-40B4-BE49-F238E27FC236}">
                <a16:creationId xmlns:a16="http://schemas.microsoft.com/office/drawing/2014/main" id="{2A7FAD39-5491-E646-A394-3C972B611918}"/>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577850</xdr:colOff>
      <xdr:row>18</xdr:row>
      <xdr:rowOff>38100</xdr:rowOff>
    </xdr:from>
    <xdr:to>
      <xdr:col>9</xdr:col>
      <xdr:colOff>412750</xdr:colOff>
      <xdr:row>21</xdr:row>
      <xdr:rowOff>63500</xdr:rowOff>
    </xdr:to>
    <xdr:grpSp>
      <xdr:nvGrpSpPr>
        <xdr:cNvPr id="835" name="Group 834">
          <a:extLst>
            <a:ext uri="{FF2B5EF4-FFF2-40B4-BE49-F238E27FC236}">
              <a16:creationId xmlns:a16="http://schemas.microsoft.com/office/drawing/2014/main" id="{B37720AD-7914-0D4C-8193-388F45A1AADE}"/>
            </a:ext>
          </a:extLst>
        </xdr:cNvPr>
        <xdr:cNvGrpSpPr/>
      </xdr:nvGrpSpPr>
      <xdr:grpSpPr>
        <a:xfrm>
          <a:off x="7181850" y="3467100"/>
          <a:ext cx="660400" cy="596900"/>
          <a:chOff x="10699750" y="6184900"/>
          <a:chExt cx="660400" cy="596900"/>
        </a:xfrm>
        <a:noFill/>
      </xdr:grpSpPr>
      <xdr:sp macro="" textlink="'Pivottables 2'!F5">
        <xdr:nvSpPr>
          <xdr:cNvPr id="836" name="TextBox 835">
            <a:extLst>
              <a:ext uri="{FF2B5EF4-FFF2-40B4-BE49-F238E27FC236}">
                <a16:creationId xmlns:a16="http://schemas.microsoft.com/office/drawing/2014/main" id="{15A30869-A4A6-6F46-ACBE-F4BE695AB192}"/>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7" name="TextBox 836">
            <a:extLst>
              <a:ext uri="{FF2B5EF4-FFF2-40B4-BE49-F238E27FC236}">
                <a16:creationId xmlns:a16="http://schemas.microsoft.com/office/drawing/2014/main" id="{516ADB5C-4884-2844-8DD5-D4A84972F45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577850</xdr:colOff>
      <xdr:row>19</xdr:row>
      <xdr:rowOff>50800</xdr:rowOff>
    </xdr:from>
    <xdr:to>
      <xdr:col>9</xdr:col>
      <xdr:colOff>412750</xdr:colOff>
      <xdr:row>22</xdr:row>
      <xdr:rowOff>76200</xdr:rowOff>
    </xdr:to>
    <xdr:grpSp>
      <xdr:nvGrpSpPr>
        <xdr:cNvPr id="838" name="Group 837">
          <a:extLst>
            <a:ext uri="{FF2B5EF4-FFF2-40B4-BE49-F238E27FC236}">
              <a16:creationId xmlns:a16="http://schemas.microsoft.com/office/drawing/2014/main" id="{19E05949-90CF-E447-AEA3-99FFB9309C19}"/>
            </a:ext>
          </a:extLst>
        </xdr:cNvPr>
        <xdr:cNvGrpSpPr/>
      </xdr:nvGrpSpPr>
      <xdr:grpSpPr>
        <a:xfrm>
          <a:off x="7181850" y="3670300"/>
          <a:ext cx="660400" cy="596900"/>
          <a:chOff x="10699750" y="6184900"/>
          <a:chExt cx="660400" cy="596900"/>
        </a:xfrm>
        <a:noFill/>
      </xdr:grpSpPr>
      <xdr:sp macro="" textlink="'Pivottables 2'!F5">
        <xdr:nvSpPr>
          <xdr:cNvPr id="839" name="TextBox 838">
            <a:extLst>
              <a:ext uri="{FF2B5EF4-FFF2-40B4-BE49-F238E27FC236}">
                <a16:creationId xmlns:a16="http://schemas.microsoft.com/office/drawing/2014/main" id="{25F975C8-B486-E048-8A90-CAF55E0F4B69}"/>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40" name="TextBox 839">
            <a:extLst>
              <a:ext uri="{FF2B5EF4-FFF2-40B4-BE49-F238E27FC236}">
                <a16:creationId xmlns:a16="http://schemas.microsoft.com/office/drawing/2014/main" id="{D2E4FDD3-F705-734F-A54B-ADDAD2A2F81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279808</xdr:colOff>
      <xdr:row>11</xdr:row>
      <xdr:rowOff>64507</xdr:rowOff>
    </xdr:from>
    <xdr:to>
      <xdr:col>14</xdr:col>
      <xdr:colOff>106535</xdr:colOff>
      <xdr:row>16</xdr:row>
      <xdr:rowOff>150405</xdr:rowOff>
    </xdr:to>
    <xdr:sp macro="" textlink="">
      <xdr:nvSpPr>
        <xdr:cNvPr id="842" name="Arc 841">
          <a:extLst>
            <a:ext uri="{FF2B5EF4-FFF2-40B4-BE49-F238E27FC236}">
              <a16:creationId xmlns:a16="http://schemas.microsoft.com/office/drawing/2014/main" id="{2B751480-1534-2141-A1C2-BD469EDAC679}"/>
            </a:ext>
          </a:extLst>
        </xdr:cNvPr>
        <xdr:cNvSpPr/>
      </xdr:nvSpPr>
      <xdr:spPr>
        <a:xfrm rot="10996967" flipV="1">
          <a:off x="6883808" y="2160007"/>
          <a:ext cx="4779727" cy="1038398"/>
        </a:xfrm>
        <a:prstGeom prst="arc">
          <a:avLst>
            <a:gd name="adj1" fmla="val 10874547"/>
            <a:gd name="adj2" fmla="val 21435591"/>
          </a:avLst>
        </a:prstGeom>
        <a:noFill/>
        <a:ln w="22225">
          <a:gradFill flip="none" rotWithShape="1">
            <a:gsLst>
              <a:gs pos="82000">
                <a:srgbClr val="5063F3">
                  <a:alpha val="80000"/>
                </a:srgbClr>
              </a:gs>
              <a:gs pos="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384708</xdr:colOff>
      <xdr:row>19</xdr:row>
      <xdr:rowOff>57757</xdr:rowOff>
    </xdr:from>
    <xdr:to>
      <xdr:col>10</xdr:col>
      <xdr:colOff>465450</xdr:colOff>
      <xdr:row>38</xdr:row>
      <xdr:rowOff>156416</xdr:rowOff>
    </xdr:to>
    <xdr:sp macro="" textlink="">
      <xdr:nvSpPr>
        <xdr:cNvPr id="846" name="Arc 845">
          <a:extLst>
            <a:ext uri="{FF2B5EF4-FFF2-40B4-BE49-F238E27FC236}">
              <a16:creationId xmlns:a16="http://schemas.microsoft.com/office/drawing/2014/main" id="{94A31D86-CAAE-D642-BAB6-00CA5AED0636}"/>
            </a:ext>
          </a:extLst>
        </xdr:cNvPr>
        <xdr:cNvSpPr/>
      </xdr:nvSpPr>
      <xdr:spPr>
        <a:xfrm rot="15619511" flipV="1">
          <a:off x="5169999" y="3844966"/>
          <a:ext cx="3718159" cy="3382742"/>
        </a:xfrm>
        <a:prstGeom prst="arc">
          <a:avLst>
            <a:gd name="adj1" fmla="val 14992865"/>
            <a:gd name="adj2" fmla="val 20687567"/>
          </a:avLst>
        </a:prstGeom>
        <a:noFill/>
        <a:ln w="22225">
          <a:gradFill flip="none" rotWithShape="1">
            <a:gsLst>
              <a:gs pos="79000">
                <a:srgbClr val="5063F3"/>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554894</xdr:colOff>
      <xdr:row>13</xdr:row>
      <xdr:rowOff>105905</xdr:rowOff>
    </xdr:from>
    <xdr:to>
      <xdr:col>14</xdr:col>
      <xdr:colOff>456133</xdr:colOff>
      <xdr:row>23</xdr:row>
      <xdr:rowOff>131750</xdr:rowOff>
    </xdr:to>
    <xdr:sp macro="" textlink="">
      <xdr:nvSpPr>
        <xdr:cNvPr id="843" name="Arc 842">
          <a:extLst>
            <a:ext uri="{FF2B5EF4-FFF2-40B4-BE49-F238E27FC236}">
              <a16:creationId xmlns:a16="http://schemas.microsoft.com/office/drawing/2014/main" id="{2306190C-2F42-594A-97E9-F745612E4173}"/>
            </a:ext>
          </a:extLst>
        </xdr:cNvPr>
        <xdr:cNvSpPr/>
      </xdr:nvSpPr>
      <xdr:spPr>
        <a:xfrm rot="10324460" flipV="1">
          <a:off x="7158894" y="2582405"/>
          <a:ext cx="4854239" cy="1930845"/>
        </a:xfrm>
        <a:prstGeom prst="arc">
          <a:avLst>
            <a:gd name="adj1" fmla="val 11470500"/>
            <a:gd name="adj2" fmla="val 21346277"/>
          </a:avLst>
        </a:prstGeom>
        <a:noFill/>
        <a:ln w="22225">
          <a:gradFill flip="none" rotWithShape="1">
            <a:gsLst>
              <a:gs pos="71000">
                <a:srgbClr val="C240D8">
                  <a:alpha val="80000"/>
                </a:srgbClr>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212302</xdr:colOff>
      <xdr:row>18</xdr:row>
      <xdr:rowOff>77266</xdr:rowOff>
    </xdr:from>
    <xdr:to>
      <xdr:col>13</xdr:col>
      <xdr:colOff>776910</xdr:colOff>
      <xdr:row>29</xdr:row>
      <xdr:rowOff>187873</xdr:rowOff>
    </xdr:to>
    <xdr:sp macro="" textlink="">
      <xdr:nvSpPr>
        <xdr:cNvPr id="844" name="Arc 843">
          <a:extLst>
            <a:ext uri="{FF2B5EF4-FFF2-40B4-BE49-F238E27FC236}">
              <a16:creationId xmlns:a16="http://schemas.microsoft.com/office/drawing/2014/main" id="{ADD3BA6E-1990-7D4A-A583-939F5146E95D}"/>
            </a:ext>
          </a:extLst>
        </xdr:cNvPr>
        <xdr:cNvSpPr/>
      </xdr:nvSpPr>
      <xdr:spPr>
        <a:xfrm rot="11469018" flipV="1">
          <a:off x="6816302" y="3506266"/>
          <a:ext cx="4692108" cy="2206107"/>
        </a:xfrm>
        <a:prstGeom prst="arc">
          <a:avLst>
            <a:gd name="adj1" fmla="val 11343874"/>
            <a:gd name="adj2" fmla="val 20782128"/>
          </a:avLst>
        </a:prstGeom>
        <a:noFill/>
        <a:ln w="22225">
          <a:gradFill flip="none" rotWithShape="1">
            <a:gsLst>
              <a:gs pos="81000">
                <a:srgbClr val="C240D8"/>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76200</xdr:colOff>
      <xdr:row>23</xdr:row>
      <xdr:rowOff>127000</xdr:rowOff>
    </xdr:from>
    <xdr:to>
      <xdr:col>11</xdr:col>
      <xdr:colOff>372872</xdr:colOff>
      <xdr:row>26</xdr:row>
      <xdr:rowOff>149860</xdr:rowOff>
    </xdr:to>
    <xdr:grpSp>
      <xdr:nvGrpSpPr>
        <xdr:cNvPr id="192" name="Group 191">
          <a:extLst>
            <a:ext uri="{FF2B5EF4-FFF2-40B4-BE49-F238E27FC236}">
              <a16:creationId xmlns:a16="http://schemas.microsoft.com/office/drawing/2014/main" id="{414A4A1E-EB22-1846-AEAE-BBBB004E3582}"/>
            </a:ext>
          </a:extLst>
        </xdr:cNvPr>
        <xdr:cNvGrpSpPr/>
      </xdr:nvGrpSpPr>
      <xdr:grpSpPr>
        <a:xfrm>
          <a:off x="7505700" y="4508500"/>
          <a:ext cx="1947672" cy="594360"/>
          <a:chOff x="6311900" y="2032000"/>
          <a:chExt cx="1472184" cy="621792"/>
        </a:xfrm>
      </xdr:grpSpPr>
      <xdr:sp macro="" textlink="">
        <xdr:nvSpPr>
          <xdr:cNvPr id="195" name="Rounded Rectangle 194">
            <a:extLst>
              <a:ext uri="{FF2B5EF4-FFF2-40B4-BE49-F238E27FC236}">
                <a16:creationId xmlns:a16="http://schemas.microsoft.com/office/drawing/2014/main" id="{BE12626B-D9D3-A146-A120-94DFCD1BFAB6}"/>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96" name="Group 195">
            <a:extLst>
              <a:ext uri="{FF2B5EF4-FFF2-40B4-BE49-F238E27FC236}">
                <a16:creationId xmlns:a16="http://schemas.microsoft.com/office/drawing/2014/main" id="{10C12351-B07A-2E45-8BBF-F033E23F0E36}"/>
              </a:ext>
            </a:extLst>
          </xdr:cNvPr>
          <xdr:cNvGrpSpPr/>
        </xdr:nvGrpSpPr>
        <xdr:grpSpPr>
          <a:xfrm>
            <a:off x="6375400" y="2169160"/>
            <a:ext cx="365760" cy="365760"/>
            <a:chOff x="6375400" y="2169160"/>
            <a:chExt cx="365760" cy="365760"/>
          </a:xfrm>
        </xdr:grpSpPr>
        <xdr:sp macro="" textlink="">
          <xdr:nvSpPr>
            <xdr:cNvPr id="197" name="Rounded Rectangle 196">
              <a:extLst>
                <a:ext uri="{FF2B5EF4-FFF2-40B4-BE49-F238E27FC236}">
                  <a16:creationId xmlns:a16="http://schemas.microsoft.com/office/drawing/2014/main" id="{E0596277-AC4B-C54C-A64E-A80B8BBDAC69}"/>
                </a:ext>
              </a:extLst>
            </xdr:cNvPr>
            <xdr:cNvSpPr/>
          </xdr:nvSpPr>
          <xdr:spPr>
            <a:xfrm>
              <a:off x="6375400" y="2169160"/>
              <a:ext cx="365760" cy="365760"/>
            </a:xfrm>
            <a:prstGeom prst="roundRect">
              <a:avLst/>
            </a:prstGeom>
            <a:solidFill>
              <a:srgbClr val="640DE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8" name="Graphic 197" descr="City outline">
              <a:extLst>
                <a:ext uri="{FF2B5EF4-FFF2-40B4-BE49-F238E27FC236}">
                  <a16:creationId xmlns:a16="http://schemas.microsoft.com/office/drawing/2014/main" id="{242BF6E3-3024-3245-A449-71CC18D674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78501" y="2191435"/>
              <a:ext cx="332153" cy="332153"/>
            </a:xfrm>
            <a:prstGeom prst="rect">
              <a:avLst/>
            </a:prstGeom>
          </xdr:spPr>
        </xdr:pic>
      </xdr:grpSp>
    </xdr:grpSp>
    <xdr:clientData/>
  </xdr:twoCellAnchor>
  <xdr:twoCellAnchor>
    <xdr:from>
      <xdr:col>9</xdr:col>
      <xdr:colOff>647463</xdr:colOff>
      <xdr:row>23</xdr:row>
      <xdr:rowOff>175559</xdr:rowOff>
    </xdr:from>
    <xdr:to>
      <xdr:col>10</xdr:col>
      <xdr:colOff>779669</xdr:colOff>
      <xdr:row>25</xdr:row>
      <xdr:rowOff>73772</xdr:rowOff>
    </xdr:to>
    <xdr:sp macro="" textlink="'Pivottables 2'!$O$9">
      <xdr:nvSpPr>
        <xdr:cNvPr id="193" name="TextBox 192">
          <a:extLst>
            <a:ext uri="{FF2B5EF4-FFF2-40B4-BE49-F238E27FC236}">
              <a16:creationId xmlns:a16="http://schemas.microsoft.com/office/drawing/2014/main" id="{E724D3F9-ED26-A54C-BA8F-109519F0A8DB}"/>
            </a:ext>
          </a:extLst>
        </xdr:cNvPr>
        <xdr:cNvSpPr txBox="1"/>
      </xdr:nvSpPr>
      <xdr:spPr>
        <a:xfrm>
          <a:off x="8076963" y="4557059"/>
          <a:ext cx="957706"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F9B344-B725-7947-8C18-306B78A78487}" type="TxLink">
            <a:rPr lang="en-US" sz="1200" b="0" i="0" u="none" strike="noStrike">
              <a:solidFill>
                <a:srgbClr val="FFFFFF"/>
              </a:solidFill>
              <a:latin typeface="Calibri"/>
              <a:cs typeface="Calibri"/>
            </a:rPr>
            <a:pPr algn="ctr"/>
            <a:t>Brazil</a:t>
          </a:fld>
          <a:endParaRPr lang="en-US" sz="1600">
            <a:solidFill>
              <a:schemeClr val="bg1"/>
            </a:solidFill>
            <a:latin typeface="Avenir Book" panose="02000503020000020003" pitchFamily="2" charset="0"/>
          </a:endParaRPr>
        </a:p>
      </xdr:txBody>
    </xdr:sp>
    <xdr:clientData/>
  </xdr:twoCellAnchor>
  <xdr:twoCellAnchor>
    <xdr:from>
      <xdr:col>9</xdr:col>
      <xdr:colOff>529850</xdr:colOff>
      <xdr:row>25</xdr:row>
      <xdr:rowOff>37353</xdr:rowOff>
    </xdr:from>
    <xdr:to>
      <xdr:col>11</xdr:col>
      <xdr:colOff>138990</xdr:colOff>
      <xdr:row>26</xdr:row>
      <xdr:rowOff>65368</xdr:rowOff>
    </xdr:to>
    <xdr:sp macro="" textlink="'Pivottables 2'!$Q$9">
      <xdr:nvSpPr>
        <xdr:cNvPr id="194" name="TextBox 193">
          <a:extLst>
            <a:ext uri="{FF2B5EF4-FFF2-40B4-BE49-F238E27FC236}">
              <a16:creationId xmlns:a16="http://schemas.microsoft.com/office/drawing/2014/main" id="{26E5D8B3-EA9C-774F-905A-5C1E67B2CFE2}"/>
            </a:ext>
          </a:extLst>
        </xdr:cNvPr>
        <xdr:cNvSpPr txBox="1"/>
      </xdr:nvSpPr>
      <xdr:spPr>
        <a:xfrm>
          <a:off x="7959350" y="4799853"/>
          <a:ext cx="1260140"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C21855-32E2-4148-9F73-B0C678FAA7DE}" type="TxLink">
            <a:rPr lang="en-US" sz="1600" b="0" i="0" u="none" strike="noStrike">
              <a:solidFill>
                <a:srgbClr val="FFFFFF"/>
              </a:solidFill>
              <a:latin typeface="Calibri"/>
              <a:cs typeface="Calibri"/>
            </a:rPr>
            <a:pPr algn="ctr"/>
            <a:t> 71,992 </a:t>
          </a:fld>
          <a:endParaRPr lang="en-US" sz="1600">
            <a:solidFill>
              <a:schemeClr val="bg1"/>
            </a:solidFill>
            <a:latin typeface="Avenir Book" panose="02000503020000020003" pitchFamily="2" charset="0"/>
          </a:endParaRPr>
        </a:p>
      </xdr:txBody>
    </xdr:sp>
    <xdr:clientData/>
  </xdr:twoCellAnchor>
  <xdr:twoCellAnchor>
    <xdr:from>
      <xdr:col>13</xdr:col>
      <xdr:colOff>758071</xdr:colOff>
      <xdr:row>11</xdr:row>
      <xdr:rowOff>61089</xdr:rowOff>
    </xdr:from>
    <xdr:to>
      <xdr:col>18</xdr:col>
      <xdr:colOff>757413</xdr:colOff>
      <xdr:row>20</xdr:row>
      <xdr:rowOff>70162</xdr:rowOff>
    </xdr:to>
    <xdr:sp macro="" textlink="">
      <xdr:nvSpPr>
        <xdr:cNvPr id="848" name="Arc 847">
          <a:extLst>
            <a:ext uri="{FF2B5EF4-FFF2-40B4-BE49-F238E27FC236}">
              <a16:creationId xmlns:a16="http://schemas.microsoft.com/office/drawing/2014/main" id="{9A7EF0A7-0F47-E24A-807D-D44ECCB4B4CB}"/>
            </a:ext>
          </a:extLst>
        </xdr:cNvPr>
        <xdr:cNvSpPr/>
      </xdr:nvSpPr>
      <xdr:spPr>
        <a:xfrm rot="10509405" flipV="1">
          <a:off x="11489571" y="2156589"/>
          <a:ext cx="4126842" cy="1723573"/>
        </a:xfrm>
        <a:prstGeom prst="arc">
          <a:avLst>
            <a:gd name="adj1" fmla="val 12311859"/>
            <a:gd name="adj2" fmla="val 20961347"/>
          </a:avLst>
        </a:prstGeom>
        <a:noFill/>
        <a:ln w="22225">
          <a:gradFill flip="none" rotWithShape="1">
            <a:gsLst>
              <a:gs pos="74000">
                <a:srgbClr val="C240D8"/>
              </a:gs>
              <a:gs pos="11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698500</xdr:colOff>
      <xdr:row>37</xdr:row>
      <xdr:rowOff>162485</xdr:rowOff>
    </xdr:from>
    <xdr:to>
      <xdr:col>18</xdr:col>
      <xdr:colOff>617646</xdr:colOff>
      <xdr:row>42</xdr:row>
      <xdr:rowOff>0</xdr:rowOff>
    </xdr:to>
    <xdr:grpSp>
      <xdr:nvGrpSpPr>
        <xdr:cNvPr id="867" name="Group 866">
          <a:extLst>
            <a:ext uri="{FF2B5EF4-FFF2-40B4-BE49-F238E27FC236}">
              <a16:creationId xmlns:a16="http://schemas.microsoft.com/office/drawing/2014/main" id="{167562D3-9FB6-CA49-95C4-677CD049C53C}"/>
            </a:ext>
          </a:extLst>
        </xdr:cNvPr>
        <xdr:cNvGrpSpPr/>
      </xdr:nvGrpSpPr>
      <xdr:grpSpPr>
        <a:xfrm>
          <a:off x="7302500" y="7210985"/>
          <a:ext cx="8174146" cy="790015"/>
          <a:chOff x="8280400" y="6664885"/>
          <a:chExt cx="8174146" cy="790015"/>
        </a:xfrm>
      </xdr:grpSpPr>
      <xdr:sp macro="" textlink="'Pivottables 2'!AB4">
        <xdr:nvSpPr>
          <xdr:cNvPr id="849" name="TextBox 848">
            <a:extLst>
              <a:ext uri="{FF2B5EF4-FFF2-40B4-BE49-F238E27FC236}">
                <a16:creationId xmlns:a16="http://schemas.microsoft.com/office/drawing/2014/main" id="{C7D7DBA2-C04C-8641-908E-FECCB6F25361}"/>
              </a:ext>
            </a:extLst>
          </xdr:cNvPr>
          <xdr:cNvSpPr txBox="1"/>
        </xdr:nvSpPr>
        <xdr:spPr>
          <a:xfrm>
            <a:off x="10481733"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5B3C65-20C0-EC43-8377-5C58E2EB01B5}" type="TxLink">
              <a:rPr lang="en-US" sz="900" b="1" i="0" u="none" strike="noStrike">
                <a:solidFill>
                  <a:srgbClr val="FFFFFF"/>
                </a:solidFill>
                <a:latin typeface="Avenir Book" panose="02000503020000020003" pitchFamily="2" charset="0"/>
                <a:cs typeface="Calibri"/>
              </a:rPr>
              <a:pPr algn="ctr"/>
              <a:t>Payroll Taxes</a:t>
            </a:fld>
            <a:endParaRPr lang="en-US" sz="900" b="1">
              <a:solidFill>
                <a:schemeClr val="bg1"/>
              </a:solidFill>
              <a:latin typeface="Avenir Book" panose="02000503020000020003" pitchFamily="2" charset="0"/>
            </a:endParaRPr>
          </a:p>
        </xdr:txBody>
      </xdr:sp>
      <xdr:sp macro="" textlink="'Pivottables 2'!AB5">
        <xdr:nvSpPr>
          <xdr:cNvPr id="850" name="TextBox 849">
            <a:extLst>
              <a:ext uri="{FF2B5EF4-FFF2-40B4-BE49-F238E27FC236}">
                <a16:creationId xmlns:a16="http://schemas.microsoft.com/office/drawing/2014/main" id="{3C29A9AF-3030-6145-9D4C-40D7100C333D}"/>
              </a:ext>
            </a:extLst>
          </xdr:cNvPr>
          <xdr:cNvSpPr txBox="1"/>
        </xdr:nvSpPr>
        <xdr:spPr>
          <a:xfrm>
            <a:off x="10405533"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50FE67-8D24-6D4E-9A8D-37954428DCBC}" type="TxLink">
              <a:rPr lang="en-US" sz="1200" b="1" i="0" u="none" strike="noStrike">
                <a:solidFill>
                  <a:schemeClr val="bg1"/>
                </a:solidFill>
                <a:latin typeface="Avenir Book" panose="02000503020000020003" pitchFamily="2" charset="0"/>
                <a:cs typeface="Calibri"/>
              </a:rPr>
              <a:pPr algn="ctr"/>
              <a:t>9.2%</a:t>
            </a:fld>
            <a:endParaRPr lang="en-US" sz="1800" b="1">
              <a:solidFill>
                <a:schemeClr val="bg1"/>
              </a:solidFill>
              <a:latin typeface="Avenir Book" panose="02000503020000020003" pitchFamily="2" charset="0"/>
            </a:endParaRPr>
          </a:p>
        </xdr:txBody>
      </xdr:sp>
      <xdr:sp macro="" textlink="'Pivottables 2'!AB6">
        <xdr:nvSpPr>
          <xdr:cNvPr id="851" name="TextBox 850">
            <a:extLst>
              <a:ext uri="{FF2B5EF4-FFF2-40B4-BE49-F238E27FC236}">
                <a16:creationId xmlns:a16="http://schemas.microsoft.com/office/drawing/2014/main" id="{D7F841CC-69F6-C14B-B4FC-D1FAAC8EEE88}"/>
              </a:ext>
            </a:extLst>
          </xdr:cNvPr>
          <xdr:cNvSpPr txBox="1"/>
        </xdr:nvSpPr>
        <xdr:spPr>
          <a:xfrm>
            <a:off x="10532533" y="68553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2B96B3-23C9-6E40-99D4-EA37007E2438}" type="TxLink">
              <a:rPr lang="en-US" sz="1800" b="1" i="0" u="none" strike="noStrike">
                <a:solidFill>
                  <a:schemeClr val="bg1"/>
                </a:solidFill>
                <a:latin typeface="Avenir Book" panose="02000503020000020003" pitchFamily="2" charset="0"/>
                <a:cs typeface="Calibri"/>
              </a:rPr>
              <a:pPr algn="ctr"/>
              <a:t> $76,088.05 </a:t>
            </a:fld>
            <a:endParaRPr lang="en-US" sz="1800" b="1">
              <a:solidFill>
                <a:schemeClr val="bg1"/>
              </a:solidFill>
              <a:latin typeface="Avenir Book" panose="02000503020000020003" pitchFamily="2" charset="0"/>
            </a:endParaRPr>
          </a:p>
        </xdr:txBody>
      </xdr:sp>
      <xdr:sp macro="" textlink="'Pivottables 2'!AC4">
        <xdr:nvSpPr>
          <xdr:cNvPr id="855" name="TextBox 854">
            <a:extLst>
              <a:ext uri="{FF2B5EF4-FFF2-40B4-BE49-F238E27FC236}">
                <a16:creationId xmlns:a16="http://schemas.microsoft.com/office/drawing/2014/main" id="{92E415E4-BFF3-3A46-A768-7071230D3B9A}"/>
              </a:ext>
            </a:extLst>
          </xdr:cNvPr>
          <xdr:cNvSpPr txBox="1"/>
        </xdr:nvSpPr>
        <xdr:spPr>
          <a:xfrm>
            <a:off x="12695766"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022009-1BE5-0A4B-9FF4-63498911AA7A}" type="TxLink">
              <a:rPr lang="en-US" sz="1100" b="0" i="0" u="none" strike="noStrike">
                <a:solidFill>
                  <a:srgbClr val="FFFFFF"/>
                </a:solidFill>
                <a:latin typeface="Calibri (Body)"/>
                <a:cs typeface="Calibri"/>
              </a:rPr>
              <a:pPr algn="ctr"/>
              <a:t>Property Taxes</a:t>
            </a:fld>
            <a:endParaRPr lang="en-US" sz="900" b="1">
              <a:solidFill>
                <a:schemeClr val="bg1"/>
              </a:solidFill>
              <a:latin typeface="Avenir Book" panose="02000503020000020003" pitchFamily="2" charset="0"/>
            </a:endParaRPr>
          </a:p>
        </xdr:txBody>
      </xdr:sp>
      <xdr:sp macro="" textlink="'Pivottables 2'!AC5">
        <xdr:nvSpPr>
          <xdr:cNvPr id="856" name="TextBox 855">
            <a:extLst>
              <a:ext uri="{FF2B5EF4-FFF2-40B4-BE49-F238E27FC236}">
                <a16:creationId xmlns:a16="http://schemas.microsoft.com/office/drawing/2014/main" id="{4000B583-2EA0-F749-A851-7E8DD952C154}"/>
              </a:ext>
            </a:extLst>
          </xdr:cNvPr>
          <xdr:cNvSpPr txBox="1"/>
        </xdr:nvSpPr>
        <xdr:spPr>
          <a:xfrm>
            <a:off x="12543366"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5FECE9-B321-E14F-A766-CA486B44EFD4}" type="TxLink">
              <a:rPr lang="en-US" sz="1200" b="1" i="0" u="none" strike="noStrike">
                <a:solidFill>
                  <a:schemeClr val="bg1"/>
                </a:solidFill>
                <a:latin typeface="Avenir Book" panose="02000503020000020003" pitchFamily="2" charset="0"/>
                <a:cs typeface="Calibri"/>
              </a:rPr>
              <a:pPr algn="ctr"/>
              <a:t>7.4%</a:t>
            </a:fld>
            <a:endParaRPr lang="en-US" sz="2000" b="1">
              <a:solidFill>
                <a:schemeClr val="bg1"/>
              </a:solidFill>
              <a:latin typeface="Avenir Book" panose="02000503020000020003" pitchFamily="2" charset="0"/>
            </a:endParaRPr>
          </a:p>
        </xdr:txBody>
      </xdr:sp>
      <xdr:sp macro="" textlink="'Pivottables 2'!AC6">
        <xdr:nvSpPr>
          <xdr:cNvPr id="857" name="TextBox 856">
            <a:extLst>
              <a:ext uri="{FF2B5EF4-FFF2-40B4-BE49-F238E27FC236}">
                <a16:creationId xmlns:a16="http://schemas.microsoft.com/office/drawing/2014/main" id="{6159A9FC-CF94-7049-AB8A-18C17E6E7113}"/>
              </a:ext>
            </a:extLst>
          </xdr:cNvPr>
          <xdr:cNvSpPr txBox="1"/>
        </xdr:nvSpPr>
        <xdr:spPr>
          <a:xfrm>
            <a:off x="12657666" y="68680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E6E6-99ED-B148-B8F8-07EECCDF928E}" type="TxLink">
              <a:rPr lang="en-US" sz="1800" b="1" i="0" u="none" strike="noStrike">
                <a:solidFill>
                  <a:schemeClr val="bg1"/>
                </a:solidFill>
                <a:latin typeface="Avenir Book" panose="02000503020000020003" pitchFamily="2" charset="0"/>
                <a:cs typeface="Calibri"/>
              </a:rPr>
              <a:pPr algn="ctr"/>
              <a:t> $61,201.26 </a:t>
            </a:fld>
            <a:endParaRPr lang="en-US" sz="1800" b="1">
              <a:solidFill>
                <a:schemeClr val="bg1"/>
              </a:solidFill>
              <a:latin typeface="Avenir Book" panose="02000503020000020003" pitchFamily="2" charset="0"/>
            </a:endParaRPr>
          </a:p>
        </xdr:txBody>
      </xdr:sp>
      <xdr:sp macro="" textlink="'Pivottables 2'!AD4">
        <xdr:nvSpPr>
          <xdr:cNvPr id="859" name="TextBox 858">
            <a:extLst>
              <a:ext uri="{FF2B5EF4-FFF2-40B4-BE49-F238E27FC236}">
                <a16:creationId xmlns:a16="http://schemas.microsoft.com/office/drawing/2014/main" id="{20CD3EE3-D343-4441-89FD-2F5559F61699}"/>
              </a:ext>
            </a:extLst>
          </xdr:cNvPr>
          <xdr:cNvSpPr txBox="1"/>
        </xdr:nvSpPr>
        <xdr:spPr>
          <a:xfrm>
            <a:off x="14909800"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6F6B9-FABD-E347-A9E8-708727DFDE8F}" type="TxLink">
              <a:rPr lang="en-US" sz="1100" b="0" i="0" u="none" strike="noStrike">
                <a:solidFill>
                  <a:srgbClr val="FFFFFF"/>
                </a:solidFill>
                <a:latin typeface="Calibri (Body)"/>
                <a:cs typeface="Calibri"/>
              </a:rPr>
              <a:pPr algn="ctr"/>
              <a:t>Excise Taxes</a:t>
            </a:fld>
            <a:endParaRPr lang="en-US" sz="900" b="1">
              <a:solidFill>
                <a:schemeClr val="bg1"/>
              </a:solidFill>
              <a:latin typeface="Avenir Book" panose="02000503020000020003" pitchFamily="2" charset="0"/>
            </a:endParaRPr>
          </a:p>
        </xdr:txBody>
      </xdr:sp>
      <xdr:sp macro="" textlink="'Pivottables 2'!AD5">
        <xdr:nvSpPr>
          <xdr:cNvPr id="860" name="TextBox 859">
            <a:extLst>
              <a:ext uri="{FF2B5EF4-FFF2-40B4-BE49-F238E27FC236}">
                <a16:creationId xmlns:a16="http://schemas.microsoft.com/office/drawing/2014/main" id="{41258210-A454-4D41-A9D5-1A9E41F2E7EE}"/>
              </a:ext>
            </a:extLst>
          </xdr:cNvPr>
          <xdr:cNvSpPr txBox="1"/>
        </xdr:nvSpPr>
        <xdr:spPr>
          <a:xfrm>
            <a:off x="14833600"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CAA4F8-4C78-3940-8934-0D52ED7F9B7B}" type="TxLink">
              <a:rPr lang="en-US" sz="1200" b="1" i="0" u="none" strike="noStrike">
                <a:solidFill>
                  <a:schemeClr val="bg1"/>
                </a:solidFill>
                <a:latin typeface="Avenir Book" panose="02000503020000020003" pitchFamily="2" charset="0"/>
                <a:cs typeface="Calibri"/>
              </a:rPr>
              <a:pPr algn="ctr"/>
              <a:t>6.2%</a:t>
            </a:fld>
            <a:endParaRPr lang="en-US" sz="2000" b="1">
              <a:solidFill>
                <a:schemeClr val="bg1"/>
              </a:solidFill>
              <a:latin typeface="Avenir Book" panose="02000503020000020003" pitchFamily="2" charset="0"/>
            </a:endParaRPr>
          </a:p>
        </xdr:txBody>
      </xdr:sp>
      <xdr:sp macro="" textlink="'Pivottables 2'!AD6">
        <xdr:nvSpPr>
          <xdr:cNvPr id="861" name="TextBox 860">
            <a:extLst>
              <a:ext uri="{FF2B5EF4-FFF2-40B4-BE49-F238E27FC236}">
                <a16:creationId xmlns:a16="http://schemas.microsoft.com/office/drawing/2014/main" id="{65981B82-5E20-1942-84FB-C43C50C86C86}"/>
              </a:ext>
            </a:extLst>
          </xdr:cNvPr>
          <xdr:cNvSpPr txBox="1"/>
        </xdr:nvSpPr>
        <xdr:spPr>
          <a:xfrm>
            <a:off x="14960600" y="68553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7AA6B7-2FD7-B04E-A38D-E1A8DF52035D}" type="TxLink">
              <a:rPr lang="en-US" sz="1800" b="1" i="0" u="none" strike="noStrike">
                <a:solidFill>
                  <a:schemeClr val="bg1"/>
                </a:solidFill>
                <a:latin typeface="Avenir Book" panose="02000503020000020003" pitchFamily="2" charset="0"/>
                <a:cs typeface="Calibri"/>
              </a:rPr>
              <a:pPr algn="ctr"/>
              <a:t> $51,276.73 </a:t>
            </a:fld>
            <a:endParaRPr lang="en-US" sz="1800" b="1">
              <a:solidFill>
                <a:schemeClr val="bg1"/>
              </a:solidFill>
              <a:latin typeface="Avenir Book" panose="02000503020000020003" pitchFamily="2" charset="0"/>
            </a:endParaRPr>
          </a:p>
        </xdr:txBody>
      </xdr:sp>
      <xdr:grpSp>
        <xdr:nvGrpSpPr>
          <xdr:cNvPr id="866" name="Group 865">
            <a:extLst>
              <a:ext uri="{FF2B5EF4-FFF2-40B4-BE49-F238E27FC236}">
                <a16:creationId xmlns:a16="http://schemas.microsoft.com/office/drawing/2014/main" id="{367D31EF-E64E-6B46-8BCB-5F5133C165F7}"/>
              </a:ext>
            </a:extLst>
          </xdr:cNvPr>
          <xdr:cNvGrpSpPr/>
        </xdr:nvGrpSpPr>
        <xdr:grpSpPr>
          <a:xfrm>
            <a:off x="8280400" y="6677585"/>
            <a:ext cx="1625600" cy="751915"/>
            <a:chOff x="8280400" y="6677585"/>
            <a:chExt cx="1625600" cy="751915"/>
          </a:xfrm>
        </xdr:grpSpPr>
        <xdr:sp macro="" textlink="'Pivottables 2'!AE4">
          <xdr:nvSpPr>
            <xdr:cNvPr id="863" name="TextBox 862">
              <a:extLst>
                <a:ext uri="{FF2B5EF4-FFF2-40B4-BE49-F238E27FC236}">
                  <a16:creationId xmlns:a16="http://schemas.microsoft.com/office/drawing/2014/main" id="{DA3318DE-D3E1-D54A-A72A-6BA14E019E26}"/>
                </a:ext>
              </a:extLst>
            </xdr:cNvPr>
            <xdr:cNvSpPr txBox="1"/>
          </xdr:nvSpPr>
          <xdr:spPr>
            <a:xfrm>
              <a:off x="8369300" y="66775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2AA777-B547-ED47-8D35-1D0A4CE3E6F2}" type="TxLink">
                <a:rPr lang="en-US" sz="1400" b="1" i="0" u="none" strike="noStrike">
                  <a:solidFill>
                    <a:srgbClr val="FFFFFF"/>
                  </a:solidFill>
                  <a:latin typeface="Avenir Book" panose="02000503020000020003" pitchFamily="2" charset="0"/>
                  <a:cs typeface="Calibri"/>
                </a:rPr>
                <a:pPr algn="ctr"/>
                <a:t>Total Taxes</a:t>
              </a:fld>
              <a:endParaRPr lang="en-US" sz="1050" b="1">
                <a:solidFill>
                  <a:schemeClr val="bg1"/>
                </a:solidFill>
                <a:latin typeface="Avenir Book" panose="02000503020000020003" pitchFamily="2" charset="0"/>
              </a:endParaRPr>
            </a:p>
          </xdr:txBody>
        </xdr:sp>
        <xdr:sp macro="" textlink="'Pivottables 2'!AE5">
          <xdr:nvSpPr>
            <xdr:cNvPr id="864" name="TextBox 863">
              <a:extLst>
                <a:ext uri="{FF2B5EF4-FFF2-40B4-BE49-F238E27FC236}">
                  <a16:creationId xmlns:a16="http://schemas.microsoft.com/office/drawing/2014/main" id="{A3F79B65-0D8D-2E4C-ADE3-66DD727A3B9A}"/>
                </a:ext>
              </a:extLst>
            </xdr:cNvPr>
            <xdr:cNvSpPr txBox="1"/>
          </xdr:nvSpPr>
          <xdr:spPr>
            <a:xfrm>
              <a:off x="8280400" y="72136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6B01C1-2665-4C43-82DE-C8526654F687}" type="TxLink">
                <a:rPr lang="en-US" sz="1400" b="1" i="0" u="none" strike="noStrike">
                  <a:solidFill>
                    <a:schemeClr val="bg1"/>
                  </a:solidFill>
                  <a:latin typeface="Avenir Book" panose="02000503020000020003" pitchFamily="2" charset="0"/>
                  <a:cs typeface="Calibri"/>
                </a:rPr>
                <a:pPr algn="ctr"/>
                <a:t>22.8%</a:t>
              </a:fld>
              <a:endParaRPr lang="en-US" sz="2400" b="1">
                <a:solidFill>
                  <a:schemeClr val="bg1"/>
                </a:solidFill>
                <a:latin typeface="Avenir Book" panose="02000503020000020003" pitchFamily="2" charset="0"/>
              </a:endParaRPr>
            </a:p>
          </xdr:txBody>
        </xdr:sp>
        <xdr:sp macro="" textlink="'Pivottables 2'!AE6">
          <xdr:nvSpPr>
            <xdr:cNvPr id="865" name="TextBox 864">
              <a:extLst>
                <a:ext uri="{FF2B5EF4-FFF2-40B4-BE49-F238E27FC236}">
                  <a16:creationId xmlns:a16="http://schemas.microsoft.com/office/drawing/2014/main" id="{1A86E384-3689-3642-85F4-C2DF5726170E}"/>
                </a:ext>
              </a:extLst>
            </xdr:cNvPr>
            <xdr:cNvSpPr txBox="1"/>
          </xdr:nvSpPr>
          <xdr:spPr>
            <a:xfrm>
              <a:off x="8343900" y="6855385"/>
              <a:ext cx="1562100"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F4DCEF-7D41-6047-B27D-5356CEC59458}" type="TxLink">
                <a:rPr lang="en-US" sz="1800" b="0" i="0" u="none" strike="noStrike">
                  <a:solidFill>
                    <a:schemeClr val="bg1"/>
                  </a:solidFill>
                  <a:latin typeface="Avenir Book" panose="02000503020000020003" pitchFamily="2" charset="0"/>
                  <a:cs typeface="Calibri"/>
                </a:rPr>
                <a:pPr algn="ctr"/>
                <a:t> $188,566.03 </a:t>
              </a:fld>
              <a:endParaRPr lang="en-US" sz="1800" b="1">
                <a:solidFill>
                  <a:schemeClr val="bg1"/>
                </a:solidFill>
                <a:latin typeface="Avenir Book" panose="02000503020000020003" pitchFamily="2" charset="0"/>
              </a:endParaRPr>
            </a:p>
          </xdr:txBody>
        </xdr:sp>
      </xdr:grpSp>
    </xdr:grpSp>
    <xdr:clientData/>
  </xdr:twoCellAnchor>
  <xdr:twoCellAnchor>
    <xdr:from>
      <xdr:col>10</xdr:col>
      <xdr:colOff>609600</xdr:colOff>
      <xdr:row>35</xdr:row>
      <xdr:rowOff>165100</xdr:rowOff>
    </xdr:from>
    <xdr:to>
      <xdr:col>11</xdr:col>
      <xdr:colOff>317500</xdr:colOff>
      <xdr:row>42</xdr:row>
      <xdr:rowOff>139700</xdr:rowOff>
    </xdr:to>
    <xdr:graphicFrame macro="">
      <xdr:nvGraphicFramePr>
        <xdr:cNvPr id="871" name="Chart 870">
          <a:extLst>
            <a:ext uri="{FF2B5EF4-FFF2-40B4-BE49-F238E27FC236}">
              <a16:creationId xmlns:a16="http://schemas.microsoft.com/office/drawing/2014/main" id="{C60ED9FB-135B-7244-8321-B9EDE9712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633084</xdr:colOff>
      <xdr:row>30</xdr:row>
      <xdr:rowOff>68670</xdr:rowOff>
    </xdr:from>
    <xdr:ext cx="2743200" cy="18288"/>
    <xdr:sp macro="" textlink="'Pivottables 2'!AZ8">
      <xdr:nvSpPr>
        <xdr:cNvPr id="136" name="TextBox 135">
          <a:extLst>
            <a:ext uri="{FF2B5EF4-FFF2-40B4-BE49-F238E27FC236}">
              <a16:creationId xmlns:a16="http://schemas.microsoft.com/office/drawing/2014/main" id="{DD0ECAEF-86C4-3745-8855-5BA24E9FB7BB}"/>
            </a:ext>
          </a:extLst>
        </xdr:cNvPr>
        <xdr:cNvSpPr txBox="1"/>
      </xdr:nvSpPr>
      <xdr:spPr>
        <a:xfrm rot="18841074" flipH="1">
          <a:off x="2821040" y="4421214"/>
          <a:ext cx="18288" cy="27432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8E29DDF1-6B6D-CA46-AE91-A421E9125CC5}"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0</xdr:col>
      <xdr:colOff>0</xdr:colOff>
      <xdr:row>0</xdr:row>
      <xdr:rowOff>0</xdr:rowOff>
    </xdr:from>
    <xdr:to>
      <xdr:col>22</xdr:col>
      <xdr:colOff>25400</xdr:colOff>
      <xdr:row>2</xdr:row>
      <xdr:rowOff>12192</xdr:rowOff>
    </xdr:to>
    <xdr:sp macro="" textlink="">
      <xdr:nvSpPr>
        <xdr:cNvPr id="2" name="Rectangle 1">
          <a:extLst>
            <a:ext uri="{FF2B5EF4-FFF2-40B4-BE49-F238E27FC236}">
              <a16:creationId xmlns:a16="http://schemas.microsoft.com/office/drawing/2014/main" id="{9E5AAE45-30F6-1342-9C16-ADF5FC921DF9}"/>
            </a:ext>
          </a:extLst>
        </xdr:cNvPr>
        <xdr:cNvSpPr/>
      </xdr:nvSpPr>
      <xdr:spPr>
        <a:xfrm>
          <a:off x="0" y="0"/>
          <a:ext cx="18186400"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0</xdr:row>
      <xdr:rowOff>25400</xdr:rowOff>
    </xdr:from>
    <xdr:to>
      <xdr:col>2</xdr:col>
      <xdr:colOff>753872</xdr:colOff>
      <xdr:row>2</xdr:row>
      <xdr:rowOff>28448</xdr:rowOff>
    </xdr:to>
    <xdr:sp macro="" textlink="">
      <xdr:nvSpPr>
        <xdr:cNvPr id="3" name="TextBox 2">
          <a:extLst>
            <a:ext uri="{FF2B5EF4-FFF2-40B4-BE49-F238E27FC236}">
              <a16:creationId xmlns:a16="http://schemas.microsoft.com/office/drawing/2014/main" id="{701B7177-B5FC-0F4A-BB11-17B3883802C8}"/>
            </a:ext>
          </a:extLst>
        </xdr:cNvPr>
        <xdr:cNvSpPr txBox="1"/>
      </xdr:nvSpPr>
      <xdr:spPr>
        <a:xfrm>
          <a:off x="9144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1" tooltip="Sales Process"/>
          <a:extLst>
            <a:ext uri="{FF2B5EF4-FFF2-40B4-BE49-F238E27FC236}">
              <a16:creationId xmlns:a16="http://schemas.microsoft.com/office/drawing/2014/main" id="{DAE57AD2-5E86-294E-914C-D9B6F14D083C}"/>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64F4A4D3-D43E-F34B-B012-93F25D5A1F0D}"/>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AD6DA6D2-942D-4340-9BE9-4FFB873DDA38}"/>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7" name="TextBox 6">
          <a:extLst>
            <a:ext uri="{FF2B5EF4-FFF2-40B4-BE49-F238E27FC236}">
              <a16:creationId xmlns:a16="http://schemas.microsoft.com/office/drawing/2014/main" id="{8E26D359-BAE5-3742-BF3E-0E3AD4A2FE41}"/>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8" name="Graphic 7" descr="Compass with solid fill">
          <a:extLst>
            <a:ext uri="{FF2B5EF4-FFF2-40B4-BE49-F238E27FC236}">
              <a16:creationId xmlns:a16="http://schemas.microsoft.com/office/drawing/2014/main" id="{3F537524-68DB-2348-BCCC-DEDC237E5D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2800" y="25400"/>
          <a:ext cx="355600" cy="330200"/>
        </a:xfrm>
        <a:prstGeom prst="rect">
          <a:avLst/>
        </a:prstGeom>
      </xdr:spPr>
    </xdr:pic>
    <xdr:clientData/>
  </xdr:twoCellAnchor>
  <xdr:twoCellAnchor>
    <xdr:from>
      <xdr:col>19</xdr:col>
      <xdr:colOff>711200</xdr:colOff>
      <xdr:row>1</xdr:row>
      <xdr:rowOff>139700</xdr:rowOff>
    </xdr:from>
    <xdr:to>
      <xdr:col>20</xdr:col>
      <xdr:colOff>160020</xdr:colOff>
      <xdr:row>1</xdr:row>
      <xdr:rowOff>185420</xdr:rowOff>
    </xdr:to>
    <xdr:sp macro="" textlink="">
      <xdr:nvSpPr>
        <xdr:cNvPr id="9" name="Rounded Rectangle 8">
          <a:extLst>
            <a:ext uri="{FF2B5EF4-FFF2-40B4-BE49-F238E27FC236}">
              <a16:creationId xmlns:a16="http://schemas.microsoft.com/office/drawing/2014/main" id="{D7BB3527-97D7-FF4A-811B-B327B2057366}"/>
            </a:ext>
          </a:extLst>
        </xdr:cNvPr>
        <xdr:cNvSpPr/>
      </xdr:nvSpPr>
      <xdr:spPr>
        <a:xfrm>
          <a:off x="16395700" y="3302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139700</xdr:colOff>
      <xdr:row>0</xdr:row>
      <xdr:rowOff>12700</xdr:rowOff>
    </xdr:from>
    <xdr:to>
      <xdr:col>23</xdr:col>
      <xdr:colOff>566420</xdr:colOff>
      <xdr:row>54</xdr:row>
      <xdr:rowOff>58420</xdr:rowOff>
    </xdr:to>
    <xdr:grpSp>
      <xdr:nvGrpSpPr>
        <xdr:cNvPr id="28" name="Group 27">
          <a:extLst>
            <a:ext uri="{FF2B5EF4-FFF2-40B4-BE49-F238E27FC236}">
              <a16:creationId xmlns:a16="http://schemas.microsoft.com/office/drawing/2014/main" id="{18DE722E-B1D1-B248-AD1A-2A5659075004}"/>
            </a:ext>
          </a:extLst>
        </xdr:cNvPr>
        <xdr:cNvGrpSpPr/>
      </xdr:nvGrpSpPr>
      <xdr:grpSpPr>
        <a:xfrm>
          <a:off x="9220200" y="12700"/>
          <a:ext cx="10332720" cy="10332720"/>
          <a:chOff x="6616700" y="546100"/>
          <a:chExt cx="10332720" cy="10332720"/>
        </a:xfrm>
      </xdr:grpSpPr>
      <xdr:graphicFrame macro="">
        <xdr:nvGraphicFramePr>
          <xdr:cNvPr id="10" name="Chart 9">
            <a:extLst>
              <a:ext uri="{FF2B5EF4-FFF2-40B4-BE49-F238E27FC236}">
                <a16:creationId xmlns:a16="http://schemas.microsoft.com/office/drawing/2014/main" id="{3D0C9283-6513-F94C-9732-64DC4667AE40}"/>
              </a:ext>
            </a:extLst>
          </xdr:cNvPr>
          <xdr:cNvGraphicFramePr>
            <a:graphicFrameLocks/>
          </xdr:cNvGraphicFramePr>
        </xdr:nvGraphicFramePr>
        <xdr:xfrm>
          <a:off x="8953500" y="3784600"/>
          <a:ext cx="5638800" cy="389534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1" name="Donut 10">
            <a:extLst>
              <a:ext uri="{FF2B5EF4-FFF2-40B4-BE49-F238E27FC236}">
                <a16:creationId xmlns:a16="http://schemas.microsoft.com/office/drawing/2014/main" id="{2C675A9C-017C-8D44-880A-5AB7063E26D6}"/>
              </a:ext>
            </a:extLst>
          </xdr:cNvPr>
          <xdr:cNvSpPr/>
        </xdr:nvSpPr>
        <xdr:spPr>
          <a:xfrm>
            <a:off x="9359900" y="3289300"/>
            <a:ext cx="4846320" cy="4846320"/>
          </a:xfrm>
          <a:prstGeom prst="donut">
            <a:avLst>
              <a:gd name="adj" fmla="val 3457"/>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Oval 12">
            <a:extLst>
              <a:ext uri="{FF2B5EF4-FFF2-40B4-BE49-F238E27FC236}">
                <a16:creationId xmlns:a16="http://schemas.microsoft.com/office/drawing/2014/main" id="{0EA84C45-CA8B-DE45-BBCD-6A40D23F1906}"/>
              </a:ext>
            </a:extLst>
          </xdr:cNvPr>
          <xdr:cNvSpPr/>
        </xdr:nvSpPr>
        <xdr:spPr>
          <a:xfrm>
            <a:off x="8399780" y="2329180"/>
            <a:ext cx="6766560" cy="6766560"/>
          </a:xfrm>
          <a:prstGeom prst="ellipse">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a:extLst>
              <a:ext uri="{FF2B5EF4-FFF2-40B4-BE49-F238E27FC236}">
                <a16:creationId xmlns:a16="http://schemas.microsoft.com/office/drawing/2014/main" id="{716DE323-611E-AA4B-805B-1D9282DE40F9}"/>
              </a:ext>
            </a:extLst>
          </xdr:cNvPr>
          <xdr:cNvSpPr/>
        </xdr:nvSpPr>
        <xdr:spPr>
          <a:xfrm>
            <a:off x="7073900" y="1003300"/>
            <a:ext cx="9418320" cy="9418320"/>
          </a:xfrm>
          <a:prstGeom prst="ellipse">
            <a:avLst/>
          </a:prstGeom>
          <a:noFill/>
          <a:ln w="3175">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a:extLst>
              <a:ext uri="{FF2B5EF4-FFF2-40B4-BE49-F238E27FC236}">
                <a16:creationId xmlns:a16="http://schemas.microsoft.com/office/drawing/2014/main" id="{7E4EF588-290F-724E-8632-56DB06931DD7}"/>
              </a:ext>
            </a:extLst>
          </xdr:cNvPr>
          <xdr:cNvSpPr/>
        </xdr:nvSpPr>
        <xdr:spPr>
          <a:xfrm>
            <a:off x="6616700" y="546100"/>
            <a:ext cx="10332720" cy="10332720"/>
          </a:xfrm>
          <a:prstGeom prst="ellipse">
            <a:avLst/>
          </a:prstGeom>
          <a:noFill/>
          <a:ln w="3175">
            <a:solidFill>
              <a:schemeClr val="bg1">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342900</xdr:colOff>
      <xdr:row>22</xdr:row>
      <xdr:rowOff>25400</xdr:rowOff>
    </xdr:from>
    <xdr:to>
      <xdr:col>2</xdr:col>
      <xdr:colOff>194056</xdr:colOff>
      <xdr:row>25</xdr:row>
      <xdr:rowOff>130556</xdr:rowOff>
    </xdr:to>
    <xdr:sp macro="" textlink="">
      <xdr:nvSpPr>
        <xdr:cNvPr id="16" name="Oval 15">
          <a:extLst>
            <a:ext uri="{FF2B5EF4-FFF2-40B4-BE49-F238E27FC236}">
              <a16:creationId xmlns:a16="http://schemas.microsoft.com/office/drawing/2014/main" id="{722810DA-E401-1442-AF68-F7D260D81AC2}"/>
            </a:ext>
          </a:extLst>
        </xdr:cNvPr>
        <xdr:cNvSpPr/>
      </xdr:nvSpPr>
      <xdr:spPr>
        <a:xfrm>
          <a:off x="1168400" y="4216400"/>
          <a:ext cx="676656" cy="676656"/>
        </a:xfrm>
        <a:prstGeom prst="ellipse">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xdr:row>
      <xdr:rowOff>0</xdr:rowOff>
    </xdr:from>
    <xdr:to>
      <xdr:col>4</xdr:col>
      <xdr:colOff>676656</xdr:colOff>
      <xdr:row>14</xdr:row>
      <xdr:rowOff>105156</xdr:rowOff>
    </xdr:to>
    <xdr:sp macro="" textlink="">
      <xdr:nvSpPr>
        <xdr:cNvPr id="17" name="Oval 16">
          <a:extLst>
            <a:ext uri="{FF2B5EF4-FFF2-40B4-BE49-F238E27FC236}">
              <a16:creationId xmlns:a16="http://schemas.microsoft.com/office/drawing/2014/main" id="{C091D289-0797-474B-81C6-6EBB7CC550ED}"/>
            </a:ext>
          </a:extLst>
        </xdr:cNvPr>
        <xdr:cNvSpPr/>
      </xdr:nvSpPr>
      <xdr:spPr>
        <a:xfrm>
          <a:off x="3302000" y="20955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22</xdr:row>
      <xdr:rowOff>25400</xdr:rowOff>
    </xdr:from>
    <xdr:to>
      <xdr:col>4</xdr:col>
      <xdr:colOff>676656</xdr:colOff>
      <xdr:row>25</xdr:row>
      <xdr:rowOff>130556</xdr:rowOff>
    </xdr:to>
    <xdr:sp macro="" textlink="">
      <xdr:nvSpPr>
        <xdr:cNvPr id="18" name="Oval 17">
          <a:extLst>
            <a:ext uri="{FF2B5EF4-FFF2-40B4-BE49-F238E27FC236}">
              <a16:creationId xmlns:a16="http://schemas.microsoft.com/office/drawing/2014/main" id="{E9E3F7A5-E4F2-6641-B501-CE1EE314BAE8}"/>
            </a:ext>
          </a:extLst>
        </xdr:cNvPr>
        <xdr:cNvSpPr/>
      </xdr:nvSpPr>
      <xdr:spPr>
        <a:xfrm>
          <a:off x="3302000" y="42164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33</xdr:row>
      <xdr:rowOff>25400</xdr:rowOff>
    </xdr:from>
    <xdr:to>
      <xdr:col>4</xdr:col>
      <xdr:colOff>676656</xdr:colOff>
      <xdr:row>36</xdr:row>
      <xdr:rowOff>130556</xdr:rowOff>
    </xdr:to>
    <xdr:sp macro="" textlink="">
      <xdr:nvSpPr>
        <xdr:cNvPr id="19" name="Oval 18">
          <a:extLst>
            <a:ext uri="{FF2B5EF4-FFF2-40B4-BE49-F238E27FC236}">
              <a16:creationId xmlns:a16="http://schemas.microsoft.com/office/drawing/2014/main" id="{F0E55DFD-B5DE-B84C-B1F7-90AEB8B5206F}"/>
            </a:ext>
          </a:extLst>
        </xdr:cNvPr>
        <xdr:cNvSpPr/>
      </xdr:nvSpPr>
      <xdr:spPr>
        <a:xfrm>
          <a:off x="3302000" y="63119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23</xdr:row>
      <xdr:rowOff>177800</xdr:rowOff>
    </xdr:from>
    <xdr:to>
      <xdr:col>12</xdr:col>
      <xdr:colOff>139700</xdr:colOff>
      <xdr:row>23</xdr:row>
      <xdr:rowOff>177800</xdr:rowOff>
    </xdr:to>
    <xdr:cxnSp macro="">
      <xdr:nvCxnSpPr>
        <xdr:cNvPr id="23" name="Straight Connector 22">
          <a:extLst>
            <a:ext uri="{FF2B5EF4-FFF2-40B4-BE49-F238E27FC236}">
              <a16:creationId xmlns:a16="http://schemas.microsoft.com/office/drawing/2014/main" id="{5216E52D-0343-E04F-B366-433A364A37AF}"/>
            </a:ext>
          </a:extLst>
        </xdr:cNvPr>
        <xdr:cNvCxnSpPr/>
      </xdr:nvCxnSpPr>
      <xdr:spPr>
        <a:xfrm>
          <a:off x="6756400" y="4559300"/>
          <a:ext cx="3289300"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194056</xdr:colOff>
      <xdr:row>23</xdr:row>
      <xdr:rowOff>173228</xdr:rowOff>
    </xdr:from>
    <xdr:to>
      <xdr:col>4</xdr:col>
      <xdr:colOff>0</xdr:colOff>
      <xdr:row>23</xdr:row>
      <xdr:rowOff>173228</xdr:rowOff>
    </xdr:to>
    <xdr:cxnSp macro="">
      <xdr:nvCxnSpPr>
        <xdr:cNvPr id="26" name="Straight Connector 25">
          <a:extLst>
            <a:ext uri="{FF2B5EF4-FFF2-40B4-BE49-F238E27FC236}">
              <a16:creationId xmlns:a16="http://schemas.microsoft.com/office/drawing/2014/main" id="{2BD48FD3-8F1B-C04A-8A56-D6119F38F8ED}"/>
            </a:ext>
          </a:extLst>
        </xdr:cNvPr>
        <xdr:cNvCxnSpPr>
          <a:stCxn id="16" idx="6"/>
          <a:endCxn id="18" idx="2"/>
        </xdr:cNvCxnSpPr>
      </xdr:nvCxnSpPr>
      <xdr:spPr>
        <a:xfrm>
          <a:off x="1845056" y="4554728"/>
          <a:ext cx="14569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94962</xdr:colOff>
      <xdr:row>25</xdr:row>
      <xdr:rowOff>31462</xdr:rowOff>
    </xdr:from>
    <xdr:to>
      <xdr:col>4</xdr:col>
      <xdr:colOff>99094</xdr:colOff>
      <xdr:row>33</xdr:row>
      <xdr:rowOff>124494</xdr:rowOff>
    </xdr:to>
    <xdr:cxnSp macro="">
      <xdr:nvCxnSpPr>
        <xdr:cNvPr id="27" name="Straight Connector 26">
          <a:extLst>
            <a:ext uri="{FF2B5EF4-FFF2-40B4-BE49-F238E27FC236}">
              <a16:creationId xmlns:a16="http://schemas.microsoft.com/office/drawing/2014/main" id="{A9773CA5-1E68-844B-A056-FD00098CCAFC}"/>
            </a:ext>
          </a:extLst>
        </xdr:cNvPr>
        <xdr:cNvCxnSpPr>
          <a:stCxn id="19" idx="1"/>
          <a:endCxn id="16" idx="5"/>
        </xdr:cNvCxnSpPr>
      </xdr:nvCxnSpPr>
      <xdr:spPr>
        <a:xfrm flipH="1" flipV="1">
          <a:off x="1745962" y="4793962"/>
          <a:ext cx="1655132" cy="16170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338328</xdr:colOff>
      <xdr:row>14</xdr:row>
      <xdr:rowOff>105156</xdr:rowOff>
    </xdr:from>
    <xdr:to>
      <xdr:col>4</xdr:col>
      <xdr:colOff>338328</xdr:colOff>
      <xdr:row>22</xdr:row>
      <xdr:rowOff>25400</xdr:rowOff>
    </xdr:to>
    <xdr:cxnSp macro="">
      <xdr:nvCxnSpPr>
        <xdr:cNvPr id="33" name="Straight Connector 32">
          <a:extLst>
            <a:ext uri="{FF2B5EF4-FFF2-40B4-BE49-F238E27FC236}">
              <a16:creationId xmlns:a16="http://schemas.microsoft.com/office/drawing/2014/main" id="{BC8352FD-16A0-284E-8331-994D3BFAFC1F}"/>
            </a:ext>
          </a:extLst>
        </xdr:cNvPr>
        <xdr:cNvCxnSpPr>
          <a:stCxn id="18" idx="0"/>
          <a:endCxn id="17" idx="4"/>
        </xdr:cNvCxnSpPr>
      </xdr:nvCxnSpPr>
      <xdr:spPr>
        <a:xfrm flipV="1">
          <a:off x="3640328" y="2772156"/>
          <a:ext cx="0" cy="144424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338328</xdr:colOff>
      <xdr:row>25</xdr:row>
      <xdr:rowOff>130556</xdr:rowOff>
    </xdr:from>
    <xdr:to>
      <xdr:col>4</xdr:col>
      <xdr:colOff>338328</xdr:colOff>
      <xdr:row>33</xdr:row>
      <xdr:rowOff>25400</xdr:rowOff>
    </xdr:to>
    <xdr:cxnSp macro="">
      <xdr:nvCxnSpPr>
        <xdr:cNvPr id="34" name="Straight Connector 33">
          <a:extLst>
            <a:ext uri="{FF2B5EF4-FFF2-40B4-BE49-F238E27FC236}">
              <a16:creationId xmlns:a16="http://schemas.microsoft.com/office/drawing/2014/main" id="{FA514D06-97AF-544A-8E2B-62D4D1D74626}"/>
            </a:ext>
          </a:extLst>
        </xdr:cNvPr>
        <xdr:cNvCxnSpPr>
          <a:stCxn id="18" idx="4"/>
          <a:endCxn id="19" idx="0"/>
        </xdr:cNvCxnSpPr>
      </xdr:nvCxnSpPr>
      <xdr:spPr>
        <a:xfrm>
          <a:off x="3640328" y="4893056"/>
          <a:ext cx="0" cy="141884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622300</xdr:colOff>
      <xdr:row>16</xdr:row>
      <xdr:rowOff>110744</xdr:rowOff>
    </xdr:from>
    <xdr:to>
      <xdr:col>6</xdr:col>
      <xdr:colOff>473456</xdr:colOff>
      <xdr:row>20</xdr:row>
      <xdr:rowOff>25400</xdr:rowOff>
    </xdr:to>
    <xdr:sp macro="" textlink="">
      <xdr:nvSpPr>
        <xdr:cNvPr id="43" name="Oval 42">
          <a:extLst>
            <a:ext uri="{FF2B5EF4-FFF2-40B4-BE49-F238E27FC236}">
              <a16:creationId xmlns:a16="http://schemas.microsoft.com/office/drawing/2014/main" id="{74D74369-B2B0-2D47-A3BE-0FB75C29865D}"/>
            </a:ext>
          </a:extLst>
        </xdr:cNvPr>
        <xdr:cNvSpPr/>
      </xdr:nvSpPr>
      <xdr:spPr>
        <a:xfrm>
          <a:off x="4749800" y="3158744"/>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622300</xdr:colOff>
      <xdr:row>28</xdr:row>
      <xdr:rowOff>0</xdr:rowOff>
    </xdr:from>
    <xdr:to>
      <xdr:col>6</xdr:col>
      <xdr:colOff>473456</xdr:colOff>
      <xdr:row>31</xdr:row>
      <xdr:rowOff>105156</xdr:rowOff>
    </xdr:to>
    <xdr:sp macro="" textlink="">
      <xdr:nvSpPr>
        <xdr:cNvPr id="44" name="Oval 43">
          <a:extLst>
            <a:ext uri="{FF2B5EF4-FFF2-40B4-BE49-F238E27FC236}">
              <a16:creationId xmlns:a16="http://schemas.microsoft.com/office/drawing/2014/main" id="{0D7D079E-7AC4-2B41-9B90-D1AA93C02FC3}"/>
            </a:ext>
          </a:extLst>
        </xdr:cNvPr>
        <xdr:cNvSpPr/>
      </xdr:nvSpPr>
      <xdr:spPr>
        <a:xfrm>
          <a:off x="4749800" y="53340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292100</xdr:colOff>
      <xdr:row>22</xdr:row>
      <xdr:rowOff>25400</xdr:rowOff>
    </xdr:from>
    <xdr:to>
      <xdr:col>8</xdr:col>
      <xdr:colOff>143256</xdr:colOff>
      <xdr:row>25</xdr:row>
      <xdr:rowOff>130556</xdr:rowOff>
    </xdr:to>
    <xdr:sp macro="" textlink="">
      <xdr:nvSpPr>
        <xdr:cNvPr id="45" name="Oval 44">
          <a:extLst>
            <a:ext uri="{FF2B5EF4-FFF2-40B4-BE49-F238E27FC236}">
              <a16:creationId xmlns:a16="http://schemas.microsoft.com/office/drawing/2014/main" id="{0F80B24A-0225-8740-8557-E4FABAEDE3BE}"/>
            </a:ext>
          </a:extLst>
        </xdr:cNvPr>
        <xdr:cNvSpPr/>
      </xdr:nvSpPr>
      <xdr:spPr>
        <a:xfrm>
          <a:off x="6070600" y="42164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577562</xdr:colOff>
      <xdr:row>25</xdr:row>
      <xdr:rowOff>31462</xdr:rowOff>
    </xdr:from>
    <xdr:to>
      <xdr:col>5</xdr:col>
      <xdr:colOff>721394</xdr:colOff>
      <xdr:row>28</xdr:row>
      <xdr:rowOff>99094</xdr:rowOff>
    </xdr:to>
    <xdr:cxnSp macro="">
      <xdr:nvCxnSpPr>
        <xdr:cNvPr id="46" name="Straight Connector 45">
          <a:extLst>
            <a:ext uri="{FF2B5EF4-FFF2-40B4-BE49-F238E27FC236}">
              <a16:creationId xmlns:a16="http://schemas.microsoft.com/office/drawing/2014/main" id="{2D9DC679-BFFB-2643-8951-ABF0DA34A35D}"/>
            </a:ext>
          </a:extLst>
        </xdr:cNvPr>
        <xdr:cNvCxnSpPr>
          <a:stCxn id="18" idx="5"/>
          <a:endCxn id="44" idx="1"/>
        </xdr:cNvCxnSpPr>
      </xdr:nvCxnSpPr>
      <xdr:spPr>
        <a:xfrm>
          <a:off x="3879562" y="4793962"/>
          <a:ext cx="969332"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577562</xdr:colOff>
      <xdr:row>19</xdr:row>
      <xdr:rowOff>116806</xdr:rowOff>
    </xdr:from>
    <xdr:to>
      <xdr:col>5</xdr:col>
      <xdr:colOff>721394</xdr:colOff>
      <xdr:row>22</xdr:row>
      <xdr:rowOff>124494</xdr:rowOff>
    </xdr:to>
    <xdr:cxnSp macro="">
      <xdr:nvCxnSpPr>
        <xdr:cNvPr id="51" name="Straight Connector 50">
          <a:extLst>
            <a:ext uri="{FF2B5EF4-FFF2-40B4-BE49-F238E27FC236}">
              <a16:creationId xmlns:a16="http://schemas.microsoft.com/office/drawing/2014/main" id="{2205291A-33B2-F14C-81CA-E583FFF17E76}"/>
            </a:ext>
          </a:extLst>
        </xdr:cNvPr>
        <xdr:cNvCxnSpPr>
          <a:stCxn id="18" idx="7"/>
          <a:endCxn id="43" idx="3"/>
        </xdr:cNvCxnSpPr>
      </xdr:nvCxnSpPr>
      <xdr:spPr>
        <a:xfrm flipV="1">
          <a:off x="3879562" y="3736306"/>
          <a:ext cx="9693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676656</xdr:colOff>
      <xdr:row>23</xdr:row>
      <xdr:rowOff>173228</xdr:rowOff>
    </xdr:from>
    <xdr:to>
      <xdr:col>7</xdr:col>
      <xdr:colOff>292100</xdr:colOff>
      <xdr:row>23</xdr:row>
      <xdr:rowOff>173228</xdr:rowOff>
    </xdr:to>
    <xdr:cxnSp macro="">
      <xdr:nvCxnSpPr>
        <xdr:cNvPr id="55" name="Straight Connector 54">
          <a:extLst>
            <a:ext uri="{FF2B5EF4-FFF2-40B4-BE49-F238E27FC236}">
              <a16:creationId xmlns:a16="http://schemas.microsoft.com/office/drawing/2014/main" id="{30A607EB-7845-3348-BA63-84CCB7711E28}"/>
            </a:ext>
          </a:extLst>
        </xdr:cNvPr>
        <xdr:cNvCxnSpPr>
          <a:stCxn id="18" idx="6"/>
          <a:endCxn id="45" idx="2"/>
        </xdr:cNvCxnSpPr>
      </xdr:nvCxnSpPr>
      <xdr:spPr>
        <a:xfrm>
          <a:off x="3978656" y="4554728"/>
          <a:ext cx="20919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374362</xdr:colOff>
      <xdr:row>19</xdr:row>
      <xdr:rowOff>116806</xdr:rowOff>
    </xdr:from>
    <xdr:to>
      <xdr:col>7</xdr:col>
      <xdr:colOff>391194</xdr:colOff>
      <xdr:row>22</xdr:row>
      <xdr:rowOff>124494</xdr:rowOff>
    </xdr:to>
    <xdr:cxnSp macro="">
      <xdr:nvCxnSpPr>
        <xdr:cNvPr id="58" name="Straight Connector 57">
          <a:extLst>
            <a:ext uri="{FF2B5EF4-FFF2-40B4-BE49-F238E27FC236}">
              <a16:creationId xmlns:a16="http://schemas.microsoft.com/office/drawing/2014/main" id="{43D90938-E96B-2444-8D84-2AED38500C5B}"/>
            </a:ext>
          </a:extLst>
        </xdr:cNvPr>
        <xdr:cNvCxnSpPr>
          <a:stCxn id="43" idx="5"/>
          <a:endCxn id="45" idx="1"/>
        </xdr:cNvCxnSpPr>
      </xdr:nvCxnSpPr>
      <xdr:spPr>
        <a:xfrm>
          <a:off x="5327362" y="3736306"/>
          <a:ext cx="8423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374362</xdr:colOff>
      <xdr:row>25</xdr:row>
      <xdr:rowOff>31462</xdr:rowOff>
    </xdr:from>
    <xdr:to>
      <xdr:col>7</xdr:col>
      <xdr:colOff>391194</xdr:colOff>
      <xdr:row>28</xdr:row>
      <xdr:rowOff>99094</xdr:rowOff>
    </xdr:to>
    <xdr:cxnSp macro="">
      <xdr:nvCxnSpPr>
        <xdr:cNvPr id="59" name="Straight Connector 58">
          <a:extLst>
            <a:ext uri="{FF2B5EF4-FFF2-40B4-BE49-F238E27FC236}">
              <a16:creationId xmlns:a16="http://schemas.microsoft.com/office/drawing/2014/main" id="{19986858-56C0-B34E-B087-F39EDCF01A9E}"/>
            </a:ext>
          </a:extLst>
        </xdr:cNvPr>
        <xdr:cNvCxnSpPr>
          <a:stCxn id="44" idx="7"/>
          <a:endCxn id="45" idx="3"/>
        </xdr:cNvCxnSpPr>
      </xdr:nvCxnSpPr>
      <xdr:spPr>
        <a:xfrm flipV="1">
          <a:off x="5327362" y="4793962"/>
          <a:ext cx="842332"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736600</xdr:colOff>
      <xdr:row>16</xdr:row>
      <xdr:rowOff>110744</xdr:rowOff>
    </xdr:from>
    <xdr:to>
      <xdr:col>9</xdr:col>
      <xdr:colOff>587756</xdr:colOff>
      <xdr:row>20</xdr:row>
      <xdr:rowOff>25400</xdr:rowOff>
    </xdr:to>
    <xdr:sp macro="" textlink="">
      <xdr:nvSpPr>
        <xdr:cNvPr id="66" name="Oval 65">
          <a:extLst>
            <a:ext uri="{FF2B5EF4-FFF2-40B4-BE49-F238E27FC236}">
              <a16:creationId xmlns:a16="http://schemas.microsoft.com/office/drawing/2014/main" id="{F7C510CB-B470-8B4F-A373-526FCAAB1491}"/>
            </a:ext>
          </a:extLst>
        </xdr:cNvPr>
        <xdr:cNvSpPr/>
      </xdr:nvSpPr>
      <xdr:spPr>
        <a:xfrm>
          <a:off x="7340600" y="3158744"/>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44162</xdr:colOff>
      <xdr:row>19</xdr:row>
      <xdr:rowOff>116806</xdr:rowOff>
    </xdr:from>
    <xdr:to>
      <xdr:col>9</xdr:col>
      <xdr:colOff>10194</xdr:colOff>
      <xdr:row>22</xdr:row>
      <xdr:rowOff>124494</xdr:rowOff>
    </xdr:to>
    <xdr:cxnSp macro="">
      <xdr:nvCxnSpPr>
        <xdr:cNvPr id="67" name="Straight Connector 66">
          <a:extLst>
            <a:ext uri="{FF2B5EF4-FFF2-40B4-BE49-F238E27FC236}">
              <a16:creationId xmlns:a16="http://schemas.microsoft.com/office/drawing/2014/main" id="{BEB4C7D9-B156-B04A-9E15-D6D1EE5D613A}"/>
            </a:ext>
          </a:extLst>
        </xdr:cNvPr>
        <xdr:cNvCxnSpPr>
          <a:stCxn id="45" idx="7"/>
          <a:endCxn id="66" idx="3"/>
        </xdr:cNvCxnSpPr>
      </xdr:nvCxnSpPr>
      <xdr:spPr>
        <a:xfrm flipV="1">
          <a:off x="6648162" y="3736306"/>
          <a:ext cx="7915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657894</xdr:colOff>
      <xdr:row>28</xdr:row>
      <xdr:rowOff>0</xdr:rowOff>
    </xdr:from>
    <xdr:to>
      <xdr:col>9</xdr:col>
      <xdr:colOff>509050</xdr:colOff>
      <xdr:row>31</xdr:row>
      <xdr:rowOff>105156</xdr:rowOff>
    </xdr:to>
    <xdr:sp macro="" textlink="">
      <xdr:nvSpPr>
        <xdr:cNvPr id="73" name="Oval 72">
          <a:extLst>
            <a:ext uri="{FF2B5EF4-FFF2-40B4-BE49-F238E27FC236}">
              <a16:creationId xmlns:a16="http://schemas.microsoft.com/office/drawing/2014/main" id="{29FAF9BF-93FA-2445-B058-FC0BA3470351}"/>
            </a:ext>
          </a:extLst>
        </xdr:cNvPr>
        <xdr:cNvSpPr/>
      </xdr:nvSpPr>
      <xdr:spPr>
        <a:xfrm>
          <a:off x="7261894" y="53340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44162</xdr:colOff>
      <xdr:row>25</xdr:row>
      <xdr:rowOff>31462</xdr:rowOff>
    </xdr:from>
    <xdr:to>
      <xdr:col>8</xdr:col>
      <xdr:colOff>756988</xdr:colOff>
      <xdr:row>28</xdr:row>
      <xdr:rowOff>99094</xdr:rowOff>
    </xdr:to>
    <xdr:cxnSp macro="">
      <xdr:nvCxnSpPr>
        <xdr:cNvPr id="74" name="Straight Connector 73">
          <a:extLst>
            <a:ext uri="{FF2B5EF4-FFF2-40B4-BE49-F238E27FC236}">
              <a16:creationId xmlns:a16="http://schemas.microsoft.com/office/drawing/2014/main" id="{979EF17F-7D56-A541-90E0-0B36D590E25F}"/>
            </a:ext>
          </a:extLst>
        </xdr:cNvPr>
        <xdr:cNvCxnSpPr>
          <a:stCxn id="45" idx="5"/>
          <a:endCxn id="73" idx="1"/>
        </xdr:cNvCxnSpPr>
      </xdr:nvCxnSpPr>
      <xdr:spPr>
        <a:xfrm>
          <a:off x="6648162" y="4793962"/>
          <a:ext cx="712826"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177800</xdr:colOff>
      <xdr:row>26</xdr:row>
      <xdr:rowOff>88900</xdr:rowOff>
    </xdr:from>
    <xdr:to>
      <xdr:col>2</xdr:col>
      <xdr:colOff>279400</xdr:colOff>
      <xdr:row>28</xdr:row>
      <xdr:rowOff>38100</xdr:rowOff>
    </xdr:to>
    <xdr:sp macro="" textlink="">
      <xdr:nvSpPr>
        <xdr:cNvPr id="77" name="TextBox 76">
          <a:extLst>
            <a:ext uri="{FF2B5EF4-FFF2-40B4-BE49-F238E27FC236}">
              <a16:creationId xmlns:a16="http://schemas.microsoft.com/office/drawing/2014/main" id="{4366CF21-187D-4544-8922-81D5BA5EEECA}"/>
            </a:ext>
          </a:extLst>
        </xdr:cNvPr>
        <xdr:cNvSpPr txBox="1"/>
      </xdr:nvSpPr>
      <xdr:spPr>
        <a:xfrm>
          <a:off x="1003300" y="50419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Customers</a:t>
          </a:r>
        </a:p>
      </xdr:txBody>
    </xdr:sp>
    <xdr:clientData/>
  </xdr:twoCellAnchor>
  <xdr:twoCellAnchor>
    <xdr:from>
      <xdr:col>3</xdr:col>
      <xdr:colOff>723900</xdr:colOff>
      <xdr:row>8</xdr:row>
      <xdr:rowOff>76200</xdr:rowOff>
    </xdr:from>
    <xdr:to>
      <xdr:col>5</xdr:col>
      <xdr:colOff>0</xdr:colOff>
      <xdr:row>10</xdr:row>
      <xdr:rowOff>25400</xdr:rowOff>
    </xdr:to>
    <xdr:sp macro="" textlink="">
      <xdr:nvSpPr>
        <xdr:cNvPr id="78" name="TextBox 77">
          <a:extLst>
            <a:ext uri="{FF2B5EF4-FFF2-40B4-BE49-F238E27FC236}">
              <a16:creationId xmlns:a16="http://schemas.microsoft.com/office/drawing/2014/main" id="{7E6F18A4-6904-D246-AEF5-913898185DEC}"/>
            </a:ext>
          </a:extLst>
        </xdr:cNvPr>
        <xdr:cNvSpPr txBox="1"/>
      </xdr:nvSpPr>
      <xdr:spPr>
        <a:xfrm>
          <a:off x="3200400" y="16002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Branches</a:t>
          </a:r>
        </a:p>
      </xdr:txBody>
    </xdr:sp>
    <xdr:clientData/>
  </xdr:twoCellAnchor>
  <xdr:twoCellAnchor>
    <xdr:from>
      <xdr:col>5</xdr:col>
      <xdr:colOff>520700</xdr:colOff>
      <xdr:row>14</xdr:row>
      <xdr:rowOff>12700</xdr:rowOff>
    </xdr:from>
    <xdr:to>
      <xdr:col>6</xdr:col>
      <xdr:colOff>622300</xdr:colOff>
      <xdr:row>15</xdr:row>
      <xdr:rowOff>152400</xdr:rowOff>
    </xdr:to>
    <xdr:sp macro="" textlink="">
      <xdr:nvSpPr>
        <xdr:cNvPr id="79" name="TextBox 78">
          <a:extLst>
            <a:ext uri="{FF2B5EF4-FFF2-40B4-BE49-F238E27FC236}">
              <a16:creationId xmlns:a16="http://schemas.microsoft.com/office/drawing/2014/main" id="{BB9CAB0C-CC85-374A-8067-24ECDD58FE48}"/>
            </a:ext>
          </a:extLst>
        </xdr:cNvPr>
        <xdr:cNvSpPr txBox="1"/>
      </xdr:nvSpPr>
      <xdr:spPr>
        <a:xfrm>
          <a:off x="4648200" y="26797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Credit</a:t>
          </a:r>
          <a:r>
            <a:rPr lang="en-US" sz="1100" baseline="0">
              <a:solidFill>
                <a:schemeClr val="bg1"/>
              </a:solidFill>
              <a:latin typeface="Avenir Book" panose="02000503020000020003" pitchFamily="2" charset="0"/>
            </a:rPr>
            <a:t> Card</a:t>
          </a:r>
          <a:endParaRPr lang="en-US" sz="1100">
            <a:solidFill>
              <a:schemeClr val="bg1"/>
            </a:solidFill>
            <a:latin typeface="Avenir Book" panose="02000503020000020003" pitchFamily="2" charset="0"/>
          </a:endParaRPr>
        </a:p>
      </xdr:txBody>
    </xdr:sp>
    <xdr:clientData/>
  </xdr:twoCellAnchor>
  <xdr:twoCellAnchor>
    <xdr:from>
      <xdr:col>8</xdr:col>
      <xdr:colOff>355600</xdr:colOff>
      <xdr:row>12</xdr:row>
      <xdr:rowOff>177800</xdr:rowOff>
    </xdr:from>
    <xdr:to>
      <xdr:col>10</xdr:col>
      <xdr:colOff>63500</xdr:colOff>
      <xdr:row>15</xdr:row>
      <xdr:rowOff>114300</xdr:rowOff>
    </xdr:to>
    <xdr:sp macro="" textlink="">
      <xdr:nvSpPr>
        <xdr:cNvPr id="80" name="TextBox 79">
          <a:extLst>
            <a:ext uri="{FF2B5EF4-FFF2-40B4-BE49-F238E27FC236}">
              <a16:creationId xmlns:a16="http://schemas.microsoft.com/office/drawing/2014/main" id="{9AE71627-69AC-DA43-98CB-59A0661D3559}"/>
            </a:ext>
          </a:extLst>
        </xdr:cNvPr>
        <xdr:cNvSpPr txBox="1"/>
      </xdr:nvSpPr>
      <xdr:spPr>
        <a:xfrm>
          <a:off x="6959600" y="24638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latin typeface="Avenir Book" panose="02000503020000020003" pitchFamily="2" charset="0"/>
            </a:rPr>
            <a:t>Registered Customer Info </a:t>
          </a:r>
          <a:endParaRPr lang="en-US" sz="1100">
            <a:solidFill>
              <a:schemeClr val="bg1"/>
            </a:solidFill>
            <a:latin typeface="Avenir Book" panose="02000503020000020003" pitchFamily="2" charset="0"/>
          </a:endParaRPr>
        </a:p>
      </xdr:txBody>
    </xdr:sp>
    <xdr:clientData/>
  </xdr:twoCellAnchor>
  <xdr:twoCellAnchor>
    <xdr:from>
      <xdr:col>8</xdr:col>
      <xdr:colOff>368300</xdr:colOff>
      <xdr:row>32</xdr:row>
      <xdr:rowOff>88900</xdr:rowOff>
    </xdr:from>
    <xdr:to>
      <xdr:col>10</xdr:col>
      <xdr:colOff>76200</xdr:colOff>
      <xdr:row>35</xdr:row>
      <xdr:rowOff>25400</xdr:rowOff>
    </xdr:to>
    <xdr:sp macro="" textlink="">
      <xdr:nvSpPr>
        <xdr:cNvPr id="81" name="TextBox 80">
          <a:extLst>
            <a:ext uri="{FF2B5EF4-FFF2-40B4-BE49-F238E27FC236}">
              <a16:creationId xmlns:a16="http://schemas.microsoft.com/office/drawing/2014/main" id="{C0457BF1-794A-1F43-BF71-1C0BB3189FE7}"/>
            </a:ext>
          </a:extLst>
        </xdr:cNvPr>
        <xdr:cNvSpPr txBox="1"/>
      </xdr:nvSpPr>
      <xdr:spPr>
        <a:xfrm>
          <a:off x="6972300" y="61849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latin typeface="Avenir Book" panose="02000503020000020003" pitchFamily="2" charset="0"/>
            </a:rPr>
            <a:t>Non-Registered Customer Info </a:t>
          </a:r>
          <a:endParaRPr lang="en-US" sz="1100">
            <a:solidFill>
              <a:schemeClr val="bg1"/>
            </a:solidFill>
            <a:latin typeface="Avenir Book" panose="02000503020000020003" pitchFamily="2" charset="0"/>
          </a:endParaRPr>
        </a:p>
      </xdr:txBody>
    </xdr:sp>
    <xdr:clientData/>
  </xdr:twoCellAnchor>
  <xdr:twoCellAnchor>
    <xdr:from>
      <xdr:col>5</xdr:col>
      <xdr:colOff>495300</xdr:colOff>
      <xdr:row>32</xdr:row>
      <xdr:rowOff>127000</xdr:rowOff>
    </xdr:from>
    <xdr:to>
      <xdr:col>6</xdr:col>
      <xdr:colOff>596900</xdr:colOff>
      <xdr:row>34</xdr:row>
      <xdr:rowOff>76200</xdr:rowOff>
    </xdr:to>
    <xdr:sp macro="" textlink="">
      <xdr:nvSpPr>
        <xdr:cNvPr id="82" name="TextBox 81">
          <a:extLst>
            <a:ext uri="{FF2B5EF4-FFF2-40B4-BE49-F238E27FC236}">
              <a16:creationId xmlns:a16="http://schemas.microsoft.com/office/drawing/2014/main" id="{EF09A80F-9F9D-4C47-B2DA-EB82AE804281}"/>
            </a:ext>
          </a:extLst>
        </xdr:cNvPr>
        <xdr:cNvSpPr txBox="1"/>
      </xdr:nvSpPr>
      <xdr:spPr>
        <a:xfrm>
          <a:off x="4622800" y="62230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Cash</a:t>
          </a:r>
        </a:p>
      </xdr:txBody>
    </xdr:sp>
    <xdr:clientData/>
  </xdr:twoCellAnchor>
  <xdr:twoCellAnchor editAs="oneCell">
    <xdr:from>
      <xdr:col>1</xdr:col>
      <xdr:colOff>495300</xdr:colOff>
      <xdr:row>23</xdr:row>
      <xdr:rowOff>0</xdr:rowOff>
    </xdr:from>
    <xdr:to>
      <xdr:col>2</xdr:col>
      <xdr:colOff>0</xdr:colOff>
      <xdr:row>24</xdr:row>
      <xdr:rowOff>139700</xdr:rowOff>
    </xdr:to>
    <xdr:pic>
      <xdr:nvPicPr>
        <xdr:cNvPr id="84" name="Graphic 83" descr="Customer review outline">
          <a:extLst>
            <a:ext uri="{FF2B5EF4-FFF2-40B4-BE49-F238E27FC236}">
              <a16:creationId xmlns:a16="http://schemas.microsoft.com/office/drawing/2014/main" id="{7DC00082-E462-C842-A2FA-822ADCBDBD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20800" y="4381500"/>
          <a:ext cx="330200" cy="330200"/>
        </a:xfrm>
        <a:prstGeom prst="rect">
          <a:avLst/>
        </a:prstGeom>
      </xdr:spPr>
    </xdr:pic>
    <xdr:clientData/>
  </xdr:twoCellAnchor>
  <xdr:twoCellAnchor editAs="oneCell">
    <xdr:from>
      <xdr:col>4</xdr:col>
      <xdr:colOff>127000</xdr:colOff>
      <xdr:row>11</xdr:row>
      <xdr:rowOff>139700</xdr:rowOff>
    </xdr:from>
    <xdr:to>
      <xdr:col>4</xdr:col>
      <xdr:colOff>520700</xdr:colOff>
      <xdr:row>13</xdr:row>
      <xdr:rowOff>152400</xdr:rowOff>
    </xdr:to>
    <xdr:pic>
      <xdr:nvPicPr>
        <xdr:cNvPr id="86" name="Graphic 85" descr="Store outline">
          <a:extLst>
            <a:ext uri="{FF2B5EF4-FFF2-40B4-BE49-F238E27FC236}">
              <a16:creationId xmlns:a16="http://schemas.microsoft.com/office/drawing/2014/main" id="{E27A1823-5003-1142-B3AC-838328278D1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429000" y="2235200"/>
          <a:ext cx="393700" cy="393700"/>
        </a:xfrm>
        <a:prstGeom prst="rect">
          <a:avLst/>
        </a:prstGeom>
      </xdr:spPr>
    </xdr:pic>
    <xdr:clientData/>
  </xdr:twoCellAnchor>
  <xdr:twoCellAnchor editAs="oneCell">
    <xdr:from>
      <xdr:col>4</xdr:col>
      <xdr:colOff>114300</xdr:colOff>
      <xdr:row>33</xdr:row>
      <xdr:rowOff>101600</xdr:rowOff>
    </xdr:from>
    <xdr:to>
      <xdr:col>4</xdr:col>
      <xdr:colOff>609600</xdr:colOff>
      <xdr:row>36</xdr:row>
      <xdr:rowOff>25400</xdr:rowOff>
    </xdr:to>
    <xdr:pic>
      <xdr:nvPicPr>
        <xdr:cNvPr id="90" name="Graphic 89" descr="Internet outline">
          <a:extLst>
            <a:ext uri="{FF2B5EF4-FFF2-40B4-BE49-F238E27FC236}">
              <a16:creationId xmlns:a16="http://schemas.microsoft.com/office/drawing/2014/main" id="{F2D19440-930E-BC4F-9146-946D5FBCFFA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416300" y="6388100"/>
          <a:ext cx="495300" cy="495300"/>
        </a:xfrm>
        <a:prstGeom prst="rect">
          <a:avLst/>
        </a:prstGeom>
      </xdr:spPr>
    </xdr:pic>
    <xdr:clientData/>
  </xdr:twoCellAnchor>
  <xdr:twoCellAnchor editAs="oneCell">
    <xdr:from>
      <xdr:col>4</xdr:col>
      <xdr:colOff>139700</xdr:colOff>
      <xdr:row>22</xdr:row>
      <xdr:rowOff>177800</xdr:rowOff>
    </xdr:from>
    <xdr:to>
      <xdr:col>4</xdr:col>
      <xdr:colOff>508000</xdr:colOff>
      <xdr:row>24</xdr:row>
      <xdr:rowOff>165100</xdr:rowOff>
    </xdr:to>
    <xdr:pic>
      <xdr:nvPicPr>
        <xdr:cNvPr id="92" name="Graphic 91" descr="Warehouse outline">
          <a:extLst>
            <a:ext uri="{FF2B5EF4-FFF2-40B4-BE49-F238E27FC236}">
              <a16:creationId xmlns:a16="http://schemas.microsoft.com/office/drawing/2014/main" id="{F32FBEED-C146-6048-A290-8787A270C9B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441700" y="4368800"/>
          <a:ext cx="368300" cy="368300"/>
        </a:xfrm>
        <a:prstGeom prst="rect">
          <a:avLst/>
        </a:prstGeom>
      </xdr:spPr>
    </xdr:pic>
    <xdr:clientData/>
  </xdr:twoCellAnchor>
  <xdr:twoCellAnchor editAs="oneCell">
    <xdr:from>
      <xdr:col>5</xdr:col>
      <xdr:colOff>762000</xdr:colOff>
      <xdr:row>17</xdr:row>
      <xdr:rowOff>76200</xdr:rowOff>
    </xdr:from>
    <xdr:to>
      <xdr:col>6</xdr:col>
      <xdr:colOff>304800</xdr:colOff>
      <xdr:row>19</xdr:row>
      <xdr:rowOff>63500</xdr:rowOff>
    </xdr:to>
    <xdr:pic>
      <xdr:nvPicPr>
        <xdr:cNvPr id="94" name="Graphic 93" descr="Credit card outline">
          <a:extLst>
            <a:ext uri="{FF2B5EF4-FFF2-40B4-BE49-F238E27FC236}">
              <a16:creationId xmlns:a16="http://schemas.microsoft.com/office/drawing/2014/main" id="{47780504-25A7-834D-888E-958737D7A04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89500" y="3314700"/>
          <a:ext cx="368300" cy="368300"/>
        </a:xfrm>
        <a:prstGeom prst="rect">
          <a:avLst/>
        </a:prstGeom>
      </xdr:spPr>
    </xdr:pic>
    <xdr:clientData/>
  </xdr:twoCellAnchor>
  <xdr:twoCellAnchor editAs="oneCell">
    <xdr:from>
      <xdr:col>5</xdr:col>
      <xdr:colOff>749300</xdr:colOff>
      <xdr:row>28</xdr:row>
      <xdr:rowOff>114300</xdr:rowOff>
    </xdr:from>
    <xdr:to>
      <xdr:col>6</xdr:col>
      <xdr:colOff>342900</xdr:colOff>
      <xdr:row>30</xdr:row>
      <xdr:rowOff>152400</xdr:rowOff>
    </xdr:to>
    <xdr:pic>
      <xdr:nvPicPr>
        <xdr:cNvPr id="96" name="Graphic 95" descr="Money outline">
          <a:extLst>
            <a:ext uri="{FF2B5EF4-FFF2-40B4-BE49-F238E27FC236}">
              <a16:creationId xmlns:a16="http://schemas.microsoft.com/office/drawing/2014/main" id="{646EEF8E-8911-424F-8922-CCAAF3A6929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876800" y="5448300"/>
          <a:ext cx="419100" cy="419100"/>
        </a:xfrm>
        <a:prstGeom prst="rect">
          <a:avLst/>
        </a:prstGeom>
      </xdr:spPr>
    </xdr:pic>
    <xdr:clientData/>
  </xdr:twoCellAnchor>
  <xdr:twoCellAnchor editAs="oneCell">
    <xdr:from>
      <xdr:col>7</xdr:col>
      <xdr:colOff>393700</xdr:colOff>
      <xdr:row>22</xdr:row>
      <xdr:rowOff>114300</xdr:rowOff>
    </xdr:from>
    <xdr:to>
      <xdr:col>8</xdr:col>
      <xdr:colOff>50800</xdr:colOff>
      <xdr:row>25</xdr:row>
      <xdr:rowOff>25400</xdr:rowOff>
    </xdr:to>
    <xdr:pic>
      <xdr:nvPicPr>
        <xdr:cNvPr id="98" name="Graphic 97" descr="Box trolley outline">
          <a:extLst>
            <a:ext uri="{FF2B5EF4-FFF2-40B4-BE49-F238E27FC236}">
              <a16:creationId xmlns:a16="http://schemas.microsoft.com/office/drawing/2014/main" id="{ACAE0062-E9AC-1045-BF20-6B5690DC839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172200" y="4305300"/>
          <a:ext cx="482600" cy="482600"/>
        </a:xfrm>
        <a:prstGeom prst="rect">
          <a:avLst/>
        </a:prstGeom>
      </xdr:spPr>
    </xdr:pic>
    <xdr:clientData/>
  </xdr:twoCellAnchor>
  <xdr:twoCellAnchor editAs="oneCell">
    <xdr:from>
      <xdr:col>8</xdr:col>
      <xdr:colOff>762000</xdr:colOff>
      <xdr:row>28</xdr:row>
      <xdr:rowOff>76200</xdr:rowOff>
    </xdr:from>
    <xdr:to>
      <xdr:col>9</xdr:col>
      <xdr:colOff>419100</xdr:colOff>
      <xdr:row>30</xdr:row>
      <xdr:rowOff>177800</xdr:rowOff>
    </xdr:to>
    <xdr:pic>
      <xdr:nvPicPr>
        <xdr:cNvPr id="100" name="Graphic 99" descr="Employee badge outline">
          <a:extLst>
            <a:ext uri="{FF2B5EF4-FFF2-40B4-BE49-F238E27FC236}">
              <a16:creationId xmlns:a16="http://schemas.microsoft.com/office/drawing/2014/main" id="{12AA3894-60F7-D84E-9BC1-53ECDB4F1F5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366000" y="5410200"/>
          <a:ext cx="482600" cy="482600"/>
        </a:xfrm>
        <a:prstGeom prst="rect">
          <a:avLst/>
        </a:prstGeom>
      </xdr:spPr>
    </xdr:pic>
    <xdr:clientData/>
  </xdr:twoCellAnchor>
  <xdr:twoCellAnchor editAs="oneCell">
    <xdr:from>
      <xdr:col>8</xdr:col>
      <xdr:colOff>762000</xdr:colOff>
      <xdr:row>29</xdr:row>
      <xdr:rowOff>12700</xdr:rowOff>
    </xdr:from>
    <xdr:to>
      <xdr:col>9</xdr:col>
      <xdr:colOff>254000</xdr:colOff>
      <xdr:row>30</xdr:row>
      <xdr:rowOff>139700</xdr:rowOff>
    </xdr:to>
    <xdr:pic>
      <xdr:nvPicPr>
        <xdr:cNvPr id="106" name="Graphic 105" descr="Close outline">
          <a:extLst>
            <a:ext uri="{FF2B5EF4-FFF2-40B4-BE49-F238E27FC236}">
              <a16:creationId xmlns:a16="http://schemas.microsoft.com/office/drawing/2014/main" id="{3CEA6D6C-EB15-A340-AF54-A2FFB02A4B7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366000" y="5537200"/>
          <a:ext cx="317500" cy="317500"/>
        </a:xfrm>
        <a:prstGeom prst="rect">
          <a:avLst/>
        </a:prstGeom>
      </xdr:spPr>
    </xdr:pic>
    <xdr:clientData/>
  </xdr:twoCellAnchor>
  <xdr:twoCellAnchor editAs="oneCell">
    <xdr:from>
      <xdr:col>12</xdr:col>
      <xdr:colOff>279400</xdr:colOff>
      <xdr:row>22</xdr:row>
      <xdr:rowOff>139700</xdr:rowOff>
    </xdr:from>
    <xdr:to>
      <xdr:col>12</xdr:col>
      <xdr:colOff>723900</xdr:colOff>
      <xdr:row>25</xdr:row>
      <xdr:rowOff>12700</xdr:rowOff>
    </xdr:to>
    <xdr:pic>
      <xdr:nvPicPr>
        <xdr:cNvPr id="108" name="Graphic 107" descr="Register outline">
          <a:extLst>
            <a:ext uri="{FF2B5EF4-FFF2-40B4-BE49-F238E27FC236}">
              <a16:creationId xmlns:a16="http://schemas.microsoft.com/office/drawing/2014/main" id="{7513110C-1BE5-DC44-B66A-C4DF9124C5E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185400" y="4330700"/>
          <a:ext cx="444500" cy="444500"/>
        </a:xfrm>
        <a:prstGeom prst="rect">
          <a:avLst/>
        </a:prstGeom>
      </xdr:spPr>
    </xdr:pic>
    <xdr:clientData/>
  </xdr:twoCellAnchor>
  <xdr:twoCellAnchor>
    <xdr:from>
      <xdr:col>11</xdr:col>
      <xdr:colOff>660400</xdr:colOff>
      <xdr:row>18</xdr:row>
      <xdr:rowOff>165100</xdr:rowOff>
    </xdr:from>
    <xdr:to>
      <xdr:col>13</xdr:col>
      <xdr:colOff>368300</xdr:colOff>
      <xdr:row>21</xdr:row>
      <xdr:rowOff>101600</xdr:rowOff>
    </xdr:to>
    <xdr:sp macro="" textlink="">
      <xdr:nvSpPr>
        <xdr:cNvPr id="109" name="TextBox 108">
          <a:extLst>
            <a:ext uri="{FF2B5EF4-FFF2-40B4-BE49-F238E27FC236}">
              <a16:creationId xmlns:a16="http://schemas.microsoft.com/office/drawing/2014/main" id="{7DEB948C-5BD2-A444-B807-451EB207C755}"/>
            </a:ext>
          </a:extLst>
        </xdr:cNvPr>
        <xdr:cNvSpPr txBox="1"/>
      </xdr:nvSpPr>
      <xdr:spPr>
        <a:xfrm>
          <a:off x="9740900" y="35941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Paid</a:t>
          </a:r>
          <a:r>
            <a:rPr lang="en-US" sz="1100" baseline="0">
              <a:solidFill>
                <a:schemeClr val="bg1"/>
              </a:solidFill>
              <a:latin typeface="Avenir Book" panose="02000503020000020003" pitchFamily="2" charset="0"/>
            </a:rPr>
            <a:t> Orders</a:t>
          </a:r>
          <a:endParaRPr lang="en-US" sz="1100">
            <a:solidFill>
              <a:schemeClr val="bg1"/>
            </a:solidFill>
            <a:latin typeface="Avenir Book" panose="02000503020000020003" pitchFamily="2" charset="0"/>
          </a:endParaRPr>
        </a:p>
      </xdr:txBody>
    </xdr:sp>
    <xdr:clientData/>
  </xdr:twoCellAnchor>
  <xdr:twoCellAnchor>
    <xdr:from>
      <xdr:col>0</xdr:col>
      <xdr:colOff>800100</xdr:colOff>
      <xdr:row>19</xdr:row>
      <xdr:rowOff>88900</xdr:rowOff>
    </xdr:from>
    <xdr:to>
      <xdr:col>2</xdr:col>
      <xdr:colOff>533400</xdr:colOff>
      <xdr:row>26</xdr:row>
      <xdr:rowOff>177800</xdr:rowOff>
    </xdr:to>
    <xdr:sp macro="" textlink="">
      <xdr:nvSpPr>
        <xdr:cNvPr id="112" name="TextBox 111">
          <a:extLst>
            <a:ext uri="{FF2B5EF4-FFF2-40B4-BE49-F238E27FC236}">
              <a16:creationId xmlns:a16="http://schemas.microsoft.com/office/drawing/2014/main" id="{EBE25519-C61D-094E-929A-4916DC380EAA}"/>
            </a:ext>
          </a:extLst>
        </xdr:cNvPr>
        <xdr:cNvSpPr txBox="1"/>
      </xdr:nvSpPr>
      <xdr:spPr>
        <a:xfrm>
          <a:off x="800100" y="3708400"/>
          <a:ext cx="13843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3</xdr:col>
      <xdr:colOff>482600</xdr:colOff>
      <xdr:row>18</xdr:row>
      <xdr:rowOff>127000</xdr:rowOff>
    </xdr:from>
    <xdr:to>
      <xdr:col>5</xdr:col>
      <xdr:colOff>190500</xdr:colOff>
      <xdr:row>27</xdr:row>
      <xdr:rowOff>152400</xdr:rowOff>
    </xdr:to>
    <xdr:sp macro="" textlink="">
      <xdr:nvSpPr>
        <xdr:cNvPr id="113" name="TextBox 112">
          <a:extLst>
            <a:ext uri="{FF2B5EF4-FFF2-40B4-BE49-F238E27FC236}">
              <a16:creationId xmlns:a16="http://schemas.microsoft.com/office/drawing/2014/main" id="{C5385C59-5565-7045-8BB5-F6D4B99B8748}"/>
            </a:ext>
          </a:extLst>
        </xdr:cNvPr>
        <xdr:cNvSpPr txBox="1"/>
      </xdr:nvSpPr>
      <xdr:spPr>
        <a:xfrm>
          <a:off x="2959100" y="3556000"/>
          <a:ext cx="1358900" cy="173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3</xdr:col>
      <xdr:colOff>482600</xdr:colOff>
      <xdr:row>30</xdr:row>
      <xdr:rowOff>50800</xdr:rowOff>
    </xdr:from>
    <xdr:to>
      <xdr:col>5</xdr:col>
      <xdr:colOff>190500</xdr:colOff>
      <xdr:row>38</xdr:row>
      <xdr:rowOff>38100</xdr:rowOff>
    </xdr:to>
    <xdr:sp macro="" textlink="">
      <xdr:nvSpPr>
        <xdr:cNvPr id="118" name="TextBox 117">
          <a:extLst>
            <a:ext uri="{FF2B5EF4-FFF2-40B4-BE49-F238E27FC236}">
              <a16:creationId xmlns:a16="http://schemas.microsoft.com/office/drawing/2014/main" id="{F0EC5756-6209-1E42-BFD9-499482824DD4}"/>
            </a:ext>
          </a:extLst>
        </xdr:cNvPr>
        <xdr:cNvSpPr txBox="1"/>
      </xdr:nvSpPr>
      <xdr:spPr>
        <a:xfrm>
          <a:off x="2959100" y="5765800"/>
          <a:ext cx="1358900" cy="151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38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6</xdr:col>
      <xdr:colOff>787400</xdr:colOff>
      <xdr:row>18</xdr:row>
      <xdr:rowOff>173392</xdr:rowOff>
    </xdr:from>
    <xdr:to>
      <xdr:col>8</xdr:col>
      <xdr:colOff>457200</xdr:colOff>
      <xdr:row>27</xdr:row>
      <xdr:rowOff>114300</xdr:rowOff>
    </xdr:to>
    <xdr:sp macro="" textlink="">
      <xdr:nvSpPr>
        <xdr:cNvPr id="119" name="TextBox 118">
          <a:extLst>
            <a:ext uri="{FF2B5EF4-FFF2-40B4-BE49-F238E27FC236}">
              <a16:creationId xmlns:a16="http://schemas.microsoft.com/office/drawing/2014/main" id="{B5C62FD6-A65D-FA42-B575-E7633D53DCB2}"/>
            </a:ext>
          </a:extLst>
        </xdr:cNvPr>
        <xdr:cNvSpPr txBox="1"/>
      </xdr:nvSpPr>
      <xdr:spPr>
        <a:xfrm>
          <a:off x="5740400" y="3602392"/>
          <a:ext cx="1320800" cy="1655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11</xdr:col>
      <xdr:colOff>660400</xdr:colOff>
      <xdr:row>19</xdr:row>
      <xdr:rowOff>0</xdr:rowOff>
    </xdr:from>
    <xdr:to>
      <xdr:col>13</xdr:col>
      <xdr:colOff>342900</xdr:colOff>
      <xdr:row>27</xdr:row>
      <xdr:rowOff>114300</xdr:rowOff>
    </xdr:to>
    <xdr:sp macro="" textlink="">
      <xdr:nvSpPr>
        <xdr:cNvPr id="120" name="TextBox 119">
          <a:extLst>
            <a:ext uri="{FF2B5EF4-FFF2-40B4-BE49-F238E27FC236}">
              <a16:creationId xmlns:a16="http://schemas.microsoft.com/office/drawing/2014/main" id="{26E0D34A-2C5B-5347-8F2B-9BA0C1CE443B}"/>
            </a:ext>
          </a:extLst>
        </xdr:cNvPr>
        <xdr:cNvSpPr txBox="1"/>
      </xdr:nvSpPr>
      <xdr:spPr>
        <a:xfrm>
          <a:off x="9740900" y="3619500"/>
          <a:ext cx="1333500"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oneCell">
    <xdr:from>
      <xdr:col>9</xdr:col>
      <xdr:colOff>12700</xdr:colOff>
      <xdr:row>16</xdr:row>
      <xdr:rowOff>165100</xdr:rowOff>
    </xdr:from>
    <xdr:to>
      <xdr:col>9</xdr:col>
      <xdr:colOff>495300</xdr:colOff>
      <xdr:row>19</xdr:row>
      <xdr:rowOff>76200</xdr:rowOff>
    </xdr:to>
    <xdr:pic>
      <xdr:nvPicPr>
        <xdr:cNvPr id="121" name="Graphic 120" descr="Employee badge outline">
          <a:extLst>
            <a:ext uri="{FF2B5EF4-FFF2-40B4-BE49-F238E27FC236}">
              <a16:creationId xmlns:a16="http://schemas.microsoft.com/office/drawing/2014/main" id="{D2B60D84-CAF1-9A49-9EFA-FF9ECB7AC9D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42200" y="3213100"/>
          <a:ext cx="482600" cy="482600"/>
        </a:xfrm>
        <a:prstGeom prst="rect">
          <a:avLst/>
        </a:prstGeom>
      </xdr:spPr>
    </xdr:pic>
    <xdr:clientData/>
  </xdr:twoCellAnchor>
  <xdr:twoCellAnchor>
    <xdr:from>
      <xdr:col>3</xdr:col>
      <xdr:colOff>457200</xdr:colOff>
      <xdr:row>37</xdr:row>
      <xdr:rowOff>114300</xdr:rowOff>
    </xdr:from>
    <xdr:to>
      <xdr:col>5</xdr:col>
      <xdr:colOff>165100</xdr:colOff>
      <xdr:row>40</xdr:row>
      <xdr:rowOff>50800</xdr:rowOff>
    </xdr:to>
    <xdr:sp macro="" textlink="">
      <xdr:nvSpPr>
        <xdr:cNvPr id="122" name="TextBox 121">
          <a:extLst>
            <a:ext uri="{FF2B5EF4-FFF2-40B4-BE49-F238E27FC236}">
              <a16:creationId xmlns:a16="http://schemas.microsoft.com/office/drawing/2014/main" id="{89F2BCF3-6987-1C44-89BA-8371BBF51518}"/>
            </a:ext>
          </a:extLst>
        </xdr:cNvPr>
        <xdr:cNvSpPr txBox="1"/>
      </xdr:nvSpPr>
      <xdr:spPr>
        <a:xfrm>
          <a:off x="2933700" y="71628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Website</a:t>
          </a:r>
        </a:p>
      </xdr:txBody>
    </xdr:sp>
    <xdr:clientData/>
  </xdr:twoCellAnchor>
  <xdr:twoCellAnchor>
    <xdr:from>
      <xdr:col>4</xdr:col>
      <xdr:colOff>310386</xdr:colOff>
      <xdr:row>14</xdr:row>
      <xdr:rowOff>101600</xdr:rowOff>
    </xdr:from>
    <xdr:to>
      <xdr:col>4</xdr:col>
      <xdr:colOff>328674</xdr:colOff>
      <xdr:row>21</xdr:row>
      <xdr:rowOff>101600</xdr:rowOff>
    </xdr:to>
    <xdr:sp macro="" textlink="'Pivottables 2'!AZ7">
      <xdr:nvSpPr>
        <xdr:cNvPr id="127" name="TextBox 126">
          <a:extLst>
            <a:ext uri="{FF2B5EF4-FFF2-40B4-BE49-F238E27FC236}">
              <a16:creationId xmlns:a16="http://schemas.microsoft.com/office/drawing/2014/main" id="{577E9E01-8E09-5340-AAE8-C643E5E2A02F}"/>
            </a:ext>
          </a:extLst>
        </xdr:cNvPr>
        <xdr:cNvSpPr txBox="1"/>
      </xdr:nvSpPr>
      <xdr:spPr>
        <a:xfrm>
          <a:off x="3612386" y="2768600"/>
          <a:ext cx="18288" cy="13335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lstStyle/>
        <a:p>
          <a:pPr algn="ctr"/>
          <a:fld id="{445EDD71-9F43-A247-B304-F12B60F9EA8C}" type="TxLink">
            <a:rPr lang="en-US" sz="16600" b="0" i="0" u="none" strike="noStrike">
              <a:ln>
                <a:solidFill>
                  <a:schemeClr val="bg1"/>
                </a:solidFill>
              </a:ln>
              <a:solidFill>
                <a:schemeClr val="bg1"/>
              </a:solidFill>
              <a:latin typeface="Arial" panose="020B0604020202020204" pitchFamily="34" charset="0"/>
              <a:cs typeface="Arial" panose="020B0604020202020204" pitchFamily="34" charset="0"/>
            </a:rPr>
            <a:pPr algn="ctr"/>
            <a:t> </a:t>
          </a:fld>
          <a:endParaRPr lang="en-US" sz="16600">
            <a:ln>
              <a:solidFill>
                <a:schemeClr val="bg1"/>
              </a:solid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787400</xdr:colOff>
      <xdr:row>13</xdr:row>
      <xdr:rowOff>101600</xdr:rowOff>
    </xdr:from>
    <xdr:to>
      <xdr:col>4</xdr:col>
      <xdr:colOff>38100</xdr:colOff>
      <xdr:row>22</xdr:row>
      <xdr:rowOff>38100</xdr:rowOff>
    </xdr:to>
    <xdr:cxnSp macro="">
      <xdr:nvCxnSpPr>
        <xdr:cNvPr id="128" name="Straight Connector 127">
          <a:extLst>
            <a:ext uri="{FF2B5EF4-FFF2-40B4-BE49-F238E27FC236}">
              <a16:creationId xmlns:a16="http://schemas.microsoft.com/office/drawing/2014/main" id="{E578084C-DC3E-354B-A2E0-312455ADB46C}"/>
            </a:ext>
          </a:extLst>
        </xdr:cNvPr>
        <xdr:cNvCxnSpPr/>
      </xdr:nvCxnSpPr>
      <xdr:spPr>
        <a:xfrm flipV="1">
          <a:off x="1612900" y="2578100"/>
          <a:ext cx="1727200" cy="165100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5851</xdr:colOff>
      <xdr:row>18</xdr:row>
      <xdr:rowOff>173252</xdr:rowOff>
    </xdr:from>
    <xdr:ext cx="2834640" cy="18288"/>
    <xdr:sp macro="" textlink="'Pivottables 2'!AZ7">
      <xdr:nvSpPr>
        <xdr:cNvPr id="132" name="TextBox 131">
          <a:extLst>
            <a:ext uri="{FF2B5EF4-FFF2-40B4-BE49-F238E27FC236}">
              <a16:creationId xmlns:a16="http://schemas.microsoft.com/office/drawing/2014/main" id="{74A606BB-C44C-414F-A006-2DCF8E83D597}"/>
            </a:ext>
          </a:extLst>
        </xdr:cNvPr>
        <xdr:cNvSpPr txBox="1"/>
      </xdr:nvSpPr>
      <xdr:spPr>
        <a:xfrm rot="2771205" flipH="1">
          <a:off x="2239527" y="2194076"/>
          <a:ext cx="18288" cy="283464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spAutoFit/>
        </a:bodyPr>
        <a:lstStyle/>
        <a:p>
          <a:pPr algn="ctr"/>
          <a:fld id="{445EDD71-9F43-A247-B304-F12B60F9EA8C}"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3</xdr:col>
      <xdr:colOff>241300</xdr:colOff>
      <xdr:row>8</xdr:row>
      <xdr:rowOff>38100</xdr:rowOff>
    </xdr:from>
    <xdr:to>
      <xdr:col>5</xdr:col>
      <xdr:colOff>419100</xdr:colOff>
      <xdr:row>15</xdr:row>
      <xdr:rowOff>152400</xdr:rowOff>
    </xdr:to>
    <xdr:sp macro="" textlink="'Pivottables 2'!BA7">
      <xdr:nvSpPr>
        <xdr:cNvPr id="133" name="TextBox 132">
          <a:extLst>
            <a:ext uri="{FF2B5EF4-FFF2-40B4-BE49-F238E27FC236}">
              <a16:creationId xmlns:a16="http://schemas.microsoft.com/office/drawing/2014/main" id="{416BB25C-18B0-7D43-9A63-EF7E6DAB122B}"/>
            </a:ext>
          </a:extLst>
        </xdr:cNvPr>
        <xdr:cNvSpPr txBox="1"/>
      </xdr:nvSpPr>
      <xdr:spPr>
        <a:xfrm>
          <a:off x="2717800" y="1562100"/>
          <a:ext cx="18288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584E98-939F-3C47-9C55-824FB52E0D0B}"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4</xdr:col>
      <xdr:colOff>335978</xdr:colOff>
      <xdr:row>25</xdr:row>
      <xdr:rowOff>182727</xdr:rowOff>
    </xdr:from>
    <xdr:ext cx="18288" cy="1371600"/>
    <xdr:sp macro="" textlink="'Pivottables 2'!AZ8">
      <xdr:nvSpPr>
        <xdr:cNvPr id="135" name="TextBox 134">
          <a:extLst>
            <a:ext uri="{FF2B5EF4-FFF2-40B4-BE49-F238E27FC236}">
              <a16:creationId xmlns:a16="http://schemas.microsoft.com/office/drawing/2014/main" id="{567651E5-C914-2D47-ACBA-144C88B8614B}"/>
            </a:ext>
          </a:extLst>
        </xdr:cNvPr>
        <xdr:cNvSpPr txBox="1"/>
      </xdr:nvSpPr>
      <xdr:spPr>
        <a:xfrm>
          <a:off x="3637978" y="4945227"/>
          <a:ext cx="18288" cy="13716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spAutoFit/>
        </a:bodyPr>
        <a:lstStyle/>
        <a:p>
          <a:pPr algn="ctr"/>
          <a:fld id="{8E29DDF1-6B6D-CA46-AE91-A421E9125CC5}"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3</xdr:col>
      <xdr:colOff>266700</xdr:colOff>
      <xdr:row>30</xdr:row>
      <xdr:rowOff>76200</xdr:rowOff>
    </xdr:from>
    <xdr:to>
      <xdr:col>5</xdr:col>
      <xdr:colOff>444500</xdr:colOff>
      <xdr:row>38</xdr:row>
      <xdr:rowOff>0</xdr:rowOff>
    </xdr:to>
    <xdr:sp macro="" textlink="'Pivottables 2'!BA8">
      <xdr:nvSpPr>
        <xdr:cNvPr id="137" name="TextBox 136">
          <a:extLst>
            <a:ext uri="{FF2B5EF4-FFF2-40B4-BE49-F238E27FC236}">
              <a16:creationId xmlns:a16="http://schemas.microsoft.com/office/drawing/2014/main" id="{F40A50CC-29B0-8544-AF34-A3D0B8FF17DE}"/>
            </a:ext>
          </a:extLst>
        </xdr:cNvPr>
        <xdr:cNvSpPr txBox="1"/>
      </xdr:nvSpPr>
      <xdr:spPr>
        <a:xfrm>
          <a:off x="2743200" y="5791200"/>
          <a:ext cx="18288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1DEDEE-F084-4947-8BCD-71CD472B42BC}"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oneCell">
    <xdr:from>
      <xdr:col>3</xdr:col>
      <xdr:colOff>127000</xdr:colOff>
      <xdr:row>2</xdr:row>
      <xdr:rowOff>139700</xdr:rowOff>
    </xdr:from>
    <xdr:to>
      <xdr:col>7</xdr:col>
      <xdr:colOff>775208</xdr:colOff>
      <xdr:row>5</xdr:row>
      <xdr:rowOff>144272</xdr:rowOff>
    </xdr:to>
    <mc:AlternateContent xmlns:mc="http://schemas.openxmlformats.org/markup-compatibility/2006" xmlns:a14="http://schemas.microsoft.com/office/drawing/2010/main">
      <mc:Choice Requires="a14">
        <xdr:graphicFrame macro="">
          <xdr:nvGraphicFramePr>
            <xdr:cNvPr id="138" name="Year 3">
              <a:extLst>
                <a:ext uri="{FF2B5EF4-FFF2-40B4-BE49-F238E27FC236}">
                  <a16:creationId xmlns:a16="http://schemas.microsoft.com/office/drawing/2014/main" id="{EF332571-E219-FF46-AED5-B9D28958854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603500" y="520700"/>
              <a:ext cx="395020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457200</xdr:colOff>
      <xdr:row>30</xdr:row>
      <xdr:rowOff>76200</xdr:rowOff>
    </xdr:from>
    <xdr:to>
      <xdr:col>5</xdr:col>
      <xdr:colOff>254000</xdr:colOff>
      <xdr:row>38</xdr:row>
      <xdr:rowOff>165100</xdr:rowOff>
    </xdr:to>
    <xdr:sp macro="" textlink="'Pivottables 2'!BB8">
      <xdr:nvSpPr>
        <xdr:cNvPr id="139" name="TextBox 138">
          <a:extLst>
            <a:ext uri="{FF2B5EF4-FFF2-40B4-BE49-F238E27FC236}">
              <a16:creationId xmlns:a16="http://schemas.microsoft.com/office/drawing/2014/main" id="{23EDD6EE-F07D-6E4E-9BA0-3F6E3D5E1302}"/>
            </a:ext>
          </a:extLst>
        </xdr:cNvPr>
        <xdr:cNvSpPr txBox="1"/>
      </xdr:nvSpPr>
      <xdr:spPr>
        <a:xfrm>
          <a:off x="2933700" y="5791200"/>
          <a:ext cx="14478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2D9279-79F4-EB4B-A540-15425EE2F7DD}" type="TxLink">
            <a:rPr lang="en-US" sz="9600" b="0" i="0" u="none" strike="noStrike">
              <a:solidFill>
                <a:schemeClr val="tx1">
                  <a:alpha val="66000"/>
                </a:schemeClr>
              </a:solidFill>
              <a:latin typeface="Calibri"/>
              <a:cs typeface="Calibri"/>
            </a:rPr>
            <a:pPr algn="ctr"/>
            <a:t> </a:t>
          </a:fld>
          <a:endParaRPr lang="en-US" sz="9600">
            <a:solidFill>
              <a:schemeClr val="tx1">
                <a:alpha val="66000"/>
              </a:schemeClr>
            </a:solidFill>
            <a:latin typeface="Avenir Book" panose="02000503020000020003" pitchFamily="2" charset="0"/>
          </a:endParaRPr>
        </a:p>
      </xdr:txBody>
    </xdr:sp>
    <xdr:clientData/>
  </xdr:twoCellAnchor>
  <xdr:twoCellAnchor>
    <xdr:from>
      <xdr:col>3</xdr:col>
      <xdr:colOff>127000</xdr:colOff>
      <xdr:row>7</xdr:row>
      <xdr:rowOff>165100</xdr:rowOff>
    </xdr:from>
    <xdr:to>
      <xdr:col>5</xdr:col>
      <xdr:colOff>571500</xdr:colOff>
      <xdr:row>16</xdr:row>
      <xdr:rowOff>63500</xdr:rowOff>
    </xdr:to>
    <xdr:sp macro="" textlink="'Pivottables 2'!BB7">
      <xdr:nvSpPr>
        <xdr:cNvPr id="140" name="TextBox 139">
          <a:extLst>
            <a:ext uri="{FF2B5EF4-FFF2-40B4-BE49-F238E27FC236}">
              <a16:creationId xmlns:a16="http://schemas.microsoft.com/office/drawing/2014/main" id="{FC8F4530-C203-0E41-B97C-02E2437E4625}"/>
            </a:ext>
          </a:extLst>
        </xdr:cNvPr>
        <xdr:cNvSpPr txBox="1"/>
      </xdr:nvSpPr>
      <xdr:spPr>
        <a:xfrm>
          <a:off x="2603500" y="14986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F88AD4-84A3-7E47-B893-55B10A0F3879}" type="TxLink">
            <a:rPr lang="en-US" sz="9600" b="0" i="0" u="none" strike="noStrike">
              <a:solidFill>
                <a:schemeClr val="tx1">
                  <a:alpha val="66000"/>
                </a:schemeClr>
              </a:solidFill>
              <a:latin typeface="Calibri"/>
              <a:cs typeface="Calibri"/>
            </a:rPr>
            <a:pPr algn="ctr"/>
            <a:t>●</a:t>
          </a:fld>
          <a:endParaRPr lang="en-US" sz="9600">
            <a:solidFill>
              <a:schemeClr val="tx1">
                <a:alpha val="66000"/>
              </a:schemeClr>
            </a:solidFill>
            <a:latin typeface="Avenir Book" panose="02000503020000020003" pitchFamily="2" charset="0"/>
          </a:endParaRPr>
        </a:p>
      </xdr:txBody>
    </xdr:sp>
    <xdr:clientData/>
  </xdr:twoCellAnchor>
  <xdr:twoCellAnchor>
    <xdr:from>
      <xdr:col>3</xdr:col>
      <xdr:colOff>546100</xdr:colOff>
      <xdr:row>7</xdr:row>
      <xdr:rowOff>63500</xdr:rowOff>
    </xdr:from>
    <xdr:to>
      <xdr:col>5</xdr:col>
      <xdr:colOff>114300</xdr:colOff>
      <xdr:row>8</xdr:row>
      <xdr:rowOff>127000</xdr:rowOff>
    </xdr:to>
    <xdr:sp macro="" textlink="'Pivottables 2'!BC7">
      <xdr:nvSpPr>
        <xdr:cNvPr id="141" name="TextBox 140">
          <a:extLst>
            <a:ext uri="{FF2B5EF4-FFF2-40B4-BE49-F238E27FC236}">
              <a16:creationId xmlns:a16="http://schemas.microsoft.com/office/drawing/2014/main" id="{D5E704F2-AEEB-0F4D-9771-C6085DA9C3A0}"/>
            </a:ext>
          </a:extLst>
        </xdr:cNvPr>
        <xdr:cNvSpPr txBox="1"/>
      </xdr:nvSpPr>
      <xdr:spPr>
        <a:xfrm>
          <a:off x="3022600" y="13970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10CA8B-306B-1843-B0DE-8D8EEC6EFB03}" type="TxLink">
            <a:rPr lang="en-US" sz="1600" b="0" i="0" u="none" strike="noStrike">
              <a:solidFill>
                <a:schemeClr val="bg1"/>
              </a:solidFill>
              <a:latin typeface="Avenir Book" panose="02000503020000020003" pitchFamily="2" charset="0"/>
              <a:cs typeface="Calibri"/>
            </a:rPr>
            <a:pPr algn="ctr"/>
            <a:t>146</a:t>
          </a:fld>
          <a:endParaRPr lang="en-US" sz="1600">
            <a:solidFill>
              <a:schemeClr val="bg1"/>
            </a:solidFill>
            <a:latin typeface="Avenir Book" panose="02000503020000020003" pitchFamily="2" charset="0"/>
          </a:endParaRPr>
        </a:p>
      </xdr:txBody>
    </xdr:sp>
    <xdr:clientData/>
  </xdr:twoCellAnchor>
  <xdr:twoCellAnchor>
    <xdr:from>
      <xdr:col>3</xdr:col>
      <xdr:colOff>508000</xdr:colOff>
      <xdr:row>39</xdr:row>
      <xdr:rowOff>165100</xdr:rowOff>
    </xdr:from>
    <xdr:to>
      <xdr:col>5</xdr:col>
      <xdr:colOff>76200</xdr:colOff>
      <xdr:row>41</xdr:row>
      <xdr:rowOff>38100</xdr:rowOff>
    </xdr:to>
    <xdr:sp macro="" textlink="'Pivottables 2'!BC8">
      <xdr:nvSpPr>
        <xdr:cNvPr id="142" name="TextBox 141">
          <a:extLst>
            <a:ext uri="{FF2B5EF4-FFF2-40B4-BE49-F238E27FC236}">
              <a16:creationId xmlns:a16="http://schemas.microsoft.com/office/drawing/2014/main" id="{C9C2833B-1DB9-AF4D-8D24-D9AF9F7B95C9}"/>
            </a:ext>
          </a:extLst>
        </xdr:cNvPr>
        <xdr:cNvSpPr txBox="1"/>
      </xdr:nvSpPr>
      <xdr:spPr>
        <a:xfrm>
          <a:off x="2984500" y="75946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0078DA-F904-6743-A14A-36E896D7B577}" type="TxLink">
            <a:rPr lang="en-US" sz="1600" b="0" i="0" u="none" strike="noStrike">
              <a:solidFill>
                <a:srgbClr val="FFFFFF"/>
              </a:solidFill>
              <a:latin typeface="Avenir Book" panose="02000503020000020003" pitchFamily="2" charset="0"/>
              <a:cs typeface="Calibri"/>
            </a:rPr>
            <a:pPr algn="ctr"/>
            <a:t>622</a:t>
          </a:fld>
          <a:endParaRPr lang="en-US" sz="1600">
            <a:solidFill>
              <a:schemeClr val="bg1"/>
            </a:solidFill>
            <a:latin typeface="Avenir Book" panose="02000503020000020003" pitchFamily="2" charset="0"/>
          </a:endParaRPr>
        </a:p>
      </xdr:txBody>
    </xdr:sp>
    <xdr:clientData/>
  </xdr:twoCellAnchor>
  <xdr:oneCellAnchor>
    <xdr:from>
      <xdr:col>4</xdr:col>
      <xdr:colOff>603120</xdr:colOff>
      <xdr:row>21</xdr:row>
      <xdr:rowOff>10734</xdr:rowOff>
    </xdr:from>
    <xdr:ext cx="914400" cy="18288"/>
    <xdr:sp macro="" textlink="'Pivottables 2'!AZ11">
      <xdr:nvSpPr>
        <xdr:cNvPr id="143" name="TextBox 142">
          <a:extLst>
            <a:ext uri="{FF2B5EF4-FFF2-40B4-BE49-F238E27FC236}">
              <a16:creationId xmlns:a16="http://schemas.microsoft.com/office/drawing/2014/main" id="{6298EDBA-DA59-8448-9F37-0CBEDB50F443}"/>
            </a:ext>
          </a:extLst>
        </xdr:cNvPr>
        <xdr:cNvSpPr txBox="1"/>
      </xdr:nvSpPr>
      <xdr:spPr>
        <a:xfrm rot="14305183" flipH="1">
          <a:off x="4353176" y="3563178"/>
          <a:ext cx="18288" cy="9144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C21AB603-5306-9749-8FC9-AD94A492132E}"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4</xdr:col>
      <xdr:colOff>532672</xdr:colOff>
      <xdr:row>26</xdr:row>
      <xdr:rowOff>129183</xdr:rowOff>
    </xdr:from>
    <xdr:ext cx="1005840" cy="18288"/>
    <xdr:sp macro="" textlink="'Pivottables 2'!AZ12">
      <xdr:nvSpPr>
        <xdr:cNvPr id="144" name="TextBox 143">
          <a:extLst>
            <a:ext uri="{FF2B5EF4-FFF2-40B4-BE49-F238E27FC236}">
              <a16:creationId xmlns:a16="http://schemas.microsoft.com/office/drawing/2014/main" id="{9C4027F5-1604-D14E-9338-CE798F6A9ACC}"/>
            </a:ext>
          </a:extLst>
        </xdr:cNvPr>
        <xdr:cNvSpPr txBox="1"/>
      </xdr:nvSpPr>
      <xdr:spPr>
        <a:xfrm rot="18198027" flipH="1">
          <a:off x="4328448" y="4588407"/>
          <a:ext cx="18288" cy="100584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4070F350-8451-BC45-B144-7EE581E6B8A2}" type="TxLink">
            <a:rPr lang="en-US" sz="16600" b="0" i="0" u="none" strike="noStrike">
              <a:ln>
                <a:noFill/>
              </a:ln>
              <a:solidFill>
                <a:schemeClr val="bg1"/>
              </a:solidFill>
              <a:latin typeface="Calibri"/>
              <a:cs typeface="Calibri"/>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4</xdr:col>
      <xdr:colOff>774700</xdr:colOff>
      <xdr:row>12</xdr:row>
      <xdr:rowOff>139700</xdr:rowOff>
    </xdr:from>
    <xdr:to>
      <xdr:col>7</xdr:col>
      <xdr:colOff>292100</xdr:colOff>
      <xdr:row>22</xdr:row>
      <xdr:rowOff>88900</xdr:rowOff>
    </xdr:to>
    <xdr:sp macro="" textlink="'Pivottables 2'!BA11">
      <xdr:nvSpPr>
        <xdr:cNvPr id="145" name="TextBox 144">
          <a:extLst>
            <a:ext uri="{FF2B5EF4-FFF2-40B4-BE49-F238E27FC236}">
              <a16:creationId xmlns:a16="http://schemas.microsoft.com/office/drawing/2014/main" id="{2E8B76D9-3156-F347-9873-874D100DF4BD}"/>
            </a:ext>
          </a:extLst>
        </xdr:cNvPr>
        <xdr:cNvSpPr txBox="1"/>
      </xdr:nvSpPr>
      <xdr:spPr>
        <a:xfrm>
          <a:off x="4076700" y="2425700"/>
          <a:ext cx="19939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F6D9C-F2DC-5146-87FA-5D320E07C9C9}"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4</xdr:col>
      <xdr:colOff>800100</xdr:colOff>
      <xdr:row>24</xdr:row>
      <xdr:rowOff>25400</xdr:rowOff>
    </xdr:from>
    <xdr:to>
      <xdr:col>7</xdr:col>
      <xdr:colOff>317500</xdr:colOff>
      <xdr:row>33</xdr:row>
      <xdr:rowOff>165100</xdr:rowOff>
    </xdr:to>
    <xdr:sp macro="" textlink="'Pivottables 2'!BA12">
      <xdr:nvSpPr>
        <xdr:cNvPr id="146" name="TextBox 145">
          <a:extLst>
            <a:ext uri="{FF2B5EF4-FFF2-40B4-BE49-F238E27FC236}">
              <a16:creationId xmlns:a16="http://schemas.microsoft.com/office/drawing/2014/main" id="{5F38A2B1-4C83-3442-AA18-121C291CD369}"/>
            </a:ext>
          </a:extLst>
        </xdr:cNvPr>
        <xdr:cNvSpPr txBox="1"/>
      </xdr:nvSpPr>
      <xdr:spPr>
        <a:xfrm>
          <a:off x="4102100" y="4597400"/>
          <a:ext cx="19939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D07C61-6C44-5F43-B6E2-A7162EC7662E}"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6</xdr:col>
      <xdr:colOff>369431</xdr:colOff>
      <xdr:row>20</xdr:row>
      <xdr:rowOff>173614</xdr:rowOff>
    </xdr:from>
    <xdr:ext cx="822960" cy="18288"/>
    <xdr:sp macro="" textlink="'Pivottables 2'!AZ11">
      <xdr:nvSpPr>
        <xdr:cNvPr id="147" name="TextBox 146">
          <a:extLst>
            <a:ext uri="{FF2B5EF4-FFF2-40B4-BE49-F238E27FC236}">
              <a16:creationId xmlns:a16="http://schemas.microsoft.com/office/drawing/2014/main" id="{DA8C5FAE-7044-7F4F-902E-5FB5544DA123}"/>
            </a:ext>
          </a:extLst>
        </xdr:cNvPr>
        <xdr:cNvSpPr txBox="1"/>
      </xdr:nvSpPr>
      <xdr:spPr>
        <a:xfrm rot="18198027" flipH="1">
          <a:off x="5724767" y="3581278"/>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64096E01-91DA-1245-9A6C-F7B2F3FB9E4D}"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6</xdr:col>
      <xdr:colOff>360195</xdr:colOff>
      <xdr:row>26</xdr:row>
      <xdr:rowOff>148258</xdr:rowOff>
    </xdr:from>
    <xdr:ext cx="914400" cy="18288"/>
    <xdr:sp macro="" textlink="'Pivottables 2'!AZ12">
      <xdr:nvSpPr>
        <xdr:cNvPr id="148" name="TextBox 147">
          <a:extLst>
            <a:ext uri="{FF2B5EF4-FFF2-40B4-BE49-F238E27FC236}">
              <a16:creationId xmlns:a16="http://schemas.microsoft.com/office/drawing/2014/main" id="{4DC6F96E-626A-5B41-B1A9-082F057D0C30}"/>
            </a:ext>
          </a:extLst>
        </xdr:cNvPr>
        <xdr:cNvSpPr txBox="1"/>
      </xdr:nvSpPr>
      <xdr:spPr>
        <a:xfrm rot="13920653" flipH="1">
          <a:off x="5761251" y="4653202"/>
          <a:ext cx="18288" cy="9144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F8B7CABE-A630-A34C-82A0-C845EF9C815C}"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8</xdr:col>
      <xdr:colOff>393700</xdr:colOff>
      <xdr:row>12</xdr:row>
      <xdr:rowOff>127000</xdr:rowOff>
    </xdr:from>
    <xdr:to>
      <xdr:col>10</xdr:col>
      <xdr:colOff>101600</xdr:colOff>
      <xdr:row>22</xdr:row>
      <xdr:rowOff>114300</xdr:rowOff>
    </xdr:to>
    <xdr:sp macro="" textlink="'Pivottables 2'!BA19">
      <xdr:nvSpPr>
        <xdr:cNvPr id="149" name="TextBox 148">
          <a:extLst>
            <a:ext uri="{FF2B5EF4-FFF2-40B4-BE49-F238E27FC236}">
              <a16:creationId xmlns:a16="http://schemas.microsoft.com/office/drawing/2014/main" id="{F5D7B2F6-8E15-2542-8FE9-76ACFD973259}"/>
            </a:ext>
          </a:extLst>
        </xdr:cNvPr>
        <xdr:cNvSpPr txBox="1"/>
      </xdr:nvSpPr>
      <xdr:spPr>
        <a:xfrm>
          <a:off x="6997700" y="2413000"/>
          <a:ext cx="1358900" cy="189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120F85-3A6A-104B-97BD-FE19CE419CB5}"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8</xdr:col>
      <xdr:colOff>304800</xdr:colOff>
      <xdr:row>24</xdr:row>
      <xdr:rowOff>12700</xdr:rowOff>
    </xdr:from>
    <xdr:to>
      <xdr:col>10</xdr:col>
      <xdr:colOff>12700</xdr:colOff>
      <xdr:row>34</xdr:row>
      <xdr:rowOff>0</xdr:rowOff>
    </xdr:to>
    <xdr:sp macro="" textlink="'Pivottables 2'!BA20">
      <xdr:nvSpPr>
        <xdr:cNvPr id="150" name="TextBox 149">
          <a:extLst>
            <a:ext uri="{FF2B5EF4-FFF2-40B4-BE49-F238E27FC236}">
              <a16:creationId xmlns:a16="http://schemas.microsoft.com/office/drawing/2014/main" id="{6495124B-4411-7B4C-AABC-275F74702127}"/>
            </a:ext>
          </a:extLst>
        </xdr:cNvPr>
        <xdr:cNvSpPr txBox="1"/>
      </xdr:nvSpPr>
      <xdr:spPr>
        <a:xfrm>
          <a:off x="6908800" y="4584700"/>
          <a:ext cx="1358900" cy="189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4DEE7-388E-CC43-A132-B3EE4F283F44}"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8</xdr:col>
      <xdr:colOff>51758</xdr:colOff>
      <xdr:row>21</xdr:row>
      <xdr:rowOff>23999</xdr:rowOff>
    </xdr:from>
    <xdr:ext cx="822960" cy="18288"/>
    <xdr:sp macro="" textlink="'Pivottables 2'!AZ19">
      <xdr:nvSpPr>
        <xdr:cNvPr id="151" name="TextBox 150">
          <a:extLst>
            <a:ext uri="{FF2B5EF4-FFF2-40B4-BE49-F238E27FC236}">
              <a16:creationId xmlns:a16="http://schemas.microsoft.com/office/drawing/2014/main" id="{F531EA72-81F7-AB41-AA78-92B27EEF559D}"/>
            </a:ext>
          </a:extLst>
        </xdr:cNvPr>
        <xdr:cNvSpPr txBox="1"/>
      </xdr:nvSpPr>
      <xdr:spPr>
        <a:xfrm rot="13863298" flipH="1">
          <a:off x="7058094" y="3622163"/>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92634211-AD75-B04D-B0F9-C7A0130540EA}"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7</xdr:col>
      <xdr:colOff>812144</xdr:colOff>
      <xdr:row>26</xdr:row>
      <xdr:rowOff>180414</xdr:rowOff>
    </xdr:from>
    <xdr:ext cx="822960" cy="18288"/>
    <xdr:sp macro="" textlink="'Pivottables 2'!AZ20">
      <xdr:nvSpPr>
        <xdr:cNvPr id="152" name="TextBox 151">
          <a:extLst>
            <a:ext uri="{FF2B5EF4-FFF2-40B4-BE49-F238E27FC236}">
              <a16:creationId xmlns:a16="http://schemas.microsoft.com/office/drawing/2014/main" id="{F791A65C-8AA0-A949-B420-705372C5BDA0}"/>
            </a:ext>
          </a:extLst>
        </xdr:cNvPr>
        <xdr:cNvSpPr txBox="1"/>
      </xdr:nvSpPr>
      <xdr:spPr>
        <a:xfrm rot="18798460" flipH="1">
          <a:off x="6992980" y="4731078"/>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BB375492-F452-DA49-B60E-5BAF58EEAF70}"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5</xdr:col>
      <xdr:colOff>114300</xdr:colOff>
      <xdr:row>12</xdr:row>
      <xdr:rowOff>152400</xdr:rowOff>
    </xdr:from>
    <xdr:to>
      <xdr:col>7</xdr:col>
      <xdr:colOff>127000</xdr:colOff>
      <xdr:row>22</xdr:row>
      <xdr:rowOff>101600</xdr:rowOff>
    </xdr:to>
    <xdr:sp macro="" textlink="'Pivottables 2'!BB11">
      <xdr:nvSpPr>
        <xdr:cNvPr id="153" name="TextBox 152">
          <a:extLst>
            <a:ext uri="{FF2B5EF4-FFF2-40B4-BE49-F238E27FC236}">
              <a16:creationId xmlns:a16="http://schemas.microsoft.com/office/drawing/2014/main" id="{ABDEA163-FB04-534D-B12E-70BBFE33D42D}"/>
            </a:ext>
          </a:extLst>
        </xdr:cNvPr>
        <xdr:cNvSpPr txBox="1"/>
      </xdr:nvSpPr>
      <xdr:spPr>
        <a:xfrm>
          <a:off x="4241800" y="2438400"/>
          <a:ext cx="16637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797959-1D3E-3040-9943-65451AD06912}" type="TxLink">
            <a:rPr lang="en-US" sz="9600" b="0" i="0" u="none" strike="noStrike">
              <a:solidFill>
                <a:schemeClr val="tx1">
                  <a:alpha val="66000"/>
                </a:schemeClr>
              </a:solidFill>
              <a:latin typeface="Calibri"/>
              <a:ea typeface="+mn-ea"/>
              <a:cs typeface="Calibri"/>
            </a:rPr>
            <a:pPr marL="0" indent="0" algn="ctr"/>
            <a:t> </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4</xdr:col>
      <xdr:colOff>723900</xdr:colOff>
      <xdr:row>25</xdr:row>
      <xdr:rowOff>12700</xdr:rowOff>
    </xdr:from>
    <xdr:to>
      <xdr:col>7</xdr:col>
      <xdr:colOff>342900</xdr:colOff>
      <xdr:row>33</xdr:row>
      <xdr:rowOff>101600</xdr:rowOff>
    </xdr:to>
    <xdr:sp macro="" textlink="'Pivottables 2'!BB12">
      <xdr:nvSpPr>
        <xdr:cNvPr id="154" name="TextBox 153">
          <a:extLst>
            <a:ext uri="{FF2B5EF4-FFF2-40B4-BE49-F238E27FC236}">
              <a16:creationId xmlns:a16="http://schemas.microsoft.com/office/drawing/2014/main" id="{AFB16971-BB9A-8346-8E48-49E3D093BCDA}"/>
            </a:ext>
          </a:extLst>
        </xdr:cNvPr>
        <xdr:cNvSpPr txBox="1"/>
      </xdr:nvSpPr>
      <xdr:spPr>
        <a:xfrm>
          <a:off x="4025900" y="47752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3C92E7-EBAB-DB42-AE48-3A337A3C47BB}" type="TxLink">
            <a:rPr lang="en-US" sz="9600" b="0" i="0" u="none" strike="noStrike">
              <a:solidFill>
                <a:schemeClr val="tx1">
                  <a:alpha val="66000"/>
                </a:schemeClr>
              </a:solidFill>
              <a:latin typeface="Calibri"/>
              <a:ea typeface="+mn-ea"/>
              <a:cs typeface="Calibri"/>
            </a:rPr>
            <a:pPr marL="0" indent="0" algn="ctr"/>
            <a:t>●</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8</xdr:col>
      <xdr:colOff>50800</xdr:colOff>
      <xdr:row>13</xdr:row>
      <xdr:rowOff>127000</xdr:rowOff>
    </xdr:from>
    <xdr:to>
      <xdr:col>10</xdr:col>
      <xdr:colOff>495300</xdr:colOff>
      <xdr:row>22</xdr:row>
      <xdr:rowOff>25400</xdr:rowOff>
    </xdr:to>
    <xdr:sp macro="" textlink="'Pivottables 2'!BB19">
      <xdr:nvSpPr>
        <xdr:cNvPr id="155" name="TextBox 154">
          <a:extLst>
            <a:ext uri="{FF2B5EF4-FFF2-40B4-BE49-F238E27FC236}">
              <a16:creationId xmlns:a16="http://schemas.microsoft.com/office/drawing/2014/main" id="{D62EC3A5-72C5-4F4B-8ECF-C0C546A02296}"/>
            </a:ext>
          </a:extLst>
        </xdr:cNvPr>
        <xdr:cNvSpPr txBox="1"/>
      </xdr:nvSpPr>
      <xdr:spPr>
        <a:xfrm>
          <a:off x="6654800" y="26035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F7E5AD-3B0E-4945-BE62-941973076E5D}" type="TxLink">
            <a:rPr lang="en-US" sz="9600" b="0" i="0" u="none" strike="noStrike">
              <a:solidFill>
                <a:schemeClr val="tx1">
                  <a:alpha val="66000"/>
                </a:schemeClr>
              </a:solidFill>
              <a:latin typeface="Calibri"/>
              <a:ea typeface="+mn-ea"/>
              <a:cs typeface="Calibri"/>
            </a:rPr>
            <a:pPr marL="0" indent="0" algn="ctr"/>
            <a:t> </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7</xdr:col>
      <xdr:colOff>774700</xdr:colOff>
      <xdr:row>25</xdr:row>
      <xdr:rowOff>63500</xdr:rowOff>
    </xdr:from>
    <xdr:to>
      <xdr:col>10</xdr:col>
      <xdr:colOff>393700</xdr:colOff>
      <xdr:row>33</xdr:row>
      <xdr:rowOff>152400</xdr:rowOff>
    </xdr:to>
    <xdr:sp macro="" textlink="'Pivottables 2'!BB20">
      <xdr:nvSpPr>
        <xdr:cNvPr id="156" name="TextBox 155">
          <a:extLst>
            <a:ext uri="{FF2B5EF4-FFF2-40B4-BE49-F238E27FC236}">
              <a16:creationId xmlns:a16="http://schemas.microsoft.com/office/drawing/2014/main" id="{BBA79AE7-5DA8-5242-A278-54849927681B}"/>
            </a:ext>
          </a:extLst>
        </xdr:cNvPr>
        <xdr:cNvSpPr txBox="1"/>
      </xdr:nvSpPr>
      <xdr:spPr>
        <a:xfrm>
          <a:off x="6553200" y="48260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0773D3-5BED-6942-A334-A2358E6FC0CD}" type="TxLink">
            <a:rPr lang="en-US" sz="9600" b="0" i="0" u="none" strike="noStrike">
              <a:solidFill>
                <a:schemeClr val="tx1">
                  <a:alpha val="66000"/>
                </a:schemeClr>
              </a:solidFill>
              <a:latin typeface="Calibri"/>
              <a:ea typeface="+mn-ea"/>
              <a:cs typeface="Calibri"/>
            </a:rPr>
            <a:pPr marL="0" indent="0" algn="ctr"/>
            <a:t>●</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5</xdr:col>
      <xdr:colOff>330200</xdr:colOff>
      <xdr:row>12</xdr:row>
      <xdr:rowOff>152400</xdr:rowOff>
    </xdr:from>
    <xdr:to>
      <xdr:col>6</xdr:col>
      <xdr:colOff>723900</xdr:colOff>
      <xdr:row>14</xdr:row>
      <xdr:rowOff>25400</xdr:rowOff>
    </xdr:to>
    <xdr:sp macro="" textlink="'Pivottables 2'!BC11">
      <xdr:nvSpPr>
        <xdr:cNvPr id="157" name="TextBox 156">
          <a:extLst>
            <a:ext uri="{FF2B5EF4-FFF2-40B4-BE49-F238E27FC236}">
              <a16:creationId xmlns:a16="http://schemas.microsoft.com/office/drawing/2014/main" id="{1B0C64D3-7E03-814E-8E02-139826CBA7B4}"/>
            </a:ext>
          </a:extLst>
        </xdr:cNvPr>
        <xdr:cNvSpPr txBox="1"/>
      </xdr:nvSpPr>
      <xdr:spPr>
        <a:xfrm>
          <a:off x="4457700" y="24384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47DAB-49CA-6340-834C-650BE2472B18}" type="TxLink">
            <a:rPr lang="en-US" sz="1600" b="0" i="0" u="none" strike="noStrike">
              <a:solidFill>
                <a:srgbClr val="FFFFFF"/>
              </a:solidFill>
              <a:latin typeface="Avenir Book" panose="02000503020000020003" pitchFamily="2" charset="0"/>
              <a:cs typeface="Calibri"/>
            </a:rPr>
            <a:pPr algn="ctr"/>
            <a:t>512</a:t>
          </a:fld>
          <a:endParaRPr lang="en-US" sz="2400">
            <a:solidFill>
              <a:schemeClr val="bg1"/>
            </a:solidFill>
            <a:latin typeface="Avenir Book" panose="02000503020000020003" pitchFamily="2" charset="0"/>
          </a:endParaRPr>
        </a:p>
      </xdr:txBody>
    </xdr:sp>
    <xdr:clientData/>
  </xdr:twoCellAnchor>
  <xdr:twoCellAnchor>
    <xdr:from>
      <xdr:col>5</xdr:col>
      <xdr:colOff>342900</xdr:colOff>
      <xdr:row>34</xdr:row>
      <xdr:rowOff>38100</xdr:rowOff>
    </xdr:from>
    <xdr:to>
      <xdr:col>6</xdr:col>
      <xdr:colOff>736600</xdr:colOff>
      <xdr:row>35</xdr:row>
      <xdr:rowOff>101600</xdr:rowOff>
    </xdr:to>
    <xdr:sp macro="" textlink="'Pivottables 2'!BC12">
      <xdr:nvSpPr>
        <xdr:cNvPr id="158" name="TextBox 157">
          <a:extLst>
            <a:ext uri="{FF2B5EF4-FFF2-40B4-BE49-F238E27FC236}">
              <a16:creationId xmlns:a16="http://schemas.microsoft.com/office/drawing/2014/main" id="{D2B7FC4A-46BB-5A4A-91B0-485037783859}"/>
            </a:ext>
          </a:extLst>
        </xdr:cNvPr>
        <xdr:cNvSpPr txBox="1"/>
      </xdr:nvSpPr>
      <xdr:spPr>
        <a:xfrm>
          <a:off x="4470400" y="65151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6CFC2B-C930-8046-B2D1-2497A9257323}" type="TxLink">
            <a:rPr lang="en-US" sz="1600" b="0" i="0" u="none" strike="noStrike">
              <a:solidFill>
                <a:srgbClr val="FFFFFF"/>
              </a:solidFill>
              <a:latin typeface="Avenir Book" panose="02000503020000020003" pitchFamily="2" charset="0"/>
              <a:cs typeface="Calibri"/>
            </a:rPr>
            <a:pPr algn="ctr"/>
            <a:t>256</a:t>
          </a:fld>
          <a:endParaRPr lang="en-US" sz="1600">
            <a:solidFill>
              <a:schemeClr val="bg1"/>
            </a:solidFill>
            <a:latin typeface="Avenir Book" panose="02000503020000020003" pitchFamily="2" charset="0"/>
          </a:endParaRPr>
        </a:p>
      </xdr:txBody>
    </xdr:sp>
    <xdr:clientData/>
  </xdr:twoCellAnchor>
  <xdr:twoCellAnchor>
    <xdr:from>
      <xdr:col>8</xdr:col>
      <xdr:colOff>406400</xdr:colOff>
      <xdr:row>11</xdr:row>
      <xdr:rowOff>101600</xdr:rowOff>
    </xdr:from>
    <xdr:to>
      <xdr:col>9</xdr:col>
      <xdr:colOff>800100</xdr:colOff>
      <xdr:row>12</xdr:row>
      <xdr:rowOff>165100</xdr:rowOff>
    </xdr:to>
    <xdr:sp macro="" textlink="'Pivottables 2'!BC19">
      <xdr:nvSpPr>
        <xdr:cNvPr id="159" name="TextBox 158">
          <a:extLst>
            <a:ext uri="{FF2B5EF4-FFF2-40B4-BE49-F238E27FC236}">
              <a16:creationId xmlns:a16="http://schemas.microsoft.com/office/drawing/2014/main" id="{33877B3F-6A6D-724F-AE57-9046A5B63620}"/>
            </a:ext>
          </a:extLst>
        </xdr:cNvPr>
        <xdr:cNvSpPr txBox="1"/>
      </xdr:nvSpPr>
      <xdr:spPr>
        <a:xfrm>
          <a:off x="7010400" y="21971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EC329-66DF-7F4B-997A-DB23C5BBE2DD}" type="TxLink">
            <a:rPr lang="en-US" sz="1600" b="0" i="0" u="none" strike="noStrike">
              <a:solidFill>
                <a:srgbClr val="FFFFFF"/>
              </a:solidFill>
              <a:latin typeface="Avenir Book" panose="02000503020000020003" pitchFamily="2" charset="0"/>
              <a:cs typeface="Calibri"/>
            </a:rPr>
            <a:pPr algn="ctr"/>
            <a:t>492</a:t>
          </a:fld>
          <a:endParaRPr lang="en-US" sz="1600">
            <a:solidFill>
              <a:schemeClr val="bg1"/>
            </a:solidFill>
            <a:latin typeface="Avenir Book" panose="02000503020000020003" pitchFamily="2" charset="0"/>
          </a:endParaRPr>
        </a:p>
      </xdr:txBody>
    </xdr:sp>
    <xdr:clientData/>
  </xdr:twoCellAnchor>
  <xdr:twoCellAnchor>
    <xdr:from>
      <xdr:col>8</xdr:col>
      <xdr:colOff>406400</xdr:colOff>
      <xdr:row>35</xdr:row>
      <xdr:rowOff>12700</xdr:rowOff>
    </xdr:from>
    <xdr:to>
      <xdr:col>9</xdr:col>
      <xdr:colOff>800100</xdr:colOff>
      <xdr:row>36</xdr:row>
      <xdr:rowOff>76200</xdr:rowOff>
    </xdr:to>
    <xdr:sp macro="" textlink="'Pivottables 2'!BC20">
      <xdr:nvSpPr>
        <xdr:cNvPr id="160" name="TextBox 159">
          <a:extLst>
            <a:ext uri="{FF2B5EF4-FFF2-40B4-BE49-F238E27FC236}">
              <a16:creationId xmlns:a16="http://schemas.microsoft.com/office/drawing/2014/main" id="{00669311-A531-5B46-9170-5DC3B006F26C}"/>
            </a:ext>
          </a:extLst>
        </xdr:cNvPr>
        <xdr:cNvSpPr txBox="1"/>
      </xdr:nvSpPr>
      <xdr:spPr>
        <a:xfrm>
          <a:off x="7010400" y="66802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C3F7F2-5BC2-574A-B16F-7C66571E4809}" type="TxLink">
            <a:rPr lang="en-US" sz="1600" b="0" i="0" u="none" strike="noStrike">
              <a:solidFill>
                <a:srgbClr val="FFFFFF"/>
              </a:solidFill>
              <a:latin typeface="Avenir Book" panose="02000503020000020003" pitchFamily="2" charset="0"/>
              <a:cs typeface="Calibri"/>
            </a:rPr>
            <a:pPr algn="ctr"/>
            <a:t>276</a:t>
          </a:fld>
          <a:endParaRPr lang="en-US" sz="1600">
            <a:solidFill>
              <a:schemeClr val="bg1"/>
            </a:solidFill>
            <a:latin typeface="Avenir Book" panose="02000503020000020003" pitchFamily="2" charset="0"/>
          </a:endParaRPr>
        </a:p>
      </xdr:txBody>
    </xdr:sp>
    <xdr:clientData/>
  </xdr:twoCellAnchor>
  <xdr:twoCellAnchor>
    <xdr:from>
      <xdr:col>11</xdr:col>
      <xdr:colOff>685800</xdr:colOff>
      <xdr:row>18</xdr:row>
      <xdr:rowOff>12700</xdr:rowOff>
    </xdr:from>
    <xdr:to>
      <xdr:col>13</xdr:col>
      <xdr:colOff>254000</xdr:colOff>
      <xdr:row>19</xdr:row>
      <xdr:rowOff>76200</xdr:rowOff>
    </xdr:to>
    <xdr:sp macro="" textlink="'Pivottables 2'!AZ25">
      <xdr:nvSpPr>
        <xdr:cNvPr id="161" name="TextBox 160">
          <a:extLst>
            <a:ext uri="{FF2B5EF4-FFF2-40B4-BE49-F238E27FC236}">
              <a16:creationId xmlns:a16="http://schemas.microsoft.com/office/drawing/2014/main" id="{8A8595AF-A492-A24D-83DA-68A9A89E38C7}"/>
            </a:ext>
          </a:extLst>
        </xdr:cNvPr>
        <xdr:cNvSpPr txBox="1"/>
      </xdr:nvSpPr>
      <xdr:spPr>
        <a:xfrm>
          <a:off x="9766300" y="34417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3BA851-C941-3E44-AFF6-20E08F2D1579}" type="TxLink">
            <a:rPr lang="en-US" sz="1600" b="0" i="0" u="none" strike="noStrike">
              <a:solidFill>
                <a:schemeClr val="bg1"/>
              </a:solidFill>
              <a:latin typeface="Avenir Book" panose="02000503020000020003" pitchFamily="2" charset="0"/>
              <a:cs typeface="Calibri"/>
            </a:rPr>
            <a:pPr algn="ctr"/>
            <a:t> 628 </a:t>
          </a:fld>
          <a:endParaRPr lang="en-US" sz="1600">
            <a:solidFill>
              <a:schemeClr val="bg1"/>
            </a:solidFill>
            <a:latin typeface="Avenir Book" panose="02000503020000020003" pitchFamily="2" charset="0"/>
          </a:endParaRPr>
        </a:p>
      </xdr:txBody>
    </xdr:sp>
    <xdr:clientData/>
  </xdr:twoCellAnchor>
  <xdr:twoCellAnchor>
    <xdr:from>
      <xdr:col>15</xdr:col>
      <xdr:colOff>800100</xdr:colOff>
      <xdr:row>23</xdr:row>
      <xdr:rowOff>76200</xdr:rowOff>
    </xdr:from>
    <xdr:to>
      <xdr:col>18</xdr:col>
      <xdr:colOff>787400</xdr:colOff>
      <xdr:row>27</xdr:row>
      <xdr:rowOff>63500</xdr:rowOff>
    </xdr:to>
    <xdr:sp macro="" textlink="">
      <xdr:nvSpPr>
        <xdr:cNvPr id="162" name="TextBox 161">
          <a:extLst>
            <a:ext uri="{FF2B5EF4-FFF2-40B4-BE49-F238E27FC236}">
              <a16:creationId xmlns:a16="http://schemas.microsoft.com/office/drawing/2014/main" id="{AD08D5B9-17AA-2947-BADB-932C02FE3710}"/>
            </a:ext>
          </a:extLst>
        </xdr:cNvPr>
        <xdr:cNvSpPr txBox="1"/>
      </xdr:nvSpPr>
      <xdr:spPr>
        <a:xfrm>
          <a:off x="13182600" y="4457700"/>
          <a:ext cx="24638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bg1"/>
              </a:solidFill>
              <a:latin typeface="Avenir Book" panose="02000503020000020003" pitchFamily="2" charset="0"/>
              <a:cs typeface="Calibri"/>
            </a:rPr>
            <a:t>Financial</a:t>
          </a:r>
          <a:r>
            <a:rPr lang="en-US" sz="1800" b="0" i="0" u="none" strike="noStrike" baseline="0">
              <a:solidFill>
                <a:schemeClr val="bg1"/>
              </a:solidFill>
              <a:latin typeface="Avenir Book" panose="02000503020000020003" pitchFamily="2" charset="0"/>
              <a:cs typeface="Calibri"/>
            </a:rPr>
            <a:t> Statistics</a:t>
          </a:r>
          <a:endParaRPr lang="en-US" sz="1800" b="0" i="0" u="none" strike="noStrike">
            <a:solidFill>
              <a:schemeClr val="bg1"/>
            </a:solidFill>
            <a:latin typeface="Avenir Book" panose="02000503020000020003" pitchFamily="2" charset="0"/>
            <a:cs typeface="Calibri"/>
          </a:endParaRPr>
        </a:p>
      </xdr:txBody>
    </xdr:sp>
    <xdr:clientData/>
  </xdr:twoCellAnchor>
  <xdr:twoCellAnchor>
    <xdr:from>
      <xdr:col>15</xdr:col>
      <xdr:colOff>698500</xdr:colOff>
      <xdr:row>26</xdr:row>
      <xdr:rowOff>0</xdr:rowOff>
    </xdr:from>
    <xdr:to>
      <xdr:col>18</xdr:col>
      <xdr:colOff>685800</xdr:colOff>
      <xdr:row>29</xdr:row>
      <xdr:rowOff>177800</xdr:rowOff>
    </xdr:to>
    <xdr:sp macro="" textlink="'Pivottables 2'!BI10">
      <xdr:nvSpPr>
        <xdr:cNvPr id="163" name="TextBox 162">
          <a:extLst>
            <a:ext uri="{FF2B5EF4-FFF2-40B4-BE49-F238E27FC236}">
              <a16:creationId xmlns:a16="http://schemas.microsoft.com/office/drawing/2014/main" id="{8BA2D9B1-03CC-9343-9BC0-3C5BCDAF6F9B}"/>
            </a:ext>
          </a:extLst>
        </xdr:cNvPr>
        <xdr:cNvSpPr txBox="1"/>
      </xdr:nvSpPr>
      <xdr:spPr>
        <a:xfrm>
          <a:off x="13081000" y="4953000"/>
          <a:ext cx="24638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115C7D-AE61-E347-AE22-BA4D02DB7393}" type="TxLink">
            <a:rPr lang="en-US" sz="4600" b="0" i="0" u="none" strike="noStrike">
              <a:solidFill>
                <a:schemeClr val="bg1"/>
              </a:solidFill>
              <a:latin typeface="Avenir Book" panose="02000503020000020003" pitchFamily="2" charset="0"/>
              <a:cs typeface="Calibri"/>
            </a:rPr>
            <a:pPr algn="ctr"/>
            <a:t> 294,032 </a:t>
          </a:fld>
          <a:endParaRPr lang="en-US" sz="4600" b="0" i="0" u="none" strike="noStrike">
            <a:solidFill>
              <a:schemeClr val="bg1"/>
            </a:solidFill>
            <a:latin typeface="Avenir Book" panose="02000503020000020003" pitchFamily="2" charset="0"/>
            <a:cs typeface="Calibri"/>
          </a:endParaRPr>
        </a:p>
      </xdr:txBody>
    </xdr:sp>
    <xdr:clientData/>
  </xdr:twoCellAnchor>
  <xdr:twoCellAnchor>
    <xdr:from>
      <xdr:col>16</xdr:col>
      <xdr:colOff>609600</xdr:colOff>
      <xdr:row>10</xdr:row>
      <xdr:rowOff>114300</xdr:rowOff>
    </xdr:from>
    <xdr:to>
      <xdr:col>17</xdr:col>
      <xdr:colOff>749300</xdr:colOff>
      <xdr:row>11</xdr:row>
      <xdr:rowOff>127000</xdr:rowOff>
    </xdr:to>
    <xdr:sp macro="" textlink="">
      <xdr:nvSpPr>
        <xdr:cNvPr id="165" name="TextBox 164">
          <a:extLst>
            <a:ext uri="{FF2B5EF4-FFF2-40B4-BE49-F238E27FC236}">
              <a16:creationId xmlns:a16="http://schemas.microsoft.com/office/drawing/2014/main" id="{23BA82F1-62D6-6D43-A993-E29543DA0B81}"/>
            </a:ext>
          </a:extLst>
        </xdr:cNvPr>
        <xdr:cNvSpPr txBox="1"/>
      </xdr:nvSpPr>
      <xdr:spPr>
        <a:xfrm>
          <a:off x="13817600" y="20193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Download</a:t>
          </a:r>
        </a:p>
      </xdr:txBody>
    </xdr:sp>
    <xdr:clientData/>
  </xdr:twoCellAnchor>
  <xdr:twoCellAnchor>
    <xdr:from>
      <xdr:col>16</xdr:col>
      <xdr:colOff>609600</xdr:colOff>
      <xdr:row>11</xdr:row>
      <xdr:rowOff>177800</xdr:rowOff>
    </xdr:from>
    <xdr:to>
      <xdr:col>17</xdr:col>
      <xdr:colOff>749300</xdr:colOff>
      <xdr:row>13</xdr:row>
      <xdr:rowOff>0</xdr:rowOff>
    </xdr:to>
    <xdr:sp macro="" textlink="'Pivottables 2'!BI8">
      <xdr:nvSpPr>
        <xdr:cNvPr id="166" name="TextBox 165">
          <a:extLst>
            <a:ext uri="{FF2B5EF4-FFF2-40B4-BE49-F238E27FC236}">
              <a16:creationId xmlns:a16="http://schemas.microsoft.com/office/drawing/2014/main" id="{2FEFF1BE-F159-2C4E-8115-B6B71F6AA216}"/>
            </a:ext>
          </a:extLst>
        </xdr:cNvPr>
        <xdr:cNvSpPr txBox="1"/>
      </xdr:nvSpPr>
      <xdr:spPr>
        <a:xfrm>
          <a:off x="13817600" y="22733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38C855-9A08-AC45-9114-A1A55A0A33BC}" type="TxLink">
            <a:rPr lang="en-US" sz="1600" b="0" i="0" u="none" strike="noStrike">
              <a:solidFill>
                <a:schemeClr val="bg1"/>
              </a:solidFill>
              <a:latin typeface="Calibri"/>
              <a:cs typeface="Calibri"/>
            </a:rPr>
            <a:pPr algn="ctr"/>
            <a:t> 72,827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20</xdr:col>
      <xdr:colOff>158750</xdr:colOff>
      <xdr:row>38</xdr:row>
      <xdr:rowOff>63500</xdr:rowOff>
    </xdr:from>
    <xdr:to>
      <xdr:col>21</xdr:col>
      <xdr:colOff>298450</xdr:colOff>
      <xdr:row>39</xdr:row>
      <xdr:rowOff>76200</xdr:rowOff>
    </xdr:to>
    <xdr:sp macro="" textlink="">
      <xdr:nvSpPr>
        <xdr:cNvPr id="167" name="TextBox 166">
          <a:extLst>
            <a:ext uri="{FF2B5EF4-FFF2-40B4-BE49-F238E27FC236}">
              <a16:creationId xmlns:a16="http://schemas.microsoft.com/office/drawing/2014/main" id="{296F8A9E-599C-0B4B-AFE5-F4F67B05145C}"/>
            </a:ext>
          </a:extLst>
        </xdr:cNvPr>
        <xdr:cNvSpPr txBox="1"/>
      </xdr:nvSpPr>
      <xdr:spPr>
        <a:xfrm>
          <a:off x="16668750" y="73025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Branch</a:t>
          </a:r>
        </a:p>
      </xdr:txBody>
    </xdr:sp>
    <xdr:clientData/>
  </xdr:twoCellAnchor>
  <xdr:twoCellAnchor>
    <xdr:from>
      <xdr:col>20</xdr:col>
      <xdr:colOff>158750</xdr:colOff>
      <xdr:row>40</xdr:row>
      <xdr:rowOff>12700</xdr:rowOff>
    </xdr:from>
    <xdr:to>
      <xdr:col>21</xdr:col>
      <xdr:colOff>298450</xdr:colOff>
      <xdr:row>41</xdr:row>
      <xdr:rowOff>25400</xdr:rowOff>
    </xdr:to>
    <xdr:sp macro="" textlink="'Pivottables 2'!BI7">
      <xdr:nvSpPr>
        <xdr:cNvPr id="168" name="TextBox 167">
          <a:extLst>
            <a:ext uri="{FF2B5EF4-FFF2-40B4-BE49-F238E27FC236}">
              <a16:creationId xmlns:a16="http://schemas.microsoft.com/office/drawing/2014/main" id="{DA9FE459-BB75-FD4F-8990-C912FAA220D6}"/>
            </a:ext>
          </a:extLst>
        </xdr:cNvPr>
        <xdr:cNvSpPr txBox="1"/>
      </xdr:nvSpPr>
      <xdr:spPr>
        <a:xfrm>
          <a:off x="16668750" y="76327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111A24-AB1E-CC4F-A94C-E29F345EEE78}" type="TxLink">
            <a:rPr lang="en-US" sz="1600" b="0" i="0" u="none" strike="noStrike">
              <a:solidFill>
                <a:schemeClr val="bg1"/>
              </a:solidFill>
              <a:latin typeface="Calibri"/>
              <a:cs typeface="Calibri"/>
            </a:rPr>
            <a:pPr algn="ctr"/>
            <a:t> 100,362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13</xdr:col>
      <xdr:colOff>539750</xdr:colOff>
      <xdr:row>39</xdr:row>
      <xdr:rowOff>0</xdr:rowOff>
    </xdr:from>
    <xdr:to>
      <xdr:col>14</xdr:col>
      <xdr:colOff>679450</xdr:colOff>
      <xdr:row>40</xdr:row>
      <xdr:rowOff>12700</xdr:rowOff>
    </xdr:to>
    <xdr:sp macro="" textlink="">
      <xdr:nvSpPr>
        <xdr:cNvPr id="169" name="TextBox 168">
          <a:extLst>
            <a:ext uri="{FF2B5EF4-FFF2-40B4-BE49-F238E27FC236}">
              <a16:creationId xmlns:a16="http://schemas.microsoft.com/office/drawing/2014/main" id="{C1F0E56A-D506-B64A-9BE2-C4F28D9A378F}"/>
            </a:ext>
          </a:extLst>
        </xdr:cNvPr>
        <xdr:cNvSpPr txBox="1"/>
      </xdr:nvSpPr>
      <xdr:spPr>
        <a:xfrm>
          <a:off x="11271250" y="74295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Shipment</a:t>
          </a:r>
        </a:p>
      </xdr:txBody>
    </xdr:sp>
    <xdr:clientData/>
  </xdr:twoCellAnchor>
  <xdr:twoCellAnchor>
    <xdr:from>
      <xdr:col>13</xdr:col>
      <xdr:colOff>539750</xdr:colOff>
      <xdr:row>40</xdr:row>
      <xdr:rowOff>139700</xdr:rowOff>
    </xdr:from>
    <xdr:to>
      <xdr:col>14</xdr:col>
      <xdr:colOff>679450</xdr:colOff>
      <xdr:row>41</xdr:row>
      <xdr:rowOff>152400</xdr:rowOff>
    </xdr:to>
    <xdr:sp macro="" textlink="'Pivottables 2'!BI9">
      <xdr:nvSpPr>
        <xdr:cNvPr id="170" name="TextBox 169">
          <a:extLst>
            <a:ext uri="{FF2B5EF4-FFF2-40B4-BE49-F238E27FC236}">
              <a16:creationId xmlns:a16="http://schemas.microsoft.com/office/drawing/2014/main" id="{9545CA1B-C6FF-1F49-98B7-15D2B3172C1E}"/>
            </a:ext>
          </a:extLst>
        </xdr:cNvPr>
        <xdr:cNvSpPr txBox="1"/>
      </xdr:nvSpPr>
      <xdr:spPr>
        <a:xfrm>
          <a:off x="11271250" y="77597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903F81-D5FF-BC40-8E60-3F22ECDD0E1A}" type="TxLink">
            <a:rPr lang="en-US" sz="1600" b="0" i="0" u="none" strike="noStrike">
              <a:solidFill>
                <a:schemeClr val="bg1"/>
              </a:solidFill>
              <a:latin typeface="Calibri"/>
              <a:cs typeface="Calibri"/>
            </a:rPr>
            <a:pPr algn="ctr"/>
            <a:t> 120,843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17</xdr:col>
      <xdr:colOff>83820</xdr:colOff>
      <xdr:row>8</xdr:row>
      <xdr:rowOff>101600</xdr:rowOff>
    </xdr:from>
    <xdr:to>
      <xdr:col>17</xdr:col>
      <xdr:colOff>449580</xdr:colOff>
      <xdr:row>10</xdr:row>
      <xdr:rowOff>86360</xdr:rowOff>
    </xdr:to>
    <xdr:sp macro="" textlink="">
      <xdr:nvSpPr>
        <xdr:cNvPr id="171" name="Rounded Rectangle 170">
          <a:extLst>
            <a:ext uri="{FF2B5EF4-FFF2-40B4-BE49-F238E27FC236}">
              <a16:creationId xmlns:a16="http://schemas.microsoft.com/office/drawing/2014/main" id="{05F25169-BD90-0A42-8BB9-87C168CD03E5}"/>
            </a:ext>
          </a:extLst>
        </xdr:cNvPr>
        <xdr:cNvSpPr/>
      </xdr:nvSpPr>
      <xdr:spPr>
        <a:xfrm>
          <a:off x="14117320" y="162560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17</xdr:col>
      <xdr:colOff>88900</xdr:colOff>
      <xdr:row>8</xdr:row>
      <xdr:rowOff>88900</xdr:rowOff>
    </xdr:from>
    <xdr:to>
      <xdr:col>17</xdr:col>
      <xdr:colOff>431800</xdr:colOff>
      <xdr:row>10</xdr:row>
      <xdr:rowOff>50800</xdr:rowOff>
    </xdr:to>
    <xdr:pic>
      <xdr:nvPicPr>
        <xdr:cNvPr id="173" name="Graphic 172" descr="Download outline">
          <a:extLst>
            <a:ext uri="{FF2B5EF4-FFF2-40B4-BE49-F238E27FC236}">
              <a16:creationId xmlns:a16="http://schemas.microsoft.com/office/drawing/2014/main" id="{3F3D2A82-A8CB-6440-AB43-6B54227E6ADD}"/>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122400" y="1612900"/>
          <a:ext cx="342900" cy="342900"/>
        </a:xfrm>
        <a:prstGeom prst="rect">
          <a:avLst/>
        </a:prstGeom>
      </xdr:spPr>
    </xdr:pic>
    <xdr:clientData/>
  </xdr:twoCellAnchor>
  <xdr:twoCellAnchor>
    <xdr:from>
      <xdr:col>20</xdr:col>
      <xdr:colOff>458470</xdr:colOff>
      <xdr:row>35</xdr:row>
      <xdr:rowOff>180340</xdr:rowOff>
    </xdr:from>
    <xdr:to>
      <xdr:col>20</xdr:col>
      <xdr:colOff>824230</xdr:colOff>
      <xdr:row>37</xdr:row>
      <xdr:rowOff>165100</xdr:rowOff>
    </xdr:to>
    <xdr:sp macro="" textlink="">
      <xdr:nvSpPr>
        <xdr:cNvPr id="174" name="Rounded Rectangle 173">
          <a:extLst>
            <a:ext uri="{FF2B5EF4-FFF2-40B4-BE49-F238E27FC236}">
              <a16:creationId xmlns:a16="http://schemas.microsoft.com/office/drawing/2014/main" id="{E673A5BC-0147-F242-8565-56B32DFBCF1E}"/>
            </a:ext>
          </a:extLst>
        </xdr:cNvPr>
        <xdr:cNvSpPr/>
      </xdr:nvSpPr>
      <xdr:spPr>
        <a:xfrm>
          <a:off x="16968470" y="684784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14</xdr:col>
      <xdr:colOff>13970</xdr:colOff>
      <xdr:row>36</xdr:row>
      <xdr:rowOff>53340</xdr:rowOff>
    </xdr:from>
    <xdr:to>
      <xdr:col>14</xdr:col>
      <xdr:colOff>379730</xdr:colOff>
      <xdr:row>38</xdr:row>
      <xdr:rowOff>38100</xdr:rowOff>
    </xdr:to>
    <xdr:sp macro="" textlink="">
      <xdr:nvSpPr>
        <xdr:cNvPr id="175" name="Rounded Rectangle 174">
          <a:extLst>
            <a:ext uri="{FF2B5EF4-FFF2-40B4-BE49-F238E27FC236}">
              <a16:creationId xmlns:a16="http://schemas.microsoft.com/office/drawing/2014/main" id="{58B5D29A-B800-2543-9438-BB7C22A00ACE}"/>
            </a:ext>
          </a:extLst>
        </xdr:cNvPr>
        <xdr:cNvSpPr/>
      </xdr:nvSpPr>
      <xdr:spPr>
        <a:xfrm>
          <a:off x="11570970" y="691134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20</xdr:col>
      <xdr:colOff>482600</xdr:colOff>
      <xdr:row>36</xdr:row>
      <xdr:rowOff>12700</xdr:rowOff>
    </xdr:from>
    <xdr:to>
      <xdr:col>20</xdr:col>
      <xdr:colOff>800100</xdr:colOff>
      <xdr:row>37</xdr:row>
      <xdr:rowOff>139700</xdr:rowOff>
    </xdr:to>
    <xdr:pic>
      <xdr:nvPicPr>
        <xdr:cNvPr id="177" name="Graphic 176" descr="Store outline">
          <a:extLst>
            <a:ext uri="{FF2B5EF4-FFF2-40B4-BE49-F238E27FC236}">
              <a16:creationId xmlns:a16="http://schemas.microsoft.com/office/drawing/2014/main" id="{1A1E17FF-7865-7E45-9ACF-351940B3D9E4}"/>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6992600" y="6870700"/>
          <a:ext cx="317500" cy="317500"/>
        </a:xfrm>
        <a:prstGeom prst="rect">
          <a:avLst/>
        </a:prstGeom>
      </xdr:spPr>
    </xdr:pic>
    <xdr:clientData/>
  </xdr:twoCellAnchor>
  <xdr:twoCellAnchor editAs="oneCell">
    <xdr:from>
      <xdr:col>14</xdr:col>
      <xdr:colOff>50800</xdr:colOff>
      <xdr:row>36</xdr:row>
      <xdr:rowOff>88900</xdr:rowOff>
    </xdr:from>
    <xdr:to>
      <xdr:col>14</xdr:col>
      <xdr:colOff>342900</xdr:colOff>
      <xdr:row>38</xdr:row>
      <xdr:rowOff>0</xdr:rowOff>
    </xdr:to>
    <xdr:pic>
      <xdr:nvPicPr>
        <xdr:cNvPr id="179" name="Graphic 178" descr="Filing Box Archive outline">
          <a:extLst>
            <a:ext uri="{FF2B5EF4-FFF2-40B4-BE49-F238E27FC236}">
              <a16:creationId xmlns:a16="http://schemas.microsoft.com/office/drawing/2014/main" id="{815A2301-CBBF-F641-838E-84439432DD1F}"/>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1607800" y="6946900"/>
          <a:ext cx="292100" cy="292100"/>
        </a:xfrm>
        <a:prstGeom prst="rect">
          <a:avLst/>
        </a:prstGeom>
      </xdr:spPr>
    </xdr:pic>
    <xdr:clientData/>
  </xdr:twoCellAnchor>
  <xdr:twoCellAnchor>
    <xdr:from>
      <xdr:col>11</xdr:col>
      <xdr:colOff>127000</xdr:colOff>
      <xdr:row>3</xdr:row>
      <xdr:rowOff>88900</xdr:rowOff>
    </xdr:from>
    <xdr:to>
      <xdr:col>14</xdr:col>
      <xdr:colOff>9652</xdr:colOff>
      <xdr:row>8</xdr:row>
      <xdr:rowOff>50800</xdr:rowOff>
    </xdr:to>
    <xdr:graphicFrame macro="">
      <xdr:nvGraphicFramePr>
        <xdr:cNvPr id="180" name="Chart 179">
          <a:extLst>
            <a:ext uri="{FF2B5EF4-FFF2-40B4-BE49-F238E27FC236}">
              <a16:creationId xmlns:a16="http://schemas.microsoft.com/office/drawing/2014/main" id="{1457A4BC-A881-C146-9171-C24C84A93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114300</xdr:colOff>
      <xdr:row>2</xdr:row>
      <xdr:rowOff>152400</xdr:rowOff>
    </xdr:from>
    <xdr:to>
      <xdr:col>10</xdr:col>
      <xdr:colOff>477520</xdr:colOff>
      <xdr:row>9</xdr:row>
      <xdr:rowOff>7620</xdr:rowOff>
    </xdr:to>
    <xdr:grpSp>
      <xdr:nvGrpSpPr>
        <xdr:cNvPr id="185" name="Group 184">
          <a:extLst>
            <a:ext uri="{FF2B5EF4-FFF2-40B4-BE49-F238E27FC236}">
              <a16:creationId xmlns:a16="http://schemas.microsoft.com/office/drawing/2014/main" id="{2FF53092-4E34-C548-899E-3A4286AAB920}"/>
            </a:ext>
          </a:extLst>
        </xdr:cNvPr>
        <xdr:cNvGrpSpPr/>
      </xdr:nvGrpSpPr>
      <xdr:grpSpPr>
        <a:xfrm>
          <a:off x="7543800" y="533400"/>
          <a:ext cx="1188720" cy="1188720"/>
          <a:chOff x="10871200" y="431800"/>
          <a:chExt cx="1188720" cy="1188720"/>
        </a:xfrm>
      </xdr:grpSpPr>
      <xdr:sp macro="" textlink="">
        <xdr:nvSpPr>
          <xdr:cNvPr id="183" name="Oval 182">
            <a:extLst>
              <a:ext uri="{FF2B5EF4-FFF2-40B4-BE49-F238E27FC236}">
                <a16:creationId xmlns:a16="http://schemas.microsoft.com/office/drawing/2014/main" id="{48214682-6EF3-014B-8AD0-76D9C2F64406}"/>
              </a:ext>
            </a:extLst>
          </xdr:cNvPr>
          <xdr:cNvSpPr/>
        </xdr:nvSpPr>
        <xdr:spPr>
          <a:xfrm>
            <a:off x="10871200" y="431800"/>
            <a:ext cx="1188720" cy="1188720"/>
          </a:xfrm>
          <a:prstGeom prst="ellipse">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4" name="Oval 183">
            <a:extLst>
              <a:ext uri="{FF2B5EF4-FFF2-40B4-BE49-F238E27FC236}">
                <a16:creationId xmlns:a16="http://schemas.microsoft.com/office/drawing/2014/main" id="{FA076299-3219-DB46-A5BC-802564B1194C}"/>
              </a:ext>
            </a:extLst>
          </xdr:cNvPr>
          <xdr:cNvSpPr/>
        </xdr:nvSpPr>
        <xdr:spPr>
          <a:xfrm>
            <a:off x="11145520" y="706120"/>
            <a:ext cx="640080" cy="640080"/>
          </a:xfrm>
          <a:prstGeom prst="ellipse">
            <a:avLst/>
          </a:prstGeom>
          <a:gradFill flip="none" rotWithShape="1">
            <a:gsLst>
              <a:gs pos="0">
                <a:srgbClr val="194AFE"/>
              </a:gs>
              <a:gs pos="69000">
                <a:srgbClr val="FF6C8F"/>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38100</xdr:colOff>
      <xdr:row>2</xdr:row>
      <xdr:rowOff>165100</xdr:rowOff>
    </xdr:from>
    <xdr:to>
      <xdr:col>10</xdr:col>
      <xdr:colOff>520700</xdr:colOff>
      <xdr:row>8</xdr:row>
      <xdr:rowOff>110236</xdr:rowOff>
    </xdr:to>
    <xdr:graphicFrame macro="">
      <xdr:nvGraphicFramePr>
        <xdr:cNvPr id="181" name="Chart 180">
          <a:extLst>
            <a:ext uri="{FF2B5EF4-FFF2-40B4-BE49-F238E27FC236}">
              <a16:creationId xmlns:a16="http://schemas.microsoft.com/office/drawing/2014/main" id="{86526ED0-5B25-A749-BAEA-0DFDCE3A3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xdr:col>
      <xdr:colOff>342900</xdr:colOff>
      <xdr:row>6</xdr:row>
      <xdr:rowOff>63500</xdr:rowOff>
    </xdr:from>
    <xdr:to>
      <xdr:col>10</xdr:col>
      <xdr:colOff>101600</xdr:colOff>
      <xdr:row>7</xdr:row>
      <xdr:rowOff>139700</xdr:rowOff>
    </xdr:to>
    <xdr:sp macro="" textlink="">
      <xdr:nvSpPr>
        <xdr:cNvPr id="186" name="TextBox 185">
          <a:extLst>
            <a:ext uri="{FF2B5EF4-FFF2-40B4-BE49-F238E27FC236}">
              <a16:creationId xmlns:a16="http://schemas.microsoft.com/office/drawing/2014/main" id="{9C3396F9-4E86-E84D-9318-C54F7435157A}"/>
            </a:ext>
          </a:extLst>
        </xdr:cNvPr>
        <xdr:cNvSpPr txBox="1"/>
      </xdr:nvSpPr>
      <xdr:spPr>
        <a:xfrm>
          <a:off x="7772400" y="1206500"/>
          <a:ext cx="584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i="0" u="none" strike="noStrike">
              <a:solidFill>
                <a:schemeClr val="tx1"/>
              </a:solidFill>
              <a:latin typeface="Avenir Book" panose="02000503020000020003" pitchFamily="2" charset="0"/>
              <a:cs typeface="Calibri"/>
            </a:rPr>
            <a:t>Refunded</a:t>
          </a:r>
          <a:endParaRPr lang="en-US" sz="1000" b="0" i="0" u="none" strike="noStrike">
            <a:solidFill>
              <a:schemeClr val="tx1"/>
            </a:solidFill>
            <a:latin typeface="Avenir Book" panose="02000503020000020003" pitchFamily="2" charset="0"/>
            <a:cs typeface="Calibri"/>
          </a:endParaRPr>
        </a:p>
      </xdr:txBody>
    </xdr:sp>
    <xdr:clientData/>
  </xdr:twoCellAnchor>
  <xdr:twoCellAnchor>
    <xdr:from>
      <xdr:col>9</xdr:col>
      <xdr:colOff>342900</xdr:colOff>
      <xdr:row>5</xdr:row>
      <xdr:rowOff>127000</xdr:rowOff>
    </xdr:from>
    <xdr:to>
      <xdr:col>10</xdr:col>
      <xdr:colOff>165100</xdr:colOff>
      <xdr:row>6</xdr:row>
      <xdr:rowOff>88900</xdr:rowOff>
    </xdr:to>
    <xdr:sp macro="" textlink="'Pivottables 2'!$BQ$9">
      <xdr:nvSpPr>
        <xdr:cNvPr id="187" name="TextBox 186">
          <a:extLst>
            <a:ext uri="{FF2B5EF4-FFF2-40B4-BE49-F238E27FC236}">
              <a16:creationId xmlns:a16="http://schemas.microsoft.com/office/drawing/2014/main" id="{6F62C91B-8B2B-FA45-BA8E-12D9047653C0}"/>
            </a:ext>
          </a:extLst>
        </xdr:cNvPr>
        <xdr:cNvSpPr txBox="1"/>
      </xdr:nvSpPr>
      <xdr:spPr>
        <a:xfrm>
          <a:off x="7772400" y="1079500"/>
          <a:ext cx="6477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DE6C2-DC3D-5447-AAA0-98C3B9D15BBB}" type="TxLink">
            <a:rPr lang="en-US" sz="1400" b="0" i="0" u="none" strike="noStrike">
              <a:solidFill>
                <a:srgbClr val="000000"/>
              </a:solidFill>
              <a:latin typeface="Calibri"/>
              <a:cs typeface="Calibri"/>
            </a:rPr>
            <a:pPr algn="ctr"/>
            <a:t>18%</a:t>
          </a:fld>
          <a:endParaRPr lang="en-US" sz="1100" b="0" i="0" u="none" strike="noStrike">
            <a:solidFill>
              <a:schemeClr val="tx1"/>
            </a:solidFill>
            <a:latin typeface="Avenir Book" panose="02000503020000020003" pitchFamily="2" charset="0"/>
            <a:cs typeface="Calibri"/>
          </a:endParaRPr>
        </a:p>
      </xdr:txBody>
    </xdr:sp>
    <xdr:clientData/>
  </xdr:twoCellAnchor>
  <xdr:twoCellAnchor>
    <xdr:from>
      <xdr:col>0</xdr:col>
      <xdr:colOff>495300</xdr:colOff>
      <xdr:row>2</xdr:row>
      <xdr:rowOff>114300</xdr:rowOff>
    </xdr:from>
    <xdr:to>
      <xdr:col>2</xdr:col>
      <xdr:colOff>723900</xdr:colOff>
      <xdr:row>5</xdr:row>
      <xdr:rowOff>0</xdr:rowOff>
    </xdr:to>
    <xdr:sp macro="" textlink="">
      <xdr:nvSpPr>
        <xdr:cNvPr id="190" name="Rounded Rectangle 189">
          <a:extLst>
            <a:ext uri="{FF2B5EF4-FFF2-40B4-BE49-F238E27FC236}">
              <a16:creationId xmlns:a16="http://schemas.microsoft.com/office/drawing/2014/main" id="{CE9A68AF-8573-B041-8E5A-0003F0175497}"/>
            </a:ext>
          </a:extLst>
        </xdr:cNvPr>
        <xdr:cNvSpPr/>
      </xdr:nvSpPr>
      <xdr:spPr>
        <a:xfrm>
          <a:off x="495300" y="495300"/>
          <a:ext cx="1879600" cy="4572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clientData/>
  </xdr:twoCellAnchor>
  <xdr:twoCellAnchor>
    <xdr:from>
      <xdr:col>0</xdr:col>
      <xdr:colOff>660400</xdr:colOff>
      <xdr:row>2</xdr:row>
      <xdr:rowOff>50800</xdr:rowOff>
    </xdr:from>
    <xdr:to>
      <xdr:col>2</xdr:col>
      <xdr:colOff>558800</xdr:colOff>
      <xdr:row>5</xdr:row>
      <xdr:rowOff>25400</xdr:rowOff>
    </xdr:to>
    <xdr:sp macro="" textlink="">
      <xdr:nvSpPr>
        <xdr:cNvPr id="189" name="Text Box 2">
          <a:extLst>
            <a:ext uri="{FF2B5EF4-FFF2-40B4-BE49-F238E27FC236}">
              <a16:creationId xmlns:a16="http://schemas.microsoft.com/office/drawing/2014/main" id="{EA999588-090F-B24B-9764-39BB03466D11}"/>
            </a:ext>
          </a:extLst>
        </xdr:cNvPr>
        <xdr:cNvSpPr txBox="1">
          <a:spLocks noChangeArrowheads="1"/>
        </xdr:cNvSpPr>
      </xdr:nvSpPr>
      <xdr:spPr bwMode="auto">
        <a:xfrm>
          <a:off x="660400" y="431800"/>
          <a:ext cx="1549400" cy="5461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400" b="0" i="0" u="none" strike="noStrike" baseline="0">
              <a:solidFill>
                <a:schemeClr val="bg2"/>
              </a:solidFill>
              <a:latin typeface="Avenir Book" panose="02000503020000020003" pitchFamily="2" charset="0"/>
              <a:cs typeface="Calibri" pitchFamily="2" charset="0"/>
            </a:rPr>
            <a:t>Sales Process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4.95091053241" createdVersion="7" refreshedVersion="7" minRefreshableVersion="3" recordCount="900" xr:uid="{01A02BB1-8940-4247-9C82-49EB2B4AD9D5}">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ount="41">
        <n v="3566"/>
        <n v="2498"/>
        <n v="1245"/>
        <n v="644"/>
        <n v="643"/>
        <n v="455"/>
        <n v="345"/>
        <n v="122"/>
        <n v="78"/>
        <n v="76"/>
        <n v="46"/>
        <n v="34"/>
        <n v="7"/>
        <n v="3"/>
        <n v="2"/>
        <n v="6591.1679999999997"/>
        <n v="8270.64"/>
        <n v="8470"/>
        <n v="6055.1985000000004"/>
        <n v="10368.4"/>
        <n v="3101.2624999999998"/>
        <n v="6590.7359999999999"/>
        <n v="288"/>
        <n v="6590.5919999999996"/>
        <n v="4032.9300000000003"/>
        <n v="7986"/>
        <n v="5538.5330000000004"/>
        <n v="240"/>
        <n v="5492.16"/>
        <n v="5492.76"/>
        <n v="7920"/>
        <n v="9600"/>
        <n v="5492.6399999999994"/>
        <n v="6892.2"/>
        <n v="5034.5899999999992"/>
        <n v="220"/>
        <n v="5034.4800000000005"/>
        <n v="7260"/>
        <n v="5035.0300000000007"/>
        <n v="8800"/>
        <n v="5034.92"/>
      </sharedItems>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4">
      <sharedItems count="2">
        <s v="B2B"/>
        <s v="B2C"/>
      </sharedItems>
    </cacheField>
  </cacheFields>
  <extLst>
    <ext xmlns:x14="http://schemas.microsoft.com/office/spreadsheetml/2009/9/main" uri="{725AE2AE-9491-48be-B2B4-4EB974FC3084}">
      <x14:pivotCacheDefinition pivotCacheId="406358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8.769651273149" createdVersion="7" refreshedVersion="7" minRefreshableVersion="3" recordCount="30" xr:uid="{F0A80A0A-E50D-D34A-B307-23F3FD560FF1}">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ount="30">
        <n v="501558.1999999999"/>
        <n v="360897.68000000005"/>
        <n v="227490.12000000002"/>
        <n v="281795.8000000001"/>
        <n v="206264.59999999995"/>
        <n v="202419.35999999975"/>
        <n v="509978.03999999992"/>
        <n v="280188.47999999992"/>
        <n v="209586.52000000019"/>
        <n v="273633.36"/>
        <n v="204158.23999999973"/>
        <n v="275347.0400000001"/>
        <n v="524449.6399999999"/>
        <n v="201424.08000000007"/>
        <n v="700000"/>
        <n v="255357.95999999996"/>
        <n v="181256.00000000003"/>
        <n v="199811.0399999998"/>
        <n v="292475.04000000004"/>
        <n v="184904.72"/>
        <n v="182902.72000000003"/>
        <n v="212626.8"/>
        <n v="130072.80000000012"/>
        <n v="104238.15999999999"/>
        <n v="272243.39999999997"/>
        <n v="107044.07999999994"/>
        <n v="157214.20000000007"/>
        <n v="152935.63999999998"/>
        <n v="100660.56000000013"/>
        <n v="90151.200000000041"/>
      </sharedItems>
    </cacheField>
  </cacheFields>
  <extLst>
    <ext xmlns:x14="http://schemas.microsoft.com/office/spreadsheetml/2009/9/main" uri="{725AE2AE-9491-48be-B2B4-4EB974FC3084}">
      <x14:pivotCacheDefinition pivotCacheId="9257506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8.981713425928" createdVersion="7" refreshedVersion="7" minRefreshableVersion="3" recordCount="3115" xr:uid="{B187DB89-C39F-314E-949F-2D544D09175F}">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ount="669">
        <n v="500.5"/>
        <n v="491.91999999999996"/>
        <n v="337.48"/>
        <n v="406.12"/>
        <n v="340.34000000000003"/>
        <n v="400.4"/>
        <n v="297.44"/>
        <n v="526.24"/>
        <n v="968.11"/>
        <n v="1015.3"/>
        <n v="1091.0899999999999"/>
        <n v="501.93"/>
        <n v="493.35"/>
        <n v="484.77"/>
        <n v="338.90999999999997"/>
        <n v="336.05"/>
        <n v="404.69"/>
        <n v="301.73"/>
        <n v="1252.68"/>
        <n v="1254.1100000000001"/>
        <n v="1255.54"/>
        <n v="401.83"/>
        <n v="1103.96"/>
        <n v="414.7"/>
        <n v="397.53999999999996"/>
        <n v="303.15999999999997"/>
        <n v="371.8"/>
        <n v="268.84000000000003"/>
        <n v="306.02"/>
        <n v="374.65999999999997"/>
        <n v="271.7"/>
        <n v="972.4"/>
        <n v="1096.81"/>
        <n v="407.55"/>
        <n v="398.97"/>
        <n v="304.59000000000003"/>
        <n v="310.31"/>
        <n v="370.37"/>
        <n v="267.40999999999997"/>
        <n v="410.40999999999997"/>
        <n v="393.25"/>
        <n v="307.45"/>
        <n v="376.09000000000003"/>
        <n v="1109.68"/>
        <n v="277.42"/>
        <n v="346.06"/>
        <n v="234.51999999999998"/>
        <n v="237.38"/>
        <n v="978.12"/>
        <n v="1025.31"/>
        <n v="1101.0999999999999"/>
        <n v="321.75"/>
        <n v="313.17"/>
        <n v="278.85000000000002"/>
        <n v="275.99"/>
        <n v="344.63"/>
        <n v="316.02999999999997"/>
        <n v="273.13"/>
        <n v="341.77"/>
        <n v="1113.97"/>
        <n v="354.64"/>
        <n v="311.74"/>
        <n v="348.92"/>
        <n v="417.56"/>
        <n v="314.60000000000002"/>
        <n v="965.25"/>
        <n v="1012.44"/>
        <n v="1088.23"/>
        <n v="356.07"/>
        <n v="353.21"/>
        <n v="421.85"/>
        <n v="350.35"/>
        <n v="418.99"/>
        <n v="388.62"/>
        <n v="423.28"/>
        <n v="320.32"/>
        <n v="529.1"/>
        <n v="357.5"/>
        <n v="426.14"/>
        <n v="323.18"/>
        <n v="963.81999999999994"/>
        <n v="1011.01"/>
        <n v="361.78999999999996"/>
        <n v="318.89"/>
        <n v="1248.3899999999999"/>
        <n v="358.93"/>
        <n v="427.57"/>
        <n v="1099.67"/>
        <n v="431.86"/>
        <n v="380.38"/>
        <n v="383.24"/>
        <n v="970.97"/>
        <n v="1019.5899999999999"/>
        <n v="1095.3800000000001"/>
        <n v="433.28999999999996"/>
        <n v="424.71"/>
        <n v="416.13"/>
        <n v="378.95"/>
        <n v="1264.1199999999999"/>
        <n v="1265.55"/>
        <n v="1266.98"/>
        <n v="384.67"/>
        <n v="1108.25"/>
        <n v="457.6"/>
        <n v="449.02"/>
        <n v="440.44"/>
        <n v="388.96"/>
        <n v="286"/>
        <n v="391.82"/>
        <n v="280.27999999999997"/>
        <n v="1018.16"/>
        <n v="1093.95"/>
        <n v="459.03"/>
        <n v="450.45"/>
        <n v="441.87"/>
        <n v="387.53"/>
        <n v="284.57"/>
        <n v="1261.26"/>
        <n v="1262.69"/>
        <n v="324.61"/>
        <n v="1106.82"/>
        <n v="517.66"/>
        <n v="509.08"/>
        <n v="408.98"/>
        <n v="966.68000000000006"/>
        <n v="1013.87"/>
        <n v="1089.6599999999999"/>
        <n v="527.66999999999996"/>
        <n v="519.09"/>
        <n v="510.51"/>
        <n v="347.49"/>
        <n v="413.27"/>
        <n v="1249.82"/>
        <n v="1251.25"/>
        <n v="1102.53"/>
        <n v="483.34000000000003"/>
        <n v="474.76"/>
        <n v="466.18"/>
        <n v="328.9"/>
        <n v="294.58"/>
        <n v="331.76"/>
        <n v="288.86"/>
        <n v="969.54"/>
        <n v="1016.73"/>
        <n v="1092.52"/>
        <n v="476.19"/>
        <n v="467.61"/>
        <n v="330.33"/>
        <n v="327.47000000000003"/>
        <n v="396.11"/>
        <n v="293.14999999999998"/>
        <n v="1256.97"/>
        <n v="1258.4000000000001"/>
        <n v="1259.83"/>
        <n v="333.19"/>
        <n v="1105.3899999999999"/>
        <n v="243.1"/>
        <n v="245.95999999999998"/>
        <n v="976.69"/>
        <n v="1023.88"/>
        <n v="287.43"/>
        <n v="241.67000000000002"/>
        <n v="281.70999999999998"/>
        <n v="1112.54"/>
        <n v="251.68"/>
        <n v="254.54"/>
        <n v="975.26"/>
        <n v="1022.45"/>
        <n v="364.65"/>
        <n v="250.25"/>
        <n v="367.51"/>
        <n v="290.28999999999996"/>
        <n v="1111.1100000000001"/>
        <n v="363.22"/>
        <n v="260.26"/>
        <n v="366.08"/>
        <n v="263.12"/>
        <n v="973.82999999999993"/>
        <n v="1021.02"/>
        <n v="1098.24"/>
        <n v="390.39"/>
        <n v="381.81"/>
        <n v="373.23"/>
        <n v="296.01"/>
        <n v="258.83"/>
        <n v="298.87"/>
        <n v="183.04"/>
        <n v="1414.27"/>
        <n v="1461.46"/>
        <n v="429"/>
        <n v="184.47"/>
        <n v="1225.51"/>
        <n v="470.47"/>
        <n v="187.32999999999998"/>
        <n v="1419.99"/>
        <n v="1467.18"/>
        <n v="403.26"/>
        <n v="1154.01"/>
        <n v="1229.8"/>
        <n v="504.78999999999996"/>
        <n v="1424.28"/>
        <n v="368.94"/>
        <n v="1159.73"/>
        <n v="1235.52"/>
        <n v="479.05"/>
        <n v="200.2"/>
        <n v="503.36"/>
        <n v="494.78"/>
        <n v="486.2"/>
        <n v="1411.4099999999999"/>
        <n v="1460.03"/>
        <n v="446.15999999999997"/>
        <n v="201.63"/>
        <n v="507.65"/>
        <n v="499.07"/>
        <n v="490.49"/>
        <n v="1146.8600000000001"/>
        <n v="1222.6500000000001"/>
        <n v="1128.27"/>
        <n v="1129.7"/>
        <n v="1131.1300000000001"/>
        <n v="487.63"/>
        <n v="204.49"/>
        <n v="444.73"/>
        <n v="208.78"/>
        <n v="511.94"/>
        <n v="1371.37"/>
        <n v="1458.6"/>
        <n v="454.74"/>
        <n v="210.21"/>
        <n v="1145.43"/>
        <n v="1221.22"/>
        <n v="1126.8399999999999"/>
        <n v="496.21000000000004"/>
        <n v="453.31"/>
        <n v="1418.56"/>
        <n v="1465.75"/>
        <n v="411.84000000000003"/>
        <n v="1152.58"/>
        <n v="513.37"/>
        <n v="1417.13"/>
        <n v="1464.32"/>
        <n v="420.42"/>
        <n v="1151.1500000000001"/>
        <n v="1228.3699999999999"/>
        <n v="521.95000000000005"/>
        <n v="191.62"/>
        <n v="1412.84"/>
        <n v="437.58"/>
        <n v="193.05"/>
        <n v="1148.29"/>
        <n v="1224.08"/>
        <n v="195.91"/>
        <n v="436.15"/>
        <n v="1415.7"/>
        <n v="1462.8899999999999"/>
        <n v="1149.72"/>
        <n v="1226.94"/>
        <n v="461.89"/>
        <n v="530.53"/>
        <n v="1422.85"/>
        <n v="1471.47"/>
        <n v="377.52"/>
        <n v="1158.3"/>
        <n v="1234.0899999999999"/>
        <n v="1470.04"/>
        <n v="386.1"/>
        <n v="1156.8699999999999"/>
        <n v="1232.6599999999999"/>
        <n v="1421.42"/>
        <n v="1468.6100000000001"/>
        <n v="394.68"/>
        <n v="1155.44"/>
        <n v="1231.23"/>
        <n v="1588.73"/>
        <n v="434.72"/>
        <n v="430.43"/>
        <n v="460.46000000000004"/>
        <n v="451.88"/>
        <n v="443.3"/>
        <n v="456.16999999999996"/>
        <n v="447.59000000000003"/>
        <n v="439.01"/>
        <n v="477.62"/>
        <n v="469.03999999999996"/>
        <n v="481.90999999999997"/>
        <n v="473.33"/>
        <n v="464.75"/>
        <n v="225.94"/>
        <n v="228.8"/>
        <n v="194.48"/>
        <n v="1161.1599999999999"/>
        <n v="1285.57"/>
        <n v="233.09"/>
        <n v="190.19"/>
        <n v="1174.03"/>
        <n v="1166.8800000000001"/>
        <n v="1214.07"/>
        <n v="1289.8600000000001"/>
        <n v="198.76999999999998"/>
        <n v="1179.75"/>
        <n v="520.52"/>
        <n v="1171.17"/>
        <n v="1219.79"/>
        <n v="1295.58"/>
        <n v="1184.04"/>
        <n v="203.06"/>
        <n v="1206.92"/>
        <n v="1282.71"/>
        <n v="207.35"/>
        <n v="211.64"/>
        <n v="1205.49"/>
        <n v="1281.28"/>
        <n v="215.93"/>
        <n v="1218.3600000000001"/>
        <n v="213.07"/>
        <n v="1165.45"/>
        <n v="1212.6399999999999"/>
        <n v="1288.43"/>
        <n v="516.23"/>
        <n v="1178.32"/>
        <n v="217.36"/>
        <n v="1164.02"/>
        <n v="1211.21"/>
        <n v="524.80999999999995"/>
        <n v="1176.8899999999999"/>
        <n v="1208.3499999999999"/>
        <n v="1284.1399999999999"/>
        <n v="1172.5999999999999"/>
        <n v="220.22"/>
        <n v="185.9"/>
        <n v="1162.5899999999999"/>
        <n v="1209.78"/>
        <n v="1287"/>
        <n v="224.51"/>
        <n v="181.61"/>
        <n v="1175.46"/>
        <n v="1294.1500000000001"/>
        <n v="1182.6100000000001"/>
        <n v="1169.74"/>
        <n v="1216.93"/>
        <n v="1292.72"/>
        <n v="1181.18"/>
        <n v="1168.31"/>
        <n v="1215.5"/>
        <n v="1291.29"/>
        <n v="1115.4000000000001"/>
        <n v="1116.83"/>
        <n v="1118.26"/>
        <n v="982.41"/>
        <n v="1031.03"/>
        <n v="227.37"/>
        <n v="218.79"/>
        <n v="244.53"/>
        <n v="230.23000000000002"/>
        <n v="221.65"/>
        <n v="247.39"/>
        <n v="1119.69"/>
        <n v="206.72"/>
        <n v="988.13"/>
        <n v="1035.32"/>
        <n v="1123.98"/>
        <n v="174.07999999999998"/>
        <n v="1041.04"/>
        <n v="980.98"/>
        <n v="1028.17"/>
        <n v="270.27"/>
        <n v="261.69"/>
        <n v="264.55"/>
        <n v="255.97"/>
        <n v="979.55"/>
        <n v="1026.74"/>
        <n v="214.88"/>
        <n v="986.7"/>
        <n v="1033.8899999999999"/>
        <n v="1122.55"/>
        <n v="985.27"/>
        <n v="1032.46"/>
        <n v="1029.5999999999999"/>
        <n v="253.11"/>
        <n v="235.95"/>
        <n v="238.81"/>
        <n v="983.83999999999992"/>
        <n v="1121.1199999999999"/>
        <n v="182.24"/>
        <n v="992.42000000000007"/>
        <n v="1039.6100000000001"/>
        <n v="190.4"/>
        <n v="990.99"/>
        <n v="1038.18"/>
        <n v="198.56"/>
        <n v="989.56"/>
        <n v="1036.75"/>
        <n v="1125.4099999999999"/>
        <n v="1430"/>
        <n v="1477.19"/>
        <n v="343.2"/>
        <n v="1434.29"/>
        <n v="1482.9099999999999"/>
        <n v="308.88"/>
        <n v="1245.53"/>
        <n v="1440.01"/>
        <n v="1487.2"/>
        <n v="1427.1399999999999"/>
        <n v="1474.33"/>
        <n v="1238.3800000000001"/>
        <n v="1425.71"/>
        <n v="1472.9"/>
        <n v="360.36"/>
        <n v="1236.95"/>
        <n v="1481.48"/>
        <n v="317.45999999999998"/>
        <n v="1244.0999999999999"/>
        <n v="1432.8600000000001"/>
        <n v="1480.05"/>
        <n v="326.03999999999996"/>
        <n v="1242.67"/>
        <n v="1428.57"/>
        <n v="1475.76"/>
        <n v="351.78"/>
        <n v="1239.81"/>
        <n v="1431.43"/>
        <n v="1478.62"/>
        <n v="334.62"/>
        <n v="1241.24"/>
        <n v="1438.58"/>
        <n v="1485.77"/>
        <n v="1437.15"/>
        <n v="1484.34"/>
        <n v="1435.72"/>
        <n v="1246.96"/>
        <n v="1299.8699999999999"/>
        <n v="1189.76"/>
        <n v="1305.5899999999999"/>
        <n v="1194.05"/>
        <n v="1186.9000000000001"/>
        <n v="1317.03"/>
        <n v="1318.46"/>
        <n v="1199.77"/>
        <n v="1298.44"/>
        <n v="1297.01"/>
        <n v="1185.47"/>
        <n v="1304.1599999999999"/>
        <n v="1192.6199999999999"/>
        <n v="1302.73"/>
        <n v="1188.33"/>
        <n v="1301.3"/>
        <n v="1191.19"/>
        <n v="1312.74"/>
        <n v="1314.17"/>
        <n v="1315.6"/>
        <n v="1198.3399999999999"/>
        <n v="1308.45"/>
        <n v="1309.8800000000001"/>
        <n v="1311.31"/>
        <n v="1196.9099999999999"/>
        <n v="1307.02"/>
        <n v="1195.48"/>
        <n v="300.3"/>
        <n v="291.72000000000003"/>
        <n v="231.66"/>
        <n v="240.24"/>
        <n v="257.39999999999998"/>
        <n v="248.82"/>
        <n v="283.14"/>
        <n v="274.56"/>
        <n v="265.98"/>
        <n v="223.07999999999998"/>
        <n v="1374.23"/>
        <n v="1372.8"/>
        <n v="484.15999999999997"/>
        <n v="998.14"/>
        <n v="1045.33"/>
        <n v="451.52"/>
        <n v="1003.86"/>
        <n v="1051.05"/>
        <n v="197.34"/>
        <n v="1008.15"/>
        <n v="1055.3399999999999"/>
        <n v="1068.21"/>
        <n v="492.32"/>
        <n v="995.28"/>
        <n v="500.48"/>
        <n v="993.85"/>
        <n v="1042.47"/>
        <n v="459.68"/>
        <n v="1002.4300000000001"/>
        <n v="1049.6199999999999"/>
        <n v="467.84"/>
        <n v="1001"/>
        <n v="1048.19"/>
        <n v="996.71"/>
        <n v="1043.9000000000001"/>
        <n v="476"/>
        <n v="999.56999999999994"/>
        <n v="1046.76"/>
        <n v="205.92000000000002"/>
        <n v="1006.72"/>
        <n v="1066.78"/>
        <n v="214.5"/>
        <n v="1005.29"/>
        <n v="1053.9099999999999"/>
        <n v="443.36"/>
        <n v="1052.48"/>
        <n v="1132.56"/>
        <n v="1450.02"/>
        <n v="1136.8499999999999"/>
        <n v="1378.52"/>
        <n v="1455.74"/>
        <n v="1142.57"/>
        <n v="1442.87"/>
        <n v="1441.44"/>
        <n v="1488.63"/>
        <n v="1448.59"/>
        <n v="1135.42"/>
        <n v="1447.1599999999999"/>
        <n v="1133.99"/>
        <n v="1444.3"/>
        <n v="1445.73"/>
        <n v="1377.09"/>
        <n v="1454.31"/>
        <n v="1141.1399999999999"/>
        <n v="1452.88"/>
        <n v="1139.71"/>
        <n v="1375.6599999999999"/>
        <n v="1451.45"/>
        <n v="1138.28"/>
        <n v="1331.33"/>
        <n v="1332.76"/>
        <n v="1334.19"/>
        <n v="1204.06"/>
        <n v="1347.06"/>
        <n v="1348.49"/>
        <n v="1349.92"/>
        <n v="1202.6300000000001"/>
        <n v="1362.79"/>
        <n v="1364.22"/>
        <n v="1324.18"/>
        <n v="1325.6100000000001"/>
        <n v="1327.04"/>
        <n v="1319.8899999999999"/>
        <n v="1321.32"/>
        <n v="1322.75"/>
        <n v="1201.2"/>
        <n v="1342.77"/>
        <n v="1344.2"/>
        <n v="1345.63"/>
        <n v="1339.9099999999999"/>
        <n v="1341.34"/>
        <n v="1328.47"/>
        <n v="1329.9"/>
        <n v="1335.62"/>
        <n v="1337.05"/>
        <n v="1338.48"/>
        <n v="1358.5"/>
        <n v="1359.93"/>
        <n v="1361.3600000000001"/>
        <n v="1354.21"/>
        <n v="1355.6399999999999"/>
        <n v="1357.07"/>
        <n v="1351.35"/>
        <n v="1352.78"/>
        <n v="553.86"/>
        <n v="936.65"/>
        <n v="1061.06"/>
        <n v="1073.93"/>
        <n v="526.32000000000005"/>
        <n v="942.37"/>
        <n v="1078.22"/>
        <n v="489.6"/>
        <n v="1071.07"/>
        <n v="1083.94"/>
        <n v="195.84"/>
        <n v="531.96"/>
        <n v="1058.2"/>
        <n v="188.76"/>
        <n v="1009.5799999999999"/>
        <n v="1056.77"/>
        <n v="1069.6399999999999"/>
        <n v="535.5"/>
        <n v="940.94"/>
        <n v="1065.3499999999999"/>
        <n v="1076.79"/>
        <n v="939.51"/>
        <n v="1063.92"/>
        <n v="563.04"/>
        <n v="1059.6300000000001"/>
        <n v="1072.5"/>
        <n v="544.68000000000006"/>
        <n v="938.07999999999993"/>
        <n v="1062.49"/>
        <n v="1075.3600000000001"/>
        <n v="498.78"/>
        <n v="946.66"/>
        <n v="1082.51"/>
        <n v="507.96000000000004"/>
        <n v="945.23"/>
        <n v="1081.08"/>
        <n v="517.14"/>
        <n v="943.8"/>
        <n v="1079.6500000000001"/>
        <n v="1384.24"/>
        <n v="1388.53"/>
        <n v="1394.25"/>
        <n v="1381.38"/>
        <n v="1457.17"/>
        <n v="1379.95"/>
        <n v="1144"/>
        <n v="1387.1"/>
        <n v="1382.81"/>
        <n v="1385.67"/>
        <n v="1392.82"/>
        <n v="1391.3899999999999"/>
        <n v="1389.96"/>
        <n v="1369.94"/>
        <n v="1365.65"/>
        <n v="1367.08"/>
        <n v="1368.51"/>
        <n v="462.06"/>
        <n v="952.38"/>
        <n v="425.34000000000003"/>
        <n v="958.1"/>
        <n v="962.39"/>
        <n v="1086.8"/>
        <n v="471.24"/>
        <n v="949.52"/>
        <n v="480.42"/>
        <n v="948.08999999999992"/>
        <n v="1085.3699999999999"/>
        <n v="434.52"/>
        <n v="956.67000000000007"/>
        <n v="443.70000000000005"/>
        <n v="955.24"/>
        <n v="950.95"/>
        <n v="452.88"/>
        <n v="953.81"/>
        <n v="397.8"/>
        <n v="960.96"/>
        <n v="406.98"/>
        <n v="959.53"/>
        <n v="416.15999999999997"/>
        <n v="523.38"/>
        <n v="1404.26"/>
        <n v="489.06"/>
        <n v="1409.98"/>
        <n v="463.32"/>
        <n v="1397.1100000000001"/>
        <n v="1395.68"/>
        <n v="1402.83"/>
        <n v="497.64"/>
        <n v="1401.4"/>
        <n v="506.22"/>
        <n v="1398.54"/>
        <n v="1399.97"/>
        <n v="514.79999999999995"/>
        <n v="1408.55"/>
        <n v="471.9"/>
        <n v="1407.12"/>
        <n v="480.48"/>
        <n v="1405.69"/>
        <n v="1269.8399999999999"/>
        <n v="1275.56"/>
        <n v="1279.8499999999999"/>
        <n v="1274.1300000000001"/>
        <n v="1272.7"/>
        <n v="1268.4099999999999"/>
        <n v="1271.27"/>
        <n v="1278.42"/>
        <n v="1276.99"/>
      </sharedItems>
    </cacheField>
  </cacheFields>
  <extLst>
    <ext xmlns:x14="http://schemas.microsoft.com/office/spreadsheetml/2009/9/main" uri="{725AE2AE-9491-48be-B2B4-4EB974FC3084}">
      <x14:pivotCacheDefinition pivotCacheId="1077391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x v="0"/>
    <x v="0"/>
    <n v="5126.576"/>
    <x v="0"/>
    <x v="0"/>
  </r>
  <r>
    <x v="0"/>
    <x v="0"/>
    <x v="0"/>
    <x v="1"/>
    <x v="1"/>
    <x v="1"/>
    <n v="8960"/>
    <x v="1"/>
    <x v="0"/>
  </r>
  <r>
    <x v="0"/>
    <x v="0"/>
    <x v="1"/>
    <x v="2"/>
    <x v="2"/>
    <x v="2"/>
    <n v="5126.4639999999999"/>
    <x v="2"/>
    <x v="0"/>
  </r>
  <r>
    <x v="0"/>
    <x v="0"/>
    <x v="2"/>
    <x v="3"/>
    <x v="3"/>
    <x v="3"/>
    <n v="6432.72"/>
    <x v="3"/>
    <x v="0"/>
  </r>
  <r>
    <x v="0"/>
    <x v="0"/>
    <x v="3"/>
    <x v="4"/>
    <x v="4"/>
    <x v="4"/>
    <n v="7840"/>
    <x v="4"/>
    <x v="0"/>
  </r>
  <r>
    <x v="0"/>
    <x v="0"/>
    <x v="2"/>
    <x v="5"/>
    <x v="5"/>
    <x v="5"/>
    <n v="5128.0320000000002"/>
    <x v="5"/>
    <x v="0"/>
  </r>
  <r>
    <x v="0"/>
    <x v="0"/>
    <x v="3"/>
    <x v="6"/>
    <x v="6"/>
    <x v="6"/>
    <n v="7840"/>
    <x v="6"/>
    <x v="0"/>
  </r>
  <r>
    <x v="0"/>
    <x v="0"/>
    <x v="1"/>
    <x v="7"/>
    <x v="7"/>
    <x v="7"/>
    <n v="112"/>
    <x v="7"/>
    <x v="0"/>
  </r>
  <r>
    <x v="0"/>
    <x v="0"/>
    <x v="4"/>
    <x v="8"/>
    <x v="8"/>
    <x v="2"/>
    <n v="5126.4639999999999"/>
    <x v="2"/>
    <x v="0"/>
  </r>
  <r>
    <x v="0"/>
    <x v="0"/>
    <x v="4"/>
    <x v="9"/>
    <x v="9"/>
    <x v="8"/>
    <n v="5126.1279999999997"/>
    <x v="8"/>
    <x v="0"/>
  </r>
  <r>
    <x v="0"/>
    <x v="0"/>
    <x v="4"/>
    <x v="10"/>
    <x v="10"/>
    <x v="9"/>
    <n v="224"/>
    <x v="9"/>
    <x v="0"/>
  </r>
  <r>
    <x v="0"/>
    <x v="0"/>
    <x v="4"/>
    <x v="11"/>
    <x v="11"/>
    <x v="10"/>
    <n v="5126.0160000000005"/>
    <x v="10"/>
    <x v="0"/>
  </r>
  <r>
    <x v="0"/>
    <x v="0"/>
    <x v="1"/>
    <x v="12"/>
    <x v="12"/>
    <x v="11"/>
    <n v="224"/>
    <x v="11"/>
    <x v="0"/>
  </r>
  <r>
    <x v="0"/>
    <x v="0"/>
    <x v="5"/>
    <x v="13"/>
    <x v="13"/>
    <x v="12"/>
    <n v="7392"/>
    <x v="12"/>
    <x v="0"/>
  </r>
  <r>
    <x v="0"/>
    <x v="0"/>
    <x v="4"/>
    <x v="14"/>
    <x v="13"/>
    <x v="13"/>
    <n v="5126.576"/>
    <x v="13"/>
    <x v="0"/>
  </r>
  <r>
    <x v="0"/>
    <x v="1"/>
    <x v="0"/>
    <x v="0"/>
    <x v="0"/>
    <x v="13"/>
    <n v="5126.576"/>
    <x v="13"/>
    <x v="0"/>
  </r>
  <r>
    <x v="0"/>
    <x v="1"/>
    <x v="0"/>
    <x v="1"/>
    <x v="1"/>
    <x v="14"/>
    <n v="8960"/>
    <x v="14"/>
    <x v="0"/>
  </r>
  <r>
    <x v="0"/>
    <x v="1"/>
    <x v="1"/>
    <x v="2"/>
    <x v="2"/>
    <x v="15"/>
    <n v="5126.4639999999999"/>
    <x v="15"/>
    <x v="0"/>
  </r>
  <r>
    <x v="0"/>
    <x v="1"/>
    <x v="2"/>
    <x v="3"/>
    <x v="3"/>
    <x v="16"/>
    <n v="6432.72"/>
    <x v="16"/>
    <x v="0"/>
  </r>
  <r>
    <x v="0"/>
    <x v="1"/>
    <x v="3"/>
    <x v="4"/>
    <x v="4"/>
    <x v="17"/>
    <n v="7840"/>
    <x v="17"/>
    <x v="0"/>
  </r>
  <r>
    <x v="0"/>
    <x v="1"/>
    <x v="2"/>
    <x v="5"/>
    <x v="5"/>
    <x v="18"/>
    <n v="5128.0320000000002"/>
    <x v="18"/>
    <x v="0"/>
  </r>
  <r>
    <x v="0"/>
    <x v="1"/>
    <x v="3"/>
    <x v="6"/>
    <x v="6"/>
    <x v="17"/>
    <n v="7840"/>
    <x v="17"/>
    <x v="0"/>
  </r>
  <r>
    <x v="0"/>
    <x v="1"/>
    <x v="1"/>
    <x v="7"/>
    <x v="7"/>
    <x v="19"/>
    <n v="112"/>
    <x v="19"/>
    <x v="0"/>
  </r>
  <r>
    <x v="0"/>
    <x v="1"/>
    <x v="4"/>
    <x v="8"/>
    <x v="8"/>
    <x v="20"/>
    <n v="5126.4639999999999"/>
    <x v="20"/>
    <x v="0"/>
  </r>
  <r>
    <x v="0"/>
    <x v="1"/>
    <x v="4"/>
    <x v="9"/>
    <x v="9"/>
    <x v="21"/>
    <n v="5126.1279999999997"/>
    <x v="21"/>
    <x v="0"/>
  </r>
  <r>
    <x v="0"/>
    <x v="1"/>
    <x v="4"/>
    <x v="10"/>
    <x v="10"/>
    <x v="22"/>
    <n v="224"/>
    <x v="22"/>
    <x v="0"/>
  </r>
  <r>
    <x v="0"/>
    <x v="1"/>
    <x v="4"/>
    <x v="11"/>
    <x v="11"/>
    <x v="23"/>
    <n v="5126.0160000000005"/>
    <x v="23"/>
    <x v="0"/>
  </r>
  <r>
    <x v="0"/>
    <x v="1"/>
    <x v="1"/>
    <x v="12"/>
    <x v="12"/>
    <x v="22"/>
    <n v="224"/>
    <x v="22"/>
    <x v="0"/>
  </r>
  <r>
    <x v="0"/>
    <x v="1"/>
    <x v="4"/>
    <x v="14"/>
    <x v="13"/>
    <x v="24"/>
    <n v="5126.576"/>
    <x v="24"/>
    <x v="0"/>
  </r>
  <r>
    <x v="0"/>
    <x v="1"/>
    <x v="5"/>
    <x v="13"/>
    <x v="14"/>
    <x v="25"/>
    <n v="7392"/>
    <x v="25"/>
    <x v="0"/>
  </r>
  <r>
    <x v="0"/>
    <x v="2"/>
    <x v="0"/>
    <x v="0"/>
    <x v="0"/>
    <x v="24"/>
    <n v="5126.576"/>
    <x v="24"/>
    <x v="0"/>
  </r>
  <r>
    <x v="0"/>
    <x v="2"/>
    <x v="0"/>
    <x v="1"/>
    <x v="1"/>
    <x v="26"/>
    <n v="8960"/>
    <x v="26"/>
    <x v="0"/>
  </r>
  <r>
    <x v="0"/>
    <x v="2"/>
    <x v="1"/>
    <x v="2"/>
    <x v="2"/>
    <x v="20"/>
    <n v="5126.4639999999999"/>
    <x v="20"/>
    <x v="0"/>
  </r>
  <r>
    <x v="0"/>
    <x v="2"/>
    <x v="2"/>
    <x v="3"/>
    <x v="3"/>
    <x v="27"/>
    <n v="6432.72"/>
    <x v="27"/>
    <x v="0"/>
  </r>
  <r>
    <x v="0"/>
    <x v="2"/>
    <x v="3"/>
    <x v="4"/>
    <x v="4"/>
    <x v="17"/>
    <n v="7840"/>
    <x v="17"/>
    <x v="0"/>
  </r>
  <r>
    <x v="0"/>
    <x v="2"/>
    <x v="2"/>
    <x v="5"/>
    <x v="5"/>
    <x v="18"/>
    <n v="5128.0320000000002"/>
    <x v="18"/>
    <x v="0"/>
  </r>
  <r>
    <x v="0"/>
    <x v="2"/>
    <x v="3"/>
    <x v="6"/>
    <x v="6"/>
    <x v="17"/>
    <n v="7840"/>
    <x v="17"/>
    <x v="0"/>
  </r>
  <r>
    <x v="0"/>
    <x v="2"/>
    <x v="1"/>
    <x v="7"/>
    <x v="7"/>
    <x v="19"/>
    <n v="112"/>
    <x v="19"/>
    <x v="0"/>
  </r>
  <r>
    <x v="0"/>
    <x v="2"/>
    <x v="4"/>
    <x v="8"/>
    <x v="8"/>
    <x v="20"/>
    <n v="5126.4639999999999"/>
    <x v="20"/>
    <x v="0"/>
  </r>
  <r>
    <x v="0"/>
    <x v="2"/>
    <x v="4"/>
    <x v="9"/>
    <x v="9"/>
    <x v="21"/>
    <n v="5126.1279999999997"/>
    <x v="21"/>
    <x v="0"/>
  </r>
  <r>
    <x v="0"/>
    <x v="2"/>
    <x v="4"/>
    <x v="10"/>
    <x v="10"/>
    <x v="22"/>
    <n v="224"/>
    <x v="22"/>
    <x v="0"/>
  </r>
  <r>
    <x v="0"/>
    <x v="2"/>
    <x v="4"/>
    <x v="11"/>
    <x v="11"/>
    <x v="23"/>
    <n v="5126.0160000000005"/>
    <x v="23"/>
    <x v="1"/>
  </r>
  <r>
    <x v="0"/>
    <x v="2"/>
    <x v="1"/>
    <x v="12"/>
    <x v="12"/>
    <x v="22"/>
    <n v="224"/>
    <x v="22"/>
    <x v="1"/>
  </r>
  <r>
    <x v="0"/>
    <x v="2"/>
    <x v="4"/>
    <x v="14"/>
    <x v="13"/>
    <x v="28"/>
    <n v="5126.576"/>
    <x v="28"/>
    <x v="1"/>
  </r>
  <r>
    <x v="0"/>
    <x v="2"/>
    <x v="5"/>
    <x v="13"/>
    <x v="14"/>
    <x v="25"/>
    <n v="7392"/>
    <x v="25"/>
    <x v="1"/>
  </r>
  <r>
    <x v="0"/>
    <x v="3"/>
    <x v="0"/>
    <x v="0"/>
    <x v="0"/>
    <x v="24"/>
    <n v="5126.576"/>
    <x v="24"/>
    <x v="1"/>
  </r>
  <r>
    <x v="0"/>
    <x v="3"/>
    <x v="0"/>
    <x v="1"/>
    <x v="1"/>
    <x v="26"/>
    <n v="8960"/>
    <x v="26"/>
    <x v="1"/>
  </r>
  <r>
    <x v="0"/>
    <x v="3"/>
    <x v="1"/>
    <x v="2"/>
    <x v="2"/>
    <x v="20"/>
    <n v="5126.4639999999999"/>
    <x v="20"/>
    <x v="1"/>
  </r>
  <r>
    <x v="0"/>
    <x v="3"/>
    <x v="2"/>
    <x v="3"/>
    <x v="3"/>
    <x v="27"/>
    <n v="6432.72"/>
    <x v="27"/>
    <x v="1"/>
  </r>
  <r>
    <x v="0"/>
    <x v="3"/>
    <x v="3"/>
    <x v="4"/>
    <x v="4"/>
    <x v="17"/>
    <n v="7840"/>
    <x v="17"/>
    <x v="1"/>
  </r>
  <r>
    <x v="0"/>
    <x v="3"/>
    <x v="2"/>
    <x v="5"/>
    <x v="5"/>
    <x v="18"/>
    <n v="5128.0320000000002"/>
    <x v="18"/>
    <x v="1"/>
  </r>
  <r>
    <x v="0"/>
    <x v="3"/>
    <x v="3"/>
    <x v="6"/>
    <x v="6"/>
    <x v="17"/>
    <n v="7840"/>
    <x v="17"/>
    <x v="1"/>
  </r>
  <r>
    <x v="0"/>
    <x v="3"/>
    <x v="1"/>
    <x v="7"/>
    <x v="7"/>
    <x v="19"/>
    <n v="112"/>
    <x v="19"/>
    <x v="1"/>
  </r>
  <r>
    <x v="0"/>
    <x v="3"/>
    <x v="4"/>
    <x v="8"/>
    <x v="8"/>
    <x v="20"/>
    <n v="5126.4639999999999"/>
    <x v="20"/>
    <x v="1"/>
  </r>
  <r>
    <x v="0"/>
    <x v="3"/>
    <x v="4"/>
    <x v="9"/>
    <x v="9"/>
    <x v="21"/>
    <n v="5126.1279999999997"/>
    <x v="21"/>
    <x v="1"/>
  </r>
  <r>
    <x v="0"/>
    <x v="3"/>
    <x v="4"/>
    <x v="10"/>
    <x v="10"/>
    <x v="22"/>
    <n v="224"/>
    <x v="22"/>
    <x v="1"/>
  </r>
  <r>
    <x v="0"/>
    <x v="3"/>
    <x v="4"/>
    <x v="11"/>
    <x v="11"/>
    <x v="23"/>
    <n v="5126.0160000000005"/>
    <x v="23"/>
    <x v="1"/>
  </r>
  <r>
    <x v="0"/>
    <x v="3"/>
    <x v="1"/>
    <x v="12"/>
    <x v="12"/>
    <x v="22"/>
    <n v="224"/>
    <x v="22"/>
    <x v="1"/>
  </r>
  <r>
    <x v="0"/>
    <x v="3"/>
    <x v="4"/>
    <x v="14"/>
    <x v="13"/>
    <x v="24"/>
    <n v="5126.576"/>
    <x v="24"/>
    <x v="1"/>
  </r>
  <r>
    <x v="0"/>
    <x v="3"/>
    <x v="5"/>
    <x v="13"/>
    <x v="14"/>
    <x v="25"/>
    <n v="7392"/>
    <x v="25"/>
    <x v="1"/>
  </r>
  <r>
    <x v="0"/>
    <x v="4"/>
    <x v="0"/>
    <x v="0"/>
    <x v="0"/>
    <x v="24"/>
    <n v="5126.576"/>
    <x v="24"/>
    <x v="1"/>
  </r>
  <r>
    <x v="0"/>
    <x v="4"/>
    <x v="0"/>
    <x v="1"/>
    <x v="1"/>
    <x v="26"/>
    <n v="8960"/>
    <x v="26"/>
    <x v="1"/>
  </r>
  <r>
    <x v="0"/>
    <x v="4"/>
    <x v="1"/>
    <x v="2"/>
    <x v="2"/>
    <x v="20"/>
    <n v="5126.4639999999999"/>
    <x v="20"/>
    <x v="1"/>
  </r>
  <r>
    <x v="0"/>
    <x v="4"/>
    <x v="2"/>
    <x v="3"/>
    <x v="3"/>
    <x v="27"/>
    <n v="6432.72"/>
    <x v="27"/>
    <x v="1"/>
  </r>
  <r>
    <x v="0"/>
    <x v="4"/>
    <x v="3"/>
    <x v="4"/>
    <x v="4"/>
    <x v="17"/>
    <n v="7840"/>
    <x v="17"/>
    <x v="0"/>
  </r>
  <r>
    <x v="0"/>
    <x v="4"/>
    <x v="2"/>
    <x v="5"/>
    <x v="5"/>
    <x v="18"/>
    <n v="5128.0320000000002"/>
    <x v="18"/>
    <x v="0"/>
  </r>
  <r>
    <x v="0"/>
    <x v="4"/>
    <x v="3"/>
    <x v="6"/>
    <x v="6"/>
    <x v="17"/>
    <n v="7840"/>
    <x v="17"/>
    <x v="0"/>
  </r>
  <r>
    <x v="0"/>
    <x v="4"/>
    <x v="1"/>
    <x v="7"/>
    <x v="7"/>
    <x v="19"/>
    <n v="112"/>
    <x v="19"/>
    <x v="0"/>
  </r>
  <r>
    <x v="0"/>
    <x v="4"/>
    <x v="4"/>
    <x v="8"/>
    <x v="8"/>
    <x v="20"/>
    <n v="5126.4639999999999"/>
    <x v="20"/>
    <x v="0"/>
  </r>
  <r>
    <x v="0"/>
    <x v="4"/>
    <x v="4"/>
    <x v="9"/>
    <x v="9"/>
    <x v="21"/>
    <n v="5126.1279999999997"/>
    <x v="21"/>
    <x v="0"/>
  </r>
  <r>
    <x v="0"/>
    <x v="4"/>
    <x v="4"/>
    <x v="10"/>
    <x v="10"/>
    <x v="22"/>
    <n v="224"/>
    <x v="22"/>
    <x v="0"/>
  </r>
  <r>
    <x v="0"/>
    <x v="4"/>
    <x v="4"/>
    <x v="11"/>
    <x v="11"/>
    <x v="23"/>
    <n v="5126.0160000000005"/>
    <x v="23"/>
    <x v="0"/>
  </r>
  <r>
    <x v="0"/>
    <x v="4"/>
    <x v="1"/>
    <x v="12"/>
    <x v="12"/>
    <x v="22"/>
    <n v="224"/>
    <x v="22"/>
    <x v="0"/>
  </r>
  <r>
    <x v="0"/>
    <x v="4"/>
    <x v="4"/>
    <x v="14"/>
    <x v="13"/>
    <x v="24"/>
    <n v="5126.576"/>
    <x v="24"/>
    <x v="0"/>
  </r>
  <r>
    <x v="0"/>
    <x v="4"/>
    <x v="5"/>
    <x v="13"/>
    <x v="14"/>
    <x v="25"/>
    <n v="7392"/>
    <x v="25"/>
    <x v="0"/>
  </r>
  <r>
    <x v="0"/>
    <x v="5"/>
    <x v="0"/>
    <x v="0"/>
    <x v="0"/>
    <x v="24"/>
    <n v="5126.576"/>
    <x v="24"/>
    <x v="0"/>
  </r>
  <r>
    <x v="0"/>
    <x v="5"/>
    <x v="0"/>
    <x v="1"/>
    <x v="1"/>
    <x v="26"/>
    <n v="8960"/>
    <x v="26"/>
    <x v="0"/>
  </r>
  <r>
    <x v="0"/>
    <x v="5"/>
    <x v="1"/>
    <x v="2"/>
    <x v="2"/>
    <x v="20"/>
    <n v="5126.4639999999999"/>
    <x v="20"/>
    <x v="0"/>
  </r>
  <r>
    <x v="0"/>
    <x v="5"/>
    <x v="2"/>
    <x v="3"/>
    <x v="3"/>
    <x v="27"/>
    <n v="6432.72"/>
    <x v="27"/>
    <x v="0"/>
  </r>
  <r>
    <x v="0"/>
    <x v="5"/>
    <x v="3"/>
    <x v="4"/>
    <x v="4"/>
    <x v="17"/>
    <n v="7840"/>
    <x v="17"/>
    <x v="0"/>
  </r>
  <r>
    <x v="0"/>
    <x v="5"/>
    <x v="2"/>
    <x v="5"/>
    <x v="5"/>
    <x v="18"/>
    <n v="5128.0320000000002"/>
    <x v="18"/>
    <x v="0"/>
  </r>
  <r>
    <x v="0"/>
    <x v="5"/>
    <x v="3"/>
    <x v="6"/>
    <x v="6"/>
    <x v="17"/>
    <n v="7840"/>
    <x v="17"/>
    <x v="0"/>
  </r>
  <r>
    <x v="0"/>
    <x v="5"/>
    <x v="1"/>
    <x v="7"/>
    <x v="7"/>
    <x v="19"/>
    <n v="112"/>
    <x v="19"/>
    <x v="0"/>
  </r>
  <r>
    <x v="0"/>
    <x v="5"/>
    <x v="4"/>
    <x v="8"/>
    <x v="8"/>
    <x v="20"/>
    <n v="5126.4639999999999"/>
    <x v="20"/>
    <x v="0"/>
  </r>
  <r>
    <x v="0"/>
    <x v="5"/>
    <x v="4"/>
    <x v="9"/>
    <x v="9"/>
    <x v="21"/>
    <n v="5126.1279999999997"/>
    <x v="21"/>
    <x v="0"/>
  </r>
  <r>
    <x v="0"/>
    <x v="5"/>
    <x v="4"/>
    <x v="10"/>
    <x v="10"/>
    <x v="22"/>
    <n v="224"/>
    <x v="22"/>
    <x v="0"/>
  </r>
  <r>
    <x v="0"/>
    <x v="5"/>
    <x v="4"/>
    <x v="11"/>
    <x v="11"/>
    <x v="23"/>
    <n v="5126.0160000000005"/>
    <x v="23"/>
    <x v="0"/>
  </r>
  <r>
    <x v="0"/>
    <x v="5"/>
    <x v="1"/>
    <x v="12"/>
    <x v="12"/>
    <x v="22"/>
    <n v="224"/>
    <x v="22"/>
    <x v="0"/>
  </r>
  <r>
    <x v="0"/>
    <x v="5"/>
    <x v="5"/>
    <x v="13"/>
    <x v="13"/>
    <x v="25"/>
    <n v="7392"/>
    <x v="25"/>
    <x v="0"/>
  </r>
  <r>
    <x v="0"/>
    <x v="5"/>
    <x v="4"/>
    <x v="14"/>
    <x v="13"/>
    <x v="24"/>
    <n v="5126.576"/>
    <x v="24"/>
    <x v="0"/>
  </r>
  <r>
    <x v="0"/>
    <x v="6"/>
    <x v="0"/>
    <x v="0"/>
    <x v="0"/>
    <x v="24"/>
    <n v="5126.576"/>
    <x v="24"/>
    <x v="0"/>
  </r>
  <r>
    <x v="0"/>
    <x v="6"/>
    <x v="0"/>
    <x v="1"/>
    <x v="1"/>
    <x v="26"/>
    <n v="8960"/>
    <x v="26"/>
    <x v="0"/>
  </r>
  <r>
    <x v="0"/>
    <x v="6"/>
    <x v="1"/>
    <x v="2"/>
    <x v="2"/>
    <x v="20"/>
    <n v="5126.4639999999999"/>
    <x v="20"/>
    <x v="0"/>
  </r>
  <r>
    <x v="0"/>
    <x v="6"/>
    <x v="2"/>
    <x v="3"/>
    <x v="3"/>
    <x v="27"/>
    <n v="6432.72"/>
    <x v="27"/>
    <x v="0"/>
  </r>
  <r>
    <x v="0"/>
    <x v="6"/>
    <x v="3"/>
    <x v="4"/>
    <x v="4"/>
    <x v="17"/>
    <n v="7840"/>
    <x v="17"/>
    <x v="0"/>
  </r>
  <r>
    <x v="0"/>
    <x v="6"/>
    <x v="2"/>
    <x v="5"/>
    <x v="5"/>
    <x v="18"/>
    <n v="5128.0320000000002"/>
    <x v="18"/>
    <x v="0"/>
  </r>
  <r>
    <x v="0"/>
    <x v="6"/>
    <x v="3"/>
    <x v="6"/>
    <x v="6"/>
    <x v="17"/>
    <n v="7840"/>
    <x v="17"/>
    <x v="0"/>
  </r>
  <r>
    <x v="0"/>
    <x v="6"/>
    <x v="1"/>
    <x v="7"/>
    <x v="7"/>
    <x v="19"/>
    <n v="112"/>
    <x v="19"/>
    <x v="0"/>
  </r>
  <r>
    <x v="0"/>
    <x v="6"/>
    <x v="4"/>
    <x v="8"/>
    <x v="8"/>
    <x v="20"/>
    <n v="5126.4639999999999"/>
    <x v="20"/>
    <x v="0"/>
  </r>
  <r>
    <x v="0"/>
    <x v="6"/>
    <x v="4"/>
    <x v="9"/>
    <x v="9"/>
    <x v="21"/>
    <n v="5126.1279999999997"/>
    <x v="21"/>
    <x v="0"/>
  </r>
  <r>
    <x v="0"/>
    <x v="6"/>
    <x v="4"/>
    <x v="10"/>
    <x v="10"/>
    <x v="22"/>
    <n v="224"/>
    <x v="22"/>
    <x v="0"/>
  </r>
  <r>
    <x v="0"/>
    <x v="6"/>
    <x v="4"/>
    <x v="11"/>
    <x v="11"/>
    <x v="23"/>
    <n v="5126.0160000000005"/>
    <x v="23"/>
    <x v="0"/>
  </r>
  <r>
    <x v="0"/>
    <x v="6"/>
    <x v="1"/>
    <x v="12"/>
    <x v="12"/>
    <x v="22"/>
    <n v="224"/>
    <x v="22"/>
    <x v="0"/>
  </r>
  <r>
    <x v="0"/>
    <x v="6"/>
    <x v="4"/>
    <x v="14"/>
    <x v="13"/>
    <x v="24"/>
    <n v="5126.576"/>
    <x v="24"/>
    <x v="0"/>
  </r>
  <r>
    <x v="0"/>
    <x v="6"/>
    <x v="5"/>
    <x v="13"/>
    <x v="14"/>
    <x v="25"/>
    <n v="7392"/>
    <x v="25"/>
    <x v="0"/>
  </r>
  <r>
    <x v="0"/>
    <x v="7"/>
    <x v="0"/>
    <x v="0"/>
    <x v="0"/>
    <x v="24"/>
    <n v="5126.576"/>
    <x v="24"/>
    <x v="0"/>
  </r>
  <r>
    <x v="0"/>
    <x v="7"/>
    <x v="0"/>
    <x v="1"/>
    <x v="1"/>
    <x v="26"/>
    <n v="8960"/>
    <x v="26"/>
    <x v="1"/>
  </r>
  <r>
    <x v="0"/>
    <x v="7"/>
    <x v="1"/>
    <x v="2"/>
    <x v="2"/>
    <x v="20"/>
    <n v="5126.4639999999999"/>
    <x v="20"/>
    <x v="1"/>
  </r>
  <r>
    <x v="0"/>
    <x v="7"/>
    <x v="2"/>
    <x v="3"/>
    <x v="3"/>
    <x v="27"/>
    <n v="6432.72"/>
    <x v="27"/>
    <x v="1"/>
  </r>
  <r>
    <x v="0"/>
    <x v="7"/>
    <x v="3"/>
    <x v="4"/>
    <x v="4"/>
    <x v="17"/>
    <n v="7840"/>
    <x v="17"/>
    <x v="1"/>
  </r>
  <r>
    <x v="0"/>
    <x v="7"/>
    <x v="2"/>
    <x v="5"/>
    <x v="5"/>
    <x v="18"/>
    <n v="5128.0320000000002"/>
    <x v="18"/>
    <x v="1"/>
  </r>
  <r>
    <x v="0"/>
    <x v="7"/>
    <x v="3"/>
    <x v="6"/>
    <x v="6"/>
    <x v="17"/>
    <n v="7840"/>
    <x v="17"/>
    <x v="1"/>
  </r>
  <r>
    <x v="0"/>
    <x v="7"/>
    <x v="1"/>
    <x v="7"/>
    <x v="7"/>
    <x v="19"/>
    <n v="112"/>
    <x v="19"/>
    <x v="1"/>
  </r>
  <r>
    <x v="0"/>
    <x v="7"/>
    <x v="4"/>
    <x v="8"/>
    <x v="8"/>
    <x v="20"/>
    <n v="5126.4639999999999"/>
    <x v="20"/>
    <x v="1"/>
  </r>
  <r>
    <x v="0"/>
    <x v="7"/>
    <x v="4"/>
    <x v="9"/>
    <x v="9"/>
    <x v="21"/>
    <n v="5126.1279999999997"/>
    <x v="21"/>
    <x v="1"/>
  </r>
  <r>
    <x v="0"/>
    <x v="7"/>
    <x v="4"/>
    <x v="10"/>
    <x v="10"/>
    <x v="22"/>
    <n v="224"/>
    <x v="22"/>
    <x v="1"/>
  </r>
  <r>
    <x v="0"/>
    <x v="7"/>
    <x v="4"/>
    <x v="11"/>
    <x v="11"/>
    <x v="23"/>
    <n v="5126.0160000000005"/>
    <x v="23"/>
    <x v="1"/>
  </r>
  <r>
    <x v="0"/>
    <x v="7"/>
    <x v="1"/>
    <x v="12"/>
    <x v="12"/>
    <x v="22"/>
    <n v="224"/>
    <x v="22"/>
    <x v="1"/>
  </r>
  <r>
    <x v="0"/>
    <x v="7"/>
    <x v="4"/>
    <x v="14"/>
    <x v="13"/>
    <x v="24"/>
    <n v="5126.576"/>
    <x v="24"/>
    <x v="1"/>
  </r>
  <r>
    <x v="0"/>
    <x v="7"/>
    <x v="5"/>
    <x v="13"/>
    <x v="14"/>
    <x v="25"/>
    <n v="7392"/>
    <x v="25"/>
    <x v="1"/>
  </r>
  <r>
    <x v="0"/>
    <x v="8"/>
    <x v="0"/>
    <x v="0"/>
    <x v="0"/>
    <x v="24"/>
    <n v="5126.576"/>
    <x v="24"/>
    <x v="1"/>
  </r>
  <r>
    <x v="0"/>
    <x v="8"/>
    <x v="0"/>
    <x v="1"/>
    <x v="1"/>
    <x v="26"/>
    <n v="8960"/>
    <x v="26"/>
    <x v="1"/>
  </r>
  <r>
    <x v="0"/>
    <x v="8"/>
    <x v="1"/>
    <x v="2"/>
    <x v="2"/>
    <x v="20"/>
    <n v="5126.4639999999999"/>
    <x v="20"/>
    <x v="1"/>
  </r>
  <r>
    <x v="0"/>
    <x v="8"/>
    <x v="2"/>
    <x v="3"/>
    <x v="3"/>
    <x v="27"/>
    <n v="6432.72"/>
    <x v="27"/>
    <x v="1"/>
  </r>
  <r>
    <x v="0"/>
    <x v="8"/>
    <x v="3"/>
    <x v="4"/>
    <x v="4"/>
    <x v="17"/>
    <n v="7840"/>
    <x v="17"/>
    <x v="1"/>
  </r>
  <r>
    <x v="0"/>
    <x v="8"/>
    <x v="2"/>
    <x v="5"/>
    <x v="5"/>
    <x v="18"/>
    <n v="5128.0320000000002"/>
    <x v="18"/>
    <x v="1"/>
  </r>
  <r>
    <x v="0"/>
    <x v="8"/>
    <x v="3"/>
    <x v="6"/>
    <x v="6"/>
    <x v="17"/>
    <n v="7840"/>
    <x v="17"/>
    <x v="1"/>
  </r>
  <r>
    <x v="0"/>
    <x v="8"/>
    <x v="1"/>
    <x v="7"/>
    <x v="7"/>
    <x v="19"/>
    <n v="112"/>
    <x v="19"/>
    <x v="1"/>
  </r>
  <r>
    <x v="0"/>
    <x v="8"/>
    <x v="4"/>
    <x v="8"/>
    <x v="8"/>
    <x v="20"/>
    <n v="5126.4639999999999"/>
    <x v="20"/>
    <x v="1"/>
  </r>
  <r>
    <x v="0"/>
    <x v="8"/>
    <x v="4"/>
    <x v="9"/>
    <x v="9"/>
    <x v="21"/>
    <n v="5126.1279999999997"/>
    <x v="21"/>
    <x v="1"/>
  </r>
  <r>
    <x v="0"/>
    <x v="8"/>
    <x v="4"/>
    <x v="10"/>
    <x v="10"/>
    <x v="22"/>
    <n v="224"/>
    <x v="22"/>
    <x v="1"/>
  </r>
  <r>
    <x v="0"/>
    <x v="8"/>
    <x v="4"/>
    <x v="11"/>
    <x v="11"/>
    <x v="23"/>
    <n v="5126.0160000000005"/>
    <x v="23"/>
    <x v="0"/>
  </r>
  <r>
    <x v="0"/>
    <x v="8"/>
    <x v="1"/>
    <x v="12"/>
    <x v="12"/>
    <x v="22"/>
    <n v="224"/>
    <x v="22"/>
    <x v="0"/>
  </r>
  <r>
    <x v="0"/>
    <x v="8"/>
    <x v="4"/>
    <x v="14"/>
    <x v="13"/>
    <x v="24"/>
    <n v="5126.576"/>
    <x v="24"/>
    <x v="0"/>
  </r>
  <r>
    <x v="0"/>
    <x v="8"/>
    <x v="5"/>
    <x v="13"/>
    <x v="14"/>
    <x v="25"/>
    <n v="7392"/>
    <x v="25"/>
    <x v="0"/>
  </r>
  <r>
    <x v="0"/>
    <x v="9"/>
    <x v="0"/>
    <x v="0"/>
    <x v="0"/>
    <x v="24"/>
    <n v="5126.576"/>
    <x v="24"/>
    <x v="0"/>
  </r>
  <r>
    <x v="0"/>
    <x v="9"/>
    <x v="0"/>
    <x v="1"/>
    <x v="1"/>
    <x v="26"/>
    <n v="8960"/>
    <x v="26"/>
    <x v="0"/>
  </r>
  <r>
    <x v="0"/>
    <x v="9"/>
    <x v="1"/>
    <x v="2"/>
    <x v="2"/>
    <x v="20"/>
    <n v="5126.4639999999999"/>
    <x v="20"/>
    <x v="0"/>
  </r>
  <r>
    <x v="0"/>
    <x v="9"/>
    <x v="2"/>
    <x v="3"/>
    <x v="3"/>
    <x v="27"/>
    <n v="6432.72"/>
    <x v="27"/>
    <x v="0"/>
  </r>
  <r>
    <x v="0"/>
    <x v="9"/>
    <x v="3"/>
    <x v="4"/>
    <x v="4"/>
    <x v="17"/>
    <n v="7840"/>
    <x v="17"/>
    <x v="0"/>
  </r>
  <r>
    <x v="0"/>
    <x v="9"/>
    <x v="2"/>
    <x v="5"/>
    <x v="5"/>
    <x v="18"/>
    <n v="5128.0320000000002"/>
    <x v="18"/>
    <x v="0"/>
  </r>
  <r>
    <x v="0"/>
    <x v="9"/>
    <x v="3"/>
    <x v="6"/>
    <x v="6"/>
    <x v="17"/>
    <n v="7840"/>
    <x v="17"/>
    <x v="0"/>
  </r>
  <r>
    <x v="0"/>
    <x v="9"/>
    <x v="1"/>
    <x v="7"/>
    <x v="7"/>
    <x v="19"/>
    <n v="112"/>
    <x v="19"/>
    <x v="0"/>
  </r>
  <r>
    <x v="0"/>
    <x v="9"/>
    <x v="4"/>
    <x v="8"/>
    <x v="8"/>
    <x v="20"/>
    <n v="5126.4639999999999"/>
    <x v="20"/>
    <x v="0"/>
  </r>
  <r>
    <x v="0"/>
    <x v="9"/>
    <x v="4"/>
    <x v="9"/>
    <x v="9"/>
    <x v="21"/>
    <n v="5126.1279999999997"/>
    <x v="21"/>
    <x v="0"/>
  </r>
  <r>
    <x v="0"/>
    <x v="9"/>
    <x v="4"/>
    <x v="10"/>
    <x v="10"/>
    <x v="22"/>
    <n v="224"/>
    <x v="22"/>
    <x v="0"/>
  </r>
  <r>
    <x v="0"/>
    <x v="9"/>
    <x v="4"/>
    <x v="11"/>
    <x v="11"/>
    <x v="23"/>
    <n v="5126.0160000000005"/>
    <x v="23"/>
    <x v="0"/>
  </r>
  <r>
    <x v="0"/>
    <x v="9"/>
    <x v="1"/>
    <x v="12"/>
    <x v="12"/>
    <x v="22"/>
    <n v="224"/>
    <x v="22"/>
    <x v="0"/>
  </r>
  <r>
    <x v="0"/>
    <x v="9"/>
    <x v="4"/>
    <x v="14"/>
    <x v="13"/>
    <x v="24"/>
    <n v="5126.576"/>
    <x v="24"/>
    <x v="1"/>
  </r>
  <r>
    <x v="0"/>
    <x v="9"/>
    <x v="5"/>
    <x v="13"/>
    <x v="14"/>
    <x v="25"/>
    <n v="7392"/>
    <x v="25"/>
    <x v="1"/>
  </r>
  <r>
    <x v="0"/>
    <x v="10"/>
    <x v="0"/>
    <x v="0"/>
    <x v="0"/>
    <x v="24"/>
    <n v="5126.576"/>
    <x v="24"/>
    <x v="1"/>
  </r>
  <r>
    <x v="0"/>
    <x v="10"/>
    <x v="0"/>
    <x v="1"/>
    <x v="1"/>
    <x v="26"/>
    <n v="8960"/>
    <x v="26"/>
    <x v="1"/>
  </r>
  <r>
    <x v="0"/>
    <x v="10"/>
    <x v="1"/>
    <x v="2"/>
    <x v="2"/>
    <x v="20"/>
    <n v="5126.4639999999999"/>
    <x v="20"/>
    <x v="1"/>
  </r>
  <r>
    <x v="0"/>
    <x v="10"/>
    <x v="2"/>
    <x v="3"/>
    <x v="3"/>
    <x v="27"/>
    <n v="6432.72"/>
    <x v="27"/>
    <x v="1"/>
  </r>
  <r>
    <x v="0"/>
    <x v="10"/>
    <x v="3"/>
    <x v="4"/>
    <x v="4"/>
    <x v="17"/>
    <n v="7840"/>
    <x v="17"/>
    <x v="1"/>
  </r>
  <r>
    <x v="0"/>
    <x v="10"/>
    <x v="2"/>
    <x v="5"/>
    <x v="5"/>
    <x v="18"/>
    <n v="5128.0320000000002"/>
    <x v="18"/>
    <x v="1"/>
  </r>
  <r>
    <x v="0"/>
    <x v="10"/>
    <x v="3"/>
    <x v="6"/>
    <x v="6"/>
    <x v="17"/>
    <n v="7840"/>
    <x v="17"/>
    <x v="1"/>
  </r>
  <r>
    <x v="0"/>
    <x v="10"/>
    <x v="1"/>
    <x v="7"/>
    <x v="7"/>
    <x v="19"/>
    <n v="112"/>
    <x v="19"/>
    <x v="1"/>
  </r>
  <r>
    <x v="0"/>
    <x v="10"/>
    <x v="4"/>
    <x v="8"/>
    <x v="8"/>
    <x v="20"/>
    <n v="5126.4639999999999"/>
    <x v="20"/>
    <x v="1"/>
  </r>
  <r>
    <x v="0"/>
    <x v="10"/>
    <x v="4"/>
    <x v="9"/>
    <x v="9"/>
    <x v="21"/>
    <n v="5126.1279999999997"/>
    <x v="21"/>
    <x v="1"/>
  </r>
  <r>
    <x v="0"/>
    <x v="10"/>
    <x v="4"/>
    <x v="10"/>
    <x v="10"/>
    <x v="22"/>
    <n v="224"/>
    <x v="22"/>
    <x v="1"/>
  </r>
  <r>
    <x v="0"/>
    <x v="10"/>
    <x v="4"/>
    <x v="11"/>
    <x v="11"/>
    <x v="23"/>
    <n v="5126.0160000000005"/>
    <x v="23"/>
    <x v="1"/>
  </r>
  <r>
    <x v="0"/>
    <x v="10"/>
    <x v="1"/>
    <x v="12"/>
    <x v="12"/>
    <x v="22"/>
    <n v="224"/>
    <x v="22"/>
    <x v="1"/>
  </r>
  <r>
    <x v="0"/>
    <x v="10"/>
    <x v="4"/>
    <x v="14"/>
    <x v="13"/>
    <x v="24"/>
    <n v="5126.576"/>
    <x v="24"/>
    <x v="1"/>
  </r>
  <r>
    <x v="0"/>
    <x v="10"/>
    <x v="5"/>
    <x v="13"/>
    <x v="14"/>
    <x v="25"/>
    <n v="7392"/>
    <x v="25"/>
    <x v="0"/>
  </r>
  <r>
    <x v="0"/>
    <x v="11"/>
    <x v="0"/>
    <x v="0"/>
    <x v="0"/>
    <x v="24"/>
    <n v="5126.576"/>
    <x v="24"/>
    <x v="0"/>
  </r>
  <r>
    <x v="0"/>
    <x v="11"/>
    <x v="0"/>
    <x v="1"/>
    <x v="1"/>
    <x v="26"/>
    <n v="8960"/>
    <x v="26"/>
    <x v="0"/>
  </r>
  <r>
    <x v="0"/>
    <x v="11"/>
    <x v="1"/>
    <x v="2"/>
    <x v="2"/>
    <x v="20"/>
    <n v="5126.4639999999999"/>
    <x v="20"/>
    <x v="0"/>
  </r>
  <r>
    <x v="0"/>
    <x v="11"/>
    <x v="2"/>
    <x v="3"/>
    <x v="3"/>
    <x v="27"/>
    <n v="6432.72"/>
    <x v="27"/>
    <x v="0"/>
  </r>
  <r>
    <x v="0"/>
    <x v="11"/>
    <x v="3"/>
    <x v="4"/>
    <x v="4"/>
    <x v="17"/>
    <n v="7840"/>
    <x v="17"/>
    <x v="1"/>
  </r>
  <r>
    <x v="0"/>
    <x v="11"/>
    <x v="2"/>
    <x v="5"/>
    <x v="5"/>
    <x v="18"/>
    <n v="5128.0320000000002"/>
    <x v="18"/>
    <x v="1"/>
  </r>
  <r>
    <x v="0"/>
    <x v="11"/>
    <x v="3"/>
    <x v="6"/>
    <x v="6"/>
    <x v="17"/>
    <n v="7840"/>
    <x v="17"/>
    <x v="1"/>
  </r>
  <r>
    <x v="0"/>
    <x v="11"/>
    <x v="1"/>
    <x v="7"/>
    <x v="7"/>
    <x v="19"/>
    <n v="112"/>
    <x v="19"/>
    <x v="1"/>
  </r>
  <r>
    <x v="0"/>
    <x v="11"/>
    <x v="4"/>
    <x v="8"/>
    <x v="8"/>
    <x v="20"/>
    <n v="5126.4639999999999"/>
    <x v="20"/>
    <x v="1"/>
  </r>
  <r>
    <x v="0"/>
    <x v="11"/>
    <x v="4"/>
    <x v="9"/>
    <x v="9"/>
    <x v="21"/>
    <n v="5126.1279999999997"/>
    <x v="21"/>
    <x v="1"/>
  </r>
  <r>
    <x v="0"/>
    <x v="11"/>
    <x v="4"/>
    <x v="10"/>
    <x v="10"/>
    <x v="22"/>
    <n v="224"/>
    <x v="22"/>
    <x v="1"/>
  </r>
  <r>
    <x v="0"/>
    <x v="11"/>
    <x v="4"/>
    <x v="11"/>
    <x v="11"/>
    <x v="23"/>
    <n v="5126.0160000000005"/>
    <x v="23"/>
    <x v="1"/>
  </r>
  <r>
    <x v="0"/>
    <x v="11"/>
    <x v="1"/>
    <x v="12"/>
    <x v="12"/>
    <x v="22"/>
    <n v="224"/>
    <x v="22"/>
    <x v="1"/>
  </r>
  <r>
    <x v="0"/>
    <x v="11"/>
    <x v="4"/>
    <x v="14"/>
    <x v="13"/>
    <x v="24"/>
    <n v="5126.576"/>
    <x v="24"/>
    <x v="0"/>
  </r>
  <r>
    <x v="0"/>
    <x v="11"/>
    <x v="5"/>
    <x v="13"/>
    <x v="14"/>
    <x v="25"/>
    <n v="7392"/>
    <x v="25"/>
    <x v="1"/>
  </r>
  <r>
    <x v="1"/>
    <x v="0"/>
    <x v="0"/>
    <x v="0"/>
    <x v="15"/>
    <x v="24"/>
    <n v="5126.576"/>
    <x v="24"/>
    <x v="0"/>
  </r>
  <r>
    <x v="1"/>
    <x v="0"/>
    <x v="0"/>
    <x v="1"/>
    <x v="16"/>
    <x v="14"/>
    <n v="8960"/>
    <x v="14"/>
    <x v="0"/>
  </r>
  <r>
    <x v="1"/>
    <x v="0"/>
    <x v="1"/>
    <x v="2"/>
    <x v="17"/>
    <x v="15"/>
    <n v="5126.4639999999999"/>
    <x v="15"/>
    <x v="0"/>
  </r>
  <r>
    <x v="1"/>
    <x v="0"/>
    <x v="2"/>
    <x v="3"/>
    <x v="18"/>
    <x v="16"/>
    <n v="6432.72"/>
    <x v="16"/>
    <x v="0"/>
  </r>
  <r>
    <x v="1"/>
    <x v="0"/>
    <x v="3"/>
    <x v="4"/>
    <x v="19"/>
    <x v="4"/>
    <n v="7840"/>
    <x v="4"/>
    <x v="0"/>
  </r>
  <r>
    <x v="1"/>
    <x v="0"/>
    <x v="2"/>
    <x v="5"/>
    <x v="20"/>
    <x v="29"/>
    <n v="5128.0320000000002"/>
    <x v="29"/>
    <x v="0"/>
  </r>
  <r>
    <x v="1"/>
    <x v="0"/>
    <x v="3"/>
    <x v="6"/>
    <x v="15"/>
    <x v="4"/>
    <n v="7840"/>
    <x v="4"/>
    <x v="0"/>
  </r>
  <r>
    <x v="1"/>
    <x v="0"/>
    <x v="1"/>
    <x v="7"/>
    <x v="21"/>
    <x v="30"/>
    <n v="112"/>
    <x v="30"/>
    <x v="0"/>
  </r>
  <r>
    <x v="1"/>
    <x v="0"/>
    <x v="4"/>
    <x v="8"/>
    <x v="22"/>
    <x v="15"/>
    <n v="5126.4639999999999"/>
    <x v="15"/>
    <x v="0"/>
  </r>
  <r>
    <x v="1"/>
    <x v="0"/>
    <x v="4"/>
    <x v="9"/>
    <x v="23"/>
    <x v="21"/>
    <n v="5126.1279999999997"/>
    <x v="21"/>
    <x v="0"/>
  </r>
  <r>
    <x v="1"/>
    <x v="0"/>
    <x v="4"/>
    <x v="10"/>
    <x v="24"/>
    <x v="22"/>
    <n v="224"/>
    <x v="22"/>
    <x v="0"/>
  </r>
  <r>
    <x v="1"/>
    <x v="0"/>
    <x v="4"/>
    <x v="11"/>
    <x v="25"/>
    <x v="23"/>
    <n v="5126.0160000000005"/>
    <x v="23"/>
    <x v="0"/>
  </r>
  <r>
    <x v="1"/>
    <x v="0"/>
    <x v="1"/>
    <x v="12"/>
    <x v="26"/>
    <x v="22"/>
    <n v="224"/>
    <x v="22"/>
    <x v="0"/>
  </r>
  <r>
    <x v="1"/>
    <x v="0"/>
    <x v="5"/>
    <x v="13"/>
    <x v="13"/>
    <x v="25"/>
    <n v="7392"/>
    <x v="25"/>
    <x v="0"/>
  </r>
  <r>
    <x v="1"/>
    <x v="0"/>
    <x v="4"/>
    <x v="14"/>
    <x v="13"/>
    <x v="24"/>
    <n v="5126.576"/>
    <x v="24"/>
    <x v="0"/>
  </r>
  <r>
    <x v="1"/>
    <x v="1"/>
    <x v="0"/>
    <x v="0"/>
    <x v="0"/>
    <x v="24"/>
    <n v="5126.576"/>
    <x v="24"/>
    <x v="0"/>
  </r>
  <r>
    <x v="1"/>
    <x v="1"/>
    <x v="0"/>
    <x v="1"/>
    <x v="1"/>
    <x v="26"/>
    <n v="8960"/>
    <x v="26"/>
    <x v="0"/>
  </r>
  <r>
    <x v="1"/>
    <x v="1"/>
    <x v="1"/>
    <x v="2"/>
    <x v="2"/>
    <x v="20"/>
    <n v="5126.4639999999999"/>
    <x v="20"/>
    <x v="0"/>
  </r>
  <r>
    <x v="1"/>
    <x v="1"/>
    <x v="2"/>
    <x v="3"/>
    <x v="3"/>
    <x v="27"/>
    <n v="6432.72"/>
    <x v="27"/>
    <x v="0"/>
  </r>
  <r>
    <x v="1"/>
    <x v="1"/>
    <x v="3"/>
    <x v="4"/>
    <x v="4"/>
    <x v="17"/>
    <n v="7840"/>
    <x v="17"/>
    <x v="0"/>
  </r>
  <r>
    <x v="1"/>
    <x v="1"/>
    <x v="2"/>
    <x v="5"/>
    <x v="5"/>
    <x v="18"/>
    <n v="5128.0320000000002"/>
    <x v="18"/>
    <x v="0"/>
  </r>
  <r>
    <x v="1"/>
    <x v="1"/>
    <x v="3"/>
    <x v="6"/>
    <x v="6"/>
    <x v="17"/>
    <n v="7840"/>
    <x v="17"/>
    <x v="0"/>
  </r>
  <r>
    <x v="1"/>
    <x v="1"/>
    <x v="1"/>
    <x v="7"/>
    <x v="7"/>
    <x v="19"/>
    <n v="112"/>
    <x v="19"/>
    <x v="0"/>
  </r>
  <r>
    <x v="1"/>
    <x v="1"/>
    <x v="4"/>
    <x v="8"/>
    <x v="8"/>
    <x v="20"/>
    <n v="5126.4639999999999"/>
    <x v="20"/>
    <x v="0"/>
  </r>
  <r>
    <x v="1"/>
    <x v="1"/>
    <x v="4"/>
    <x v="9"/>
    <x v="27"/>
    <x v="21"/>
    <n v="5126.1279999999997"/>
    <x v="21"/>
    <x v="0"/>
  </r>
  <r>
    <x v="1"/>
    <x v="1"/>
    <x v="4"/>
    <x v="10"/>
    <x v="28"/>
    <x v="22"/>
    <n v="224"/>
    <x v="22"/>
    <x v="0"/>
  </r>
  <r>
    <x v="1"/>
    <x v="1"/>
    <x v="4"/>
    <x v="11"/>
    <x v="27"/>
    <x v="23"/>
    <n v="5126.0160000000005"/>
    <x v="23"/>
    <x v="0"/>
  </r>
  <r>
    <x v="1"/>
    <x v="1"/>
    <x v="1"/>
    <x v="12"/>
    <x v="29"/>
    <x v="22"/>
    <n v="224"/>
    <x v="22"/>
    <x v="0"/>
  </r>
  <r>
    <x v="1"/>
    <x v="1"/>
    <x v="4"/>
    <x v="14"/>
    <x v="30"/>
    <x v="24"/>
    <n v="5126.576"/>
    <x v="24"/>
    <x v="0"/>
  </r>
  <r>
    <x v="1"/>
    <x v="1"/>
    <x v="5"/>
    <x v="13"/>
    <x v="29"/>
    <x v="25"/>
    <n v="7392"/>
    <x v="25"/>
    <x v="0"/>
  </r>
  <r>
    <x v="1"/>
    <x v="2"/>
    <x v="0"/>
    <x v="0"/>
    <x v="31"/>
    <x v="24"/>
    <n v="5126.576"/>
    <x v="24"/>
    <x v="0"/>
  </r>
  <r>
    <x v="1"/>
    <x v="2"/>
    <x v="0"/>
    <x v="1"/>
    <x v="32"/>
    <x v="26"/>
    <n v="8960"/>
    <x v="26"/>
    <x v="0"/>
  </r>
  <r>
    <x v="1"/>
    <x v="2"/>
    <x v="1"/>
    <x v="2"/>
    <x v="33"/>
    <x v="20"/>
    <n v="5126.4639999999999"/>
    <x v="20"/>
    <x v="0"/>
  </r>
  <r>
    <x v="1"/>
    <x v="2"/>
    <x v="2"/>
    <x v="3"/>
    <x v="3"/>
    <x v="27"/>
    <n v="6432.72"/>
    <x v="27"/>
    <x v="0"/>
  </r>
  <r>
    <x v="1"/>
    <x v="2"/>
    <x v="3"/>
    <x v="4"/>
    <x v="4"/>
    <x v="17"/>
    <n v="7840"/>
    <x v="17"/>
    <x v="0"/>
  </r>
  <r>
    <x v="1"/>
    <x v="2"/>
    <x v="2"/>
    <x v="5"/>
    <x v="5"/>
    <x v="18"/>
    <n v="5128.0320000000002"/>
    <x v="18"/>
    <x v="0"/>
  </r>
  <r>
    <x v="1"/>
    <x v="2"/>
    <x v="3"/>
    <x v="6"/>
    <x v="6"/>
    <x v="17"/>
    <n v="7840"/>
    <x v="17"/>
    <x v="0"/>
  </r>
  <r>
    <x v="1"/>
    <x v="2"/>
    <x v="1"/>
    <x v="7"/>
    <x v="7"/>
    <x v="19"/>
    <n v="112"/>
    <x v="19"/>
    <x v="0"/>
  </r>
  <r>
    <x v="1"/>
    <x v="2"/>
    <x v="4"/>
    <x v="8"/>
    <x v="8"/>
    <x v="20"/>
    <n v="5126.4639999999999"/>
    <x v="20"/>
    <x v="0"/>
  </r>
  <r>
    <x v="1"/>
    <x v="2"/>
    <x v="4"/>
    <x v="9"/>
    <x v="9"/>
    <x v="21"/>
    <n v="5126.1279999999997"/>
    <x v="21"/>
    <x v="0"/>
  </r>
  <r>
    <x v="1"/>
    <x v="2"/>
    <x v="4"/>
    <x v="10"/>
    <x v="10"/>
    <x v="22"/>
    <n v="224"/>
    <x v="22"/>
    <x v="0"/>
  </r>
  <r>
    <x v="1"/>
    <x v="2"/>
    <x v="4"/>
    <x v="11"/>
    <x v="11"/>
    <x v="23"/>
    <n v="5126.0160000000005"/>
    <x v="23"/>
    <x v="0"/>
  </r>
  <r>
    <x v="1"/>
    <x v="2"/>
    <x v="1"/>
    <x v="12"/>
    <x v="12"/>
    <x v="22"/>
    <n v="224"/>
    <x v="22"/>
    <x v="0"/>
  </r>
  <r>
    <x v="1"/>
    <x v="2"/>
    <x v="4"/>
    <x v="14"/>
    <x v="13"/>
    <x v="24"/>
    <n v="5126.576"/>
    <x v="24"/>
    <x v="0"/>
  </r>
  <r>
    <x v="1"/>
    <x v="2"/>
    <x v="5"/>
    <x v="13"/>
    <x v="14"/>
    <x v="25"/>
    <n v="7392"/>
    <x v="25"/>
    <x v="0"/>
  </r>
  <r>
    <x v="1"/>
    <x v="3"/>
    <x v="0"/>
    <x v="0"/>
    <x v="0"/>
    <x v="24"/>
    <n v="5126.576"/>
    <x v="24"/>
    <x v="0"/>
  </r>
  <r>
    <x v="1"/>
    <x v="3"/>
    <x v="0"/>
    <x v="1"/>
    <x v="1"/>
    <x v="26"/>
    <n v="8960"/>
    <x v="26"/>
    <x v="0"/>
  </r>
  <r>
    <x v="1"/>
    <x v="3"/>
    <x v="1"/>
    <x v="2"/>
    <x v="2"/>
    <x v="20"/>
    <n v="5126.4639999999999"/>
    <x v="20"/>
    <x v="0"/>
  </r>
  <r>
    <x v="1"/>
    <x v="3"/>
    <x v="2"/>
    <x v="3"/>
    <x v="3"/>
    <x v="27"/>
    <n v="6432.72"/>
    <x v="27"/>
    <x v="0"/>
  </r>
  <r>
    <x v="1"/>
    <x v="3"/>
    <x v="3"/>
    <x v="4"/>
    <x v="4"/>
    <x v="17"/>
    <n v="7840"/>
    <x v="17"/>
    <x v="0"/>
  </r>
  <r>
    <x v="1"/>
    <x v="3"/>
    <x v="2"/>
    <x v="5"/>
    <x v="5"/>
    <x v="18"/>
    <n v="5128.0320000000002"/>
    <x v="18"/>
    <x v="0"/>
  </r>
  <r>
    <x v="1"/>
    <x v="3"/>
    <x v="3"/>
    <x v="6"/>
    <x v="6"/>
    <x v="17"/>
    <n v="7840"/>
    <x v="17"/>
    <x v="0"/>
  </r>
  <r>
    <x v="1"/>
    <x v="3"/>
    <x v="1"/>
    <x v="7"/>
    <x v="7"/>
    <x v="19"/>
    <n v="112"/>
    <x v="19"/>
    <x v="0"/>
  </r>
  <r>
    <x v="1"/>
    <x v="3"/>
    <x v="4"/>
    <x v="8"/>
    <x v="8"/>
    <x v="20"/>
    <n v="5126.4639999999999"/>
    <x v="20"/>
    <x v="0"/>
  </r>
  <r>
    <x v="1"/>
    <x v="3"/>
    <x v="4"/>
    <x v="9"/>
    <x v="9"/>
    <x v="21"/>
    <n v="5126.1279999999997"/>
    <x v="21"/>
    <x v="0"/>
  </r>
  <r>
    <x v="1"/>
    <x v="3"/>
    <x v="4"/>
    <x v="10"/>
    <x v="10"/>
    <x v="22"/>
    <n v="224"/>
    <x v="22"/>
    <x v="0"/>
  </r>
  <r>
    <x v="1"/>
    <x v="3"/>
    <x v="4"/>
    <x v="11"/>
    <x v="11"/>
    <x v="23"/>
    <n v="5126.0160000000005"/>
    <x v="23"/>
    <x v="0"/>
  </r>
  <r>
    <x v="1"/>
    <x v="3"/>
    <x v="1"/>
    <x v="12"/>
    <x v="12"/>
    <x v="22"/>
    <n v="224"/>
    <x v="22"/>
    <x v="0"/>
  </r>
  <r>
    <x v="1"/>
    <x v="3"/>
    <x v="4"/>
    <x v="14"/>
    <x v="13"/>
    <x v="24"/>
    <n v="5126.576"/>
    <x v="24"/>
    <x v="0"/>
  </r>
  <r>
    <x v="1"/>
    <x v="3"/>
    <x v="5"/>
    <x v="13"/>
    <x v="14"/>
    <x v="31"/>
    <n v="10296"/>
    <x v="31"/>
    <x v="0"/>
  </r>
  <r>
    <x v="1"/>
    <x v="4"/>
    <x v="0"/>
    <x v="0"/>
    <x v="0"/>
    <x v="0"/>
    <n v="7140.5879999999997"/>
    <x v="0"/>
    <x v="0"/>
  </r>
  <r>
    <x v="1"/>
    <x v="4"/>
    <x v="0"/>
    <x v="1"/>
    <x v="1"/>
    <x v="1"/>
    <n v="12480"/>
    <x v="1"/>
    <x v="0"/>
  </r>
  <r>
    <x v="1"/>
    <x v="4"/>
    <x v="1"/>
    <x v="2"/>
    <x v="2"/>
    <x v="2"/>
    <n v="7140.4319999999989"/>
    <x v="2"/>
    <x v="0"/>
  </r>
  <r>
    <x v="1"/>
    <x v="4"/>
    <x v="2"/>
    <x v="3"/>
    <x v="3"/>
    <x v="3"/>
    <n v="8959.86"/>
    <x v="3"/>
    <x v="0"/>
  </r>
  <r>
    <x v="1"/>
    <x v="4"/>
    <x v="3"/>
    <x v="4"/>
    <x v="4"/>
    <x v="32"/>
    <n v="10920"/>
    <x v="32"/>
    <x v="0"/>
  </r>
  <r>
    <x v="1"/>
    <x v="4"/>
    <x v="2"/>
    <x v="5"/>
    <x v="5"/>
    <x v="33"/>
    <n v="7142.6160000000009"/>
    <x v="33"/>
    <x v="0"/>
  </r>
  <r>
    <x v="1"/>
    <x v="4"/>
    <x v="3"/>
    <x v="6"/>
    <x v="6"/>
    <x v="32"/>
    <n v="10920"/>
    <x v="32"/>
    <x v="0"/>
  </r>
  <r>
    <x v="1"/>
    <x v="4"/>
    <x v="1"/>
    <x v="7"/>
    <x v="7"/>
    <x v="34"/>
    <n v="156"/>
    <x v="34"/>
    <x v="0"/>
  </r>
  <r>
    <x v="1"/>
    <x v="4"/>
    <x v="4"/>
    <x v="8"/>
    <x v="8"/>
    <x v="20"/>
    <n v="5126.4639999999999"/>
    <x v="20"/>
    <x v="0"/>
  </r>
  <r>
    <x v="1"/>
    <x v="4"/>
    <x v="4"/>
    <x v="9"/>
    <x v="9"/>
    <x v="21"/>
    <n v="5126.1279999999997"/>
    <x v="21"/>
    <x v="0"/>
  </r>
  <r>
    <x v="1"/>
    <x v="4"/>
    <x v="4"/>
    <x v="10"/>
    <x v="10"/>
    <x v="22"/>
    <n v="224"/>
    <x v="22"/>
    <x v="0"/>
  </r>
  <r>
    <x v="1"/>
    <x v="4"/>
    <x v="4"/>
    <x v="11"/>
    <x v="11"/>
    <x v="23"/>
    <n v="5126.0160000000005"/>
    <x v="23"/>
    <x v="0"/>
  </r>
  <r>
    <x v="1"/>
    <x v="4"/>
    <x v="1"/>
    <x v="12"/>
    <x v="12"/>
    <x v="22"/>
    <n v="224"/>
    <x v="22"/>
    <x v="0"/>
  </r>
  <r>
    <x v="1"/>
    <x v="4"/>
    <x v="4"/>
    <x v="14"/>
    <x v="13"/>
    <x v="24"/>
    <n v="5126.576"/>
    <x v="24"/>
    <x v="0"/>
  </r>
  <r>
    <x v="1"/>
    <x v="4"/>
    <x v="5"/>
    <x v="13"/>
    <x v="14"/>
    <x v="25"/>
    <n v="7392"/>
    <x v="25"/>
    <x v="0"/>
  </r>
  <r>
    <x v="1"/>
    <x v="5"/>
    <x v="0"/>
    <x v="0"/>
    <x v="0"/>
    <x v="24"/>
    <n v="5126.576"/>
    <x v="24"/>
    <x v="0"/>
  </r>
  <r>
    <x v="1"/>
    <x v="5"/>
    <x v="0"/>
    <x v="1"/>
    <x v="1"/>
    <x v="26"/>
    <n v="8960"/>
    <x v="26"/>
    <x v="0"/>
  </r>
  <r>
    <x v="1"/>
    <x v="5"/>
    <x v="1"/>
    <x v="2"/>
    <x v="2"/>
    <x v="20"/>
    <n v="5126.4639999999999"/>
    <x v="20"/>
    <x v="0"/>
  </r>
  <r>
    <x v="1"/>
    <x v="5"/>
    <x v="2"/>
    <x v="3"/>
    <x v="3"/>
    <x v="27"/>
    <n v="6432.72"/>
    <x v="27"/>
    <x v="0"/>
  </r>
  <r>
    <x v="1"/>
    <x v="5"/>
    <x v="3"/>
    <x v="4"/>
    <x v="4"/>
    <x v="17"/>
    <n v="7840"/>
    <x v="17"/>
    <x v="0"/>
  </r>
  <r>
    <x v="1"/>
    <x v="5"/>
    <x v="2"/>
    <x v="5"/>
    <x v="5"/>
    <x v="18"/>
    <n v="5128.0320000000002"/>
    <x v="18"/>
    <x v="0"/>
  </r>
  <r>
    <x v="1"/>
    <x v="5"/>
    <x v="3"/>
    <x v="6"/>
    <x v="6"/>
    <x v="17"/>
    <n v="7840"/>
    <x v="17"/>
    <x v="0"/>
  </r>
  <r>
    <x v="1"/>
    <x v="5"/>
    <x v="1"/>
    <x v="7"/>
    <x v="7"/>
    <x v="19"/>
    <n v="112"/>
    <x v="19"/>
    <x v="0"/>
  </r>
  <r>
    <x v="1"/>
    <x v="5"/>
    <x v="4"/>
    <x v="8"/>
    <x v="8"/>
    <x v="20"/>
    <n v="5126.4639999999999"/>
    <x v="20"/>
    <x v="0"/>
  </r>
  <r>
    <x v="1"/>
    <x v="5"/>
    <x v="4"/>
    <x v="9"/>
    <x v="34"/>
    <x v="21"/>
    <n v="5126.1279999999997"/>
    <x v="21"/>
    <x v="0"/>
  </r>
  <r>
    <x v="1"/>
    <x v="5"/>
    <x v="4"/>
    <x v="10"/>
    <x v="35"/>
    <x v="22"/>
    <n v="224"/>
    <x v="22"/>
    <x v="0"/>
  </r>
  <r>
    <x v="1"/>
    <x v="5"/>
    <x v="4"/>
    <x v="11"/>
    <x v="36"/>
    <x v="23"/>
    <n v="5126.0160000000005"/>
    <x v="23"/>
    <x v="0"/>
  </r>
  <r>
    <x v="1"/>
    <x v="5"/>
    <x v="1"/>
    <x v="12"/>
    <x v="35"/>
    <x v="22"/>
    <n v="224"/>
    <x v="22"/>
    <x v="0"/>
  </r>
  <r>
    <x v="1"/>
    <x v="5"/>
    <x v="5"/>
    <x v="13"/>
    <x v="37"/>
    <x v="25"/>
    <n v="7392"/>
    <x v="25"/>
    <x v="0"/>
  </r>
  <r>
    <x v="1"/>
    <x v="5"/>
    <x v="4"/>
    <x v="14"/>
    <x v="38"/>
    <x v="24"/>
    <n v="5126.576"/>
    <x v="24"/>
    <x v="0"/>
  </r>
  <r>
    <x v="1"/>
    <x v="6"/>
    <x v="0"/>
    <x v="0"/>
    <x v="38"/>
    <x v="24"/>
    <n v="5126.576"/>
    <x v="24"/>
    <x v="0"/>
  </r>
  <r>
    <x v="1"/>
    <x v="6"/>
    <x v="0"/>
    <x v="1"/>
    <x v="39"/>
    <x v="26"/>
    <n v="8960"/>
    <x v="26"/>
    <x v="0"/>
  </r>
  <r>
    <x v="1"/>
    <x v="6"/>
    <x v="1"/>
    <x v="2"/>
    <x v="40"/>
    <x v="20"/>
    <n v="5126.4639999999999"/>
    <x v="20"/>
    <x v="0"/>
  </r>
  <r>
    <x v="1"/>
    <x v="6"/>
    <x v="2"/>
    <x v="3"/>
    <x v="3"/>
    <x v="27"/>
    <n v="6432.72"/>
    <x v="27"/>
    <x v="0"/>
  </r>
  <r>
    <x v="1"/>
    <x v="6"/>
    <x v="3"/>
    <x v="4"/>
    <x v="4"/>
    <x v="17"/>
    <n v="7840"/>
    <x v="17"/>
    <x v="0"/>
  </r>
  <r>
    <x v="1"/>
    <x v="6"/>
    <x v="2"/>
    <x v="5"/>
    <x v="5"/>
    <x v="18"/>
    <n v="5128.0320000000002"/>
    <x v="18"/>
    <x v="0"/>
  </r>
  <r>
    <x v="1"/>
    <x v="6"/>
    <x v="3"/>
    <x v="6"/>
    <x v="6"/>
    <x v="17"/>
    <n v="7840"/>
    <x v="17"/>
    <x v="0"/>
  </r>
  <r>
    <x v="1"/>
    <x v="6"/>
    <x v="1"/>
    <x v="7"/>
    <x v="7"/>
    <x v="19"/>
    <n v="112"/>
    <x v="19"/>
    <x v="0"/>
  </r>
  <r>
    <x v="1"/>
    <x v="6"/>
    <x v="4"/>
    <x v="8"/>
    <x v="8"/>
    <x v="20"/>
    <n v="5126.4639999999999"/>
    <x v="20"/>
    <x v="0"/>
  </r>
  <r>
    <x v="1"/>
    <x v="6"/>
    <x v="4"/>
    <x v="9"/>
    <x v="9"/>
    <x v="21"/>
    <n v="5126.1279999999997"/>
    <x v="21"/>
    <x v="0"/>
  </r>
  <r>
    <x v="1"/>
    <x v="6"/>
    <x v="4"/>
    <x v="10"/>
    <x v="10"/>
    <x v="22"/>
    <n v="224"/>
    <x v="22"/>
    <x v="0"/>
  </r>
  <r>
    <x v="1"/>
    <x v="6"/>
    <x v="4"/>
    <x v="11"/>
    <x v="11"/>
    <x v="23"/>
    <n v="5126.0160000000005"/>
    <x v="23"/>
    <x v="0"/>
  </r>
  <r>
    <x v="1"/>
    <x v="6"/>
    <x v="1"/>
    <x v="12"/>
    <x v="12"/>
    <x v="22"/>
    <n v="224"/>
    <x v="22"/>
    <x v="0"/>
  </r>
  <r>
    <x v="1"/>
    <x v="6"/>
    <x v="4"/>
    <x v="14"/>
    <x v="13"/>
    <x v="24"/>
    <n v="5126.576"/>
    <x v="24"/>
    <x v="0"/>
  </r>
  <r>
    <x v="1"/>
    <x v="6"/>
    <x v="5"/>
    <x v="13"/>
    <x v="14"/>
    <x v="25"/>
    <n v="7392"/>
    <x v="25"/>
    <x v="0"/>
  </r>
  <r>
    <x v="1"/>
    <x v="7"/>
    <x v="0"/>
    <x v="0"/>
    <x v="0"/>
    <x v="24"/>
    <n v="5126.576"/>
    <x v="24"/>
    <x v="0"/>
  </r>
  <r>
    <x v="1"/>
    <x v="7"/>
    <x v="0"/>
    <x v="1"/>
    <x v="1"/>
    <x v="26"/>
    <n v="8960"/>
    <x v="26"/>
    <x v="0"/>
  </r>
  <r>
    <x v="1"/>
    <x v="7"/>
    <x v="1"/>
    <x v="2"/>
    <x v="2"/>
    <x v="20"/>
    <n v="5126.4639999999999"/>
    <x v="20"/>
    <x v="0"/>
  </r>
  <r>
    <x v="1"/>
    <x v="7"/>
    <x v="2"/>
    <x v="3"/>
    <x v="3"/>
    <x v="27"/>
    <n v="6432.72"/>
    <x v="27"/>
    <x v="0"/>
  </r>
  <r>
    <x v="1"/>
    <x v="7"/>
    <x v="3"/>
    <x v="4"/>
    <x v="4"/>
    <x v="17"/>
    <n v="7840"/>
    <x v="17"/>
    <x v="0"/>
  </r>
  <r>
    <x v="1"/>
    <x v="7"/>
    <x v="2"/>
    <x v="5"/>
    <x v="5"/>
    <x v="29"/>
    <n v="5128.0320000000002"/>
    <x v="29"/>
    <x v="0"/>
  </r>
  <r>
    <x v="1"/>
    <x v="7"/>
    <x v="3"/>
    <x v="6"/>
    <x v="6"/>
    <x v="4"/>
    <n v="7840"/>
    <x v="4"/>
    <x v="0"/>
  </r>
  <r>
    <x v="1"/>
    <x v="7"/>
    <x v="1"/>
    <x v="7"/>
    <x v="7"/>
    <x v="30"/>
    <n v="112"/>
    <x v="30"/>
    <x v="0"/>
  </r>
  <r>
    <x v="1"/>
    <x v="7"/>
    <x v="4"/>
    <x v="8"/>
    <x v="8"/>
    <x v="15"/>
    <n v="5126.4639999999999"/>
    <x v="15"/>
    <x v="0"/>
  </r>
  <r>
    <x v="1"/>
    <x v="7"/>
    <x v="4"/>
    <x v="9"/>
    <x v="9"/>
    <x v="35"/>
    <n v="5126.1279999999997"/>
    <x v="35"/>
    <x v="0"/>
  </r>
  <r>
    <x v="1"/>
    <x v="7"/>
    <x v="4"/>
    <x v="10"/>
    <x v="10"/>
    <x v="36"/>
    <n v="224"/>
    <x v="36"/>
    <x v="0"/>
  </r>
  <r>
    <x v="1"/>
    <x v="7"/>
    <x v="4"/>
    <x v="11"/>
    <x v="11"/>
    <x v="37"/>
    <n v="5126.0160000000005"/>
    <x v="37"/>
    <x v="0"/>
  </r>
  <r>
    <x v="1"/>
    <x v="7"/>
    <x v="1"/>
    <x v="12"/>
    <x v="12"/>
    <x v="36"/>
    <n v="224"/>
    <x v="36"/>
    <x v="1"/>
  </r>
  <r>
    <x v="1"/>
    <x v="7"/>
    <x v="4"/>
    <x v="14"/>
    <x v="13"/>
    <x v="38"/>
    <n v="5126.576"/>
    <x v="38"/>
    <x v="1"/>
  </r>
  <r>
    <x v="1"/>
    <x v="7"/>
    <x v="5"/>
    <x v="13"/>
    <x v="14"/>
    <x v="39"/>
    <n v="7392"/>
    <x v="39"/>
    <x v="1"/>
  </r>
  <r>
    <x v="1"/>
    <x v="8"/>
    <x v="0"/>
    <x v="0"/>
    <x v="0"/>
    <x v="38"/>
    <n v="5126.576"/>
    <x v="38"/>
    <x v="1"/>
  </r>
  <r>
    <x v="1"/>
    <x v="8"/>
    <x v="0"/>
    <x v="1"/>
    <x v="1"/>
    <x v="14"/>
    <n v="8960"/>
    <x v="14"/>
    <x v="1"/>
  </r>
  <r>
    <x v="1"/>
    <x v="8"/>
    <x v="1"/>
    <x v="2"/>
    <x v="2"/>
    <x v="15"/>
    <n v="5126.4639999999999"/>
    <x v="15"/>
    <x v="1"/>
  </r>
  <r>
    <x v="1"/>
    <x v="8"/>
    <x v="2"/>
    <x v="3"/>
    <x v="3"/>
    <x v="16"/>
    <n v="6432.72"/>
    <x v="16"/>
    <x v="1"/>
  </r>
  <r>
    <x v="1"/>
    <x v="8"/>
    <x v="3"/>
    <x v="4"/>
    <x v="4"/>
    <x v="4"/>
    <n v="7840"/>
    <x v="4"/>
    <x v="1"/>
  </r>
  <r>
    <x v="1"/>
    <x v="8"/>
    <x v="2"/>
    <x v="5"/>
    <x v="5"/>
    <x v="29"/>
    <n v="5128.0320000000002"/>
    <x v="29"/>
    <x v="1"/>
  </r>
  <r>
    <x v="1"/>
    <x v="8"/>
    <x v="3"/>
    <x v="6"/>
    <x v="6"/>
    <x v="4"/>
    <n v="7840"/>
    <x v="4"/>
    <x v="1"/>
  </r>
  <r>
    <x v="1"/>
    <x v="8"/>
    <x v="1"/>
    <x v="7"/>
    <x v="7"/>
    <x v="30"/>
    <n v="112"/>
    <x v="30"/>
    <x v="1"/>
  </r>
  <r>
    <x v="1"/>
    <x v="8"/>
    <x v="4"/>
    <x v="8"/>
    <x v="8"/>
    <x v="15"/>
    <n v="5126.4639999999999"/>
    <x v="15"/>
    <x v="1"/>
  </r>
  <r>
    <x v="1"/>
    <x v="8"/>
    <x v="4"/>
    <x v="9"/>
    <x v="9"/>
    <x v="21"/>
    <n v="5126.1279999999997"/>
    <x v="21"/>
    <x v="1"/>
  </r>
  <r>
    <x v="1"/>
    <x v="8"/>
    <x v="4"/>
    <x v="10"/>
    <x v="10"/>
    <x v="22"/>
    <n v="224"/>
    <x v="22"/>
    <x v="1"/>
  </r>
  <r>
    <x v="1"/>
    <x v="8"/>
    <x v="4"/>
    <x v="11"/>
    <x v="11"/>
    <x v="23"/>
    <n v="5126.0160000000005"/>
    <x v="23"/>
    <x v="1"/>
  </r>
  <r>
    <x v="1"/>
    <x v="8"/>
    <x v="1"/>
    <x v="12"/>
    <x v="12"/>
    <x v="22"/>
    <n v="224"/>
    <x v="22"/>
    <x v="1"/>
  </r>
  <r>
    <x v="1"/>
    <x v="8"/>
    <x v="4"/>
    <x v="14"/>
    <x v="13"/>
    <x v="24"/>
    <n v="5126.576"/>
    <x v="24"/>
    <x v="1"/>
  </r>
  <r>
    <x v="1"/>
    <x v="8"/>
    <x v="5"/>
    <x v="13"/>
    <x v="14"/>
    <x v="25"/>
    <n v="7392"/>
    <x v="25"/>
    <x v="1"/>
  </r>
  <r>
    <x v="1"/>
    <x v="9"/>
    <x v="0"/>
    <x v="0"/>
    <x v="0"/>
    <x v="24"/>
    <n v="5126.576"/>
    <x v="24"/>
    <x v="1"/>
  </r>
  <r>
    <x v="1"/>
    <x v="9"/>
    <x v="0"/>
    <x v="1"/>
    <x v="1"/>
    <x v="26"/>
    <n v="8960"/>
    <x v="26"/>
    <x v="1"/>
  </r>
  <r>
    <x v="1"/>
    <x v="9"/>
    <x v="1"/>
    <x v="2"/>
    <x v="2"/>
    <x v="20"/>
    <n v="5126.4639999999999"/>
    <x v="20"/>
    <x v="1"/>
  </r>
  <r>
    <x v="1"/>
    <x v="9"/>
    <x v="2"/>
    <x v="3"/>
    <x v="3"/>
    <x v="27"/>
    <n v="6432.72"/>
    <x v="27"/>
    <x v="1"/>
  </r>
  <r>
    <x v="1"/>
    <x v="9"/>
    <x v="3"/>
    <x v="4"/>
    <x v="4"/>
    <x v="17"/>
    <n v="7840"/>
    <x v="17"/>
    <x v="1"/>
  </r>
  <r>
    <x v="1"/>
    <x v="9"/>
    <x v="2"/>
    <x v="5"/>
    <x v="5"/>
    <x v="18"/>
    <n v="5128.0320000000002"/>
    <x v="18"/>
    <x v="0"/>
  </r>
  <r>
    <x v="1"/>
    <x v="9"/>
    <x v="3"/>
    <x v="6"/>
    <x v="6"/>
    <x v="17"/>
    <n v="7840"/>
    <x v="17"/>
    <x v="0"/>
  </r>
  <r>
    <x v="1"/>
    <x v="9"/>
    <x v="1"/>
    <x v="7"/>
    <x v="7"/>
    <x v="19"/>
    <n v="112"/>
    <x v="19"/>
    <x v="0"/>
  </r>
  <r>
    <x v="1"/>
    <x v="9"/>
    <x v="4"/>
    <x v="8"/>
    <x v="8"/>
    <x v="20"/>
    <n v="5126.4639999999999"/>
    <x v="20"/>
    <x v="0"/>
  </r>
  <r>
    <x v="1"/>
    <x v="9"/>
    <x v="4"/>
    <x v="9"/>
    <x v="9"/>
    <x v="21"/>
    <n v="5126.1279999999997"/>
    <x v="21"/>
    <x v="0"/>
  </r>
  <r>
    <x v="1"/>
    <x v="9"/>
    <x v="4"/>
    <x v="10"/>
    <x v="10"/>
    <x v="22"/>
    <n v="224"/>
    <x v="22"/>
    <x v="0"/>
  </r>
  <r>
    <x v="1"/>
    <x v="9"/>
    <x v="4"/>
    <x v="11"/>
    <x v="11"/>
    <x v="23"/>
    <n v="5126.0160000000005"/>
    <x v="23"/>
    <x v="0"/>
  </r>
  <r>
    <x v="1"/>
    <x v="9"/>
    <x v="1"/>
    <x v="12"/>
    <x v="12"/>
    <x v="22"/>
    <n v="224"/>
    <x v="22"/>
    <x v="0"/>
  </r>
  <r>
    <x v="1"/>
    <x v="9"/>
    <x v="4"/>
    <x v="14"/>
    <x v="13"/>
    <x v="24"/>
    <n v="5126.576"/>
    <x v="24"/>
    <x v="0"/>
  </r>
  <r>
    <x v="1"/>
    <x v="9"/>
    <x v="5"/>
    <x v="13"/>
    <x v="14"/>
    <x v="25"/>
    <n v="7392"/>
    <x v="25"/>
    <x v="0"/>
  </r>
  <r>
    <x v="1"/>
    <x v="10"/>
    <x v="0"/>
    <x v="0"/>
    <x v="0"/>
    <x v="24"/>
    <n v="5126.576"/>
    <x v="24"/>
    <x v="0"/>
  </r>
  <r>
    <x v="1"/>
    <x v="10"/>
    <x v="0"/>
    <x v="1"/>
    <x v="1"/>
    <x v="26"/>
    <n v="8960"/>
    <x v="26"/>
    <x v="0"/>
  </r>
  <r>
    <x v="1"/>
    <x v="10"/>
    <x v="1"/>
    <x v="2"/>
    <x v="2"/>
    <x v="20"/>
    <n v="5126.4639999999999"/>
    <x v="20"/>
    <x v="0"/>
  </r>
  <r>
    <x v="1"/>
    <x v="10"/>
    <x v="2"/>
    <x v="3"/>
    <x v="3"/>
    <x v="27"/>
    <n v="6432.72"/>
    <x v="27"/>
    <x v="0"/>
  </r>
  <r>
    <x v="1"/>
    <x v="10"/>
    <x v="3"/>
    <x v="4"/>
    <x v="4"/>
    <x v="17"/>
    <n v="7840"/>
    <x v="17"/>
    <x v="0"/>
  </r>
  <r>
    <x v="1"/>
    <x v="10"/>
    <x v="2"/>
    <x v="5"/>
    <x v="5"/>
    <x v="18"/>
    <n v="5128.0320000000002"/>
    <x v="18"/>
    <x v="0"/>
  </r>
  <r>
    <x v="1"/>
    <x v="10"/>
    <x v="3"/>
    <x v="6"/>
    <x v="6"/>
    <x v="17"/>
    <n v="7840"/>
    <x v="17"/>
    <x v="0"/>
  </r>
  <r>
    <x v="1"/>
    <x v="10"/>
    <x v="1"/>
    <x v="7"/>
    <x v="7"/>
    <x v="19"/>
    <n v="112"/>
    <x v="19"/>
    <x v="0"/>
  </r>
  <r>
    <x v="1"/>
    <x v="10"/>
    <x v="4"/>
    <x v="8"/>
    <x v="8"/>
    <x v="20"/>
    <n v="5126.4639999999999"/>
    <x v="20"/>
    <x v="0"/>
  </r>
  <r>
    <x v="1"/>
    <x v="10"/>
    <x v="4"/>
    <x v="9"/>
    <x v="9"/>
    <x v="21"/>
    <n v="5126.1279999999997"/>
    <x v="21"/>
    <x v="0"/>
  </r>
  <r>
    <x v="1"/>
    <x v="10"/>
    <x v="4"/>
    <x v="10"/>
    <x v="10"/>
    <x v="22"/>
    <n v="224"/>
    <x v="22"/>
    <x v="0"/>
  </r>
  <r>
    <x v="1"/>
    <x v="10"/>
    <x v="4"/>
    <x v="11"/>
    <x v="11"/>
    <x v="10"/>
    <n v="5126.0160000000005"/>
    <x v="10"/>
    <x v="0"/>
  </r>
  <r>
    <x v="1"/>
    <x v="10"/>
    <x v="1"/>
    <x v="12"/>
    <x v="12"/>
    <x v="9"/>
    <n v="224"/>
    <x v="9"/>
    <x v="0"/>
  </r>
  <r>
    <x v="1"/>
    <x v="10"/>
    <x v="4"/>
    <x v="14"/>
    <x v="13"/>
    <x v="0"/>
    <n v="5126.576"/>
    <x v="0"/>
    <x v="0"/>
  </r>
  <r>
    <x v="1"/>
    <x v="10"/>
    <x v="5"/>
    <x v="13"/>
    <x v="14"/>
    <x v="31"/>
    <n v="7392"/>
    <x v="31"/>
    <x v="0"/>
  </r>
  <r>
    <x v="1"/>
    <x v="11"/>
    <x v="0"/>
    <x v="0"/>
    <x v="0"/>
    <x v="24"/>
    <n v="5126.576"/>
    <x v="24"/>
    <x v="0"/>
  </r>
  <r>
    <x v="1"/>
    <x v="11"/>
    <x v="0"/>
    <x v="1"/>
    <x v="1"/>
    <x v="26"/>
    <n v="8960"/>
    <x v="26"/>
    <x v="0"/>
  </r>
  <r>
    <x v="1"/>
    <x v="11"/>
    <x v="1"/>
    <x v="2"/>
    <x v="2"/>
    <x v="20"/>
    <n v="5126.4639999999999"/>
    <x v="20"/>
    <x v="0"/>
  </r>
  <r>
    <x v="1"/>
    <x v="11"/>
    <x v="2"/>
    <x v="3"/>
    <x v="3"/>
    <x v="27"/>
    <n v="6432.72"/>
    <x v="27"/>
    <x v="0"/>
  </r>
  <r>
    <x v="1"/>
    <x v="11"/>
    <x v="3"/>
    <x v="4"/>
    <x v="4"/>
    <x v="17"/>
    <n v="7840"/>
    <x v="17"/>
    <x v="0"/>
  </r>
  <r>
    <x v="1"/>
    <x v="11"/>
    <x v="2"/>
    <x v="5"/>
    <x v="5"/>
    <x v="18"/>
    <n v="5128.0320000000002"/>
    <x v="18"/>
    <x v="0"/>
  </r>
  <r>
    <x v="1"/>
    <x v="11"/>
    <x v="3"/>
    <x v="6"/>
    <x v="6"/>
    <x v="17"/>
    <n v="7840"/>
    <x v="17"/>
    <x v="0"/>
  </r>
  <r>
    <x v="1"/>
    <x v="11"/>
    <x v="1"/>
    <x v="7"/>
    <x v="7"/>
    <x v="19"/>
    <n v="112"/>
    <x v="19"/>
    <x v="0"/>
  </r>
  <r>
    <x v="1"/>
    <x v="11"/>
    <x v="4"/>
    <x v="8"/>
    <x v="8"/>
    <x v="20"/>
    <n v="5126.4639999999999"/>
    <x v="20"/>
    <x v="0"/>
  </r>
  <r>
    <x v="1"/>
    <x v="11"/>
    <x v="4"/>
    <x v="9"/>
    <x v="9"/>
    <x v="21"/>
    <n v="5126.1279999999997"/>
    <x v="21"/>
    <x v="0"/>
  </r>
  <r>
    <x v="1"/>
    <x v="11"/>
    <x v="4"/>
    <x v="10"/>
    <x v="10"/>
    <x v="22"/>
    <n v="224"/>
    <x v="22"/>
    <x v="0"/>
  </r>
  <r>
    <x v="1"/>
    <x v="11"/>
    <x v="4"/>
    <x v="11"/>
    <x v="11"/>
    <x v="23"/>
    <n v="5126.0160000000005"/>
    <x v="23"/>
    <x v="0"/>
  </r>
  <r>
    <x v="1"/>
    <x v="11"/>
    <x v="1"/>
    <x v="12"/>
    <x v="12"/>
    <x v="22"/>
    <n v="224"/>
    <x v="22"/>
    <x v="0"/>
  </r>
  <r>
    <x v="1"/>
    <x v="11"/>
    <x v="4"/>
    <x v="14"/>
    <x v="13"/>
    <x v="24"/>
    <n v="5126.576"/>
    <x v="24"/>
    <x v="0"/>
  </r>
  <r>
    <x v="1"/>
    <x v="11"/>
    <x v="5"/>
    <x v="13"/>
    <x v="14"/>
    <x v="25"/>
    <n v="7392"/>
    <x v="25"/>
    <x v="0"/>
  </r>
  <r>
    <x v="2"/>
    <x v="0"/>
    <x v="0"/>
    <x v="0"/>
    <x v="0"/>
    <x v="0"/>
    <n v="5126.576"/>
    <x v="0"/>
    <x v="0"/>
  </r>
  <r>
    <x v="2"/>
    <x v="0"/>
    <x v="0"/>
    <x v="1"/>
    <x v="1"/>
    <x v="1"/>
    <n v="8960"/>
    <x v="1"/>
    <x v="0"/>
  </r>
  <r>
    <x v="2"/>
    <x v="0"/>
    <x v="1"/>
    <x v="2"/>
    <x v="2"/>
    <x v="2"/>
    <n v="5126.4639999999999"/>
    <x v="2"/>
    <x v="1"/>
  </r>
  <r>
    <x v="2"/>
    <x v="0"/>
    <x v="2"/>
    <x v="3"/>
    <x v="3"/>
    <x v="3"/>
    <n v="6432.72"/>
    <x v="3"/>
    <x v="1"/>
  </r>
  <r>
    <x v="2"/>
    <x v="0"/>
    <x v="3"/>
    <x v="4"/>
    <x v="4"/>
    <x v="32"/>
    <n v="7840"/>
    <x v="32"/>
    <x v="1"/>
  </r>
  <r>
    <x v="2"/>
    <x v="0"/>
    <x v="2"/>
    <x v="5"/>
    <x v="5"/>
    <x v="33"/>
    <n v="5128.0320000000002"/>
    <x v="33"/>
    <x v="1"/>
  </r>
  <r>
    <x v="2"/>
    <x v="0"/>
    <x v="3"/>
    <x v="6"/>
    <x v="6"/>
    <x v="32"/>
    <n v="7840"/>
    <x v="32"/>
    <x v="1"/>
  </r>
  <r>
    <x v="2"/>
    <x v="0"/>
    <x v="1"/>
    <x v="7"/>
    <x v="7"/>
    <x v="34"/>
    <n v="112"/>
    <x v="34"/>
    <x v="1"/>
  </r>
  <r>
    <x v="2"/>
    <x v="0"/>
    <x v="4"/>
    <x v="8"/>
    <x v="8"/>
    <x v="40"/>
    <n v="5126.4639999999999"/>
    <x v="40"/>
    <x v="1"/>
  </r>
  <r>
    <x v="2"/>
    <x v="0"/>
    <x v="4"/>
    <x v="9"/>
    <x v="9"/>
    <x v="41"/>
    <n v="5126.1279999999997"/>
    <x v="41"/>
    <x v="1"/>
  </r>
  <r>
    <x v="2"/>
    <x v="0"/>
    <x v="4"/>
    <x v="10"/>
    <x v="10"/>
    <x v="19"/>
    <n v="224"/>
    <x v="19"/>
    <x v="1"/>
  </r>
  <r>
    <x v="2"/>
    <x v="0"/>
    <x v="4"/>
    <x v="11"/>
    <x v="11"/>
    <x v="42"/>
    <n v="5126.0160000000005"/>
    <x v="42"/>
    <x v="1"/>
  </r>
  <r>
    <x v="2"/>
    <x v="0"/>
    <x v="1"/>
    <x v="12"/>
    <x v="12"/>
    <x v="22"/>
    <n v="224"/>
    <x v="22"/>
    <x v="1"/>
  </r>
  <r>
    <x v="2"/>
    <x v="0"/>
    <x v="5"/>
    <x v="13"/>
    <x v="13"/>
    <x v="24"/>
    <n v="7392"/>
    <x v="24"/>
    <x v="1"/>
  </r>
  <r>
    <x v="2"/>
    <x v="0"/>
    <x v="4"/>
    <x v="14"/>
    <x v="13"/>
    <x v="43"/>
    <n v="5126.576"/>
    <x v="43"/>
    <x v="1"/>
  </r>
  <r>
    <x v="2"/>
    <x v="1"/>
    <x v="0"/>
    <x v="0"/>
    <x v="0"/>
    <x v="24"/>
    <n v="5126.576"/>
    <x v="24"/>
    <x v="1"/>
  </r>
  <r>
    <x v="2"/>
    <x v="1"/>
    <x v="0"/>
    <x v="1"/>
    <x v="1"/>
    <x v="26"/>
    <n v="8960"/>
    <x v="26"/>
    <x v="1"/>
  </r>
  <r>
    <x v="2"/>
    <x v="1"/>
    <x v="1"/>
    <x v="2"/>
    <x v="2"/>
    <x v="20"/>
    <n v="5126.4639999999999"/>
    <x v="20"/>
    <x v="1"/>
  </r>
  <r>
    <x v="2"/>
    <x v="1"/>
    <x v="2"/>
    <x v="3"/>
    <x v="3"/>
    <x v="27"/>
    <n v="6432.72"/>
    <x v="27"/>
    <x v="1"/>
  </r>
  <r>
    <x v="2"/>
    <x v="1"/>
    <x v="3"/>
    <x v="4"/>
    <x v="4"/>
    <x v="17"/>
    <n v="7840"/>
    <x v="17"/>
    <x v="1"/>
  </r>
  <r>
    <x v="2"/>
    <x v="1"/>
    <x v="2"/>
    <x v="5"/>
    <x v="5"/>
    <x v="18"/>
    <n v="5128.0320000000002"/>
    <x v="18"/>
    <x v="1"/>
  </r>
  <r>
    <x v="2"/>
    <x v="1"/>
    <x v="3"/>
    <x v="6"/>
    <x v="6"/>
    <x v="17"/>
    <n v="7840"/>
    <x v="17"/>
    <x v="1"/>
  </r>
  <r>
    <x v="2"/>
    <x v="1"/>
    <x v="1"/>
    <x v="7"/>
    <x v="7"/>
    <x v="19"/>
    <n v="112"/>
    <x v="19"/>
    <x v="1"/>
  </r>
  <r>
    <x v="2"/>
    <x v="1"/>
    <x v="4"/>
    <x v="8"/>
    <x v="8"/>
    <x v="40"/>
    <n v="5126.4639999999999"/>
    <x v="40"/>
    <x v="1"/>
  </r>
  <r>
    <x v="2"/>
    <x v="1"/>
    <x v="4"/>
    <x v="9"/>
    <x v="9"/>
    <x v="41"/>
    <n v="5126.1279999999997"/>
    <x v="41"/>
    <x v="1"/>
  </r>
  <r>
    <x v="2"/>
    <x v="1"/>
    <x v="4"/>
    <x v="10"/>
    <x v="10"/>
    <x v="19"/>
    <n v="224"/>
    <x v="19"/>
    <x v="1"/>
  </r>
  <r>
    <x v="2"/>
    <x v="1"/>
    <x v="4"/>
    <x v="11"/>
    <x v="11"/>
    <x v="42"/>
    <n v="5126.0160000000005"/>
    <x v="42"/>
    <x v="1"/>
  </r>
  <r>
    <x v="2"/>
    <x v="1"/>
    <x v="1"/>
    <x v="12"/>
    <x v="12"/>
    <x v="22"/>
    <n v="224"/>
    <x v="22"/>
    <x v="0"/>
  </r>
  <r>
    <x v="2"/>
    <x v="1"/>
    <x v="4"/>
    <x v="14"/>
    <x v="13"/>
    <x v="43"/>
    <n v="5126.576"/>
    <x v="43"/>
    <x v="0"/>
  </r>
  <r>
    <x v="2"/>
    <x v="1"/>
    <x v="5"/>
    <x v="13"/>
    <x v="14"/>
    <x v="25"/>
    <n v="7392"/>
    <x v="25"/>
    <x v="0"/>
  </r>
  <r>
    <x v="2"/>
    <x v="2"/>
    <x v="0"/>
    <x v="0"/>
    <x v="0"/>
    <x v="24"/>
    <n v="5126.576"/>
    <x v="24"/>
    <x v="0"/>
  </r>
  <r>
    <x v="2"/>
    <x v="2"/>
    <x v="0"/>
    <x v="1"/>
    <x v="1"/>
    <x v="26"/>
    <n v="8960"/>
    <x v="26"/>
    <x v="0"/>
  </r>
  <r>
    <x v="2"/>
    <x v="2"/>
    <x v="1"/>
    <x v="2"/>
    <x v="2"/>
    <x v="20"/>
    <n v="5126.4639999999999"/>
    <x v="20"/>
    <x v="0"/>
  </r>
  <r>
    <x v="2"/>
    <x v="2"/>
    <x v="2"/>
    <x v="3"/>
    <x v="3"/>
    <x v="27"/>
    <n v="6432.72"/>
    <x v="27"/>
    <x v="0"/>
  </r>
  <r>
    <x v="2"/>
    <x v="2"/>
    <x v="3"/>
    <x v="4"/>
    <x v="4"/>
    <x v="17"/>
    <n v="7840"/>
    <x v="17"/>
    <x v="0"/>
  </r>
  <r>
    <x v="2"/>
    <x v="2"/>
    <x v="2"/>
    <x v="5"/>
    <x v="5"/>
    <x v="18"/>
    <n v="5128.0320000000002"/>
    <x v="18"/>
    <x v="0"/>
  </r>
  <r>
    <x v="2"/>
    <x v="2"/>
    <x v="3"/>
    <x v="6"/>
    <x v="6"/>
    <x v="17"/>
    <n v="7840"/>
    <x v="17"/>
    <x v="0"/>
  </r>
  <r>
    <x v="2"/>
    <x v="2"/>
    <x v="1"/>
    <x v="7"/>
    <x v="7"/>
    <x v="19"/>
    <n v="112"/>
    <x v="19"/>
    <x v="0"/>
  </r>
  <r>
    <x v="2"/>
    <x v="2"/>
    <x v="4"/>
    <x v="8"/>
    <x v="8"/>
    <x v="40"/>
    <n v="5126.4639999999999"/>
    <x v="40"/>
    <x v="0"/>
  </r>
  <r>
    <x v="2"/>
    <x v="2"/>
    <x v="4"/>
    <x v="9"/>
    <x v="9"/>
    <x v="41"/>
    <n v="5126.1279999999997"/>
    <x v="41"/>
    <x v="0"/>
  </r>
  <r>
    <x v="2"/>
    <x v="2"/>
    <x v="4"/>
    <x v="10"/>
    <x v="10"/>
    <x v="19"/>
    <n v="224"/>
    <x v="19"/>
    <x v="0"/>
  </r>
  <r>
    <x v="2"/>
    <x v="2"/>
    <x v="4"/>
    <x v="11"/>
    <x v="11"/>
    <x v="42"/>
    <n v="5126.0160000000005"/>
    <x v="42"/>
    <x v="0"/>
  </r>
  <r>
    <x v="2"/>
    <x v="2"/>
    <x v="1"/>
    <x v="12"/>
    <x v="12"/>
    <x v="22"/>
    <n v="224"/>
    <x v="22"/>
    <x v="0"/>
  </r>
  <r>
    <x v="2"/>
    <x v="2"/>
    <x v="4"/>
    <x v="14"/>
    <x v="13"/>
    <x v="44"/>
    <n v="5126.576"/>
    <x v="44"/>
    <x v="0"/>
  </r>
  <r>
    <x v="2"/>
    <x v="2"/>
    <x v="5"/>
    <x v="13"/>
    <x v="14"/>
    <x v="25"/>
    <n v="7392"/>
    <x v="25"/>
    <x v="1"/>
  </r>
  <r>
    <x v="2"/>
    <x v="3"/>
    <x v="0"/>
    <x v="0"/>
    <x v="0"/>
    <x v="24"/>
    <n v="5126.576"/>
    <x v="24"/>
    <x v="1"/>
  </r>
  <r>
    <x v="2"/>
    <x v="3"/>
    <x v="0"/>
    <x v="1"/>
    <x v="1"/>
    <x v="26"/>
    <n v="8960"/>
    <x v="26"/>
    <x v="1"/>
  </r>
  <r>
    <x v="2"/>
    <x v="3"/>
    <x v="1"/>
    <x v="2"/>
    <x v="2"/>
    <x v="20"/>
    <n v="5126.4639999999999"/>
    <x v="20"/>
    <x v="1"/>
  </r>
  <r>
    <x v="2"/>
    <x v="3"/>
    <x v="2"/>
    <x v="3"/>
    <x v="3"/>
    <x v="27"/>
    <n v="6432.72"/>
    <x v="27"/>
    <x v="1"/>
  </r>
  <r>
    <x v="2"/>
    <x v="3"/>
    <x v="3"/>
    <x v="4"/>
    <x v="4"/>
    <x v="17"/>
    <n v="7840"/>
    <x v="17"/>
    <x v="1"/>
  </r>
  <r>
    <x v="2"/>
    <x v="3"/>
    <x v="2"/>
    <x v="5"/>
    <x v="5"/>
    <x v="18"/>
    <n v="5128.0320000000002"/>
    <x v="18"/>
    <x v="1"/>
  </r>
  <r>
    <x v="2"/>
    <x v="3"/>
    <x v="3"/>
    <x v="6"/>
    <x v="6"/>
    <x v="17"/>
    <n v="7840"/>
    <x v="17"/>
    <x v="1"/>
  </r>
  <r>
    <x v="2"/>
    <x v="3"/>
    <x v="1"/>
    <x v="7"/>
    <x v="7"/>
    <x v="19"/>
    <n v="112"/>
    <x v="19"/>
    <x v="1"/>
  </r>
  <r>
    <x v="2"/>
    <x v="3"/>
    <x v="4"/>
    <x v="8"/>
    <x v="8"/>
    <x v="40"/>
    <n v="5126.4639999999999"/>
    <x v="40"/>
    <x v="1"/>
  </r>
  <r>
    <x v="2"/>
    <x v="3"/>
    <x v="4"/>
    <x v="9"/>
    <x v="9"/>
    <x v="41"/>
    <n v="5126.1279999999997"/>
    <x v="41"/>
    <x v="1"/>
  </r>
  <r>
    <x v="2"/>
    <x v="3"/>
    <x v="4"/>
    <x v="10"/>
    <x v="10"/>
    <x v="19"/>
    <n v="224"/>
    <x v="19"/>
    <x v="1"/>
  </r>
  <r>
    <x v="2"/>
    <x v="3"/>
    <x v="4"/>
    <x v="11"/>
    <x v="11"/>
    <x v="42"/>
    <n v="5126.0160000000005"/>
    <x v="42"/>
    <x v="1"/>
  </r>
  <r>
    <x v="2"/>
    <x v="3"/>
    <x v="1"/>
    <x v="12"/>
    <x v="12"/>
    <x v="22"/>
    <n v="224"/>
    <x v="22"/>
    <x v="1"/>
  </r>
  <r>
    <x v="2"/>
    <x v="3"/>
    <x v="4"/>
    <x v="14"/>
    <x v="13"/>
    <x v="44"/>
    <n v="5126.576"/>
    <x v="44"/>
    <x v="1"/>
  </r>
  <r>
    <x v="2"/>
    <x v="3"/>
    <x v="5"/>
    <x v="13"/>
    <x v="14"/>
    <x v="31"/>
    <n v="7392"/>
    <x v="31"/>
    <x v="1"/>
  </r>
  <r>
    <x v="2"/>
    <x v="4"/>
    <x v="0"/>
    <x v="0"/>
    <x v="0"/>
    <x v="24"/>
    <n v="5126.576"/>
    <x v="24"/>
    <x v="0"/>
  </r>
  <r>
    <x v="2"/>
    <x v="4"/>
    <x v="0"/>
    <x v="1"/>
    <x v="1"/>
    <x v="14"/>
    <n v="8960"/>
    <x v="14"/>
    <x v="0"/>
  </r>
  <r>
    <x v="2"/>
    <x v="4"/>
    <x v="1"/>
    <x v="2"/>
    <x v="2"/>
    <x v="15"/>
    <n v="5126.4639999999999"/>
    <x v="15"/>
    <x v="0"/>
  </r>
  <r>
    <x v="2"/>
    <x v="4"/>
    <x v="2"/>
    <x v="3"/>
    <x v="3"/>
    <x v="16"/>
    <n v="6432.72"/>
    <x v="16"/>
    <x v="0"/>
  </r>
  <r>
    <x v="2"/>
    <x v="4"/>
    <x v="3"/>
    <x v="4"/>
    <x v="4"/>
    <x v="4"/>
    <n v="7840"/>
    <x v="4"/>
    <x v="0"/>
  </r>
  <r>
    <x v="2"/>
    <x v="4"/>
    <x v="2"/>
    <x v="5"/>
    <x v="5"/>
    <x v="29"/>
    <n v="5128.0320000000002"/>
    <x v="29"/>
    <x v="1"/>
  </r>
  <r>
    <x v="2"/>
    <x v="4"/>
    <x v="3"/>
    <x v="6"/>
    <x v="6"/>
    <x v="4"/>
    <n v="7840"/>
    <x v="4"/>
    <x v="1"/>
  </r>
  <r>
    <x v="2"/>
    <x v="4"/>
    <x v="1"/>
    <x v="7"/>
    <x v="7"/>
    <x v="30"/>
    <n v="112"/>
    <x v="30"/>
    <x v="1"/>
  </r>
  <r>
    <x v="2"/>
    <x v="4"/>
    <x v="4"/>
    <x v="8"/>
    <x v="8"/>
    <x v="45"/>
    <n v="5126.4639999999999"/>
    <x v="45"/>
    <x v="1"/>
  </r>
  <r>
    <x v="2"/>
    <x v="4"/>
    <x v="4"/>
    <x v="9"/>
    <x v="9"/>
    <x v="41"/>
    <n v="5126.1279999999997"/>
    <x v="41"/>
    <x v="1"/>
  </r>
  <r>
    <x v="2"/>
    <x v="4"/>
    <x v="4"/>
    <x v="10"/>
    <x v="10"/>
    <x v="19"/>
    <n v="224"/>
    <x v="19"/>
    <x v="1"/>
  </r>
  <r>
    <x v="2"/>
    <x v="4"/>
    <x v="4"/>
    <x v="11"/>
    <x v="11"/>
    <x v="42"/>
    <n v="5126.0160000000005"/>
    <x v="42"/>
    <x v="1"/>
  </r>
  <r>
    <x v="2"/>
    <x v="4"/>
    <x v="1"/>
    <x v="12"/>
    <x v="12"/>
    <x v="22"/>
    <n v="224"/>
    <x v="22"/>
    <x v="1"/>
  </r>
  <r>
    <x v="2"/>
    <x v="4"/>
    <x v="4"/>
    <x v="14"/>
    <x v="13"/>
    <x v="43"/>
    <n v="5126.576"/>
    <x v="43"/>
    <x v="1"/>
  </r>
  <r>
    <x v="2"/>
    <x v="4"/>
    <x v="5"/>
    <x v="13"/>
    <x v="14"/>
    <x v="24"/>
    <n v="7392"/>
    <x v="24"/>
    <x v="0"/>
  </r>
  <r>
    <x v="2"/>
    <x v="5"/>
    <x v="0"/>
    <x v="0"/>
    <x v="0"/>
    <x v="24"/>
    <n v="5126.576"/>
    <x v="24"/>
    <x v="1"/>
  </r>
  <r>
    <x v="2"/>
    <x v="5"/>
    <x v="0"/>
    <x v="1"/>
    <x v="1"/>
    <x v="26"/>
    <n v="8960"/>
    <x v="26"/>
    <x v="0"/>
  </r>
  <r>
    <x v="2"/>
    <x v="5"/>
    <x v="1"/>
    <x v="2"/>
    <x v="2"/>
    <x v="20"/>
    <n v="5126.4639999999999"/>
    <x v="20"/>
    <x v="0"/>
  </r>
  <r>
    <x v="2"/>
    <x v="5"/>
    <x v="2"/>
    <x v="3"/>
    <x v="3"/>
    <x v="27"/>
    <n v="6432.72"/>
    <x v="27"/>
    <x v="0"/>
  </r>
  <r>
    <x v="2"/>
    <x v="5"/>
    <x v="3"/>
    <x v="4"/>
    <x v="4"/>
    <x v="17"/>
    <n v="7840"/>
    <x v="17"/>
    <x v="0"/>
  </r>
  <r>
    <x v="2"/>
    <x v="5"/>
    <x v="2"/>
    <x v="5"/>
    <x v="5"/>
    <x v="18"/>
    <n v="5128.0320000000002"/>
    <x v="18"/>
    <x v="0"/>
  </r>
  <r>
    <x v="2"/>
    <x v="5"/>
    <x v="3"/>
    <x v="6"/>
    <x v="6"/>
    <x v="17"/>
    <n v="7840"/>
    <x v="17"/>
    <x v="0"/>
  </r>
  <r>
    <x v="2"/>
    <x v="5"/>
    <x v="1"/>
    <x v="7"/>
    <x v="7"/>
    <x v="19"/>
    <n v="112"/>
    <x v="19"/>
    <x v="0"/>
  </r>
  <r>
    <x v="2"/>
    <x v="5"/>
    <x v="4"/>
    <x v="8"/>
    <x v="8"/>
    <x v="40"/>
    <n v="5126.4639999999999"/>
    <x v="40"/>
    <x v="0"/>
  </r>
  <r>
    <x v="2"/>
    <x v="5"/>
    <x v="4"/>
    <x v="9"/>
    <x v="9"/>
    <x v="41"/>
    <n v="5126.1279999999997"/>
    <x v="41"/>
    <x v="0"/>
  </r>
  <r>
    <x v="2"/>
    <x v="5"/>
    <x v="4"/>
    <x v="10"/>
    <x v="10"/>
    <x v="19"/>
    <n v="224"/>
    <x v="19"/>
    <x v="0"/>
  </r>
  <r>
    <x v="2"/>
    <x v="5"/>
    <x v="4"/>
    <x v="11"/>
    <x v="11"/>
    <x v="42"/>
    <n v="5126.0160000000005"/>
    <x v="42"/>
    <x v="0"/>
  </r>
  <r>
    <x v="2"/>
    <x v="5"/>
    <x v="1"/>
    <x v="12"/>
    <x v="12"/>
    <x v="22"/>
    <n v="224"/>
    <x v="22"/>
    <x v="0"/>
  </r>
  <r>
    <x v="2"/>
    <x v="5"/>
    <x v="5"/>
    <x v="13"/>
    <x v="13"/>
    <x v="24"/>
    <n v="7392"/>
    <x v="24"/>
    <x v="0"/>
  </r>
  <r>
    <x v="2"/>
    <x v="5"/>
    <x v="4"/>
    <x v="14"/>
    <x v="13"/>
    <x v="44"/>
    <n v="5126.576"/>
    <x v="44"/>
    <x v="0"/>
  </r>
  <r>
    <x v="2"/>
    <x v="6"/>
    <x v="0"/>
    <x v="0"/>
    <x v="0"/>
    <x v="24"/>
    <n v="5126.576"/>
    <x v="24"/>
    <x v="0"/>
  </r>
  <r>
    <x v="2"/>
    <x v="6"/>
    <x v="0"/>
    <x v="1"/>
    <x v="1"/>
    <x v="26"/>
    <n v="8960"/>
    <x v="26"/>
    <x v="0"/>
  </r>
  <r>
    <x v="2"/>
    <x v="6"/>
    <x v="1"/>
    <x v="2"/>
    <x v="2"/>
    <x v="20"/>
    <n v="5126.4639999999999"/>
    <x v="20"/>
    <x v="0"/>
  </r>
  <r>
    <x v="2"/>
    <x v="6"/>
    <x v="2"/>
    <x v="3"/>
    <x v="3"/>
    <x v="27"/>
    <n v="6432.72"/>
    <x v="27"/>
    <x v="0"/>
  </r>
  <r>
    <x v="2"/>
    <x v="6"/>
    <x v="3"/>
    <x v="4"/>
    <x v="4"/>
    <x v="17"/>
    <n v="7840"/>
    <x v="17"/>
    <x v="0"/>
  </r>
  <r>
    <x v="2"/>
    <x v="6"/>
    <x v="2"/>
    <x v="5"/>
    <x v="5"/>
    <x v="18"/>
    <n v="5128.0320000000002"/>
    <x v="18"/>
    <x v="0"/>
  </r>
  <r>
    <x v="2"/>
    <x v="6"/>
    <x v="3"/>
    <x v="6"/>
    <x v="6"/>
    <x v="17"/>
    <n v="7840"/>
    <x v="17"/>
    <x v="0"/>
  </r>
  <r>
    <x v="2"/>
    <x v="6"/>
    <x v="1"/>
    <x v="7"/>
    <x v="7"/>
    <x v="19"/>
    <n v="112"/>
    <x v="19"/>
    <x v="0"/>
  </r>
  <r>
    <x v="2"/>
    <x v="6"/>
    <x v="4"/>
    <x v="8"/>
    <x v="8"/>
    <x v="40"/>
    <n v="5126.4639999999999"/>
    <x v="40"/>
    <x v="0"/>
  </r>
  <r>
    <x v="2"/>
    <x v="6"/>
    <x v="4"/>
    <x v="9"/>
    <x v="9"/>
    <x v="41"/>
    <n v="5126.1279999999997"/>
    <x v="41"/>
    <x v="0"/>
  </r>
  <r>
    <x v="2"/>
    <x v="6"/>
    <x v="4"/>
    <x v="10"/>
    <x v="10"/>
    <x v="19"/>
    <n v="224"/>
    <x v="19"/>
    <x v="0"/>
  </r>
  <r>
    <x v="2"/>
    <x v="6"/>
    <x v="4"/>
    <x v="11"/>
    <x v="11"/>
    <x v="42"/>
    <n v="5126.0160000000005"/>
    <x v="42"/>
    <x v="0"/>
  </r>
  <r>
    <x v="2"/>
    <x v="6"/>
    <x v="1"/>
    <x v="12"/>
    <x v="12"/>
    <x v="22"/>
    <n v="224"/>
    <x v="22"/>
    <x v="0"/>
  </r>
  <r>
    <x v="2"/>
    <x v="6"/>
    <x v="4"/>
    <x v="14"/>
    <x v="13"/>
    <x v="44"/>
    <n v="5126.576"/>
    <x v="44"/>
    <x v="0"/>
  </r>
  <r>
    <x v="2"/>
    <x v="6"/>
    <x v="5"/>
    <x v="13"/>
    <x v="14"/>
    <x v="25"/>
    <n v="7392"/>
    <x v="25"/>
    <x v="0"/>
  </r>
  <r>
    <x v="2"/>
    <x v="7"/>
    <x v="0"/>
    <x v="0"/>
    <x v="0"/>
    <x v="24"/>
    <n v="5126.576"/>
    <x v="24"/>
    <x v="0"/>
  </r>
  <r>
    <x v="2"/>
    <x v="7"/>
    <x v="0"/>
    <x v="1"/>
    <x v="1"/>
    <x v="26"/>
    <n v="8960"/>
    <x v="26"/>
    <x v="0"/>
  </r>
  <r>
    <x v="2"/>
    <x v="7"/>
    <x v="1"/>
    <x v="2"/>
    <x v="2"/>
    <x v="20"/>
    <n v="5126.4639999999999"/>
    <x v="20"/>
    <x v="0"/>
  </r>
  <r>
    <x v="2"/>
    <x v="7"/>
    <x v="2"/>
    <x v="3"/>
    <x v="3"/>
    <x v="27"/>
    <n v="6432.72"/>
    <x v="27"/>
    <x v="0"/>
  </r>
  <r>
    <x v="2"/>
    <x v="7"/>
    <x v="3"/>
    <x v="4"/>
    <x v="4"/>
    <x v="17"/>
    <n v="7840"/>
    <x v="17"/>
    <x v="0"/>
  </r>
  <r>
    <x v="2"/>
    <x v="7"/>
    <x v="2"/>
    <x v="5"/>
    <x v="5"/>
    <x v="29"/>
    <n v="5128.0320000000002"/>
    <x v="29"/>
    <x v="0"/>
  </r>
  <r>
    <x v="2"/>
    <x v="7"/>
    <x v="3"/>
    <x v="6"/>
    <x v="6"/>
    <x v="4"/>
    <n v="7840"/>
    <x v="4"/>
    <x v="0"/>
  </r>
  <r>
    <x v="2"/>
    <x v="7"/>
    <x v="1"/>
    <x v="7"/>
    <x v="7"/>
    <x v="30"/>
    <n v="112"/>
    <x v="30"/>
    <x v="0"/>
  </r>
  <r>
    <x v="2"/>
    <x v="7"/>
    <x v="4"/>
    <x v="8"/>
    <x v="8"/>
    <x v="45"/>
    <n v="5126.4639999999999"/>
    <x v="45"/>
    <x v="0"/>
  </r>
  <r>
    <x v="2"/>
    <x v="7"/>
    <x v="4"/>
    <x v="9"/>
    <x v="9"/>
    <x v="46"/>
    <n v="5126.1279999999997"/>
    <x v="46"/>
    <x v="0"/>
  </r>
  <r>
    <x v="2"/>
    <x v="7"/>
    <x v="4"/>
    <x v="10"/>
    <x v="10"/>
    <x v="47"/>
    <n v="224"/>
    <x v="47"/>
    <x v="0"/>
  </r>
  <r>
    <x v="2"/>
    <x v="7"/>
    <x v="4"/>
    <x v="11"/>
    <x v="11"/>
    <x v="48"/>
    <n v="5126.0160000000005"/>
    <x v="48"/>
    <x v="0"/>
  </r>
  <r>
    <x v="2"/>
    <x v="7"/>
    <x v="1"/>
    <x v="12"/>
    <x v="12"/>
    <x v="36"/>
    <n v="224"/>
    <x v="36"/>
    <x v="0"/>
  </r>
  <r>
    <x v="2"/>
    <x v="7"/>
    <x v="4"/>
    <x v="14"/>
    <x v="13"/>
    <x v="49"/>
    <n v="5126.576"/>
    <x v="49"/>
    <x v="0"/>
  </r>
  <r>
    <x v="2"/>
    <x v="7"/>
    <x v="5"/>
    <x v="13"/>
    <x v="14"/>
    <x v="39"/>
    <n v="7392"/>
    <x v="39"/>
    <x v="0"/>
  </r>
  <r>
    <x v="2"/>
    <x v="8"/>
    <x v="0"/>
    <x v="0"/>
    <x v="0"/>
    <x v="24"/>
    <n v="5126.576"/>
    <x v="24"/>
    <x v="0"/>
  </r>
  <r>
    <x v="2"/>
    <x v="8"/>
    <x v="0"/>
    <x v="1"/>
    <x v="1"/>
    <x v="26"/>
    <n v="8960"/>
    <x v="26"/>
    <x v="0"/>
  </r>
  <r>
    <x v="2"/>
    <x v="8"/>
    <x v="1"/>
    <x v="2"/>
    <x v="2"/>
    <x v="20"/>
    <n v="5126.4639999999999"/>
    <x v="20"/>
    <x v="0"/>
  </r>
  <r>
    <x v="2"/>
    <x v="8"/>
    <x v="2"/>
    <x v="3"/>
    <x v="3"/>
    <x v="27"/>
    <n v="6432.72"/>
    <x v="27"/>
    <x v="0"/>
  </r>
  <r>
    <x v="2"/>
    <x v="8"/>
    <x v="3"/>
    <x v="4"/>
    <x v="4"/>
    <x v="17"/>
    <n v="7840"/>
    <x v="17"/>
    <x v="0"/>
  </r>
  <r>
    <x v="2"/>
    <x v="8"/>
    <x v="2"/>
    <x v="5"/>
    <x v="5"/>
    <x v="18"/>
    <n v="5128.0320000000002"/>
    <x v="18"/>
    <x v="0"/>
  </r>
  <r>
    <x v="2"/>
    <x v="8"/>
    <x v="3"/>
    <x v="6"/>
    <x v="6"/>
    <x v="17"/>
    <n v="7840"/>
    <x v="17"/>
    <x v="0"/>
  </r>
  <r>
    <x v="2"/>
    <x v="8"/>
    <x v="1"/>
    <x v="7"/>
    <x v="7"/>
    <x v="19"/>
    <n v="112"/>
    <x v="19"/>
    <x v="0"/>
  </r>
  <r>
    <x v="2"/>
    <x v="8"/>
    <x v="4"/>
    <x v="8"/>
    <x v="8"/>
    <x v="40"/>
    <n v="5126.4639999999999"/>
    <x v="40"/>
    <x v="0"/>
  </r>
  <r>
    <x v="2"/>
    <x v="8"/>
    <x v="4"/>
    <x v="9"/>
    <x v="9"/>
    <x v="41"/>
    <n v="5126.1279999999997"/>
    <x v="41"/>
    <x v="0"/>
  </r>
  <r>
    <x v="2"/>
    <x v="8"/>
    <x v="4"/>
    <x v="10"/>
    <x v="10"/>
    <x v="19"/>
    <n v="224"/>
    <x v="19"/>
    <x v="0"/>
  </r>
  <r>
    <x v="2"/>
    <x v="8"/>
    <x v="4"/>
    <x v="11"/>
    <x v="11"/>
    <x v="50"/>
    <n v="5126.0160000000005"/>
    <x v="50"/>
    <x v="0"/>
  </r>
  <r>
    <x v="2"/>
    <x v="8"/>
    <x v="1"/>
    <x v="12"/>
    <x v="12"/>
    <x v="9"/>
    <n v="224"/>
    <x v="9"/>
    <x v="0"/>
  </r>
  <r>
    <x v="2"/>
    <x v="8"/>
    <x v="4"/>
    <x v="14"/>
    <x v="13"/>
    <x v="51"/>
    <n v="5126.576"/>
    <x v="51"/>
    <x v="0"/>
  </r>
  <r>
    <x v="2"/>
    <x v="8"/>
    <x v="5"/>
    <x v="13"/>
    <x v="14"/>
    <x v="31"/>
    <n v="7392"/>
    <x v="31"/>
    <x v="0"/>
  </r>
  <r>
    <x v="2"/>
    <x v="9"/>
    <x v="0"/>
    <x v="0"/>
    <x v="0"/>
    <x v="13"/>
    <n v="5126.576"/>
    <x v="13"/>
    <x v="0"/>
  </r>
  <r>
    <x v="2"/>
    <x v="9"/>
    <x v="0"/>
    <x v="1"/>
    <x v="1"/>
    <x v="52"/>
    <n v="8960"/>
    <x v="52"/>
    <x v="0"/>
  </r>
  <r>
    <x v="2"/>
    <x v="9"/>
    <x v="1"/>
    <x v="2"/>
    <x v="2"/>
    <x v="53"/>
    <n v="5126.4639999999999"/>
    <x v="53"/>
    <x v="0"/>
  </r>
  <r>
    <x v="2"/>
    <x v="9"/>
    <x v="2"/>
    <x v="3"/>
    <x v="3"/>
    <x v="54"/>
    <n v="6432.72"/>
    <x v="54"/>
    <x v="0"/>
  </r>
  <r>
    <x v="2"/>
    <x v="9"/>
    <x v="3"/>
    <x v="4"/>
    <x v="4"/>
    <x v="32"/>
    <n v="7840"/>
    <x v="32"/>
    <x v="0"/>
  </r>
  <r>
    <x v="2"/>
    <x v="9"/>
    <x v="2"/>
    <x v="5"/>
    <x v="5"/>
    <x v="33"/>
    <n v="5128.0320000000002"/>
    <x v="33"/>
    <x v="0"/>
  </r>
  <r>
    <x v="2"/>
    <x v="9"/>
    <x v="3"/>
    <x v="6"/>
    <x v="6"/>
    <x v="32"/>
    <n v="7840"/>
    <x v="32"/>
    <x v="0"/>
  </r>
  <r>
    <x v="2"/>
    <x v="9"/>
    <x v="1"/>
    <x v="7"/>
    <x v="7"/>
    <x v="34"/>
    <n v="112"/>
    <x v="34"/>
    <x v="0"/>
  </r>
  <r>
    <x v="2"/>
    <x v="9"/>
    <x v="4"/>
    <x v="8"/>
    <x v="8"/>
    <x v="45"/>
    <n v="5126.4639999999999"/>
    <x v="45"/>
    <x v="0"/>
  </r>
  <r>
    <x v="2"/>
    <x v="9"/>
    <x v="4"/>
    <x v="9"/>
    <x v="9"/>
    <x v="46"/>
    <n v="5126.1279999999997"/>
    <x v="46"/>
    <x v="0"/>
  </r>
  <r>
    <x v="2"/>
    <x v="9"/>
    <x v="4"/>
    <x v="10"/>
    <x v="10"/>
    <x v="30"/>
    <n v="224"/>
    <x v="30"/>
    <x v="0"/>
  </r>
  <r>
    <x v="2"/>
    <x v="9"/>
    <x v="4"/>
    <x v="11"/>
    <x v="11"/>
    <x v="55"/>
    <n v="5126.0160000000005"/>
    <x v="55"/>
    <x v="0"/>
  </r>
  <r>
    <x v="2"/>
    <x v="9"/>
    <x v="1"/>
    <x v="12"/>
    <x v="12"/>
    <x v="56"/>
    <n v="224"/>
    <x v="56"/>
    <x v="0"/>
  </r>
  <r>
    <x v="2"/>
    <x v="9"/>
    <x v="4"/>
    <x v="14"/>
    <x v="13"/>
    <x v="57"/>
    <n v="5126.576"/>
    <x v="57"/>
    <x v="0"/>
  </r>
  <r>
    <x v="2"/>
    <x v="9"/>
    <x v="5"/>
    <x v="13"/>
    <x v="14"/>
    <x v="12"/>
    <n v="7392"/>
    <x v="12"/>
    <x v="0"/>
  </r>
  <r>
    <x v="2"/>
    <x v="10"/>
    <x v="0"/>
    <x v="0"/>
    <x v="0"/>
    <x v="38"/>
    <n v="5126.576"/>
    <x v="38"/>
    <x v="0"/>
  </r>
  <r>
    <x v="2"/>
    <x v="10"/>
    <x v="0"/>
    <x v="1"/>
    <x v="1"/>
    <x v="14"/>
    <n v="8960"/>
    <x v="14"/>
    <x v="0"/>
  </r>
  <r>
    <x v="2"/>
    <x v="10"/>
    <x v="1"/>
    <x v="2"/>
    <x v="2"/>
    <x v="15"/>
    <n v="5126.4639999999999"/>
    <x v="15"/>
    <x v="0"/>
  </r>
  <r>
    <x v="2"/>
    <x v="10"/>
    <x v="2"/>
    <x v="3"/>
    <x v="3"/>
    <x v="16"/>
    <n v="6432.72"/>
    <x v="16"/>
    <x v="0"/>
  </r>
  <r>
    <x v="2"/>
    <x v="10"/>
    <x v="3"/>
    <x v="4"/>
    <x v="4"/>
    <x v="4"/>
    <n v="7840"/>
    <x v="4"/>
    <x v="0"/>
  </r>
  <r>
    <x v="2"/>
    <x v="10"/>
    <x v="2"/>
    <x v="5"/>
    <x v="5"/>
    <x v="29"/>
    <n v="5128.0320000000002"/>
    <x v="29"/>
    <x v="0"/>
  </r>
  <r>
    <x v="2"/>
    <x v="10"/>
    <x v="3"/>
    <x v="6"/>
    <x v="6"/>
    <x v="4"/>
    <n v="7840"/>
    <x v="4"/>
    <x v="0"/>
  </r>
  <r>
    <x v="2"/>
    <x v="10"/>
    <x v="1"/>
    <x v="7"/>
    <x v="7"/>
    <x v="30"/>
    <n v="112"/>
    <x v="30"/>
    <x v="0"/>
  </r>
  <r>
    <x v="2"/>
    <x v="10"/>
    <x v="4"/>
    <x v="8"/>
    <x v="8"/>
    <x v="45"/>
    <n v="5126.4639999999999"/>
    <x v="45"/>
    <x v="0"/>
  </r>
  <r>
    <x v="2"/>
    <x v="10"/>
    <x v="4"/>
    <x v="9"/>
    <x v="9"/>
    <x v="41"/>
    <n v="5126.1279999999997"/>
    <x v="41"/>
    <x v="0"/>
  </r>
  <r>
    <x v="2"/>
    <x v="10"/>
    <x v="4"/>
    <x v="10"/>
    <x v="10"/>
    <x v="19"/>
    <n v="224"/>
    <x v="19"/>
    <x v="0"/>
  </r>
  <r>
    <x v="2"/>
    <x v="10"/>
    <x v="4"/>
    <x v="11"/>
    <x v="11"/>
    <x v="42"/>
    <n v="5126.0160000000005"/>
    <x v="42"/>
    <x v="1"/>
  </r>
  <r>
    <x v="2"/>
    <x v="10"/>
    <x v="1"/>
    <x v="12"/>
    <x v="12"/>
    <x v="22"/>
    <n v="224"/>
    <x v="22"/>
    <x v="1"/>
  </r>
  <r>
    <x v="2"/>
    <x v="10"/>
    <x v="4"/>
    <x v="14"/>
    <x v="13"/>
    <x v="44"/>
    <n v="5126.576"/>
    <x v="44"/>
    <x v="1"/>
  </r>
  <r>
    <x v="2"/>
    <x v="10"/>
    <x v="5"/>
    <x v="13"/>
    <x v="14"/>
    <x v="25"/>
    <n v="7392"/>
    <x v="25"/>
    <x v="1"/>
  </r>
  <r>
    <x v="2"/>
    <x v="11"/>
    <x v="0"/>
    <x v="0"/>
    <x v="0"/>
    <x v="24"/>
    <n v="5126.576"/>
    <x v="24"/>
    <x v="1"/>
  </r>
  <r>
    <x v="2"/>
    <x v="11"/>
    <x v="0"/>
    <x v="1"/>
    <x v="1"/>
    <x v="26"/>
    <n v="8960"/>
    <x v="26"/>
    <x v="1"/>
  </r>
  <r>
    <x v="2"/>
    <x v="11"/>
    <x v="1"/>
    <x v="2"/>
    <x v="2"/>
    <x v="20"/>
    <n v="5126.4639999999999"/>
    <x v="20"/>
    <x v="1"/>
  </r>
  <r>
    <x v="2"/>
    <x v="11"/>
    <x v="2"/>
    <x v="3"/>
    <x v="3"/>
    <x v="27"/>
    <n v="6432.72"/>
    <x v="27"/>
    <x v="1"/>
  </r>
  <r>
    <x v="2"/>
    <x v="11"/>
    <x v="3"/>
    <x v="4"/>
    <x v="4"/>
    <x v="17"/>
    <n v="7840"/>
    <x v="17"/>
    <x v="1"/>
  </r>
  <r>
    <x v="2"/>
    <x v="11"/>
    <x v="2"/>
    <x v="5"/>
    <x v="5"/>
    <x v="18"/>
    <n v="5128.0320000000002"/>
    <x v="18"/>
    <x v="1"/>
  </r>
  <r>
    <x v="2"/>
    <x v="11"/>
    <x v="3"/>
    <x v="6"/>
    <x v="6"/>
    <x v="17"/>
    <n v="7840"/>
    <x v="17"/>
    <x v="1"/>
  </r>
  <r>
    <x v="2"/>
    <x v="11"/>
    <x v="1"/>
    <x v="7"/>
    <x v="7"/>
    <x v="19"/>
    <n v="112"/>
    <x v="19"/>
    <x v="1"/>
  </r>
  <r>
    <x v="2"/>
    <x v="11"/>
    <x v="4"/>
    <x v="8"/>
    <x v="8"/>
    <x v="40"/>
    <n v="5126.4639999999999"/>
    <x v="40"/>
    <x v="1"/>
  </r>
  <r>
    <x v="2"/>
    <x v="11"/>
    <x v="4"/>
    <x v="9"/>
    <x v="9"/>
    <x v="41"/>
    <n v="5126.1279999999997"/>
    <x v="41"/>
    <x v="1"/>
  </r>
  <r>
    <x v="2"/>
    <x v="11"/>
    <x v="4"/>
    <x v="10"/>
    <x v="10"/>
    <x v="19"/>
    <n v="224"/>
    <x v="19"/>
    <x v="1"/>
  </r>
  <r>
    <x v="2"/>
    <x v="11"/>
    <x v="4"/>
    <x v="11"/>
    <x v="11"/>
    <x v="42"/>
    <n v="5126.0160000000005"/>
    <x v="42"/>
    <x v="1"/>
  </r>
  <r>
    <x v="2"/>
    <x v="11"/>
    <x v="1"/>
    <x v="12"/>
    <x v="12"/>
    <x v="22"/>
    <n v="224"/>
    <x v="22"/>
    <x v="1"/>
  </r>
  <r>
    <x v="2"/>
    <x v="11"/>
    <x v="4"/>
    <x v="14"/>
    <x v="13"/>
    <x v="44"/>
    <n v="5126.576"/>
    <x v="44"/>
    <x v="1"/>
  </r>
  <r>
    <x v="2"/>
    <x v="11"/>
    <x v="5"/>
    <x v="13"/>
    <x v="14"/>
    <x v="25"/>
    <n v="7392"/>
    <x v="25"/>
    <x v="1"/>
  </r>
  <r>
    <x v="3"/>
    <x v="0"/>
    <x v="0"/>
    <x v="0"/>
    <x v="0"/>
    <x v="0"/>
    <n v="5126.576"/>
    <x v="0"/>
    <x v="1"/>
  </r>
  <r>
    <x v="3"/>
    <x v="0"/>
    <x v="0"/>
    <x v="1"/>
    <x v="1"/>
    <x v="1"/>
    <n v="8960"/>
    <x v="1"/>
    <x v="1"/>
  </r>
  <r>
    <x v="3"/>
    <x v="0"/>
    <x v="1"/>
    <x v="2"/>
    <x v="2"/>
    <x v="2"/>
    <n v="5126.4639999999999"/>
    <x v="2"/>
    <x v="1"/>
  </r>
  <r>
    <x v="3"/>
    <x v="0"/>
    <x v="2"/>
    <x v="3"/>
    <x v="3"/>
    <x v="3"/>
    <n v="6432.72"/>
    <x v="3"/>
    <x v="1"/>
  </r>
  <r>
    <x v="3"/>
    <x v="0"/>
    <x v="3"/>
    <x v="4"/>
    <x v="4"/>
    <x v="32"/>
    <n v="7840"/>
    <x v="32"/>
    <x v="0"/>
  </r>
  <r>
    <x v="3"/>
    <x v="0"/>
    <x v="2"/>
    <x v="5"/>
    <x v="5"/>
    <x v="33"/>
    <n v="5128.0320000000002"/>
    <x v="33"/>
    <x v="0"/>
  </r>
  <r>
    <x v="3"/>
    <x v="0"/>
    <x v="3"/>
    <x v="6"/>
    <x v="6"/>
    <x v="32"/>
    <n v="7840"/>
    <x v="32"/>
    <x v="0"/>
  </r>
  <r>
    <x v="3"/>
    <x v="0"/>
    <x v="1"/>
    <x v="7"/>
    <x v="7"/>
    <x v="34"/>
    <n v="112"/>
    <x v="34"/>
    <x v="0"/>
  </r>
  <r>
    <x v="3"/>
    <x v="0"/>
    <x v="4"/>
    <x v="8"/>
    <x v="8"/>
    <x v="40"/>
    <n v="5126.4639999999999"/>
    <x v="40"/>
    <x v="0"/>
  </r>
  <r>
    <x v="3"/>
    <x v="0"/>
    <x v="4"/>
    <x v="9"/>
    <x v="9"/>
    <x v="41"/>
    <n v="5126.1279999999997"/>
    <x v="41"/>
    <x v="0"/>
  </r>
  <r>
    <x v="3"/>
    <x v="0"/>
    <x v="4"/>
    <x v="10"/>
    <x v="10"/>
    <x v="19"/>
    <n v="224"/>
    <x v="19"/>
    <x v="0"/>
  </r>
  <r>
    <x v="3"/>
    <x v="0"/>
    <x v="4"/>
    <x v="11"/>
    <x v="11"/>
    <x v="42"/>
    <n v="5126.0160000000005"/>
    <x v="42"/>
    <x v="0"/>
  </r>
  <r>
    <x v="3"/>
    <x v="0"/>
    <x v="1"/>
    <x v="12"/>
    <x v="12"/>
    <x v="22"/>
    <n v="224"/>
    <x v="22"/>
    <x v="0"/>
  </r>
  <r>
    <x v="3"/>
    <x v="0"/>
    <x v="5"/>
    <x v="13"/>
    <x v="13"/>
    <x v="24"/>
    <n v="7392"/>
    <x v="24"/>
    <x v="0"/>
  </r>
  <r>
    <x v="3"/>
    <x v="0"/>
    <x v="4"/>
    <x v="14"/>
    <x v="13"/>
    <x v="43"/>
    <n v="5126.576"/>
    <x v="43"/>
    <x v="0"/>
  </r>
  <r>
    <x v="3"/>
    <x v="1"/>
    <x v="0"/>
    <x v="0"/>
    <x v="0"/>
    <x v="24"/>
    <n v="5126.576"/>
    <x v="24"/>
    <x v="0"/>
  </r>
  <r>
    <x v="3"/>
    <x v="1"/>
    <x v="0"/>
    <x v="1"/>
    <x v="1"/>
    <x v="26"/>
    <n v="8960"/>
    <x v="26"/>
    <x v="0"/>
  </r>
  <r>
    <x v="3"/>
    <x v="1"/>
    <x v="1"/>
    <x v="2"/>
    <x v="2"/>
    <x v="20"/>
    <n v="5126.4639999999999"/>
    <x v="20"/>
    <x v="0"/>
  </r>
  <r>
    <x v="3"/>
    <x v="1"/>
    <x v="2"/>
    <x v="3"/>
    <x v="3"/>
    <x v="27"/>
    <n v="6432.72"/>
    <x v="27"/>
    <x v="0"/>
  </r>
  <r>
    <x v="3"/>
    <x v="1"/>
    <x v="3"/>
    <x v="4"/>
    <x v="4"/>
    <x v="17"/>
    <n v="7840"/>
    <x v="17"/>
    <x v="0"/>
  </r>
  <r>
    <x v="3"/>
    <x v="1"/>
    <x v="2"/>
    <x v="5"/>
    <x v="5"/>
    <x v="18"/>
    <n v="5128.0320000000002"/>
    <x v="18"/>
    <x v="0"/>
  </r>
  <r>
    <x v="3"/>
    <x v="1"/>
    <x v="3"/>
    <x v="6"/>
    <x v="6"/>
    <x v="17"/>
    <n v="7840"/>
    <x v="17"/>
    <x v="0"/>
  </r>
  <r>
    <x v="3"/>
    <x v="1"/>
    <x v="1"/>
    <x v="7"/>
    <x v="7"/>
    <x v="19"/>
    <n v="112"/>
    <x v="19"/>
    <x v="0"/>
  </r>
  <r>
    <x v="3"/>
    <x v="1"/>
    <x v="4"/>
    <x v="8"/>
    <x v="8"/>
    <x v="40"/>
    <n v="5126.4639999999999"/>
    <x v="40"/>
    <x v="0"/>
  </r>
  <r>
    <x v="3"/>
    <x v="1"/>
    <x v="4"/>
    <x v="9"/>
    <x v="9"/>
    <x v="41"/>
    <n v="5126.1279999999997"/>
    <x v="41"/>
    <x v="0"/>
  </r>
  <r>
    <x v="3"/>
    <x v="1"/>
    <x v="4"/>
    <x v="10"/>
    <x v="10"/>
    <x v="19"/>
    <n v="224"/>
    <x v="19"/>
    <x v="0"/>
  </r>
  <r>
    <x v="3"/>
    <x v="1"/>
    <x v="4"/>
    <x v="11"/>
    <x v="11"/>
    <x v="42"/>
    <n v="5126.0160000000005"/>
    <x v="42"/>
    <x v="0"/>
  </r>
  <r>
    <x v="3"/>
    <x v="1"/>
    <x v="1"/>
    <x v="12"/>
    <x v="12"/>
    <x v="22"/>
    <n v="224"/>
    <x v="22"/>
    <x v="0"/>
  </r>
  <r>
    <x v="3"/>
    <x v="1"/>
    <x v="4"/>
    <x v="14"/>
    <x v="13"/>
    <x v="43"/>
    <n v="5126.576"/>
    <x v="43"/>
    <x v="0"/>
  </r>
  <r>
    <x v="3"/>
    <x v="1"/>
    <x v="5"/>
    <x v="13"/>
    <x v="14"/>
    <x v="25"/>
    <n v="7392"/>
    <x v="25"/>
    <x v="0"/>
  </r>
  <r>
    <x v="3"/>
    <x v="2"/>
    <x v="0"/>
    <x v="0"/>
    <x v="0"/>
    <x v="24"/>
    <n v="5126.576"/>
    <x v="24"/>
    <x v="0"/>
  </r>
  <r>
    <x v="3"/>
    <x v="2"/>
    <x v="0"/>
    <x v="1"/>
    <x v="1"/>
    <x v="26"/>
    <n v="8960"/>
    <x v="26"/>
    <x v="0"/>
  </r>
  <r>
    <x v="3"/>
    <x v="2"/>
    <x v="1"/>
    <x v="2"/>
    <x v="2"/>
    <x v="20"/>
    <n v="5126.4639999999999"/>
    <x v="20"/>
    <x v="0"/>
  </r>
  <r>
    <x v="3"/>
    <x v="2"/>
    <x v="2"/>
    <x v="3"/>
    <x v="3"/>
    <x v="58"/>
    <n v="6432.72"/>
    <x v="58"/>
    <x v="0"/>
  </r>
  <r>
    <x v="3"/>
    <x v="2"/>
    <x v="3"/>
    <x v="4"/>
    <x v="4"/>
    <x v="17"/>
    <n v="7840"/>
    <x v="17"/>
    <x v="0"/>
  </r>
  <r>
    <x v="3"/>
    <x v="2"/>
    <x v="2"/>
    <x v="5"/>
    <x v="5"/>
    <x v="18"/>
    <n v="5128.0320000000002"/>
    <x v="18"/>
    <x v="0"/>
  </r>
  <r>
    <x v="3"/>
    <x v="2"/>
    <x v="3"/>
    <x v="6"/>
    <x v="6"/>
    <x v="17"/>
    <n v="7840"/>
    <x v="17"/>
    <x v="0"/>
  </r>
  <r>
    <x v="3"/>
    <x v="2"/>
    <x v="1"/>
    <x v="7"/>
    <x v="7"/>
    <x v="19"/>
    <n v="112"/>
    <x v="19"/>
    <x v="0"/>
  </r>
  <r>
    <x v="3"/>
    <x v="2"/>
    <x v="4"/>
    <x v="8"/>
    <x v="8"/>
    <x v="40"/>
    <n v="5126.4639999999999"/>
    <x v="40"/>
    <x v="0"/>
  </r>
  <r>
    <x v="3"/>
    <x v="2"/>
    <x v="4"/>
    <x v="9"/>
    <x v="9"/>
    <x v="41"/>
    <n v="5126.1279999999997"/>
    <x v="41"/>
    <x v="0"/>
  </r>
  <r>
    <x v="3"/>
    <x v="2"/>
    <x v="4"/>
    <x v="10"/>
    <x v="10"/>
    <x v="19"/>
    <n v="224"/>
    <x v="19"/>
    <x v="0"/>
  </r>
  <r>
    <x v="3"/>
    <x v="2"/>
    <x v="4"/>
    <x v="11"/>
    <x v="11"/>
    <x v="42"/>
    <n v="5126.0160000000005"/>
    <x v="42"/>
    <x v="0"/>
  </r>
  <r>
    <x v="3"/>
    <x v="2"/>
    <x v="1"/>
    <x v="12"/>
    <x v="12"/>
    <x v="22"/>
    <n v="224"/>
    <x v="22"/>
    <x v="0"/>
  </r>
  <r>
    <x v="3"/>
    <x v="2"/>
    <x v="4"/>
    <x v="14"/>
    <x v="13"/>
    <x v="44"/>
    <n v="5126.576"/>
    <x v="44"/>
    <x v="0"/>
  </r>
  <r>
    <x v="3"/>
    <x v="2"/>
    <x v="5"/>
    <x v="13"/>
    <x v="14"/>
    <x v="25"/>
    <n v="7392"/>
    <x v="25"/>
    <x v="0"/>
  </r>
  <r>
    <x v="3"/>
    <x v="3"/>
    <x v="0"/>
    <x v="0"/>
    <x v="0"/>
    <x v="24"/>
    <n v="5126.576"/>
    <x v="24"/>
    <x v="0"/>
  </r>
  <r>
    <x v="3"/>
    <x v="3"/>
    <x v="0"/>
    <x v="1"/>
    <x v="1"/>
    <x v="26"/>
    <n v="8960"/>
    <x v="26"/>
    <x v="1"/>
  </r>
  <r>
    <x v="3"/>
    <x v="3"/>
    <x v="1"/>
    <x v="2"/>
    <x v="2"/>
    <x v="20"/>
    <n v="5126.4639999999999"/>
    <x v="20"/>
    <x v="1"/>
  </r>
  <r>
    <x v="3"/>
    <x v="3"/>
    <x v="2"/>
    <x v="3"/>
    <x v="3"/>
    <x v="59"/>
    <n v="6432.72"/>
    <x v="59"/>
    <x v="1"/>
  </r>
  <r>
    <x v="3"/>
    <x v="3"/>
    <x v="3"/>
    <x v="4"/>
    <x v="4"/>
    <x v="17"/>
    <n v="7840"/>
    <x v="17"/>
    <x v="1"/>
  </r>
  <r>
    <x v="3"/>
    <x v="3"/>
    <x v="2"/>
    <x v="5"/>
    <x v="5"/>
    <x v="60"/>
    <n v="5128.0320000000002"/>
    <x v="60"/>
    <x v="1"/>
  </r>
  <r>
    <x v="3"/>
    <x v="3"/>
    <x v="3"/>
    <x v="6"/>
    <x v="6"/>
    <x v="17"/>
    <n v="7840"/>
    <x v="17"/>
    <x v="1"/>
  </r>
  <r>
    <x v="3"/>
    <x v="3"/>
    <x v="1"/>
    <x v="7"/>
    <x v="7"/>
    <x v="19"/>
    <n v="112"/>
    <x v="19"/>
    <x v="1"/>
  </r>
  <r>
    <x v="3"/>
    <x v="3"/>
    <x v="4"/>
    <x v="8"/>
    <x v="8"/>
    <x v="40"/>
    <n v="5126.4639999999999"/>
    <x v="40"/>
    <x v="1"/>
  </r>
  <r>
    <x v="3"/>
    <x v="3"/>
    <x v="4"/>
    <x v="9"/>
    <x v="9"/>
    <x v="41"/>
    <n v="5126.1279999999997"/>
    <x v="41"/>
    <x v="1"/>
  </r>
  <r>
    <x v="3"/>
    <x v="3"/>
    <x v="4"/>
    <x v="10"/>
    <x v="10"/>
    <x v="19"/>
    <n v="224"/>
    <x v="19"/>
    <x v="1"/>
  </r>
  <r>
    <x v="3"/>
    <x v="3"/>
    <x v="4"/>
    <x v="11"/>
    <x v="11"/>
    <x v="42"/>
    <n v="5126.0160000000005"/>
    <x v="42"/>
    <x v="1"/>
  </r>
  <r>
    <x v="3"/>
    <x v="3"/>
    <x v="1"/>
    <x v="12"/>
    <x v="12"/>
    <x v="22"/>
    <n v="224"/>
    <x v="22"/>
    <x v="1"/>
  </r>
  <r>
    <x v="3"/>
    <x v="3"/>
    <x v="4"/>
    <x v="14"/>
    <x v="13"/>
    <x v="44"/>
    <n v="5126.576"/>
    <x v="44"/>
    <x v="1"/>
  </r>
  <r>
    <x v="3"/>
    <x v="3"/>
    <x v="5"/>
    <x v="13"/>
    <x v="14"/>
    <x v="31"/>
    <n v="7392"/>
    <x v="31"/>
    <x v="1"/>
  </r>
  <r>
    <x v="3"/>
    <x v="4"/>
    <x v="0"/>
    <x v="0"/>
    <x v="0"/>
    <x v="24"/>
    <n v="5126.576"/>
    <x v="24"/>
    <x v="1"/>
  </r>
  <r>
    <x v="3"/>
    <x v="4"/>
    <x v="0"/>
    <x v="1"/>
    <x v="1"/>
    <x v="14"/>
    <n v="8960"/>
    <x v="14"/>
    <x v="1"/>
  </r>
  <r>
    <x v="3"/>
    <x v="4"/>
    <x v="1"/>
    <x v="2"/>
    <x v="2"/>
    <x v="15"/>
    <n v="5126.4639999999999"/>
    <x v="15"/>
    <x v="1"/>
  </r>
  <r>
    <x v="3"/>
    <x v="4"/>
    <x v="2"/>
    <x v="3"/>
    <x v="3"/>
    <x v="16"/>
    <n v="6432.72"/>
    <x v="16"/>
    <x v="1"/>
  </r>
  <r>
    <x v="3"/>
    <x v="4"/>
    <x v="3"/>
    <x v="4"/>
    <x v="4"/>
    <x v="4"/>
    <n v="7840"/>
    <x v="4"/>
    <x v="1"/>
  </r>
  <r>
    <x v="3"/>
    <x v="4"/>
    <x v="2"/>
    <x v="5"/>
    <x v="5"/>
    <x v="29"/>
    <n v="5128.0320000000002"/>
    <x v="29"/>
    <x v="1"/>
  </r>
  <r>
    <x v="3"/>
    <x v="4"/>
    <x v="3"/>
    <x v="6"/>
    <x v="6"/>
    <x v="4"/>
    <n v="7840"/>
    <x v="4"/>
    <x v="1"/>
  </r>
  <r>
    <x v="3"/>
    <x v="4"/>
    <x v="1"/>
    <x v="7"/>
    <x v="7"/>
    <x v="30"/>
    <n v="112"/>
    <x v="30"/>
    <x v="1"/>
  </r>
  <r>
    <x v="3"/>
    <x v="4"/>
    <x v="4"/>
    <x v="8"/>
    <x v="8"/>
    <x v="45"/>
    <n v="5126.4639999999999"/>
    <x v="45"/>
    <x v="1"/>
  </r>
  <r>
    <x v="3"/>
    <x v="4"/>
    <x v="4"/>
    <x v="9"/>
    <x v="9"/>
    <x v="41"/>
    <n v="5126.1279999999997"/>
    <x v="41"/>
    <x v="1"/>
  </r>
  <r>
    <x v="3"/>
    <x v="4"/>
    <x v="4"/>
    <x v="10"/>
    <x v="10"/>
    <x v="19"/>
    <n v="224"/>
    <x v="19"/>
    <x v="1"/>
  </r>
  <r>
    <x v="3"/>
    <x v="4"/>
    <x v="4"/>
    <x v="11"/>
    <x v="11"/>
    <x v="42"/>
    <n v="5126.0160000000005"/>
    <x v="42"/>
    <x v="0"/>
  </r>
  <r>
    <x v="3"/>
    <x v="4"/>
    <x v="1"/>
    <x v="12"/>
    <x v="12"/>
    <x v="22"/>
    <n v="224"/>
    <x v="22"/>
    <x v="0"/>
  </r>
  <r>
    <x v="3"/>
    <x v="4"/>
    <x v="4"/>
    <x v="14"/>
    <x v="13"/>
    <x v="43"/>
    <n v="5126.576"/>
    <x v="43"/>
    <x v="0"/>
  </r>
  <r>
    <x v="3"/>
    <x v="4"/>
    <x v="5"/>
    <x v="13"/>
    <x v="14"/>
    <x v="24"/>
    <n v="7392"/>
    <x v="24"/>
    <x v="0"/>
  </r>
  <r>
    <x v="3"/>
    <x v="5"/>
    <x v="0"/>
    <x v="0"/>
    <x v="0"/>
    <x v="24"/>
    <n v="5126.576"/>
    <x v="24"/>
    <x v="0"/>
  </r>
  <r>
    <x v="3"/>
    <x v="5"/>
    <x v="0"/>
    <x v="1"/>
    <x v="1"/>
    <x v="26"/>
    <n v="8960"/>
    <x v="26"/>
    <x v="0"/>
  </r>
  <r>
    <x v="3"/>
    <x v="5"/>
    <x v="1"/>
    <x v="2"/>
    <x v="2"/>
    <x v="20"/>
    <n v="5126.4639999999999"/>
    <x v="20"/>
    <x v="0"/>
  </r>
  <r>
    <x v="3"/>
    <x v="5"/>
    <x v="2"/>
    <x v="3"/>
    <x v="3"/>
    <x v="58"/>
    <n v="6432.72"/>
    <x v="58"/>
    <x v="0"/>
  </r>
  <r>
    <x v="3"/>
    <x v="5"/>
    <x v="3"/>
    <x v="4"/>
    <x v="4"/>
    <x v="17"/>
    <n v="7840"/>
    <x v="17"/>
    <x v="0"/>
  </r>
  <r>
    <x v="3"/>
    <x v="5"/>
    <x v="2"/>
    <x v="5"/>
    <x v="5"/>
    <x v="26"/>
    <n v="5128.0320000000002"/>
    <x v="26"/>
    <x v="0"/>
  </r>
  <r>
    <x v="3"/>
    <x v="5"/>
    <x v="3"/>
    <x v="6"/>
    <x v="6"/>
    <x v="17"/>
    <n v="7840"/>
    <x v="17"/>
    <x v="0"/>
  </r>
  <r>
    <x v="3"/>
    <x v="5"/>
    <x v="1"/>
    <x v="7"/>
    <x v="7"/>
    <x v="19"/>
    <n v="112"/>
    <x v="19"/>
    <x v="0"/>
  </r>
  <r>
    <x v="3"/>
    <x v="5"/>
    <x v="4"/>
    <x v="8"/>
    <x v="8"/>
    <x v="40"/>
    <n v="5126.4639999999999"/>
    <x v="40"/>
    <x v="0"/>
  </r>
  <r>
    <x v="3"/>
    <x v="5"/>
    <x v="4"/>
    <x v="9"/>
    <x v="9"/>
    <x v="41"/>
    <n v="5126.1279999999997"/>
    <x v="41"/>
    <x v="0"/>
  </r>
  <r>
    <x v="3"/>
    <x v="5"/>
    <x v="4"/>
    <x v="10"/>
    <x v="10"/>
    <x v="19"/>
    <n v="224"/>
    <x v="19"/>
    <x v="0"/>
  </r>
  <r>
    <x v="3"/>
    <x v="5"/>
    <x v="4"/>
    <x v="11"/>
    <x v="11"/>
    <x v="42"/>
    <n v="5126.0160000000005"/>
    <x v="42"/>
    <x v="0"/>
  </r>
  <r>
    <x v="3"/>
    <x v="5"/>
    <x v="1"/>
    <x v="12"/>
    <x v="12"/>
    <x v="22"/>
    <n v="224"/>
    <x v="22"/>
    <x v="0"/>
  </r>
  <r>
    <x v="3"/>
    <x v="5"/>
    <x v="5"/>
    <x v="13"/>
    <x v="13"/>
    <x v="24"/>
    <n v="7392"/>
    <x v="24"/>
    <x v="1"/>
  </r>
  <r>
    <x v="3"/>
    <x v="5"/>
    <x v="4"/>
    <x v="14"/>
    <x v="13"/>
    <x v="44"/>
    <n v="5126.576"/>
    <x v="44"/>
    <x v="1"/>
  </r>
  <r>
    <x v="3"/>
    <x v="6"/>
    <x v="0"/>
    <x v="0"/>
    <x v="0"/>
    <x v="24"/>
    <n v="5126.576"/>
    <x v="24"/>
    <x v="1"/>
  </r>
  <r>
    <x v="3"/>
    <x v="6"/>
    <x v="0"/>
    <x v="1"/>
    <x v="1"/>
    <x v="26"/>
    <n v="8960"/>
    <x v="26"/>
    <x v="1"/>
  </r>
  <r>
    <x v="3"/>
    <x v="6"/>
    <x v="1"/>
    <x v="2"/>
    <x v="2"/>
    <x v="20"/>
    <n v="5126.4639999999999"/>
    <x v="20"/>
    <x v="1"/>
  </r>
  <r>
    <x v="3"/>
    <x v="6"/>
    <x v="2"/>
    <x v="3"/>
    <x v="3"/>
    <x v="27"/>
    <n v="6432.72"/>
    <x v="27"/>
    <x v="1"/>
  </r>
  <r>
    <x v="3"/>
    <x v="6"/>
    <x v="3"/>
    <x v="4"/>
    <x v="4"/>
    <x v="17"/>
    <n v="7840"/>
    <x v="17"/>
    <x v="1"/>
  </r>
  <r>
    <x v="3"/>
    <x v="6"/>
    <x v="2"/>
    <x v="5"/>
    <x v="5"/>
    <x v="18"/>
    <n v="5128.0320000000002"/>
    <x v="18"/>
    <x v="1"/>
  </r>
  <r>
    <x v="3"/>
    <x v="6"/>
    <x v="3"/>
    <x v="6"/>
    <x v="6"/>
    <x v="17"/>
    <n v="7840"/>
    <x v="17"/>
    <x v="1"/>
  </r>
  <r>
    <x v="3"/>
    <x v="6"/>
    <x v="1"/>
    <x v="7"/>
    <x v="7"/>
    <x v="19"/>
    <n v="112"/>
    <x v="19"/>
    <x v="1"/>
  </r>
  <r>
    <x v="3"/>
    <x v="6"/>
    <x v="4"/>
    <x v="8"/>
    <x v="8"/>
    <x v="40"/>
    <n v="5126.4639999999999"/>
    <x v="40"/>
    <x v="1"/>
  </r>
  <r>
    <x v="3"/>
    <x v="6"/>
    <x v="4"/>
    <x v="9"/>
    <x v="9"/>
    <x v="41"/>
    <n v="5126.1279999999997"/>
    <x v="41"/>
    <x v="1"/>
  </r>
  <r>
    <x v="3"/>
    <x v="6"/>
    <x v="4"/>
    <x v="10"/>
    <x v="10"/>
    <x v="19"/>
    <n v="224"/>
    <x v="19"/>
    <x v="1"/>
  </r>
  <r>
    <x v="3"/>
    <x v="6"/>
    <x v="4"/>
    <x v="11"/>
    <x v="11"/>
    <x v="42"/>
    <n v="5126.0160000000005"/>
    <x v="42"/>
    <x v="1"/>
  </r>
  <r>
    <x v="3"/>
    <x v="6"/>
    <x v="1"/>
    <x v="12"/>
    <x v="12"/>
    <x v="22"/>
    <n v="224"/>
    <x v="22"/>
    <x v="1"/>
  </r>
  <r>
    <x v="3"/>
    <x v="6"/>
    <x v="4"/>
    <x v="14"/>
    <x v="13"/>
    <x v="44"/>
    <n v="5126.576"/>
    <x v="44"/>
    <x v="1"/>
  </r>
  <r>
    <x v="3"/>
    <x v="6"/>
    <x v="5"/>
    <x v="13"/>
    <x v="14"/>
    <x v="25"/>
    <n v="7392"/>
    <x v="25"/>
    <x v="0"/>
  </r>
  <r>
    <x v="3"/>
    <x v="7"/>
    <x v="0"/>
    <x v="0"/>
    <x v="0"/>
    <x v="24"/>
    <n v="5126.576"/>
    <x v="24"/>
    <x v="0"/>
  </r>
  <r>
    <x v="3"/>
    <x v="7"/>
    <x v="0"/>
    <x v="1"/>
    <x v="1"/>
    <x v="26"/>
    <n v="8960"/>
    <x v="26"/>
    <x v="0"/>
  </r>
  <r>
    <x v="3"/>
    <x v="7"/>
    <x v="1"/>
    <x v="2"/>
    <x v="2"/>
    <x v="20"/>
    <n v="5126.4639999999999"/>
    <x v="20"/>
    <x v="0"/>
  </r>
  <r>
    <x v="3"/>
    <x v="7"/>
    <x v="2"/>
    <x v="3"/>
    <x v="3"/>
    <x v="27"/>
    <n v="6432.72"/>
    <x v="27"/>
    <x v="0"/>
  </r>
  <r>
    <x v="3"/>
    <x v="7"/>
    <x v="3"/>
    <x v="4"/>
    <x v="4"/>
    <x v="17"/>
    <n v="7840"/>
    <x v="17"/>
    <x v="1"/>
  </r>
  <r>
    <x v="3"/>
    <x v="7"/>
    <x v="2"/>
    <x v="5"/>
    <x v="5"/>
    <x v="29"/>
    <n v="5128.0320000000002"/>
    <x v="29"/>
    <x v="1"/>
  </r>
  <r>
    <x v="3"/>
    <x v="7"/>
    <x v="3"/>
    <x v="6"/>
    <x v="6"/>
    <x v="4"/>
    <n v="7840"/>
    <x v="4"/>
    <x v="1"/>
  </r>
  <r>
    <x v="3"/>
    <x v="7"/>
    <x v="1"/>
    <x v="7"/>
    <x v="7"/>
    <x v="30"/>
    <n v="112"/>
    <x v="30"/>
    <x v="1"/>
  </r>
  <r>
    <x v="3"/>
    <x v="7"/>
    <x v="4"/>
    <x v="8"/>
    <x v="8"/>
    <x v="45"/>
    <n v="5126.4639999999999"/>
    <x v="45"/>
    <x v="1"/>
  </r>
  <r>
    <x v="3"/>
    <x v="7"/>
    <x v="4"/>
    <x v="9"/>
    <x v="9"/>
    <x v="46"/>
    <n v="5126.1279999999997"/>
    <x v="46"/>
    <x v="1"/>
  </r>
  <r>
    <x v="3"/>
    <x v="7"/>
    <x v="4"/>
    <x v="10"/>
    <x v="10"/>
    <x v="47"/>
    <n v="224"/>
    <x v="47"/>
    <x v="1"/>
  </r>
  <r>
    <x v="3"/>
    <x v="7"/>
    <x v="4"/>
    <x v="11"/>
    <x v="11"/>
    <x v="48"/>
    <n v="5126.0160000000005"/>
    <x v="48"/>
    <x v="1"/>
  </r>
  <r>
    <x v="3"/>
    <x v="7"/>
    <x v="1"/>
    <x v="12"/>
    <x v="12"/>
    <x v="36"/>
    <n v="224"/>
    <x v="36"/>
    <x v="1"/>
  </r>
  <r>
    <x v="3"/>
    <x v="7"/>
    <x v="4"/>
    <x v="14"/>
    <x v="13"/>
    <x v="49"/>
    <n v="5126.576"/>
    <x v="49"/>
    <x v="0"/>
  </r>
  <r>
    <x v="3"/>
    <x v="7"/>
    <x v="5"/>
    <x v="13"/>
    <x v="14"/>
    <x v="39"/>
    <n v="7392"/>
    <x v="39"/>
    <x v="1"/>
  </r>
  <r>
    <x v="3"/>
    <x v="8"/>
    <x v="0"/>
    <x v="0"/>
    <x v="0"/>
    <x v="24"/>
    <n v="5126.576"/>
    <x v="24"/>
    <x v="1"/>
  </r>
  <r>
    <x v="3"/>
    <x v="8"/>
    <x v="0"/>
    <x v="1"/>
    <x v="1"/>
    <x v="26"/>
    <n v="8960"/>
    <x v="26"/>
    <x v="1"/>
  </r>
  <r>
    <x v="3"/>
    <x v="8"/>
    <x v="1"/>
    <x v="2"/>
    <x v="2"/>
    <x v="20"/>
    <n v="5126.4639999999999"/>
    <x v="20"/>
    <x v="1"/>
  </r>
  <r>
    <x v="3"/>
    <x v="8"/>
    <x v="2"/>
    <x v="3"/>
    <x v="3"/>
    <x v="27"/>
    <n v="6432.72"/>
    <x v="27"/>
    <x v="1"/>
  </r>
  <r>
    <x v="3"/>
    <x v="8"/>
    <x v="3"/>
    <x v="4"/>
    <x v="4"/>
    <x v="17"/>
    <n v="7840"/>
    <x v="17"/>
    <x v="1"/>
  </r>
  <r>
    <x v="3"/>
    <x v="8"/>
    <x v="2"/>
    <x v="5"/>
    <x v="5"/>
    <x v="18"/>
    <n v="5128.0320000000002"/>
    <x v="18"/>
    <x v="1"/>
  </r>
  <r>
    <x v="3"/>
    <x v="8"/>
    <x v="3"/>
    <x v="6"/>
    <x v="6"/>
    <x v="17"/>
    <n v="7840"/>
    <x v="17"/>
    <x v="1"/>
  </r>
  <r>
    <x v="3"/>
    <x v="8"/>
    <x v="1"/>
    <x v="7"/>
    <x v="7"/>
    <x v="19"/>
    <n v="112"/>
    <x v="19"/>
    <x v="1"/>
  </r>
  <r>
    <x v="3"/>
    <x v="8"/>
    <x v="4"/>
    <x v="8"/>
    <x v="8"/>
    <x v="40"/>
    <n v="5126.4639999999999"/>
    <x v="40"/>
    <x v="1"/>
  </r>
  <r>
    <x v="3"/>
    <x v="8"/>
    <x v="4"/>
    <x v="9"/>
    <x v="9"/>
    <x v="41"/>
    <n v="5126.1279999999997"/>
    <x v="41"/>
    <x v="1"/>
  </r>
  <r>
    <x v="3"/>
    <x v="8"/>
    <x v="4"/>
    <x v="10"/>
    <x v="10"/>
    <x v="19"/>
    <n v="224"/>
    <x v="19"/>
    <x v="1"/>
  </r>
  <r>
    <x v="3"/>
    <x v="8"/>
    <x v="4"/>
    <x v="11"/>
    <x v="11"/>
    <x v="50"/>
    <n v="5126.0160000000005"/>
    <x v="50"/>
    <x v="1"/>
  </r>
  <r>
    <x v="3"/>
    <x v="8"/>
    <x v="1"/>
    <x v="12"/>
    <x v="12"/>
    <x v="9"/>
    <n v="224"/>
    <x v="9"/>
    <x v="1"/>
  </r>
  <r>
    <x v="3"/>
    <x v="8"/>
    <x v="4"/>
    <x v="14"/>
    <x v="13"/>
    <x v="51"/>
    <n v="5126.576"/>
    <x v="51"/>
    <x v="1"/>
  </r>
  <r>
    <x v="3"/>
    <x v="8"/>
    <x v="5"/>
    <x v="13"/>
    <x v="14"/>
    <x v="31"/>
    <n v="7392"/>
    <x v="31"/>
    <x v="1"/>
  </r>
  <r>
    <x v="3"/>
    <x v="9"/>
    <x v="0"/>
    <x v="0"/>
    <x v="0"/>
    <x v="13"/>
    <n v="5126.576"/>
    <x v="13"/>
    <x v="1"/>
  </r>
  <r>
    <x v="3"/>
    <x v="9"/>
    <x v="0"/>
    <x v="1"/>
    <x v="1"/>
    <x v="52"/>
    <n v="8960"/>
    <x v="52"/>
    <x v="1"/>
  </r>
  <r>
    <x v="3"/>
    <x v="9"/>
    <x v="1"/>
    <x v="2"/>
    <x v="2"/>
    <x v="53"/>
    <n v="5126.4639999999999"/>
    <x v="53"/>
    <x v="1"/>
  </r>
  <r>
    <x v="3"/>
    <x v="9"/>
    <x v="2"/>
    <x v="3"/>
    <x v="3"/>
    <x v="54"/>
    <n v="6432.72"/>
    <x v="54"/>
    <x v="1"/>
  </r>
  <r>
    <x v="3"/>
    <x v="9"/>
    <x v="3"/>
    <x v="4"/>
    <x v="4"/>
    <x v="32"/>
    <n v="7840"/>
    <x v="32"/>
    <x v="1"/>
  </r>
  <r>
    <x v="3"/>
    <x v="9"/>
    <x v="2"/>
    <x v="5"/>
    <x v="5"/>
    <x v="33"/>
    <n v="5128.0320000000002"/>
    <x v="33"/>
    <x v="1"/>
  </r>
  <r>
    <x v="3"/>
    <x v="9"/>
    <x v="3"/>
    <x v="6"/>
    <x v="6"/>
    <x v="32"/>
    <n v="7840"/>
    <x v="32"/>
    <x v="1"/>
  </r>
  <r>
    <x v="3"/>
    <x v="9"/>
    <x v="1"/>
    <x v="7"/>
    <x v="7"/>
    <x v="34"/>
    <n v="112"/>
    <x v="34"/>
    <x v="1"/>
  </r>
  <r>
    <x v="3"/>
    <x v="9"/>
    <x v="4"/>
    <x v="8"/>
    <x v="8"/>
    <x v="45"/>
    <n v="5126.4639999999999"/>
    <x v="45"/>
    <x v="1"/>
  </r>
  <r>
    <x v="3"/>
    <x v="9"/>
    <x v="4"/>
    <x v="9"/>
    <x v="9"/>
    <x v="46"/>
    <n v="5126.1279999999997"/>
    <x v="46"/>
    <x v="1"/>
  </r>
  <r>
    <x v="3"/>
    <x v="9"/>
    <x v="4"/>
    <x v="10"/>
    <x v="10"/>
    <x v="30"/>
    <n v="224"/>
    <x v="30"/>
    <x v="1"/>
  </r>
  <r>
    <x v="3"/>
    <x v="9"/>
    <x v="4"/>
    <x v="11"/>
    <x v="11"/>
    <x v="55"/>
    <n v="5126.0160000000005"/>
    <x v="55"/>
    <x v="1"/>
  </r>
  <r>
    <x v="3"/>
    <x v="9"/>
    <x v="1"/>
    <x v="12"/>
    <x v="12"/>
    <x v="56"/>
    <n v="224"/>
    <x v="56"/>
    <x v="1"/>
  </r>
  <r>
    <x v="3"/>
    <x v="9"/>
    <x v="4"/>
    <x v="14"/>
    <x v="13"/>
    <x v="57"/>
    <n v="5126.576"/>
    <x v="57"/>
    <x v="1"/>
  </r>
  <r>
    <x v="3"/>
    <x v="9"/>
    <x v="5"/>
    <x v="13"/>
    <x v="14"/>
    <x v="12"/>
    <n v="7392"/>
    <x v="12"/>
    <x v="1"/>
  </r>
  <r>
    <x v="3"/>
    <x v="10"/>
    <x v="0"/>
    <x v="0"/>
    <x v="0"/>
    <x v="38"/>
    <n v="5126.576"/>
    <x v="38"/>
    <x v="1"/>
  </r>
  <r>
    <x v="3"/>
    <x v="10"/>
    <x v="0"/>
    <x v="1"/>
    <x v="1"/>
    <x v="14"/>
    <n v="8960"/>
    <x v="14"/>
    <x v="1"/>
  </r>
  <r>
    <x v="3"/>
    <x v="10"/>
    <x v="1"/>
    <x v="2"/>
    <x v="2"/>
    <x v="15"/>
    <n v="5126.4639999999999"/>
    <x v="15"/>
    <x v="1"/>
  </r>
  <r>
    <x v="3"/>
    <x v="10"/>
    <x v="2"/>
    <x v="3"/>
    <x v="3"/>
    <x v="61"/>
    <n v="6432.72"/>
    <x v="61"/>
    <x v="1"/>
  </r>
  <r>
    <x v="3"/>
    <x v="10"/>
    <x v="3"/>
    <x v="4"/>
    <x v="4"/>
    <x v="4"/>
    <n v="7840"/>
    <x v="4"/>
    <x v="1"/>
  </r>
  <r>
    <x v="3"/>
    <x v="10"/>
    <x v="2"/>
    <x v="5"/>
    <x v="5"/>
    <x v="62"/>
    <n v="5128.0320000000002"/>
    <x v="62"/>
    <x v="1"/>
  </r>
  <r>
    <x v="3"/>
    <x v="10"/>
    <x v="3"/>
    <x v="6"/>
    <x v="6"/>
    <x v="4"/>
    <n v="7840"/>
    <x v="4"/>
    <x v="1"/>
  </r>
  <r>
    <x v="3"/>
    <x v="10"/>
    <x v="1"/>
    <x v="7"/>
    <x v="7"/>
    <x v="30"/>
    <n v="112"/>
    <x v="30"/>
    <x v="1"/>
  </r>
  <r>
    <x v="3"/>
    <x v="10"/>
    <x v="4"/>
    <x v="8"/>
    <x v="8"/>
    <x v="45"/>
    <n v="5126.4639999999999"/>
    <x v="45"/>
    <x v="1"/>
  </r>
  <r>
    <x v="3"/>
    <x v="10"/>
    <x v="4"/>
    <x v="9"/>
    <x v="9"/>
    <x v="41"/>
    <n v="5126.1279999999997"/>
    <x v="41"/>
    <x v="1"/>
  </r>
  <r>
    <x v="3"/>
    <x v="10"/>
    <x v="4"/>
    <x v="10"/>
    <x v="10"/>
    <x v="19"/>
    <n v="224"/>
    <x v="19"/>
    <x v="1"/>
  </r>
  <r>
    <x v="3"/>
    <x v="10"/>
    <x v="4"/>
    <x v="11"/>
    <x v="11"/>
    <x v="42"/>
    <n v="5126.0160000000005"/>
    <x v="42"/>
    <x v="1"/>
  </r>
  <r>
    <x v="3"/>
    <x v="10"/>
    <x v="1"/>
    <x v="12"/>
    <x v="12"/>
    <x v="22"/>
    <n v="224"/>
    <x v="22"/>
    <x v="1"/>
  </r>
  <r>
    <x v="3"/>
    <x v="10"/>
    <x v="4"/>
    <x v="14"/>
    <x v="13"/>
    <x v="44"/>
    <n v="5126.576"/>
    <x v="44"/>
    <x v="1"/>
  </r>
  <r>
    <x v="3"/>
    <x v="10"/>
    <x v="5"/>
    <x v="13"/>
    <x v="14"/>
    <x v="25"/>
    <n v="7392"/>
    <x v="25"/>
    <x v="1"/>
  </r>
  <r>
    <x v="3"/>
    <x v="11"/>
    <x v="0"/>
    <x v="0"/>
    <x v="0"/>
    <x v="24"/>
    <n v="5126.576"/>
    <x v="24"/>
    <x v="1"/>
  </r>
  <r>
    <x v="3"/>
    <x v="11"/>
    <x v="0"/>
    <x v="1"/>
    <x v="1"/>
    <x v="26"/>
    <n v="8960"/>
    <x v="26"/>
    <x v="1"/>
  </r>
  <r>
    <x v="3"/>
    <x v="11"/>
    <x v="1"/>
    <x v="2"/>
    <x v="2"/>
    <x v="20"/>
    <n v="5126.4639999999999"/>
    <x v="20"/>
    <x v="1"/>
  </r>
  <r>
    <x v="3"/>
    <x v="11"/>
    <x v="2"/>
    <x v="3"/>
    <x v="3"/>
    <x v="27"/>
    <n v="6432.72"/>
    <x v="27"/>
    <x v="1"/>
  </r>
  <r>
    <x v="3"/>
    <x v="11"/>
    <x v="3"/>
    <x v="4"/>
    <x v="4"/>
    <x v="17"/>
    <n v="7840"/>
    <x v="17"/>
    <x v="1"/>
  </r>
  <r>
    <x v="3"/>
    <x v="11"/>
    <x v="2"/>
    <x v="5"/>
    <x v="5"/>
    <x v="18"/>
    <n v="5128.0320000000002"/>
    <x v="18"/>
    <x v="1"/>
  </r>
  <r>
    <x v="3"/>
    <x v="11"/>
    <x v="3"/>
    <x v="6"/>
    <x v="6"/>
    <x v="17"/>
    <n v="7840"/>
    <x v="17"/>
    <x v="1"/>
  </r>
  <r>
    <x v="3"/>
    <x v="11"/>
    <x v="1"/>
    <x v="7"/>
    <x v="7"/>
    <x v="19"/>
    <n v="112"/>
    <x v="19"/>
    <x v="1"/>
  </r>
  <r>
    <x v="3"/>
    <x v="11"/>
    <x v="4"/>
    <x v="8"/>
    <x v="8"/>
    <x v="40"/>
    <n v="5126.4639999999999"/>
    <x v="40"/>
    <x v="1"/>
  </r>
  <r>
    <x v="3"/>
    <x v="11"/>
    <x v="4"/>
    <x v="9"/>
    <x v="9"/>
    <x v="41"/>
    <n v="5126.1279999999997"/>
    <x v="41"/>
    <x v="1"/>
  </r>
  <r>
    <x v="3"/>
    <x v="11"/>
    <x v="4"/>
    <x v="10"/>
    <x v="10"/>
    <x v="19"/>
    <n v="224"/>
    <x v="19"/>
    <x v="1"/>
  </r>
  <r>
    <x v="3"/>
    <x v="11"/>
    <x v="4"/>
    <x v="11"/>
    <x v="11"/>
    <x v="42"/>
    <n v="5126.0160000000005"/>
    <x v="42"/>
    <x v="1"/>
  </r>
  <r>
    <x v="3"/>
    <x v="11"/>
    <x v="1"/>
    <x v="12"/>
    <x v="12"/>
    <x v="22"/>
    <n v="224"/>
    <x v="22"/>
    <x v="1"/>
  </r>
  <r>
    <x v="3"/>
    <x v="11"/>
    <x v="4"/>
    <x v="14"/>
    <x v="13"/>
    <x v="44"/>
    <n v="5126.576"/>
    <x v="44"/>
    <x v="1"/>
  </r>
  <r>
    <x v="3"/>
    <x v="11"/>
    <x v="5"/>
    <x v="13"/>
    <x v="14"/>
    <x v="25"/>
    <n v="7392"/>
    <x v="25"/>
    <x v="1"/>
  </r>
  <r>
    <x v="4"/>
    <x v="0"/>
    <x v="0"/>
    <x v="0"/>
    <x v="0"/>
    <x v="24"/>
    <n v="5126.576"/>
    <x v="24"/>
    <x v="1"/>
  </r>
  <r>
    <x v="4"/>
    <x v="0"/>
    <x v="0"/>
    <x v="1"/>
    <x v="1"/>
    <x v="26"/>
    <n v="8960"/>
    <x v="26"/>
    <x v="1"/>
  </r>
  <r>
    <x v="4"/>
    <x v="0"/>
    <x v="1"/>
    <x v="2"/>
    <x v="2"/>
    <x v="20"/>
    <n v="5126.4639999999999"/>
    <x v="20"/>
    <x v="1"/>
  </r>
  <r>
    <x v="4"/>
    <x v="0"/>
    <x v="2"/>
    <x v="3"/>
    <x v="3"/>
    <x v="27"/>
    <n v="6432.72"/>
    <x v="27"/>
    <x v="1"/>
  </r>
  <r>
    <x v="4"/>
    <x v="0"/>
    <x v="3"/>
    <x v="4"/>
    <x v="4"/>
    <x v="17"/>
    <n v="7840"/>
    <x v="17"/>
    <x v="1"/>
  </r>
  <r>
    <x v="4"/>
    <x v="0"/>
    <x v="2"/>
    <x v="5"/>
    <x v="5"/>
    <x v="18"/>
    <n v="5128.0320000000002"/>
    <x v="18"/>
    <x v="1"/>
  </r>
  <r>
    <x v="4"/>
    <x v="0"/>
    <x v="3"/>
    <x v="6"/>
    <x v="6"/>
    <x v="17"/>
    <n v="7840"/>
    <x v="17"/>
    <x v="1"/>
  </r>
  <r>
    <x v="4"/>
    <x v="0"/>
    <x v="1"/>
    <x v="7"/>
    <x v="7"/>
    <x v="19"/>
    <n v="112"/>
    <x v="19"/>
    <x v="1"/>
  </r>
  <r>
    <x v="4"/>
    <x v="0"/>
    <x v="4"/>
    <x v="8"/>
    <x v="8"/>
    <x v="20"/>
    <n v="5126.4639999999999"/>
    <x v="20"/>
    <x v="1"/>
  </r>
  <r>
    <x v="4"/>
    <x v="0"/>
    <x v="4"/>
    <x v="9"/>
    <x v="9"/>
    <x v="21"/>
    <n v="5126.1279999999997"/>
    <x v="21"/>
    <x v="1"/>
  </r>
  <r>
    <x v="4"/>
    <x v="0"/>
    <x v="4"/>
    <x v="10"/>
    <x v="10"/>
    <x v="22"/>
    <n v="224"/>
    <x v="22"/>
    <x v="1"/>
  </r>
  <r>
    <x v="4"/>
    <x v="0"/>
    <x v="4"/>
    <x v="11"/>
    <x v="11"/>
    <x v="23"/>
    <n v="5126.0160000000005"/>
    <x v="23"/>
    <x v="1"/>
  </r>
  <r>
    <x v="4"/>
    <x v="0"/>
    <x v="1"/>
    <x v="12"/>
    <x v="12"/>
    <x v="22"/>
    <n v="224"/>
    <x v="22"/>
    <x v="1"/>
  </r>
  <r>
    <x v="4"/>
    <x v="0"/>
    <x v="5"/>
    <x v="13"/>
    <x v="13"/>
    <x v="25"/>
    <n v="7392"/>
    <x v="25"/>
    <x v="1"/>
  </r>
  <r>
    <x v="4"/>
    <x v="0"/>
    <x v="4"/>
    <x v="14"/>
    <x v="13"/>
    <x v="24"/>
    <n v="5126.576"/>
    <x v="24"/>
    <x v="1"/>
  </r>
  <r>
    <x v="4"/>
    <x v="1"/>
    <x v="0"/>
    <x v="0"/>
    <x v="0"/>
    <x v="24"/>
    <n v="5126.576"/>
    <x v="24"/>
    <x v="1"/>
  </r>
  <r>
    <x v="4"/>
    <x v="1"/>
    <x v="0"/>
    <x v="1"/>
    <x v="1"/>
    <x v="26"/>
    <n v="8960"/>
    <x v="26"/>
    <x v="1"/>
  </r>
  <r>
    <x v="4"/>
    <x v="1"/>
    <x v="1"/>
    <x v="2"/>
    <x v="2"/>
    <x v="20"/>
    <n v="5126.4639999999999"/>
    <x v="20"/>
    <x v="1"/>
  </r>
  <r>
    <x v="4"/>
    <x v="1"/>
    <x v="2"/>
    <x v="3"/>
    <x v="3"/>
    <x v="27"/>
    <n v="6432.72"/>
    <x v="27"/>
    <x v="1"/>
  </r>
  <r>
    <x v="4"/>
    <x v="1"/>
    <x v="3"/>
    <x v="4"/>
    <x v="4"/>
    <x v="17"/>
    <n v="7840"/>
    <x v="17"/>
    <x v="1"/>
  </r>
  <r>
    <x v="4"/>
    <x v="1"/>
    <x v="2"/>
    <x v="5"/>
    <x v="5"/>
    <x v="18"/>
    <n v="5128.0320000000002"/>
    <x v="18"/>
    <x v="1"/>
  </r>
  <r>
    <x v="4"/>
    <x v="1"/>
    <x v="3"/>
    <x v="6"/>
    <x v="6"/>
    <x v="17"/>
    <n v="7840"/>
    <x v="17"/>
    <x v="1"/>
  </r>
  <r>
    <x v="4"/>
    <x v="1"/>
    <x v="1"/>
    <x v="7"/>
    <x v="7"/>
    <x v="19"/>
    <n v="112"/>
    <x v="19"/>
    <x v="1"/>
  </r>
  <r>
    <x v="4"/>
    <x v="1"/>
    <x v="4"/>
    <x v="8"/>
    <x v="8"/>
    <x v="20"/>
    <n v="5126.4639999999999"/>
    <x v="20"/>
    <x v="1"/>
  </r>
  <r>
    <x v="4"/>
    <x v="1"/>
    <x v="4"/>
    <x v="9"/>
    <x v="9"/>
    <x v="21"/>
    <n v="5126.1279999999997"/>
    <x v="21"/>
    <x v="1"/>
  </r>
  <r>
    <x v="4"/>
    <x v="1"/>
    <x v="4"/>
    <x v="10"/>
    <x v="10"/>
    <x v="22"/>
    <n v="224"/>
    <x v="22"/>
    <x v="1"/>
  </r>
  <r>
    <x v="4"/>
    <x v="1"/>
    <x v="4"/>
    <x v="11"/>
    <x v="11"/>
    <x v="23"/>
    <n v="5126.0160000000005"/>
    <x v="23"/>
    <x v="1"/>
  </r>
  <r>
    <x v="4"/>
    <x v="1"/>
    <x v="1"/>
    <x v="12"/>
    <x v="12"/>
    <x v="22"/>
    <n v="224"/>
    <x v="22"/>
    <x v="1"/>
  </r>
  <r>
    <x v="4"/>
    <x v="1"/>
    <x v="4"/>
    <x v="14"/>
    <x v="13"/>
    <x v="24"/>
    <n v="5126.576"/>
    <x v="24"/>
    <x v="1"/>
  </r>
  <r>
    <x v="4"/>
    <x v="1"/>
    <x v="5"/>
    <x v="13"/>
    <x v="14"/>
    <x v="25"/>
    <n v="7392"/>
    <x v="25"/>
    <x v="1"/>
  </r>
  <r>
    <x v="4"/>
    <x v="2"/>
    <x v="0"/>
    <x v="0"/>
    <x v="0"/>
    <x v="24"/>
    <n v="5126.576"/>
    <x v="24"/>
    <x v="1"/>
  </r>
  <r>
    <x v="4"/>
    <x v="2"/>
    <x v="0"/>
    <x v="1"/>
    <x v="1"/>
    <x v="26"/>
    <n v="8960"/>
    <x v="26"/>
    <x v="1"/>
  </r>
  <r>
    <x v="4"/>
    <x v="2"/>
    <x v="1"/>
    <x v="2"/>
    <x v="2"/>
    <x v="20"/>
    <n v="5126.4639999999999"/>
    <x v="20"/>
    <x v="1"/>
  </r>
  <r>
    <x v="4"/>
    <x v="2"/>
    <x v="2"/>
    <x v="3"/>
    <x v="3"/>
    <x v="27"/>
    <n v="6432.72"/>
    <x v="27"/>
    <x v="0"/>
  </r>
  <r>
    <x v="4"/>
    <x v="2"/>
    <x v="3"/>
    <x v="4"/>
    <x v="4"/>
    <x v="17"/>
    <n v="7840"/>
    <x v="17"/>
    <x v="0"/>
  </r>
  <r>
    <x v="4"/>
    <x v="2"/>
    <x v="2"/>
    <x v="5"/>
    <x v="5"/>
    <x v="18"/>
    <n v="5128.0320000000002"/>
    <x v="18"/>
    <x v="0"/>
  </r>
  <r>
    <x v="4"/>
    <x v="2"/>
    <x v="3"/>
    <x v="6"/>
    <x v="6"/>
    <x v="17"/>
    <n v="7840"/>
    <x v="17"/>
    <x v="0"/>
  </r>
  <r>
    <x v="4"/>
    <x v="2"/>
    <x v="1"/>
    <x v="7"/>
    <x v="7"/>
    <x v="19"/>
    <n v="112"/>
    <x v="19"/>
    <x v="0"/>
  </r>
  <r>
    <x v="4"/>
    <x v="2"/>
    <x v="4"/>
    <x v="8"/>
    <x v="8"/>
    <x v="20"/>
    <n v="5126.4639999999999"/>
    <x v="20"/>
    <x v="0"/>
  </r>
  <r>
    <x v="4"/>
    <x v="2"/>
    <x v="4"/>
    <x v="9"/>
    <x v="9"/>
    <x v="21"/>
    <n v="5126.1279999999997"/>
    <x v="21"/>
    <x v="0"/>
  </r>
  <r>
    <x v="4"/>
    <x v="2"/>
    <x v="4"/>
    <x v="10"/>
    <x v="10"/>
    <x v="22"/>
    <n v="224"/>
    <x v="22"/>
    <x v="0"/>
  </r>
  <r>
    <x v="4"/>
    <x v="2"/>
    <x v="4"/>
    <x v="11"/>
    <x v="11"/>
    <x v="23"/>
    <n v="5126.0160000000005"/>
    <x v="23"/>
    <x v="0"/>
  </r>
  <r>
    <x v="4"/>
    <x v="2"/>
    <x v="1"/>
    <x v="12"/>
    <x v="12"/>
    <x v="22"/>
    <n v="224"/>
    <x v="22"/>
    <x v="0"/>
  </r>
  <r>
    <x v="4"/>
    <x v="2"/>
    <x v="4"/>
    <x v="14"/>
    <x v="13"/>
    <x v="24"/>
    <n v="5126.576"/>
    <x v="24"/>
    <x v="0"/>
  </r>
  <r>
    <x v="4"/>
    <x v="2"/>
    <x v="5"/>
    <x v="13"/>
    <x v="14"/>
    <x v="25"/>
    <n v="7392"/>
    <x v="25"/>
    <x v="0"/>
  </r>
  <r>
    <x v="4"/>
    <x v="3"/>
    <x v="0"/>
    <x v="0"/>
    <x v="0"/>
    <x v="24"/>
    <n v="5126.576"/>
    <x v="24"/>
    <x v="0"/>
  </r>
  <r>
    <x v="4"/>
    <x v="3"/>
    <x v="0"/>
    <x v="1"/>
    <x v="1"/>
    <x v="26"/>
    <n v="8960"/>
    <x v="26"/>
    <x v="0"/>
  </r>
  <r>
    <x v="4"/>
    <x v="3"/>
    <x v="1"/>
    <x v="2"/>
    <x v="2"/>
    <x v="20"/>
    <n v="5126.4639999999999"/>
    <x v="20"/>
    <x v="0"/>
  </r>
  <r>
    <x v="4"/>
    <x v="3"/>
    <x v="2"/>
    <x v="3"/>
    <x v="3"/>
    <x v="27"/>
    <n v="6432.72"/>
    <x v="27"/>
    <x v="0"/>
  </r>
  <r>
    <x v="4"/>
    <x v="3"/>
    <x v="3"/>
    <x v="4"/>
    <x v="4"/>
    <x v="17"/>
    <n v="7840"/>
    <x v="17"/>
    <x v="0"/>
  </r>
  <r>
    <x v="4"/>
    <x v="3"/>
    <x v="2"/>
    <x v="5"/>
    <x v="5"/>
    <x v="18"/>
    <n v="5128.0320000000002"/>
    <x v="18"/>
    <x v="0"/>
  </r>
  <r>
    <x v="4"/>
    <x v="3"/>
    <x v="3"/>
    <x v="6"/>
    <x v="6"/>
    <x v="17"/>
    <n v="7840"/>
    <x v="17"/>
    <x v="0"/>
  </r>
  <r>
    <x v="4"/>
    <x v="3"/>
    <x v="1"/>
    <x v="7"/>
    <x v="7"/>
    <x v="19"/>
    <n v="112"/>
    <x v="19"/>
    <x v="0"/>
  </r>
  <r>
    <x v="4"/>
    <x v="3"/>
    <x v="4"/>
    <x v="8"/>
    <x v="8"/>
    <x v="20"/>
    <n v="5126.4639999999999"/>
    <x v="20"/>
    <x v="0"/>
  </r>
  <r>
    <x v="4"/>
    <x v="3"/>
    <x v="4"/>
    <x v="9"/>
    <x v="9"/>
    <x v="21"/>
    <n v="5126.1279999999997"/>
    <x v="21"/>
    <x v="0"/>
  </r>
  <r>
    <x v="4"/>
    <x v="3"/>
    <x v="4"/>
    <x v="10"/>
    <x v="10"/>
    <x v="22"/>
    <n v="224"/>
    <x v="22"/>
    <x v="0"/>
  </r>
  <r>
    <x v="4"/>
    <x v="3"/>
    <x v="4"/>
    <x v="11"/>
    <x v="11"/>
    <x v="23"/>
    <n v="5126.0160000000005"/>
    <x v="23"/>
    <x v="0"/>
  </r>
  <r>
    <x v="4"/>
    <x v="3"/>
    <x v="1"/>
    <x v="12"/>
    <x v="12"/>
    <x v="22"/>
    <n v="224"/>
    <x v="22"/>
    <x v="0"/>
  </r>
  <r>
    <x v="4"/>
    <x v="3"/>
    <x v="4"/>
    <x v="14"/>
    <x v="13"/>
    <x v="24"/>
    <n v="5126.576"/>
    <x v="24"/>
    <x v="0"/>
  </r>
  <r>
    <x v="4"/>
    <x v="3"/>
    <x v="5"/>
    <x v="13"/>
    <x v="14"/>
    <x v="25"/>
    <n v="7392"/>
    <x v="25"/>
    <x v="0"/>
  </r>
  <r>
    <x v="4"/>
    <x v="4"/>
    <x v="0"/>
    <x v="0"/>
    <x v="0"/>
    <x v="24"/>
    <n v="5126.576"/>
    <x v="24"/>
    <x v="0"/>
  </r>
  <r>
    <x v="4"/>
    <x v="4"/>
    <x v="0"/>
    <x v="1"/>
    <x v="1"/>
    <x v="26"/>
    <n v="8960"/>
    <x v="26"/>
    <x v="0"/>
  </r>
  <r>
    <x v="4"/>
    <x v="4"/>
    <x v="1"/>
    <x v="2"/>
    <x v="2"/>
    <x v="20"/>
    <n v="5126.4639999999999"/>
    <x v="20"/>
    <x v="0"/>
  </r>
  <r>
    <x v="4"/>
    <x v="4"/>
    <x v="2"/>
    <x v="3"/>
    <x v="3"/>
    <x v="27"/>
    <n v="6432.72"/>
    <x v="27"/>
    <x v="0"/>
  </r>
  <r>
    <x v="4"/>
    <x v="4"/>
    <x v="3"/>
    <x v="4"/>
    <x v="4"/>
    <x v="17"/>
    <n v="7840"/>
    <x v="17"/>
    <x v="0"/>
  </r>
  <r>
    <x v="4"/>
    <x v="4"/>
    <x v="2"/>
    <x v="5"/>
    <x v="5"/>
    <x v="18"/>
    <n v="5128.0320000000002"/>
    <x v="18"/>
    <x v="0"/>
  </r>
  <r>
    <x v="4"/>
    <x v="4"/>
    <x v="3"/>
    <x v="6"/>
    <x v="6"/>
    <x v="17"/>
    <n v="7840"/>
    <x v="17"/>
    <x v="0"/>
  </r>
  <r>
    <x v="4"/>
    <x v="4"/>
    <x v="1"/>
    <x v="7"/>
    <x v="7"/>
    <x v="19"/>
    <n v="112"/>
    <x v="19"/>
    <x v="0"/>
  </r>
  <r>
    <x v="4"/>
    <x v="4"/>
    <x v="4"/>
    <x v="8"/>
    <x v="8"/>
    <x v="20"/>
    <n v="5126.4639999999999"/>
    <x v="20"/>
    <x v="0"/>
  </r>
  <r>
    <x v="4"/>
    <x v="4"/>
    <x v="4"/>
    <x v="9"/>
    <x v="9"/>
    <x v="21"/>
    <n v="5126.1279999999997"/>
    <x v="21"/>
    <x v="0"/>
  </r>
  <r>
    <x v="4"/>
    <x v="4"/>
    <x v="4"/>
    <x v="10"/>
    <x v="10"/>
    <x v="22"/>
    <n v="224"/>
    <x v="22"/>
    <x v="0"/>
  </r>
  <r>
    <x v="4"/>
    <x v="4"/>
    <x v="4"/>
    <x v="11"/>
    <x v="11"/>
    <x v="23"/>
    <n v="5126.0160000000005"/>
    <x v="23"/>
    <x v="0"/>
  </r>
  <r>
    <x v="4"/>
    <x v="4"/>
    <x v="1"/>
    <x v="12"/>
    <x v="12"/>
    <x v="22"/>
    <n v="224"/>
    <x v="22"/>
    <x v="0"/>
  </r>
  <r>
    <x v="4"/>
    <x v="4"/>
    <x v="4"/>
    <x v="14"/>
    <x v="13"/>
    <x v="24"/>
    <n v="5126.576"/>
    <x v="24"/>
    <x v="0"/>
  </r>
  <r>
    <x v="4"/>
    <x v="4"/>
    <x v="5"/>
    <x v="13"/>
    <x v="14"/>
    <x v="25"/>
    <n v="7392"/>
    <x v="25"/>
    <x v="1"/>
  </r>
  <r>
    <x v="4"/>
    <x v="5"/>
    <x v="0"/>
    <x v="0"/>
    <x v="0"/>
    <x v="24"/>
    <n v="5126.576"/>
    <x v="24"/>
    <x v="1"/>
  </r>
  <r>
    <x v="4"/>
    <x v="5"/>
    <x v="0"/>
    <x v="1"/>
    <x v="1"/>
    <x v="26"/>
    <n v="8960"/>
    <x v="26"/>
    <x v="1"/>
  </r>
  <r>
    <x v="4"/>
    <x v="5"/>
    <x v="1"/>
    <x v="2"/>
    <x v="2"/>
    <x v="20"/>
    <n v="5126.4639999999999"/>
    <x v="20"/>
    <x v="1"/>
  </r>
  <r>
    <x v="4"/>
    <x v="5"/>
    <x v="2"/>
    <x v="3"/>
    <x v="3"/>
    <x v="27"/>
    <n v="6432.72"/>
    <x v="27"/>
    <x v="1"/>
  </r>
  <r>
    <x v="4"/>
    <x v="5"/>
    <x v="3"/>
    <x v="4"/>
    <x v="4"/>
    <x v="17"/>
    <n v="7840"/>
    <x v="17"/>
    <x v="1"/>
  </r>
  <r>
    <x v="4"/>
    <x v="5"/>
    <x v="2"/>
    <x v="5"/>
    <x v="5"/>
    <x v="18"/>
    <n v="5128.0320000000002"/>
    <x v="18"/>
    <x v="1"/>
  </r>
  <r>
    <x v="4"/>
    <x v="5"/>
    <x v="3"/>
    <x v="6"/>
    <x v="6"/>
    <x v="17"/>
    <n v="7840"/>
    <x v="17"/>
    <x v="1"/>
  </r>
  <r>
    <x v="4"/>
    <x v="5"/>
    <x v="1"/>
    <x v="7"/>
    <x v="7"/>
    <x v="19"/>
    <n v="112"/>
    <x v="19"/>
    <x v="1"/>
  </r>
  <r>
    <x v="4"/>
    <x v="5"/>
    <x v="4"/>
    <x v="8"/>
    <x v="8"/>
    <x v="20"/>
    <n v="5126.4639999999999"/>
    <x v="20"/>
    <x v="1"/>
  </r>
  <r>
    <x v="4"/>
    <x v="5"/>
    <x v="4"/>
    <x v="9"/>
    <x v="9"/>
    <x v="21"/>
    <n v="5126.1279999999997"/>
    <x v="21"/>
    <x v="1"/>
  </r>
  <r>
    <x v="4"/>
    <x v="5"/>
    <x v="4"/>
    <x v="10"/>
    <x v="10"/>
    <x v="22"/>
    <n v="224"/>
    <x v="22"/>
    <x v="1"/>
  </r>
  <r>
    <x v="4"/>
    <x v="5"/>
    <x v="4"/>
    <x v="11"/>
    <x v="11"/>
    <x v="23"/>
    <n v="5126.0160000000005"/>
    <x v="23"/>
    <x v="1"/>
  </r>
  <r>
    <x v="4"/>
    <x v="5"/>
    <x v="1"/>
    <x v="12"/>
    <x v="12"/>
    <x v="22"/>
    <n v="224"/>
    <x v="22"/>
    <x v="1"/>
  </r>
  <r>
    <x v="4"/>
    <x v="5"/>
    <x v="5"/>
    <x v="13"/>
    <x v="13"/>
    <x v="25"/>
    <n v="7392"/>
    <x v="25"/>
    <x v="1"/>
  </r>
  <r>
    <x v="4"/>
    <x v="5"/>
    <x v="4"/>
    <x v="14"/>
    <x v="13"/>
    <x v="24"/>
    <n v="5126.576"/>
    <x v="24"/>
    <x v="1"/>
  </r>
  <r>
    <x v="4"/>
    <x v="6"/>
    <x v="0"/>
    <x v="0"/>
    <x v="0"/>
    <x v="24"/>
    <n v="5126.576"/>
    <x v="24"/>
    <x v="1"/>
  </r>
  <r>
    <x v="4"/>
    <x v="6"/>
    <x v="0"/>
    <x v="1"/>
    <x v="1"/>
    <x v="26"/>
    <n v="8960"/>
    <x v="26"/>
    <x v="1"/>
  </r>
  <r>
    <x v="4"/>
    <x v="6"/>
    <x v="1"/>
    <x v="2"/>
    <x v="2"/>
    <x v="20"/>
    <n v="5126.4639999999999"/>
    <x v="20"/>
    <x v="1"/>
  </r>
  <r>
    <x v="4"/>
    <x v="6"/>
    <x v="2"/>
    <x v="3"/>
    <x v="3"/>
    <x v="27"/>
    <n v="6432.72"/>
    <x v="27"/>
    <x v="1"/>
  </r>
  <r>
    <x v="4"/>
    <x v="6"/>
    <x v="3"/>
    <x v="4"/>
    <x v="4"/>
    <x v="17"/>
    <n v="7840"/>
    <x v="17"/>
    <x v="1"/>
  </r>
  <r>
    <x v="4"/>
    <x v="6"/>
    <x v="2"/>
    <x v="5"/>
    <x v="5"/>
    <x v="18"/>
    <n v="5128.0320000000002"/>
    <x v="18"/>
    <x v="1"/>
  </r>
  <r>
    <x v="4"/>
    <x v="6"/>
    <x v="3"/>
    <x v="6"/>
    <x v="6"/>
    <x v="17"/>
    <n v="7840"/>
    <x v="17"/>
    <x v="1"/>
  </r>
  <r>
    <x v="4"/>
    <x v="6"/>
    <x v="1"/>
    <x v="7"/>
    <x v="7"/>
    <x v="19"/>
    <n v="112"/>
    <x v="19"/>
    <x v="0"/>
  </r>
  <r>
    <x v="4"/>
    <x v="6"/>
    <x v="4"/>
    <x v="8"/>
    <x v="8"/>
    <x v="20"/>
    <n v="5126.4639999999999"/>
    <x v="20"/>
    <x v="0"/>
  </r>
  <r>
    <x v="4"/>
    <x v="6"/>
    <x v="4"/>
    <x v="9"/>
    <x v="9"/>
    <x v="21"/>
    <n v="5126.1279999999997"/>
    <x v="21"/>
    <x v="0"/>
  </r>
  <r>
    <x v="4"/>
    <x v="6"/>
    <x v="4"/>
    <x v="10"/>
    <x v="10"/>
    <x v="22"/>
    <n v="224"/>
    <x v="22"/>
    <x v="0"/>
  </r>
  <r>
    <x v="4"/>
    <x v="6"/>
    <x v="4"/>
    <x v="11"/>
    <x v="11"/>
    <x v="23"/>
    <n v="5126.0160000000005"/>
    <x v="23"/>
    <x v="0"/>
  </r>
  <r>
    <x v="4"/>
    <x v="6"/>
    <x v="1"/>
    <x v="12"/>
    <x v="12"/>
    <x v="22"/>
    <n v="224"/>
    <x v="22"/>
    <x v="0"/>
  </r>
  <r>
    <x v="4"/>
    <x v="6"/>
    <x v="4"/>
    <x v="14"/>
    <x v="13"/>
    <x v="24"/>
    <n v="5126.576"/>
    <x v="24"/>
    <x v="0"/>
  </r>
  <r>
    <x v="4"/>
    <x v="6"/>
    <x v="5"/>
    <x v="13"/>
    <x v="14"/>
    <x v="25"/>
    <n v="7392"/>
    <x v="25"/>
    <x v="0"/>
  </r>
  <r>
    <x v="4"/>
    <x v="7"/>
    <x v="0"/>
    <x v="0"/>
    <x v="0"/>
    <x v="24"/>
    <n v="5126.576"/>
    <x v="24"/>
    <x v="0"/>
  </r>
  <r>
    <x v="4"/>
    <x v="7"/>
    <x v="0"/>
    <x v="1"/>
    <x v="1"/>
    <x v="26"/>
    <n v="8960"/>
    <x v="26"/>
    <x v="0"/>
  </r>
  <r>
    <x v="4"/>
    <x v="7"/>
    <x v="1"/>
    <x v="2"/>
    <x v="2"/>
    <x v="20"/>
    <n v="5126.4639999999999"/>
    <x v="20"/>
    <x v="0"/>
  </r>
  <r>
    <x v="4"/>
    <x v="7"/>
    <x v="2"/>
    <x v="3"/>
    <x v="3"/>
    <x v="27"/>
    <n v="6432.72"/>
    <x v="27"/>
    <x v="0"/>
  </r>
  <r>
    <x v="4"/>
    <x v="7"/>
    <x v="3"/>
    <x v="4"/>
    <x v="4"/>
    <x v="17"/>
    <n v="7840"/>
    <x v="17"/>
    <x v="0"/>
  </r>
  <r>
    <x v="4"/>
    <x v="7"/>
    <x v="2"/>
    <x v="5"/>
    <x v="5"/>
    <x v="18"/>
    <n v="5128.0320000000002"/>
    <x v="18"/>
    <x v="0"/>
  </r>
  <r>
    <x v="4"/>
    <x v="7"/>
    <x v="3"/>
    <x v="6"/>
    <x v="6"/>
    <x v="17"/>
    <n v="7840"/>
    <x v="17"/>
    <x v="0"/>
  </r>
  <r>
    <x v="4"/>
    <x v="7"/>
    <x v="1"/>
    <x v="7"/>
    <x v="7"/>
    <x v="19"/>
    <n v="112"/>
    <x v="19"/>
    <x v="0"/>
  </r>
  <r>
    <x v="4"/>
    <x v="7"/>
    <x v="4"/>
    <x v="8"/>
    <x v="8"/>
    <x v="20"/>
    <n v="5126.4639999999999"/>
    <x v="20"/>
    <x v="0"/>
  </r>
  <r>
    <x v="4"/>
    <x v="7"/>
    <x v="4"/>
    <x v="9"/>
    <x v="9"/>
    <x v="21"/>
    <n v="5126.1279999999997"/>
    <x v="21"/>
    <x v="0"/>
  </r>
  <r>
    <x v="4"/>
    <x v="7"/>
    <x v="4"/>
    <x v="10"/>
    <x v="10"/>
    <x v="22"/>
    <n v="224"/>
    <x v="22"/>
    <x v="0"/>
  </r>
  <r>
    <x v="4"/>
    <x v="7"/>
    <x v="4"/>
    <x v="11"/>
    <x v="11"/>
    <x v="23"/>
    <n v="5126.0160000000005"/>
    <x v="23"/>
    <x v="0"/>
  </r>
  <r>
    <x v="4"/>
    <x v="7"/>
    <x v="1"/>
    <x v="12"/>
    <x v="12"/>
    <x v="22"/>
    <n v="224"/>
    <x v="22"/>
    <x v="0"/>
  </r>
  <r>
    <x v="4"/>
    <x v="7"/>
    <x v="4"/>
    <x v="14"/>
    <x v="13"/>
    <x v="24"/>
    <n v="5126.576"/>
    <x v="24"/>
    <x v="0"/>
  </r>
  <r>
    <x v="4"/>
    <x v="7"/>
    <x v="5"/>
    <x v="13"/>
    <x v="14"/>
    <x v="25"/>
    <n v="7392"/>
    <x v="25"/>
    <x v="0"/>
  </r>
  <r>
    <x v="4"/>
    <x v="8"/>
    <x v="0"/>
    <x v="0"/>
    <x v="0"/>
    <x v="24"/>
    <n v="5126.576"/>
    <x v="24"/>
    <x v="0"/>
  </r>
  <r>
    <x v="4"/>
    <x v="8"/>
    <x v="0"/>
    <x v="1"/>
    <x v="1"/>
    <x v="26"/>
    <n v="8960"/>
    <x v="26"/>
    <x v="0"/>
  </r>
  <r>
    <x v="4"/>
    <x v="8"/>
    <x v="1"/>
    <x v="2"/>
    <x v="2"/>
    <x v="20"/>
    <n v="5126.4639999999999"/>
    <x v="20"/>
    <x v="0"/>
  </r>
  <r>
    <x v="4"/>
    <x v="8"/>
    <x v="2"/>
    <x v="3"/>
    <x v="3"/>
    <x v="27"/>
    <n v="6432.72"/>
    <x v="27"/>
    <x v="0"/>
  </r>
  <r>
    <x v="4"/>
    <x v="8"/>
    <x v="3"/>
    <x v="4"/>
    <x v="4"/>
    <x v="17"/>
    <n v="7840"/>
    <x v="17"/>
    <x v="0"/>
  </r>
  <r>
    <x v="4"/>
    <x v="8"/>
    <x v="2"/>
    <x v="5"/>
    <x v="5"/>
    <x v="18"/>
    <n v="5128.0320000000002"/>
    <x v="18"/>
    <x v="0"/>
  </r>
  <r>
    <x v="4"/>
    <x v="8"/>
    <x v="3"/>
    <x v="6"/>
    <x v="6"/>
    <x v="17"/>
    <n v="7840"/>
    <x v="17"/>
    <x v="0"/>
  </r>
  <r>
    <x v="4"/>
    <x v="8"/>
    <x v="1"/>
    <x v="7"/>
    <x v="7"/>
    <x v="19"/>
    <n v="112"/>
    <x v="19"/>
    <x v="0"/>
  </r>
  <r>
    <x v="4"/>
    <x v="8"/>
    <x v="4"/>
    <x v="8"/>
    <x v="8"/>
    <x v="20"/>
    <n v="5126.4639999999999"/>
    <x v="20"/>
    <x v="0"/>
  </r>
  <r>
    <x v="4"/>
    <x v="8"/>
    <x v="4"/>
    <x v="9"/>
    <x v="9"/>
    <x v="21"/>
    <n v="5126.1279999999997"/>
    <x v="21"/>
    <x v="0"/>
  </r>
  <r>
    <x v="4"/>
    <x v="8"/>
    <x v="4"/>
    <x v="10"/>
    <x v="10"/>
    <x v="22"/>
    <n v="224"/>
    <x v="22"/>
    <x v="0"/>
  </r>
  <r>
    <x v="4"/>
    <x v="8"/>
    <x v="4"/>
    <x v="11"/>
    <x v="11"/>
    <x v="23"/>
    <n v="5126.0160000000005"/>
    <x v="23"/>
    <x v="0"/>
  </r>
  <r>
    <x v="4"/>
    <x v="8"/>
    <x v="1"/>
    <x v="12"/>
    <x v="12"/>
    <x v="22"/>
    <n v="224"/>
    <x v="22"/>
    <x v="0"/>
  </r>
  <r>
    <x v="4"/>
    <x v="8"/>
    <x v="4"/>
    <x v="14"/>
    <x v="13"/>
    <x v="24"/>
    <n v="5126.576"/>
    <x v="24"/>
    <x v="0"/>
  </r>
  <r>
    <x v="4"/>
    <x v="8"/>
    <x v="5"/>
    <x v="13"/>
    <x v="14"/>
    <x v="25"/>
    <n v="7392"/>
    <x v="25"/>
    <x v="0"/>
  </r>
  <r>
    <x v="4"/>
    <x v="9"/>
    <x v="0"/>
    <x v="0"/>
    <x v="0"/>
    <x v="24"/>
    <n v="5126.576"/>
    <x v="24"/>
    <x v="0"/>
  </r>
  <r>
    <x v="4"/>
    <x v="9"/>
    <x v="0"/>
    <x v="1"/>
    <x v="1"/>
    <x v="26"/>
    <n v="8960"/>
    <x v="26"/>
    <x v="0"/>
  </r>
  <r>
    <x v="4"/>
    <x v="9"/>
    <x v="1"/>
    <x v="2"/>
    <x v="2"/>
    <x v="20"/>
    <n v="5126.4639999999999"/>
    <x v="20"/>
    <x v="0"/>
  </r>
  <r>
    <x v="4"/>
    <x v="9"/>
    <x v="2"/>
    <x v="3"/>
    <x v="3"/>
    <x v="27"/>
    <n v="6432.72"/>
    <x v="27"/>
    <x v="0"/>
  </r>
  <r>
    <x v="4"/>
    <x v="9"/>
    <x v="3"/>
    <x v="4"/>
    <x v="4"/>
    <x v="17"/>
    <n v="7840"/>
    <x v="17"/>
    <x v="1"/>
  </r>
  <r>
    <x v="4"/>
    <x v="9"/>
    <x v="2"/>
    <x v="5"/>
    <x v="5"/>
    <x v="18"/>
    <n v="5128.0320000000002"/>
    <x v="18"/>
    <x v="1"/>
  </r>
  <r>
    <x v="4"/>
    <x v="9"/>
    <x v="3"/>
    <x v="6"/>
    <x v="6"/>
    <x v="17"/>
    <n v="7840"/>
    <x v="17"/>
    <x v="1"/>
  </r>
  <r>
    <x v="4"/>
    <x v="9"/>
    <x v="1"/>
    <x v="7"/>
    <x v="7"/>
    <x v="19"/>
    <n v="112"/>
    <x v="19"/>
    <x v="1"/>
  </r>
  <r>
    <x v="4"/>
    <x v="9"/>
    <x v="4"/>
    <x v="8"/>
    <x v="8"/>
    <x v="20"/>
    <n v="5126.4639999999999"/>
    <x v="20"/>
    <x v="1"/>
  </r>
  <r>
    <x v="4"/>
    <x v="9"/>
    <x v="4"/>
    <x v="9"/>
    <x v="9"/>
    <x v="21"/>
    <n v="5126.1279999999997"/>
    <x v="21"/>
    <x v="1"/>
  </r>
  <r>
    <x v="4"/>
    <x v="9"/>
    <x v="4"/>
    <x v="10"/>
    <x v="10"/>
    <x v="22"/>
    <n v="224"/>
    <x v="22"/>
    <x v="1"/>
  </r>
  <r>
    <x v="4"/>
    <x v="9"/>
    <x v="4"/>
    <x v="11"/>
    <x v="11"/>
    <x v="23"/>
    <n v="5126.0160000000005"/>
    <x v="23"/>
    <x v="1"/>
  </r>
  <r>
    <x v="4"/>
    <x v="9"/>
    <x v="1"/>
    <x v="12"/>
    <x v="12"/>
    <x v="22"/>
    <n v="224"/>
    <x v="22"/>
    <x v="1"/>
  </r>
  <r>
    <x v="4"/>
    <x v="9"/>
    <x v="4"/>
    <x v="14"/>
    <x v="13"/>
    <x v="24"/>
    <n v="5126.576"/>
    <x v="24"/>
    <x v="1"/>
  </r>
  <r>
    <x v="4"/>
    <x v="9"/>
    <x v="5"/>
    <x v="13"/>
    <x v="14"/>
    <x v="25"/>
    <n v="7392"/>
    <x v="25"/>
    <x v="1"/>
  </r>
  <r>
    <x v="4"/>
    <x v="10"/>
    <x v="0"/>
    <x v="0"/>
    <x v="0"/>
    <x v="24"/>
    <n v="5126.576"/>
    <x v="24"/>
    <x v="1"/>
  </r>
  <r>
    <x v="4"/>
    <x v="10"/>
    <x v="0"/>
    <x v="1"/>
    <x v="1"/>
    <x v="26"/>
    <n v="8960"/>
    <x v="26"/>
    <x v="1"/>
  </r>
  <r>
    <x v="4"/>
    <x v="10"/>
    <x v="1"/>
    <x v="2"/>
    <x v="2"/>
    <x v="20"/>
    <n v="5126.4639999999999"/>
    <x v="20"/>
    <x v="1"/>
  </r>
  <r>
    <x v="4"/>
    <x v="10"/>
    <x v="2"/>
    <x v="3"/>
    <x v="3"/>
    <x v="27"/>
    <n v="6432.72"/>
    <x v="27"/>
    <x v="1"/>
  </r>
  <r>
    <x v="4"/>
    <x v="10"/>
    <x v="3"/>
    <x v="4"/>
    <x v="4"/>
    <x v="17"/>
    <n v="7840"/>
    <x v="17"/>
    <x v="1"/>
  </r>
  <r>
    <x v="4"/>
    <x v="10"/>
    <x v="2"/>
    <x v="5"/>
    <x v="5"/>
    <x v="18"/>
    <n v="5128.0320000000002"/>
    <x v="18"/>
    <x v="1"/>
  </r>
  <r>
    <x v="4"/>
    <x v="10"/>
    <x v="3"/>
    <x v="6"/>
    <x v="6"/>
    <x v="17"/>
    <n v="7840"/>
    <x v="17"/>
    <x v="1"/>
  </r>
  <r>
    <x v="4"/>
    <x v="10"/>
    <x v="1"/>
    <x v="7"/>
    <x v="7"/>
    <x v="19"/>
    <n v="112"/>
    <x v="19"/>
    <x v="1"/>
  </r>
  <r>
    <x v="4"/>
    <x v="10"/>
    <x v="4"/>
    <x v="8"/>
    <x v="8"/>
    <x v="20"/>
    <n v="5126.4639999999999"/>
    <x v="20"/>
    <x v="1"/>
  </r>
  <r>
    <x v="4"/>
    <x v="10"/>
    <x v="4"/>
    <x v="9"/>
    <x v="9"/>
    <x v="21"/>
    <n v="5126.1279999999997"/>
    <x v="21"/>
    <x v="1"/>
  </r>
  <r>
    <x v="4"/>
    <x v="10"/>
    <x v="4"/>
    <x v="10"/>
    <x v="10"/>
    <x v="22"/>
    <n v="224"/>
    <x v="22"/>
    <x v="1"/>
  </r>
  <r>
    <x v="4"/>
    <x v="10"/>
    <x v="4"/>
    <x v="11"/>
    <x v="11"/>
    <x v="23"/>
    <n v="5126.0160000000005"/>
    <x v="23"/>
    <x v="1"/>
  </r>
  <r>
    <x v="4"/>
    <x v="10"/>
    <x v="1"/>
    <x v="12"/>
    <x v="12"/>
    <x v="22"/>
    <n v="224"/>
    <x v="22"/>
    <x v="1"/>
  </r>
  <r>
    <x v="4"/>
    <x v="10"/>
    <x v="4"/>
    <x v="14"/>
    <x v="13"/>
    <x v="24"/>
    <n v="5126.576"/>
    <x v="24"/>
    <x v="1"/>
  </r>
  <r>
    <x v="4"/>
    <x v="10"/>
    <x v="5"/>
    <x v="13"/>
    <x v="14"/>
    <x v="25"/>
    <n v="7392"/>
    <x v="25"/>
    <x v="0"/>
  </r>
  <r>
    <x v="4"/>
    <x v="11"/>
    <x v="0"/>
    <x v="0"/>
    <x v="0"/>
    <x v="24"/>
    <n v="5126.576"/>
    <x v="24"/>
    <x v="0"/>
  </r>
  <r>
    <x v="4"/>
    <x v="11"/>
    <x v="0"/>
    <x v="1"/>
    <x v="1"/>
    <x v="26"/>
    <n v="8960"/>
    <x v="26"/>
    <x v="0"/>
  </r>
  <r>
    <x v="4"/>
    <x v="11"/>
    <x v="1"/>
    <x v="2"/>
    <x v="2"/>
    <x v="20"/>
    <n v="5126.4639999999999"/>
    <x v="20"/>
    <x v="0"/>
  </r>
  <r>
    <x v="4"/>
    <x v="11"/>
    <x v="2"/>
    <x v="3"/>
    <x v="3"/>
    <x v="27"/>
    <n v="6432.72"/>
    <x v="27"/>
    <x v="0"/>
  </r>
  <r>
    <x v="4"/>
    <x v="11"/>
    <x v="3"/>
    <x v="4"/>
    <x v="4"/>
    <x v="17"/>
    <n v="7840"/>
    <x v="17"/>
    <x v="0"/>
  </r>
  <r>
    <x v="4"/>
    <x v="11"/>
    <x v="2"/>
    <x v="5"/>
    <x v="5"/>
    <x v="18"/>
    <n v="5128.0320000000002"/>
    <x v="18"/>
    <x v="0"/>
  </r>
  <r>
    <x v="4"/>
    <x v="11"/>
    <x v="3"/>
    <x v="6"/>
    <x v="6"/>
    <x v="17"/>
    <n v="7840"/>
    <x v="17"/>
    <x v="0"/>
  </r>
  <r>
    <x v="4"/>
    <x v="11"/>
    <x v="1"/>
    <x v="7"/>
    <x v="7"/>
    <x v="19"/>
    <n v="112"/>
    <x v="19"/>
    <x v="0"/>
  </r>
  <r>
    <x v="4"/>
    <x v="11"/>
    <x v="4"/>
    <x v="8"/>
    <x v="8"/>
    <x v="20"/>
    <n v="5126.4639999999999"/>
    <x v="20"/>
    <x v="0"/>
  </r>
  <r>
    <x v="4"/>
    <x v="11"/>
    <x v="4"/>
    <x v="9"/>
    <x v="9"/>
    <x v="21"/>
    <n v="5126.1279999999997"/>
    <x v="21"/>
    <x v="0"/>
  </r>
  <r>
    <x v="4"/>
    <x v="11"/>
    <x v="4"/>
    <x v="10"/>
    <x v="10"/>
    <x v="22"/>
    <n v="224"/>
    <x v="22"/>
    <x v="0"/>
  </r>
  <r>
    <x v="4"/>
    <x v="11"/>
    <x v="4"/>
    <x v="11"/>
    <x v="11"/>
    <x v="23"/>
    <n v="5126.0160000000005"/>
    <x v="23"/>
    <x v="0"/>
  </r>
  <r>
    <x v="4"/>
    <x v="11"/>
    <x v="1"/>
    <x v="12"/>
    <x v="12"/>
    <x v="22"/>
    <n v="224"/>
    <x v="22"/>
    <x v="0"/>
  </r>
  <r>
    <x v="4"/>
    <x v="11"/>
    <x v="4"/>
    <x v="14"/>
    <x v="13"/>
    <x v="24"/>
    <n v="5126.576"/>
    <x v="24"/>
    <x v="0"/>
  </r>
  <r>
    <x v="4"/>
    <x v="11"/>
    <x v="5"/>
    <x v="13"/>
    <x v="14"/>
    <x v="25"/>
    <n v="7392"/>
    <x v="2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r>
  <r>
    <x v="0"/>
    <x v="1"/>
    <x v="1"/>
    <x v="1"/>
  </r>
  <r>
    <x v="0"/>
    <x v="2"/>
    <x v="2"/>
    <x v="2"/>
  </r>
  <r>
    <x v="0"/>
    <x v="3"/>
    <x v="3"/>
    <x v="3"/>
  </r>
  <r>
    <x v="0"/>
    <x v="4"/>
    <x v="4"/>
    <x v="4"/>
  </r>
  <r>
    <x v="0"/>
    <x v="5"/>
    <x v="5"/>
    <x v="5"/>
  </r>
  <r>
    <x v="1"/>
    <x v="0"/>
    <x v="6"/>
    <x v="6"/>
  </r>
  <r>
    <x v="1"/>
    <x v="1"/>
    <x v="7"/>
    <x v="7"/>
  </r>
  <r>
    <x v="1"/>
    <x v="2"/>
    <x v="8"/>
    <x v="8"/>
  </r>
  <r>
    <x v="1"/>
    <x v="3"/>
    <x v="9"/>
    <x v="9"/>
  </r>
  <r>
    <x v="1"/>
    <x v="5"/>
    <x v="10"/>
    <x v="10"/>
  </r>
  <r>
    <x v="1"/>
    <x v="4"/>
    <x v="11"/>
    <x v="11"/>
  </r>
  <r>
    <x v="2"/>
    <x v="0"/>
    <x v="12"/>
    <x v="12"/>
  </r>
  <r>
    <x v="2"/>
    <x v="2"/>
    <x v="13"/>
    <x v="13"/>
  </r>
  <r>
    <x v="2"/>
    <x v="1"/>
    <x v="14"/>
    <x v="14"/>
  </r>
  <r>
    <x v="2"/>
    <x v="3"/>
    <x v="15"/>
    <x v="15"/>
  </r>
  <r>
    <x v="2"/>
    <x v="4"/>
    <x v="16"/>
    <x v="16"/>
  </r>
  <r>
    <x v="2"/>
    <x v="5"/>
    <x v="17"/>
    <x v="17"/>
  </r>
  <r>
    <x v="3"/>
    <x v="0"/>
    <x v="18"/>
    <x v="18"/>
  </r>
  <r>
    <x v="3"/>
    <x v="3"/>
    <x v="19"/>
    <x v="19"/>
  </r>
  <r>
    <x v="3"/>
    <x v="1"/>
    <x v="20"/>
    <x v="20"/>
  </r>
  <r>
    <x v="3"/>
    <x v="2"/>
    <x v="21"/>
    <x v="21"/>
  </r>
  <r>
    <x v="3"/>
    <x v="5"/>
    <x v="22"/>
    <x v="22"/>
  </r>
  <r>
    <x v="3"/>
    <x v="4"/>
    <x v="23"/>
    <x v="23"/>
  </r>
  <r>
    <x v="4"/>
    <x v="0"/>
    <x v="24"/>
    <x v="24"/>
  </r>
  <r>
    <x v="4"/>
    <x v="2"/>
    <x v="25"/>
    <x v="25"/>
  </r>
  <r>
    <x v="4"/>
    <x v="1"/>
    <x v="26"/>
    <x v="26"/>
  </r>
  <r>
    <x v="4"/>
    <x v="3"/>
    <x v="27"/>
    <x v="27"/>
  </r>
  <r>
    <x v="4"/>
    <x v="5"/>
    <x v="28"/>
    <x v="28"/>
  </r>
  <r>
    <x v="4"/>
    <x v="4"/>
    <x v="29"/>
    <x v="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x v="0"/>
    <x v="0"/>
  </r>
  <r>
    <s v="AD01-9361"/>
    <x v="0"/>
    <s v="Apr"/>
    <x v="0"/>
    <x v="0"/>
    <s v="Order assembled"/>
    <x v="0"/>
    <x v="0"/>
    <x v="0"/>
    <x v="1"/>
    <x v="1"/>
  </r>
  <r>
    <s v="AD01-9362"/>
    <x v="0"/>
    <s v="Apr"/>
    <x v="0"/>
    <x v="0"/>
    <s v="Order assembled"/>
    <x v="0"/>
    <x v="0"/>
    <x v="1"/>
    <x v="2"/>
    <x v="2"/>
  </r>
  <r>
    <s v="AD01-9362"/>
    <x v="0"/>
    <s v="Apr"/>
    <x v="0"/>
    <x v="0"/>
    <s v="Order assembled"/>
    <x v="0"/>
    <x v="0"/>
    <x v="1"/>
    <x v="3"/>
    <x v="3"/>
  </r>
  <r>
    <s v="AD01-9364"/>
    <x v="0"/>
    <s v="Apr"/>
    <x v="0"/>
    <x v="0"/>
    <s v="Order assembled"/>
    <x v="0"/>
    <x v="0"/>
    <x v="1"/>
    <x v="4"/>
    <x v="4"/>
  </r>
  <r>
    <s v="AD01-9361"/>
    <x v="0"/>
    <s v="Apr"/>
    <x v="0"/>
    <x v="0"/>
    <s v="Order assembled"/>
    <x v="0"/>
    <x v="0"/>
    <x v="1"/>
    <x v="5"/>
    <x v="5"/>
  </r>
  <r>
    <s v="AD01-9361"/>
    <x v="0"/>
    <s v="Apr"/>
    <x v="0"/>
    <x v="0"/>
    <s v="Order assembled"/>
    <x v="0"/>
    <x v="0"/>
    <x v="1"/>
    <x v="6"/>
    <x v="6"/>
  </r>
  <r>
    <s v="AD01-9362"/>
    <x v="0"/>
    <s v="Apr"/>
    <x v="0"/>
    <x v="0"/>
    <s v="Order assembled"/>
    <x v="0"/>
    <x v="0"/>
    <x v="0"/>
    <x v="7"/>
    <x v="7"/>
  </r>
  <r>
    <s v="AD01-9361"/>
    <x v="0"/>
    <s v="Apr"/>
    <x v="0"/>
    <x v="0"/>
    <s v="Order assembled"/>
    <x v="0"/>
    <x v="0"/>
    <x v="0"/>
    <x v="8"/>
    <x v="7"/>
  </r>
  <r>
    <s v="AD01-9364"/>
    <x v="0"/>
    <s v="Apr"/>
    <x v="0"/>
    <x v="0"/>
    <s v="Order assembled"/>
    <x v="0"/>
    <x v="0"/>
    <x v="0"/>
    <x v="9"/>
    <x v="7"/>
  </r>
  <r>
    <s v="AD01-9363"/>
    <x v="0"/>
    <s v="Apr"/>
    <x v="0"/>
    <x v="0"/>
    <s v="Order assembled"/>
    <x v="0"/>
    <x v="0"/>
    <x v="1"/>
    <x v="10"/>
    <x v="8"/>
  </r>
  <r>
    <s v="AD01-9364"/>
    <x v="0"/>
    <s v="Apr"/>
    <x v="0"/>
    <x v="0"/>
    <s v="Order assembled"/>
    <x v="0"/>
    <x v="0"/>
    <x v="1"/>
    <x v="11"/>
    <x v="9"/>
  </r>
  <r>
    <s v="AD01-9362"/>
    <x v="0"/>
    <s v="Apr"/>
    <x v="0"/>
    <x v="0"/>
    <s v="Order assembled"/>
    <x v="0"/>
    <x v="0"/>
    <x v="1"/>
    <x v="12"/>
    <x v="10"/>
  </r>
  <r>
    <s v="AD01-9362"/>
    <x v="0"/>
    <s v="Apr"/>
    <x v="0"/>
    <x v="0"/>
    <s v="Order assembled"/>
    <x v="0"/>
    <x v="0"/>
    <x v="0"/>
    <x v="13"/>
    <x v="11"/>
  </r>
  <r>
    <s v="AD01-9364"/>
    <x v="0"/>
    <s v="Apr"/>
    <x v="0"/>
    <x v="0"/>
    <s v="Order assembled"/>
    <x v="0"/>
    <x v="0"/>
    <x v="0"/>
    <x v="14"/>
    <x v="12"/>
  </r>
  <r>
    <s v="AD01-9361"/>
    <x v="0"/>
    <s v="Apr"/>
    <x v="0"/>
    <x v="0"/>
    <s v="Order assembled"/>
    <x v="0"/>
    <x v="0"/>
    <x v="0"/>
    <x v="15"/>
    <x v="13"/>
  </r>
  <r>
    <s v="AD01-9362"/>
    <x v="0"/>
    <s v="Apr"/>
    <x v="0"/>
    <x v="0"/>
    <s v="Order assembled"/>
    <x v="0"/>
    <x v="0"/>
    <x v="1"/>
    <x v="16"/>
    <x v="14"/>
  </r>
  <r>
    <s v="AD01-9362"/>
    <x v="0"/>
    <s v="Apr"/>
    <x v="0"/>
    <x v="0"/>
    <s v="Order assembled"/>
    <x v="0"/>
    <x v="0"/>
    <x v="1"/>
    <x v="17"/>
    <x v="7"/>
  </r>
  <r>
    <s v="AD01-9363"/>
    <x v="0"/>
    <s v="Apr"/>
    <x v="0"/>
    <x v="0"/>
    <s v="Order assembled"/>
    <x v="0"/>
    <x v="0"/>
    <x v="1"/>
    <x v="18"/>
    <x v="7"/>
  </r>
  <r>
    <s v="AD01-9361"/>
    <x v="0"/>
    <s v="Apr"/>
    <x v="0"/>
    <x v="0"/>
    <s v="Order assembled"/>
    <x v="0"/>
    <x v="0"/>
    <x v="1"/>
    <x v="19"/>
    <x v="15"/>
  </r>
  <r>
    <s v="AD01-9361"/>
    <x v="0"/>
    <s v="Apr"/>
    <x v="0"/>
    <x v="0"/>
    <s v="Order assembled"/>
    <x v="0"/>
    <x v="0"/>
    <x v="1"/>
    <x v="20"/>
    <x v="16"/>
  </r>
  <r>
    <s v="AD01-9364"/>
    <x v="0"/>
    <s v="Apr"/>
    <x v="0"/>
    <x v="0"/>
    <s v="Order assembled"/>
    <x v="0"/>
    <x v="0"/>
    <x v="1"/>
    <x v="21"/>
    <x v="17"/>
  </r>
  <r>
    <s v="AD01-9361"/>
    <x v="0"/>
    <s v="Apr"/>
    <x v="0"/>
    <x v="0"/>
    <s v="Order assembled"/>
    <x v="0"/>
    <x v="0"/>
    <x v="0"/>
    <x v="22"/>
    <x v="18"/>
  </r>
  <r>
    <s v="AD01-9361"/>
    <x v="0"/>
    <s v="Apr"/>
    <x v="0"/>
    <x v="0"/>
    <s v="Order assembled"/>
    <x v="0"/>
    <x v="0"/>
    <x v="0"/>
    <x v="23"/>
    <x v="19"/>
  </r>
  <r>
    <s v="AD01-9361"/>
    <x v="0"/>
    <s v="Apr"/>
    <x v="0"/>
    <x v="0"/>
    <s v="Order assembled"/>
    <x v="0"/>
    <x v="0"/>
    <x v="0"/>
    <x v="24"/>
    <x v="20"/>
  </r>
  <r>
    <s v="AD01-9364"/>
    <x v="0"/>
    <s v="Apr"/>
    <x v="0"/>
    <x v="0"/>
    <s v="Order assembled"/>
    <x v="0"/>
    <x v="0"/>
    <x v="1"/>
    <x v="25"/>
    <x v="21"/>
  </r>
  <r>
    <s v="AD01-9362"/>
    <x v="0"/>
    <s v="Apr"/>
    <x v="0"/>
    <x v="0"/>
    <s v="Order assembled"/>
    <x v="0"/>
    <x v="0"/>
    <x v="1"/>
    <x v="26"/>
    <x v="22"/>
  </r>
  <r>
    <s v="AD01-9361"/>
    <x v="0"/>
    <s v="Aug"/>
    <x v="0"/>
    <x v="0"/>
    <s v="Order assembled"/>
    <x v="0"/>
    <x v="0"/>
    <x v="0"/>
    <x v="27"/>
    <x v="23"/>
  </r>
  <r>
    <s v="AD01-9361"/>
    <x v="0"/>
    <s v="Aug"/>
    <x v="0"/>
    <x v="0"/>
    <s v="Order assembled"/>
    <x v="0"/>
    <x v="0"/>
    <x v="0"/>
    <x v="3"/>
    <x v="3"/>
  </r>
  <r>
    <s v="AD01-9365"/>
    <x v="0"/>
    <s v="Aug"/>
    <x v="0"/>
    <x v="0"/>
    <s v="Order assembled"/>
    <x v="0"/>
    <x v="0"/>
    <x v="0"/>
    <x v="28"/>
    <x v="24"/>
  </r>
  <r>
    <s v="AD01-9362"/>
    <x v="0"/>
    <s v="Aug"/>
    <x v="0"/>
    <x v="0"/>
    <s v="Order assembled"/>
    <x v="0"/>
    <x v="0"/>
    <x v="1"/>
    <x v="29"/>
    <x v="25"/>
  </r>
  <r>
    <s v="AD01-9361"/>
    <x v="0"/>
    <s v="Aug"/>
    <x v="0"/>
    <x v="0"/>
    <s v="Order assembled"/>
    <x v="0"/>
    <x v="0"/>
    <x v="1"/>
    <x v="30"/>
    <x v="26"/>
  </r>
  <r>
    <s v="AD01-9361"/>
    <x v="0"/>
    <s v="Aug"/>
    <x v="0"/>
    <x v="0"/>
    <s v="Order assembled"/>
    <x v="0"/>
    <x v="0"/>
    <x v="1"/>
    <x v="31"/>
    <x v="27"/>
  </r>
  <r>
    <s v="AD01-9364"/>
    <x v="0"/>
    <s v="Aug"/>
    <x v="0"/>
    <x v="0"/>
    <s v="Order assembled"/>
    <x v="0"/>
    <x v="0"/>
    <x v="1"/>
    <x v="32"/>
    <x v="28"/>
  </r>
  <r>
    <s v="AD01-9362"/>
    <x v="0"/>
    <s v="Aug"/>
    <x v="0"/>
    <x v="0"/>
    <s v="Order assembled"/>
    <x v="0"/>
    <x v="0"/>
    <x v="1"/>
    <x v="33"/>
    <x v="29"/>
  </r>
  <r>
    <s v="AD01-9364"/>
    <x v="0"/>
    <s v="Aug"/>
    <x v="0"/>
    <x v="0"/>
    <s v="Order assembled"/>
    <x v="0"/>
    <x v="0"/>
    <x v="1"/>
    <x v="34"/>
    <x v="30"/>
  </r>
  <r>
    <s v="AD01-9363"/>
    <x v="0"/>
    <s v="Aug"/>
    <x v="0"/>
    <x v="0"/>
    <s v="Order assembled"/>
    <x v="0"/>
    <x v="0"/>
    <x v="1"/>
    <x v="35"/>
    <x v="7"/>
  </r>
  <r>
    <s v="AD01-9364"/>
    <x v="0"/>
    <s v="Aug"/>
    <x v="0"/>
    <x v="0"/>
    <s v="Order assembled"/>
    <x v="0"/>
    <x v="0"/>
    <x v="1"/>
    <x v="36"/>
    <x v="7"/>
  </r>
  <r>
    <s v="AD01-9361"/>
    <x v="0"/>
    <s v="Aug"/>
    <x v="0"/>
    <x v="0"/>
    <s v="Order assembled"/>
    <x v="0"/>
    <x v="0"/>
    <x v="1"/>
    <x v="37"/>
    <x v="7"/>
  </r>
  <r>
    <s v="AD01-9361"/>
    <x v="0"/>
    <s v="Aug"/>
    <x v="0"/>
    <x v="0"/>
    <s v="Order assembled"/>
    <x v="0"/>
    <x v="0"/>
    <x v="1"/>
    <x v="38"/>
    <x v="31"/>
  </r>
  <r>
    <s v="AD01-9364"/>
    <x v="0"/>
    <s v="Aug"/>
    <x v="0"/>
    <x v="0"/>
    <s v="Order assembled"/>
    <x v="0"/>
    <x v="0"/>
    <x v="1"/>
    <x v="39"/>
    <x v="32"/>
  </r>
  <r>
    <s v="AD01-9362"/>
    <x v="0"/>
    <s v="Aug"/>
    <x v="0"/>
    <x v="0"/>
    <s v="Order assembled"/>
    <x v="0"/>
    <x v="0"/>
    <x v="1"/>
    <x v="40"/>
    <x v="33"/>
  </r>
  <r>
    <s v="AD01-9361"/>
    <x v="0"/>
    <s v="Aug"/>
    <x v="0"/>
    <x v="0"/>
    <s v="Order assembled"/>
    <x v="0"/>
    <x v="0"/>
    <x v="1"/>
    <x v="41"/>
    <x v="34"/>
  </r>
  <r>
    <s v="AD01-9364"/>
    <x v="0"/>
    <s v="Aug"/>
    <x v="0"/>
    <x v="0"/>
    <s v="Order assembled"/>
    <x v="0"/>
    <x v="0"/>
    <x v="1"/>
    <x v="42"/>
    <x v="35"/>
  </r>
  <r>
    <s v="AD01-9364"/>
    <x v="0"/>
    <s v="Aug"/>
    <x v="0"/>
    <x v="0"/>
    <s v="Order assembled"/>
    <x v="0"/>
    <x v="0"/>
    <x v="1"/>
    <x v="43"/>
    <x v="7"/>
  </r>
  <r>
    <s v="AD01-9361"/>
    <x v="0"/>
    <s v="Aug"/>
    <x v="0"/>
    <x v="0"/>
    <s v="Order assembled"/>
    <x v="0"/>
    <x v="0"/>
    <x v="1"/>
    <x v="44"/>
    <x v="7"/>
  </r>
  <r>
    <s v="AD01-9364"/>
    <x v="0"/>
    <s v="Aug"/>
    <x v="0"/>
    <x v="0"/>
    <s v="Order assembled"/>
    <x v="0"/>
    <x v="0"/>
    <x v="1"/>
    <x v="45"/>
    <x v="36"/>
  </r>
  <r>
    <s v="AD01-9361"/>
    <x v="0"/>
    <s v="Aug"/>
    <x v="0"/>
    <x v="0"/>
    <s v="Order assembled"/>
    <x v="0"/>
    <x v="0"/>
    <x v="1"/>
    <x v="46"/>
    <x v="37"/>
  </r>
  <r>
    <s v="AD01-9364"/>
    <x v="0"/>
    <s v="Aug"/>
    <x v="0"/>
    <x v="0"/>
    <s v="Order assembled"/>
    <x v="0"/>
    <x v="0"/>
    <x v="1"/>
    <x v="47"/>
    <x v="38"/>
  </r>
  <r>
    <s v="AD01-9361"/>
    <x v="0"/>
    <s v="Aug"/>
    <x v="0"/>
    <x v="0"/>
    <s v="Order assembled"/>
    <x v="0"/>
    <x v="0"/>
    <x v="0"/>
    <x v="48"/>
    <x v="39"/>
  </r>
  <r>
    <s v="AD01-9362"/>
    <x v="0"/>
    <s v="Aug"/>
    <x v="0"/>
    <x v="0"/>
    <s v="Order assembled"/>
    <x v="1"/>
    <x v="0"/>
    <x v="0"/>
    <x v="25"/>
    <x v="21"/>
  </r>
  <r>
    <s v="AD01-9362"/>
    <x v="0"/>
    <s v="Aug"/>
    <x v="0"/>
    <x v="0"/>
    <s v="Order assembled"/>
    <x v="1"/>
    <x v="0"/>
    <x v="0"/>
    <x v="49"/>
    <x v="40"/>
  </r>
  <r>
    <s v="AD01-9361"/>
    <x v="0"/>
    <s v="Aug"/>
    <x v="0"/>
    <x v="0"/>
    <s v="Order assembled"/>
    <x v="1"/>
    <x v="0"/>
    <x v="1"/>
    <x v="50"/>
    <x v="41"/>
  </r>
  <r>
    <s v="AD01-9363"/>
    <x v="0"/>
    <s v="Aug"/>
    <x v="0"/>
    <x v="0"/>
    <s v="Order assembled"/>
    <x v="1"/>
    <x v="0"/>
    <x v="1"/>
    <x v="51"/>
    <x v="42"/>
  </r>
  <r>
    <s v="AD01-9362"/>
    <x v="0"/>
    <s v="Aug"/>
    <x v="0"/>
    <x v="0"/>
    <s v="Order assembled"/>
    <x v="1"/>
    <x v="0"/>
    <x v="1"/>
    <x v="52"/>
    <x v="43"/>
  </r>
  <r>
    <s v="AD01-9361"/>
    <x v="0"/>
    <s v="Dec"/>
    <x v="0"/>
    <x v="0"/>
    <s v="Order assembled"/>
    <x v="1"/>
    <x v="0"/>
    <x v="0"/>
    <x v="53"/>
    <x v="7"/>
  </r>
  <r>
    <s v="AD01-9361"/>
    <x v="0"/>
    <s v="Dec"/>
    <x v="0"/>
    <x v="0"/>
    <s v="Order assembled"/>
    <x v="1"/>
    <x v="0"/>
    <x v="0"/>
    <x v="54"/>
    <x v="7"/>
  </r>
  <r>
    <s v="AD01-9361"/>
    <x v="0"/>
    <s v="Dec"/>
    <x v="0"/>
    <x v="0"/>
    <s v="Order assembled"/>
    <x v="1"/>
    <x v="0"/>
    <x v="0"/>
    <x v="29"/>
    <x v="7"/>
  </r>
  <r>
    <s v="AD01-9361"/>
    <x v="0"/>
    <s v="Dec"/>
    <x v="0"/>
    <x v="0"/>
    <s v="Order assembled"/>
    <x v="1"/>
    <x v="0"/>
    <x v="1"/>
    <x v="55"/>
    <x v="44"/>
  </r>
  <r>
    <s v="AD01-9362"/>
    <x v="0"/>
    <s v="Dec"/>
    <x v="0"/>
    <x v="0"/>
    <s v="Order assembled"/>
    <x v="1"/>
    <x v="0"/>
    <x v="1"/>
    <x v="56"/>
    <x v="45"/>
  </r>
  <r>
    <s v="AD01-9362"/>
    <x v="0"/>
    <s v="Dec"/>
    <x v="0"/>
    <x v="0"/>
    <s v="Order assembled"/>
    <x v="1"/>
    <x v="0"/>
    <x v="1"/>
    <x v="57"/>
    <x v="46"/>
  </r>
  <r>
    <s v="AD01-9364"/>
    <x v="0"/>
    <s v="Dec"/>
    <x v="0"/>
    <x v="0"/>
    <s v="Order assembled"/>
    <x v="1"/>
    <x v="0"/>
    <x v="1"/>
    <x v="4"/>
    <x v="4"/>
  </r>
  <r>
    <s v="AD01-9361"/>
    <x v="0"/>
    <s v="Dec"/>
    <x v="0"/>
    <x v="0"/>
    <s v="Order assembled"/>
    <x v="1"/>
    <x v="0"/>
    <x v="1"/>
    <x v="58"/>
    <x v="47"/>
  </r>
  <r>
    <s v="AD01-9364"/>
    <x v="0"/>
    <s v="Dec"/>
    <x v="0"/>
    <x v="0"/>
    <s v="Order assembled"/>
    <x v="1"/>
    <x v="0"/>
    <x v="0"/>
    <x v="59"/>
    <x v="7"/>
  </r>
  <r>
    <s v="AD01-9361"/>
    <x v="0"/>
    <s v="Dec"/>
    <x v="0"/>
    <x v="0"/>
    <s v="Order assembled"/>
    <x v="1"/>
    <x v="0"/>
    <x v="0"/>
    <x v="60"/>
    <x v="7"/>
  </r>
  <r>
    <s v="AD01-9362"/>
    <x v="0"/>
    <s v="Dec"/>
    <x v="0"/>
    <x v="0"/>
    <s v="Order assembled"/>
    <x v="1"/>
    <x v="0"/>
    <x v="1"/>
    <x v="61"/>
    <x v="48"/>
  </r>
  <r>
    <s v="AD01-9363"/>
    <x v="0"/>
    <s v="Dec"/>
    <x v="0"/>
    <x v="0"/>
    <s v="Order assembled"/>
    <x v="1"/>
    <x v="0"/>
    <x v="1"/>
    <x v="62"/>
    <x v="49"/>
  </r>
  <r>
    <s v="AD01-9362"/>
    <x v="0"/>
    <s v="Dec"/>
    <x v="0"/>
    <x v="0"/>
    <s v="Order assembled"/>
    <x v="1"/>
    <x v="0"/>
    <x v="1"/>
    <x v="63"/>
    <x v="50"/>
  </r>
  <r>
    <s v="AD01-9362"/>
    <x v="0"/>
    <s v="Dec"/>
    <x v="0"/>
    <x v="0"/>
    <s v="Order assembled"/>
    <x v="1"/>
    <x v="0"/>
    <x v="0"/>
    <x v="64"/>
    <x v="51"/>
  </r>
  <r>
    <s v="AD01-9363"/>
    <x v="0"/>
    <s v="Dec"/>
    <x v="0"/>
    <x v="0"/>
    <s v="Order assembled"/>
    <x v="1"/>
    <x v="0"/>
    <x v="0"/>
    <x v="65"/>
    <x v="52"/>
  </r>
  <r>
    <s v="AD01-9364"/>
    <x v="0"/>
    <s v="Dec"/>
    <x v="0"/>
    <x v="0"/>
    <s v="Order assembled"/>
    <x v="1"/>
    <x v="0"/>
    <x v="0"/>
    <x v="42"/>
    <x v="35"/>
  </r>
  <r>
    <s v="AD01-9362"/>
    <x v="0"/>
    <s v="Dec"/>
    <x v="0"/>
    <x v="0"/>
    <s v="Order assembled"/>
    <x v="1"/>
    <x v="0"/>
    <x v="1"/>
    <x v="66"/>
    <x v="53"/>
  </r>
  <r>
    <s v="AD01-9362"/>
    <x v="0"/>
    <s v="Dec"/>
    <x v="0"/>
    <x v="0"/>
    <s v="Order assembled"/>
    <x v="1"/>
    <x v="0"/>
    <x v="1"/>
    <x v="67"/>
    <x v="7"/>
  </r>
  <r>
    <s v="AD01-9361"/>
    <x v="0"/>
    <s v="Dec"/>
    <x v="0"/>
    <x v="0"/>
    <s v="Order assembled"/>
    <x v="1"/>
    <x v="0"/>
    <x v="1"/>
    <x v="68"/>
    <x v="54"/>
  </r>
  <r>
    <s v="AD01-9364"/>
    <x v="0"/>
    <s v="Dec"/>
    <x v="0"/>
    <x v="0"/>
    <s v="Order assembled"/>
    <x v="1"/>
    <x v="0"/>
    <x v="1"/>
    <x v="69"/>
    <x v="55"/>
  </r>
  <r>
    <s v="AD01-9361"/>
    <x v="0"/>
    <s v="Dec"/>
    <x v="0"/>
    <x v="0"/>
    <s v="Order assembled"/>
    <x v="1"/>
    <x v="0"/>
    <x v="0"/>
    <x v="70"/>
    <x v="56"/>
  </r>
  <r>
    <s v="AD01-9362"/>
    <x v="0"/>
    <s v="Dec"/>
    <x v="0"/>
    <x v="0"/>
    <s v="Order assembled"/>
    <x v="1"/>
    <x v="0"/>
    <x v="0"/>
    <x v="50"/>
    <x v="41"/>
  </r>
  <r>
    <s v="AD01-9362"/>
    <x v="0"/>
    <s v="Dec"/>
    <x v="0"/>
    <x v="0"/>
    <s v="Order assembled"/>
    <x v="1"/>
    <x v="0"/>
    <x v="1"/>
    <x v="71"/>
    <x v="57"/>
  </r>
  <r>
    <s v="AD01-9361"/>
    <x v="0"/>
    <s v="Dec"/>
    <x v="0"/>
    <x v="0"/>
    <s v="Order assembled"/>
    <x v="1"/>
    <x v="0"/>
    <x v="1"/>
    <x v="72"/>
    <x v="58"/>
  </r>
  <r>
    <s v="AD01-9361"/>
    <x v="0"/>
    <s v="Dec"/>
    <x v="0"/>
    <x v="0"/>
    <s v="Order assembled"/>
    <x v="1"/>
    <x v="0"/>
    <x v="1"/>
    <x v="73"/>
    <x v="59"/>
  </r>
  <r>
    <s v="AD01-9362"/>
    <x v="0"/>
    <s v="Feb"/>
    <x v="0"/>
    <x v="0"/>
    <s v="Order assembled"/>
    <x v="1"/>
    <x v="0"/>
    <x v="1"/>
    <x v="74"/>
    <x v="60"/>
  </r>
  <r>
    <s v="AD01-9364"/>
    <x v="0"/>
    <s v="Feb"/>
    <x v="0"/>
    <x v="0"/>
    <s v="Order assembled"/>
    <x v="1"/>
    <x v="0"/>
    <x v="1"/>
    <x v="54"/>
    <x v="61"/>
  </r>
  <r>
    <s v="AD01-9362"/>
    <x v="0"/>
    <s v="Feb"/>
    <x v="0"/>
    <x v="0"/>
    <s v="Order assembled"/>
    <x v="1"/>
    <x v="0"/>
    <x v="1"/>
    <x v="75"/>
    <x v="62"/>
  </r>
  <r>
    <s v="AD01-9364"/>
    <x v="0"/>
    <s v="Feb"/>
    <x v="0"/>
    <x v="0"/>
    <s v="Order assembled"/>
    <x v="1"/>
    <x v="0"/>
    <x v="1"/>
    <x v="76"/>
    <x v="63"/>
  </r>
  <r>
    <s v="AD01-9362"/>
    <x v="0"/>
    <s v="Feb"/>
    <x v="0"/>
    <x v="0"/>
    <s v="Order assembled"/>
    <x v="1"/>
    <x v="0"/>
    <x v="1"/>
    <x v="77"/>
    <x v="64"/>
  </r>
  <r>
    <s v="AD01-9364"/>
    <x v="0"/>
    <s v="Feb"/>
    <x v="0"/>
    <x v="0"/>
    <s v="Order assembled"/>
    <x v="1"/>
    <x v="0"/>
    <x v="1"/>
    <x v="78"/>
    <x v="65"/>
  </r>
  <r>
    <s v="AD01-9362"/>
    <x v="0"/>
    <s v="Feb"/>
    <x v="0"/>
    <x v="0"/>
    <s v="Order assembled"/>
    <x v="1"/>
    <x v="0"/>
    <x v="1"/>
    <x v="79"/>
    <x v="66"/>
  </r>
  <r>
    <s v="AD01-9361"/>
    <x v="0"/>
    <s v="Feb"/>
    <x v="0"/>
    <x v="0"/>
    <s v="Order assembled"/>
    <x v="1"/>
    <x v="0"/>
    <x v="1"/>
    <x v="80"/>
    <x v="67"/>
  </r>
  <r>
    <s v="AD01-9361"/>
    <x v="0"/>
    <s v="Feb"/>
    <x v="0"/>
    <x v="0"/>
    <s v="Order assembled"/>
    <x v="1"/>
    <x v="0"/>
    <x v="1"/>
    <x v="81"/>
    <x v="68"/>
  </r>
  <r>
    <s v="AD01-9362"/>
    <x v="0"/>
    <s v="Feb"/>
    <x v="0"/>
    <x v="0"/>
    <s v="Order assembled"/>
    <x v="1"/>
    <x v="0"/>
    <x v="1"/>
    <x v="82"/>
    <x v="7"/>
  </r>
  <r>
    <s v="AD01-9364"/>
    <x v="0"/>
    <s v="Feb"/>
    <x v="0"/>
    <x v="0"/>
    <s v="Order assembled"/>
    <x v="1"/>
    <x v="0"/>
    <x v="1"/>
    <x v="83"/>
    <x v="7"/>
  </r>
  <r>
    <s v="AD01-9362"/>
    <x v="0"/>
    <s v="Feb"/>
    <x v="0"/>
    <x v="0"/>
    <s v="Order assembled"/>
    <x v="1"/>
    <x v="0"/>
    <x v="1"/>
    <x v="84"/>
    <x v="69"/>
  </r>
  <r>
    <s v="AD01-9362"/>
    <x v="0"/>
    <s v="Feb"/>
    <x v="0"/>
    <x v="0"/>
    <s v="Order assembled"/>
    <x v="1"/>
    <x v="0"/>
    <x v="1"/>
    <x v="85"/>
    <x v="70"/>
  </r>
  <r>
    <s v="AD01-9362"/>
    <x v="0"/>
    <s v="Feb"/>
    <x v="0"/>
    <x v="0"/>
    <s v="Order assembled"/>
    <x v="1"/>
    <x v="0"/>
    <x v="1"/>
    <x v="45"/>
    <x v="36"/>
  </r>
  <r>
    <s v="AD01-9364"/>
    <x v="0"/>
    <s v="Feb"/>
    <x v="0"/>
    <x v="0"/>
    <s v="Order assembled"/>
    <x v="1"/>
    <x v="0"/>
    <x v="1"/>
    <x v="86"/>
    <x v="71"/>
  </r>
  <r>
    <s v="AD01-9361"/>
    <x v="0"/>
    <s v="Feb"/>
    <x v="0"/>
    <x v="0"/>
    <s v="Order assembled"/>
    <x v="1"/>
    <x v="0"/>
    <x v="1"/>
    <x v="87"/>
    <x v="72"/>
  </r>
  <r>
    <s v="AD01-9362"/>
    <x v="0"/>
    <s v="Feb"/>
    <x v="0"/>
    <x v="0"/>
    <s v="Order assembled"/>
    <x v="1"/>
    <x v="0"/>
    <x v="1"/>
    <x v="63"/>
    <x v="50"/>
  </r>
  <r>
    <s v="AD01-9361"/>
    <x v="0"/>
    <s v="Jan"/>
    <x v="0"/>
    <x v="0"/>
    <s v="Order assembled"/>
    <x v="1"/>
    <x v="0"/>
    <x v="1"/>
    <x v="88"/>
    <x v="73"/>
  </r>
  <r>
    <s v="AD01-9361"/>
    <x v="0"/>
    <s v="Jan"/>
    <x v="0"/>
    <x v="0"/>
    <s v="Order assembled"/>
    <x v="1"/>
    <x v="0"/>
    <x v="1"/>
    <x v="89"/>
    <x v="74"/>
  </r>
  <r>
    <s v="AD01-9364"/>
    <x v="0"/>
    <s v="Jan"/>
    <x v="0"/>
    <x v="0"/>
    <s v="Order assembled"/>
    <x v="1"/>
    <x v="0"/>
    <x v="1"/>
    <x v="53"/>
    <x v="75"/>
  </r>
  <r>
    <s v="AD01-9362"/>
    <x v="0"/>
    <s v="Jan"/>
    <x v="0"/>
    <x v="0"/>
    <s v="Order assembled"/>
    <x v="1"/>
    <x v="0"/>
    <x v="0"/>
    <x v="90"/>
    <x v="76"/>
  </r>
  <r>
    <s v="AD01-9362"/>
    <x v="0"/>
    <s v="Jan"/>
    <x v="0"/>
    <x v="0"/>
    <s v="Order assembled"/>
    <x v="1"/>
    <x v="0"/>
    <x v="1"/>
    <x v="91"/>
    <x v="77"/>
  </r>
  <r>
    <s v="AD01-9362"/>
    <x v="0"/>
    <s v="Jan"/>
    <x v="0"/>
    <x v="0"/>
    <s v="Order assembled"/>
    <x v="1"/>
    <x v="0"/>
    <x v="1"/>
    <x v="92"/>
    <x v="78"/>
  </r>
  <r>
    <s v="AD01-9364"/>
    <x v="0"/>
    <s v="Jan"/>
    <x v="0"/>
    <x v="0"/>
    <s v="Order assembled"/>
    <x v="1"/>
    <x v="0"/>
    <x v="1"/>
    <x v="93"/>
    <x v="79"/>
  </r>
  <r>
    <s v="AD01-9364"/>
    <x v="0"/>
    <s v="Jan"/>
    <x v="0"/>
    <x v="0"/>
    <s v="Order assembled"/>
    <x v="1"/>
    <x v="0"/>
    <x v="0"/>
    <x v="94"/>
    <x v="7"/>
  </r>
  <r>
    <s v="AD01-9363"/>
    <x v="0"/>
    <s v="Jan"/>
    <x v="0"/>
    <x v="0"/>
    <s v="Order assembled"/>
    <x v="1"/>
    <x v="0"/>
    <x v="1"/>
    <x v="95"/>
    <x v="80"/>
  </r>
  <r>
    <s v="AD01-9364"/>
    <x v="0"/>
    <s v="Jan"/>
    <x v="0"/>
    <x v="0"/>
    <s v="Order assembled"/>
    <x v="1"/>
    <x v="0"/>
    <x v="1"/>
    <x v="96"/>
    <x v="81"/>
  </r>
  <r>
    <s v="AD01-9361"/>
    <x v="0"/>
    <s v="Jan"/>
    <x v="0"/>
    <x v="0"/>
    <s v="Order assembled"/>
    <x v="1"/>
    <x v="0"/>
    <x v="1"/>
    <x v="97"/>
    <x v="7"/>
  </r>
  <r>
    <s v="AD01-9363"/>
    <x v="0"/>
    <s v="Jan"/>
    <x v="0"/>
    <x v="0"/>
    <s v="Order assembled"/>
    <x v="1"/>
    <x v="0"/>
    <x v="1"/>
    <x v="98"/>
    <x v="7"/>
  </r>
  <r>
    <s v="AD01-9364"/>
    <x v="0"/>
    <s v="Jan"/>
    <x v="0"/>
    <x v="0"/>
    <s v="Order assembled"/>
    <x v="1"/>
    <x v="0"/>
    <x v="1"/>
    <x v="99"/>
    <x v="82"/>
  </r>
  <r>
    <s v="AD01-9362"/>
    <x v="0"/>
    <s v="Jan"/>
    <x v="0"/>
    <x v="0"/>
    <s v="Order assembled"/>
    <x v="1"/>
    <x v="0"/>
    <x v="1"/>
    <x v="100"/>
    <x v="83"/>
  </r>
  <r>
    <s v="AD01-9361"/>
    <x v="0"/>
    <s v="Jan"/>
    <x v="0"/>
    <x v="0"/>
    <s v="Order assembled"/>
    <x v="1"/>
    <x v="0"/>
    <x v="0"/>
    <x v="101"/>
    <x v="84"/>
  </r>
  <r>
    <s v="AD01-9364"/>
    <x v="0"/>
    <s v="Jan"/>
    <x v="0"/>
    <x v="0"/>
    <s v="Order assembled"/>
    <x v="1"/>
    <x v="0"/>
    <x v="1"/>
    <x v="102"/>
    <x v="85"/>
  </r>
  <r>
    <s v="AD01-9361"/>
    <x v="0"/>
    <s v="Jan"/>
    <x v="0"/>
    <x v="0"/>
    <s v="Order assembled"/>
    <x v="1"/>
    <x v="0"/>
    <x v="1"/>
    <x v="103"/>
    <x v="86"/>
  </r>
  <r>
    <s v="AD01-9361"/>
    <x v="0"/>
    <s v="Jan"/>
    <x v="0"/>
    <x v="0"/>
    <s v="Order assembled"/>
    <x v="1"/>
    <x v="0"/>
    <x v="1"/>
    <x v="104"/>
    <x v="87"/>
  </r>
  <r>
    <s v="AD01-9361"/>
    <x v="0"/>
    <s v="Jul"/>
    <x v="0"/>
    <x v="0"/>
    <s v="Order assembled"/>
    <x v="1"/>
    <x v="0"/>
    <x v="0"/>
    <x v="105"/>
    <x v="88"/>
  </r>
  <r>
    <s v="AD01-9362"/>
    <x v="0"/>
    <s v="Jul"/>
    <x v="0"/>
    <x v="0"/>
    <s v="Order assembled"/>
    <x v="1"/>
    <x v="0"/>
    <x v="0"/>
    <x v="89"/>
    <x v="74"/>
  </r>
  <r>
    <s v="AD01-9362"/>
    <x v="0"/>
    <s v="Jul"/>
    <x v="0"/>
    <x v="0"/>
    <s v="Order assembled"/>
    <x v="1"/>
    <x v="0"/>
    <x v="1"/>
    <x v="54"/>
    <x v="61"/>
  </r>
  <r>
    <s v="AD01-9361"/>
    <x v="0"/>
    <s v="Jul"/>
    <x v="0"/>
    <x v="0"/>
    <s v="Order assembled"/>
    <x v="1"/>
    <x v="0"/>
    <x v="1"/>
    <x v="106"/>
    <x v="89"/>
  </r>
  <r>
    <s v="AD01-9362"/>
    <x v="0"/>
    <s v="Jul"/>
    <x v="0"/>
    <x v="0"/>
    <s v="Order assembled"/>
    <x v="1"/>
    <x v="0"/>
    <x v="1"/>
    <x v="55"/>
    <x v="44"/>
  </r>
  <r>
    <s v="AD01-9361"/>
    <x v="0"/>
    <s v="Jul"/>
    <x v="0"/>
    <x v="0"/>
    <s v="Order assembled"/>
    <x v="1"/>
    <x v="0"/>
    <x v="1"/>
    <x v="77"/>
    <x v="64"/>
  </r>
  <r>
    <s v="AD01-9361"/>
    <x v="0"/>
    <s v="Jul"/>
    <x v="0"/>
    <x v="0"/>
    <s v="Order assembled"/>
    <x v="1"/>
    <x v="0"/>
    <x v="1"/>
    <x v="107"/>
    <x v="90"/>
  </r>
  <r>
    <s v="AD01-9362"/>
    <x v="0"/>
    <s v="Jul"/>
    <x v="0"/>
    <x v="0"/>
    <s v="Order assembled"/>
    <x v="1"/>
    <x v="0"/>
    <x v="1"/>
    <x v="108"/>
    <x v="7"/>
  </r>
  <r>
    <s v="AD01-9364"/>
    <x v="0"/>
    <s v="Jul"/>
    <x v="0"/>
    <x v="0"/>
    <s v="Order assembled"/>
    <x v="1"/>
    <x v="0"/>
    <x v="1"/>
    <x v="109"/>
    <x v="7"/>
  </r>
  <r>
    <s v="AD01-9362"/>
    <x v="0"/>
    <s v="Jul"/>
    <x v="0"/>
    <x v="0"/>
    <s v="Order assembled"/>
    <x v="1"/>
    <x v="0"/>
    <x v="1"/>
    <x v="110"/>
    <x v="7"/>
  </r>
  <r>
    <s v="AD01-9362"/>
    <x v="0"/>
    <s v="Jul"/>
    <x v="0"/>
    <x v="0"/>
    <s v="Order assembled"/>
    <x v="1"/>
    <x v="0"/>
    <x v="1"/>
    <x v="111"/>
    <x v="91"/>
  </r>
  <r>
    <s v="AD01-9362"/>
    <x v="0"/>
    <s v="Jul"/>
    <x v="0"/>
    <x v="0"/>
    <s v="Order assembled"/>
    <x v="1"/>
    <x v="0"/>
    <x v="1"/>
    <x v="112"/>
    <x v="92"/>
  </r>
  <r>
    <s v="AD01-9364"/>
    <x v="0"/>
    <s v="Jul"/>
    <x v="0"/>
    <x v="0"/>
    <s v="Order assembled"/>
    <x v="1"/>
    <x v="0"/>
    <x v="1"/>
    <x v="113"/>
    <x v="93"/>
  </r>
  <r>
    <s v="AD01-9361"/>
    <x v="0"/>
    <s v="Jul"/>
    <x v="0"/>
    <x v="0"/>
    <s v="Order assembled"/>
    <x v="1"/>
    <x v="0"/>
    <x v="1"/>
    <x v="114"/>
    <x v="94"/>
  </r>
  <r>
    <s v="AD01-9361"/>
    <x v="0"/>
    <s v="Jul"/>
    <x v="0"/>
    <x v="0"/>
    <s v="Order assembled"/>
    <x v="1"/>
    <x v="0"/>
    <x v="1"/>
    <x v="115"/>
    <x v="95"/>
  </r>
  <r>
    <s v="AD01-9362"/>
    <x v="0"/>
    <s v="Jul"/>
    <x v="0"/>
    <x v="0"/>
    <s v="Order assembled"/>
    <x v="1"/>
    <x v="0"/>
    <x v="1"/>
    <x v="116"/>
    <x v="96"/>
  </r>
  <r>
    <s v="AD01-9364"/>
    <x v="0"/>
    <s v="Jul"/>
    <x v="0"/>
    <x v="0"/>
    <s v="Order assembled"/>
    <x v="1"/>
    <x v="0"/>
    <x v="1"/>
    <x v="65"/>
    <x v="52"/>
  </r>
  <r>
    <s v="AD01-9364"/>
    <x v="0"/>
    <s v="Jul"/>
    <x v="0"/>
    <x v="0"/>
    <s v="Order assembled"/>
    <x v="1"/>
    <x v="0"/>
    <x v="1"/>
    <x v="117"/>
    <x v="7"/>
  </r>
  <r>
    <s v="AD01-9362"/>
    <x v="0"/>
    <s v="Jul"/>
    <x v="0"/>
    <x v="0"/>
    <s v="Order assembled"/>
    <x v="1"/>
    <x v="0"/>
    <x v="1"/>
    <x v="118"/>
    <x v="7"/>
  </r>
  <r>
    <s v="AD01-9362"/>
    <x v="0"/>
    <s v="Jul"/>
    <x v="0"/>
    <x v="0"/>
    <s v="Order assembled"/>
    <x v="1"/>
    <x v="0"/>
    <x v="1"/>
    <x v="119"/>
    <x v="97"/>
  </r>
  <r>
    <s v="AD01-9361"/>
    <x v="0"/>
    <s v="Jul"/>
    <x v="0"/>
    <x v="0"/>
    <s v="Order assembled"/>
    <x v="1"/>
    <x v="0"/>
    <x v="1"/>
    <x v="68"/>
    <x v="54"/>
  </r>
  <r>
    <s v="AD01-9364"/>
    <x v="0"/>
    <s v="Jul"/>
    <x v="0"/>
    <x v="0"/>
    <s v="Order assembled"/>
    <x v="1"/>
    <x v="0"/>
    <x v="0"/>
    <x v="120"/>
    <x v="98"/>
  </r>
  <r>
    <s v="AD01-9362"/>
    <x v="0"/>
    <s v="Jul"/>
    <x v="0"/>
    <x v="0"/>
    <s v="Order assembled"/>
    <x v="1"/>
    <x v="0"/>
    <x v="0"/>
    <x v="121"/>
    <x v="99"/>
  </r>
  <r>
    <s v="AD01-9362"/>
    <x v="0"/>
    <s v="Jul"/>
    <x v="0"/>
    <x v="0"/>
    <s v="Order assembled"/>
    <x v="1"/>
    <x v="0"/>
    <x v="0"/>
    <x v="122"/>
    <x v="100"/>
  </r>
  <r>
    <s v="AD01-9362"/>
    <x v="0"/>
    <s v="Jul"/>
    <x v="0"/>
    <x v="0"/>
    <s v="Order assembled"/>
    <x v="1"/>
    <x v="0"/>
    <x v="1"/>
    <x v="70"/>
    <x v="56"/>
  </r>
  <r>
    <s v="AD01-9362"/>
    <x v="0"/>
    <s v="Jul"/>
    <x v="0"/>
    <x v="0"/>
    <s v="Order assembled"/>
    <x v="1"/>
    <x v="0"/>
    <x v="1"/>
    <x v="123"/>
    <x v="101"/>
  </r>
  <r>
    <s v="AD01-9362"/>
    <x v="0"/>
    <s v="Jul"/>
    <x v="0"/>
    <x v="0"/>
    <s v="Order assembled"/>
    <x v="1"/>
    <x v="0"/>
    <x v="1"/>
    <x v="124"/>
    <x v="102"/>
  </r>
  <r>
    <s v="AD01-9361"/>
    <x v="0"/>
    <s v="Jun"/>
    <x v="0"/>
    <x v="0"/>
    <s v="Order assembled"/>
    <x v="1"/>
    <x v="0"/>
    <x v="0"/>
    <x v="125"/>
    <x v="103"/>
  </r>
  <r>
    <s v="AD01-9362"/>
    <x v="0"/>
    <s v="Jun"/>
    <x v="0"/>
    <x v="0"/>
    <s v="Order assembled"/>
    <x v="1"/>
    <x v="0"/>
    <x v="0"/>
    <x v="126"/>
    <x v="104"/>
  </r>
  <r>
    <s v="AD01-9361"/>
    <x v="0"/>
    <s v="Jun"/>
    <x v="0"/>
    <x v="0"/>
    <s v="Order assembled"/>
    <x v="1"/>
    <x v="0"/>
    <x v="0"/>
    <x v="127"/>
    <x v="105"/>
  </r>
  <r>
    <s v="AD01-9362"/>
    <x v="0"/>
    <s v="Jun"/>
    <x v="0"/>
    <x v="0"/>
    <s v="Order assembled"/>
    <x v="1"/>
    <x v="0"/>
    <x v="1"/>
    <x v="53"/>
    <x v="75"/>
  </r>
  <r>
    <s v="AD01-9361"/>
    <x v="0"/>
    <s v="Jun"/>
    <x v="0"/>
    <x v="0"/>
    <s v="Order assembled"/>
    <x v="1"/>
    <x v="0"/>
    <x v="1"/>
    <x v="128"/>
    <x v="106"/>
  </r>
  <r>
    <s v="AD01-9364"/>
    <x v="0"/>
    <s v="Jun"/>
    <x v="0"/>
    <x v="0"/>
    <s v="Order assembled"/>
    <x v="1"/>
    <x v="0"/>
    <x v="1"/>
    <x v="129"/>
    <x v="107"/>
  </r>
  <r>
    <s v="AD01-9362"/>
    <x v="0"/>
    <s v="Jun"/>
    <x v="0"/>
    <x v="0"/>
    <s v="Order assembled"/>
    <x v="1"/>
    <x v="0"/>
    <x v="1"/>
    <x v="93"/>
    <x v="79"/>
  </r>
  <r>
    <s v="AD01-9362"/>
    <x v="0"/>
    <s v="Jun"/>
    <x v="0"/>
    <x v="0"/>
    <s v="Order assembled"/>
    <x v="1"/>
    <x v="0"/>
    <x v="1"/>
    <x v="130"/>
    <x v="108"/>
  </r>
  <r>
    <s v="AD01-9362"/>
    <x v="0"/>
    <s v="Jun"/>
    <x v="0"/>
    <x v="0"/>
    <s v="Order assembled"/>
    <x v="1"/>
    <x v="0"/>
    <x v="1"/>
    <x v="131"/>
    <x v="109"/>
  </r>
  <r>
    <s v="AD01-9361"/>
    <x v="0"/>
    <s v="Jun"/>
    <x v="0"/>
    <x v="0"/>
    <s v="Order assembled"/>
    <x v="1"/>
    <x v="0"/>
    <x v="1"/>
    <x v="132"/>
    <x v="7"/>
  </r>
  <r>
    <s v="AD01-9365"/>
    <x v="0"/>
    <s v="Jun"/>
    <x v="0"/>
    <x v="0"/>
    <s v="Order assembled"/>
    <x v="1"/>
    <x v="0"/>
    <x v="1"/>
    <x v="133"/>
    <x v="7"/>
  </r>
  <r>
    <s v="AD01-9364"/>
    <x v="0"/>
    <s v="Jun"/>
    <x v="0"/>
    <x v="0"/>
    <s v="Order assembled"/>
    <x v="1"/>
    <x v="0"/>
    <x v="1"/>
    <x v="134"/>
    <x v="110"/>
  </r>
  <r>
    <s v="AD01-9361"/>
    <x v="0"/>
    <s v="Jun"/>
    <x v="0"/>
    <x v="0"/>
    <s v="Order assembled"/>
    <x v="1"/>
    <x v="0"/>
    <x v="1"/>
    <x v="135"/>
    <x v="111"/>
  </r>
  <r>
    <s v="AD01-9362"/>
    <x v="0"/>
    <s v="Jun"/>
    <x v="0"/>
    <x v="0"/>
    <s v="Order assembled"/>
    <x v="1"/>
    <x v="0"/>
    <x v="0"/>
    <x v="136"/>
    <x v="112"/>
  </r>
  <r>
    <s v="AD01-9361"/>
    <x v="0"/>
    <s v="Jun"/>
    <x v="0"/>
    <x v="0"/>
    <s v="Order assembled"/>
    <x v="1"/>
    <x v="0"/>
    <x v="1"/>
    <x v="137"/>
    <x v="113"/>
  </r>
  <r>
    <s v="AD01-9364"/>
    <x v="0"/>
    <s v="Jun"/>
    <x v="0"/>
    <x v="0"/>
    <s v="Order assembled"/>
    <x v="1"/>
    <x v="0"/>
    <x v="1"/>
    <x v="138"/>
    <x v="114"/>
  </r>
  <r>
    <s v="AD01-9361"/>
    <x v="0"/>
    <s v="Jun"/>
    <x v="0"/>
    <x v="0"/>
    <s v="Order assembled"/>
    <x v="1"/>
    <x v="0"/>
    <x v="1"/>
    <x v="64"/>
    <x v="51"/>
  </r>
  <r>
    <s v="AD01-9361"/>
    <x v="0"/>
    <s v="Jun"/>
    <x v="0"/>
    <x v="0"/>
    <s v="Order assembled"/>
    <x v="1"/>
    <x v="0"/>
    <x v="1"/>
    <x v="139"/>
    <x v="7"/>
  </r>
  <r>
    <s v="AD01-9362"/>
    <x v="0"/>
    <s v="Jun"/>
    <x v="0"/>
    <x v="0"/>
    <s v="Order assembled"/>
    <x v="1"/>
    <x v="0"/>
    <x v="1"/>
    <x v="100"/>
    <x v="83"/>
  </r>
  <r>
    <s v="AD01-9365"/>
    <x v="0"/>
    <s v="Jun"/>
    <x v="0"/>
    <x v="0"/>
    <s v="Order assembled"/>
    <x v="1"/>
    <x v="0"/>
    <x v="1"/>
    <x v="140"/>
    <x v="115"/>
  </r>
  <r>
    <s v="AD01-9362"/>
    <x v="0"/>
    <s v="Jun"/>
    <x v="0"/>
    <x v="0"/>
    <s v="Order assembled"/>
    <x v="1"/>
    <x v="0"/>
    <x v="1"/>
    <x v="141"/>
    <x v="116"/>
  </r>
  <r>
    <s v="AD01-9364"/>
    <x v="0"/>
    <s v="Jun"/>
    <x v="0"/>
    <x v="0"/>
    <s v="Order assembled"/>
    <x v="1"/>
    <x v="0"/>
    <x v="0"/>
    <x v="142"/>
    <x v="117"/>
  </r>
  <r>
    <s v="AD01-9361"/>
    <x v="0"/>
    <s v="Jun"/>
    <x v="0"/>
    <x v="0"/>
    <s v="Order assembled"/>
    <x v="1"/>
    <x v="0"/>
    <x v="0"/>
    <x v="143"/>
    <x v="118"/>
  </r>
  <r>
    <s v="AD01-9364"/>
    <x v="0"/>
    <s v="Jun"/>
    <x v="0"/>
    <x v="0"/>
    <s v="Order assembled"/>
    <x v="1"/>
    <x v="0"/>
    <x v="1"/>
    <x v="144"/>
    <x v="119"/>
  </r>
  <r>
    <s v="AD01-9362"/>
    <x v="0"/>
    <s v="Jun"/>
    <x v="0"/>
    <x v="0"/>
    <s v="Order assembled"/>
    <x v="1"/>
    <x v="0"/>
    <x v="1"/>
    <x v="145"/>
    <x v="120"/>
  </r>
  <r>
    <s v="AD01-9364"/>
    <x v="0"/>
    <s v="Mar"/>
    <x v="0"/>
    <x v="0"/>
    <s v="Order assembled"/>
    <x v="1"/>
    <x v="0"/>
    <x v="1"/>
    <x v="146"/>
    <x v="7"/>
  </r>
  <r>
    <s v="AD01-9364"/>
    <x v="0"/>
    <s v="Mar"/>
    <x v="0"/>
    <x v="0"/>
    <s v="Order assembled"/>
    <x v="1"/>
    <x v="0"/>
    <x v="0"/>
    <x v="147"/>
    <x v="121"/>
  </r>
  <r>
    <s v="AD01-9364"/>
    <x v="0"/>
    <s v="Mar"/>
    <x v="0"/>
    <x v="0"/>
    <s v="Order assembled"/>
    <x v="1"/>
    <x v="0"/>
    <x v="0"/>
    <x v="148"/>
    <x v="122"/>
  </r>
  <r>
    <s v="AD01-9363"/>
    <x v="0"/>
    <s v="Mar"/>
    <x v="0"/>
    <x v="0"/>
    <s v="Order assembled"/>
    <x v="1"/>
    <x v="0"/>
    <x v="1"/>
    <x v="56"/>
    <x v="45"/>
  </r>
  <r>
    <s v="AD01-9361"/>
    <x v="0"/>
    <s v="Mar"/>
    <x v="0"/>
    <x v="0"/>
    <s v="Order assembled"/>
    <x v="1"/>
    <x v="0"/>
    <x v="1"/>
    <x v="27"/>
    <x v="23"/>
  </r>
  <r>
    <s v="AD01-9362"/>
    <x v="0"/>
    <s v="Mar"/>
    <x v="0"/>
    <x v="0"/>
    <s v="Order assembled"/>
    <x v="1"/>
    <x v="0"/>
    <x v="1"/>
    <x v="29"/>
    <x v="25"/>
  </r>
  <r>
    <s v="AD01-9365"/>
    <x v="0"/>
    <s v="Mar"/>
    <x v="0"/>
    <x v="0"/>
    <s v="Order assembled"/>
    <x v="1"/>
    <x v="0"/>
    <x v="1"/>
    <x v="149"/>
    <x v="123"/>
  </r>
  <r>
    <s v="AD01-9363"/>
    <x v="0"/>
    <s v="Mar"/>
    <x v="0"/>
    <x v="0"/>
    <s v="Order assembled"/>
    <x v="1"/>
    <x v="0"/>
    <x v="1"/>
    <x v="32"/>
    <x v="28"/>
  </r>
  <r>
    <s v="AD01-9362"/>
    <x v="0"/>
    <s v="Mar"/>
    <x v="0"/>
    <x v="0"/>
    <s v="Order assembled"/>
    <x v="1"/>
    <x v="0"/>
    <x v="1"/>
    <x v="150"/>
    <x v="7"/>
  </r>
  <r>
    <s v="AD01-9362"/>
    <x v="0"/>
    <s v="Mar"/>
    <x v="0"/>
    <x v="0"/>
    <s v="Order assembled"/>
    <x v="1"/>
    <x v="0"/>
    <x v="0"/>
    <x v="151"/>
    <x v="7"/>
  </r>
  <r>
    <s v="AD01-9364"/>
    <x v="0"/>
    <s v="Mar"/>
    <x v="0"/>
    <x v="0"/>
    <s v="Order assembled"/>
    <x v="1"/>
    <x v="0"/>
    <x v="1"/>
    <x v="152"/>
    <x v="124"/>
  </r>
  <r>
    <s v="AD01-9364"/>
    <x v="0"/>
    <s v="Mar"/>
    <x v="0"/>
    <x v="0"/>
    <s v="Order assembled"/>
    <x v="1"/>
    <x v="0"/>
    <x v="1"/>
    <x v="153"/>
    <x v="125"/>
  </r>
  <r>
    <s v="AD01-9361"/>
    <x v="0"/>
    <s v="Mar"/>
    <x v="0"/>
    <x v="0"/>
    <s v="Order assembled"/>
    <x v="1"/>
    <x v="0"/>
    <x v="1"/>
    <x v="154"/>
    <x v="126"/>
  </r>
  <r>
    <s v="AD01-9361"/>
    <x v="0"/>
    <s v="Mar"/>
    <x v="0"/>
    <x v="0"/>
    <s v="Order assembled"/>
    <x v="1"/>
    <x v="0"/>
    <x v="1"/>
    <x v="155"/>
    <x v="127"/>
  </r>
  <r>
    <s v="AD01-9364"/>
    <x v="0"/>
    <s v="Mar"/>
    <x v="0"/>
    <x v="0"/>
    <s v="Order assembled"/>
    <x v="1"/>
    <x v="0"/>
    <x v="1"/>
    <x v="156"/>
    <x v="128"/>
  </r>
  <r>
    <s v="AD01-9365"/>
    <x v="0"/>
    <s v="Mar"/>
    <x v="0"/>
    <x v="0"/>
    <s v="Order assembled"/>
    <x v="1"/>
    <x v="0"/>
    <x v="0"/>
    <x v="157"/>
    <x v="129"/>
  </r>
  <r>
    <s v="AD01-9361"/>
    <x v="0"/>
    <s v="Mar"/>
    <x v="0"/>
    <x v="0"/>
    <s v="Order assembled"/>
    <x v="1"/>
    <x v="0"/>
    <x v="1"/>
    <x v="158"/>
    <x v="130"/>
  </r>
  <r>
    <s v="AD01-9364"/>
    <x v="0"/>
    <s v="Mar"/>
    <x v="0"/>
    <x v="0"/>
    <s v="Order assembled"/>
    <x v="1"/>
    <x v="0"/>
    <x v="1"/>
    <x v="159"/>
    <x v="7"/>
  </r>
  <r>
    <s v="AD01-9363"/>
    <x v="0"/>
    <s v="Mar"/>
    <x v="0"/>
    <x v="0"/>
    <s v="Order assembled"/>
    <x v="1"/>
    <x v="0"/>
    <x v="1"/>
    <x v="69"/>
    <x v="55"/>
  </r>
  <r>
    <s v="AD01-9362"/>
    <x v="0"/>
    <s v="Mar"/>
    <x v="0"/>
    <x v="0"/>
    <s v="Order assembled"/>
    <x v="1"/>
    <x v="0"/>
    <x v="1"/>
    <x v="160"/>
    <x v="131"/>
  </r>
  <r>
    <s v="AD01-9364"/>
    <x v="0"/>
    <s v="Mar"/>
    <x v="0"/>
    <x v="0"/>
    <s v="Order assembled"/>
    <x v="1"/>
    <x v="0"/>
    <x v="1"/>
    <x v="161"/>
    <x v="132"/>
  </r>
  <r>
    <s v="AD01-9361"/>
    <x v="0"/>
    <s v="Mar"/>
    <x v="0"/>
    <x v="0"/>
    <s v="Order assembled"/>
    <x v="1"/>
    <x v="0"/>
    <x v="0"/>
    <x v="162"/>
    <x v="133"/>
  </r>
  <r>
    <s v="AD01-9362"/>
    <x v="0"/>
    <s v="Mar"/>
    <x v="0"/>
    <x v="0"/>
    <s v="Order assembled"/>
    <x v="1"/>
    <x v="0"/>
    <x v="1"/>
    <x v="72"/>
    <x v="58"/>
  </r>
  <r>
    <s v="AD01-9362"/>
    <x v="0"/>
    <s v="Mar"/>
    <x v="0"/>
    <x v="0"/>
    <s v="Order assembled"/>
    <x v="1"/>
    <x v="0"/>
    <x v="1"/>
    <x v="48"/>
    <x v="39"/>
  </r>
  <r>
    <s v="AD01-9363"/>
    <x v="0"/>
    <s v="Mar"/>
    <x v="0"/>
    <x v="0"/>
    <s v="Order assembled"/>
    <x v="1"/>
    <x v="0"/>
    <x v="1"/>
    <x v="163"/>
    <x v="134"/>
  </r>
  <r>
    <s v="AD01-9361"/>
    <x v="0"/>
    <s v="May"/>
    <x v="0"/>
    <x v="0"/>
    <s v="Order assembled"/>
    <x v="1"/>
    <x v="0"/>
    <x v="0"/>
    <x v="164"/>
    <x v="135"/>
  </r>
  <r>
    <s v="AD01-9361"/>
    <x v="0"/>
    <s v="May"/>
    <x v="0"/>
    <x v="0"/>
    <s v="Order assembled"/>
    <x v="1"/>
    <x v="0"/>
    <x v="0"/>
    <x v="165"/>
    <x v="136"/>
  </r>
  <r>
    <s v="AD01-9362"/>
    <x v="0"/>
    <s v="May"/>
    <x v="0"/>
    <x v="0"/>
    <s v="Order assembled"/>
    <x v="1"/>
    <x v="0"/>
    <x v="0"/>
    <x v="166"/>
    <x v="137"/>
  </r>
  <r>
    <s v="AD01-9362"/>
    <x v="0"/>
    <s v="May"/>
    <x v="0"/>
    <x v="0"/>
    <s v="Order assembled"/>
    <x v="1"/>
    <x v="0"/>
    <x v="1"/>
    <x v="167"/>
    <x v="138"/>
  </r>
  <r>
    <s v="AD01-9364"/>
    <x v="0"/>
    <s v="May"/>
    <x v="0"/>
    <x v="0"/>
    <s v="Order assembled"/>
    <x v="1"/>
    <x v="0"/>
    <x v="1"/>
    <x v="28"/>
    <x v="24"/>
  </r>
  <r>
    <s v="AD01-9362"/>
    <x v="0"/>
    <s v="May"/>
    <x v="0"/>
    <x v="0"/>
    <s v="Order assembled"/>
    <x v="1"/>
    <x v="0"/>
    <x v="1"/>
    <x v="168"/>
    <x v="139"/>
  </r>
  <r>
    <s v="AD01-9361"/>
    <x v="0"/>
    <s v="May"/>
    <x v="0"/>
    <x v="0"/>
    <s v="Order assembled"/>
    <x v="1"/>
    <x v="0"/>
    <x v="1"/>
    <x v="169"/>
    <x v="140"/>
  </r>
  <r>
    <s v="AD01-9361"/>
    <x v="0"/>
    <s v="May"/>
    <x v="0"/>
    <x v="0"/>
    <s v="Order assembled"/>
    <x v="1"/>
    <x v="0"/>
    <x v="1"/>
    <x v="170"/>
    <x v="141"/>
  </r>
  <r>
    <s v="AD01-9364"/>
    <x v="0"/>
    <s v="May"/>
    <x v="0"/>
    <x v="0"/>
    <s v="Order assembled"/>
    <x v="1"/>
    <x v="0"/>
    <x v="0"/>
    <x v="171"/>
    <x v="7"/>
  </r>
  <r>
    <s v="AD01-9362"/>
    <x v="0"/>
    <s v="May"/>
    <x v="0"/>
    <x v="0"/>
    <s v="Order assembled"/>
    <x v="1"/>
    <x v="0"/>
    <x v="0"/>
    <x v="172"/>
    <x v="7"/>
  </r>
  <r>
    <s v="AD01-9361"/>
    <x v="0"/>
    <s v="May"/>
    <x v="0"/>
    <x v="0"/>
    <s v="Order assembled"/>
    <x v="1"/>
    <x v="0"/>
    <x v="0"/>
    <x v="173"/>
    <x v="7"/>
  </r>
  <r>
    <s v="AD01-9362"/>
    <x v="0"/>
    <s v="May"/>
    <x v="0"/>
    <x v="0"/>
    <s v="Order assembled"/>
    <x v="1"/>
    <x v="0"/>
    <x v="1"/>
    <x v="174"/>
    <x v="142"/>
  </r>
  <r>
    <s v="AD01-9364"/>
    <x v="0"/>
    <s v="May"/>
    <x v="0"/>
    <x v="0"/>
    <s v="Order assembled"/>
    <x v="1"/>
    <x v="0"/>
    <x v="1"/>
    <x v="175"/>
    <x v="143"/>
  </r>
  <r>
    <s v="AD01-9362"/>
    <x v="0"/>
    <s v="May"/>
    <x v="0"/>
    <x v="0"/>
    <s v="Order assembled"/>
    <x v="1"/>
    <x v="0"/>
    <x v="1"/>
    <x v="176"/>
    <x v="144"/>
  </r>
  <r>
    <s v="AD01-9364"/>
    <x v="0"/>
    <s v="May"/>
    <x v="0"/>
    <x v="0"/>
    <s v="Order assembled"/>
    <x v="1"/>
    <x v="0"/>
    <x v="0"/>
    <x v="177"/>
    <x v="145"/>
  </r>
  <r>
    <s v="AD01-9364"/>
    <x v="0"/>
    <s v="May"/>
    <x v="0"/>
    <x v="0"/>
    <s v="Order assembled"/>
    <x v="1"/>
    <x v="0"/>
    <x v="0"/>
    <x v="178"/>
    <x v="146"/>
  </r>
  <r>
    <s v="AD01-9362"/>
    <x v="0"/>
    <s v="May"/>
    <x v="0"/>
    <x v="0"/>
    <s v="Order assembled"/>
    <x v="1"/>
    <x v="0"/>
    <x v="1"/>
    <x v="179"/>
    <x v="147"/>
  </r>
  <r>
    <s v="AD01-9364"/>
    <x v="0"/>
    <s v="May"/>
    <x v="0"/>
    <x v="0"/>
    <s v="Order assembled"/>
    <x v="1"/>
    <x v="0"/>
    <x v="1"/>
    <x v="180"/>
    <x v="7"/>
  </r>
  <r>
    <s v="AD01-9362"/>
    <x v="0"/>
    <s v="May"/>
    <x v="0"/>
    <x v="0"/>
    <s v="Order assembled"/>
    <x v="1"/>
    <x v="0"/>
    <x v="1"/>
    <x v="181"/>
    <x v="7"/>
  </r>
  <r>
    <s v="AD01-9361"/>
    <x v="0"/>
    <s v="May"/>
    <x v="0"/>
    <x v="0"/>
    <s v="Order assembled"/>
    <x v="1"/>
    <x v="0"/>
    <x v="1"/>
    <x v="182"/>
    <x v="148"/>
  </r>
  <r>
    <s v="AD01-9362"/>
    <x v="0"/>
    <s v="May"/>
    <x v="0"/>
    <x v="0"/>
    <s v="Order assembled"/>
    <x v="1"/>
    <x v="0"/>
    <x v="1"/>
    <x v="183"/>
    <x v="149"/>
  </r>
  <r>
    <s v="AD01-9361"/>
    <x v="0"/>
    <s v="May"/>
    <x v="0"/>
    <x v="0"/>
    <s v="Order assembled"/>
    <x v="0"/>
    <x v="0"/>
    <x v="1"/>
    <x v="184"/>
    <x v="150"/>
  </r>
  <r>
    <s v="AD01-9361"/>
    <x v="0"/>
    <s v="May"/>
    <x v="0"/>
    <x v="0"/>
    <s v="Order assembled"/>
    <x v="0"/>
    <x v="0"/>
    <x v="0"/>
    <x v="185"/>
    <x v="151"/>
  </r>
  <r>
    <s v="AD01-9365"/>
    <x v="0"/>
    <s v="May"/>
    <x v="0"/>
    <x v="0"/>
    <s v="Order assembled"/>
    <x v="0"/>
    <x v="0"/>
    <x v="0"/>
    <x v="186"/>
    <x v="152"/>
  </r>
  <r>
    <s v="AD01-9362"/>
    <x v="0"/>
    <s v="May"/>
    <x v="0"/>
    <x v="0"/>
    <s v="Order assembled"/>
    <x v="0"/>
    <x v="0"/>
    <x v="0"/>
    <x v="187"/>
    <x v="153"/>
  </r>
  <r>
    <s v="AD01-9362"/>
    <x v="0"/>
    <s v="May"/>
    <x v="0"/>
    <x v="0"/>
    <s v="Order assembled"/>
    <x v="0"/>
    <x v="0"/>
    <x v="1"/>
    <x v="188"/>
    <x v="154"/>
  </r>
  <r>
    <s v="AD01-9361"/>
    <x v="0"/>
    <s v="May"/>
    <x v="0"/>
    <x v="0"/>
    <s v="Order assembled"/>
    <x v="0"/>
    <x v="0"/>
    <x v="1"/>
    <x v="49"/>
    <x v="40"/>
  </r>
  <r>
    <s v="AD01-9362"/>
    <x v="0"/>
    <s v="May"/>
    <x v="0"/>
    <x v="0"/>
    <s v="Order assembled"/>
    <x v="0"/>
    <x v="0"/>
    <x v="1"/>
    <x v="189"/>
    <x v="155"/>
  </r>
  <r>
    <s v="AD01-9363"/>
    <x v="0"/>
    <s v="Nov"/>
    <x v="0"/>
    <x v="0"/>
    <s v="Order assembled"/>
    <x v="0"/>
    <x v="0"/>
    <x v="0"/>
    <x v="56"/>
    <x v="7"/>
  </r>
  <r>
    <s v="AD01-9362"/>
    <x v="0"/>
    <s v="Nov"/>
    <x v="0"/>
    <x v="0"/>
    <s v="Order assembled"/>
    <x v="0"/>
    <x v="0"/>
    <x v="0"/>
    <x v="2"/>
    <x v="7"/>
  </r>
  <r>
    <s v="AD01-9364"/>
    <x v="0"/>
    <s v="Nov"/>
    <x v="0"/>
    <x v="0"/>
    <s v="Order assembled"/>
    <x v="0"/>
    <x v="0"/>
    <x v="0"/>
    <x v="167"/>
    <x v="7"/>
  </r>
  <r>
    <s v="AD01-9363"/>
    <x v="0"/>
    <s v="Nov"/>
    <x v="0"/>
    <x v="0"/>
    <s v="Order assembled"/>
    <x v="0"/>
    <x v="0"/>
    <x v="1"/>
    <x v="129"/>
    <x v="107"/>
  </r>
  <r>
    <s v="AD01-9364"/>
    <x v="0"/>
    <s v="Nov"/>
    <x v="0"/>
    <x v="0"/>
    <s v="Order assembled"/>
    <x v="0"/>
    <x v="0"/>
    <x v="1"/>
    <x v="190"/>
    <x v="156"/>
  </r>
  <r>
    <s v="AD01-9364"/>
    <x v="0"/>
    <s v="Nov"/>
    <x v="0"/>
    <x v="0"/>
    <s v="Order assembled"/>
    <x v="0"/>
    <x v="0"/>
    <x v="1"/>
    <x v="131"/>
    <x v="109"/>
  </r>
  <r>
    <s v="AD01-9362"/>
    <x v="0"/>
    <s v="Nov"/>
    <x v="0"/>
    <x v="0"/>
    <s v="Order assembled"/>
    <x v="0"/>
    <x v="0"/>
    <x v="1"/>
    <x v="75"/>
    <x v="62"/>
  </r>
  <r>
    <s v="AD01-9361"/>
    <x v="0"/>
    <s v="Nov"/>
    <x v="0"/>
    <x v="0"/>
    <s v="Order assembled"/>
    <x v="0"/>
    <x v="0"/>
    <x v="1"/>
    <x v="191"/>
    <x v="157"/>
  </r>
  <r>
    <s v="AD01-9361"/>
    <x v="0"/>
    <s v="Nov"/>
    <x v="0"/>
    <x v="0"/>
    <s v="Order assembled"/>
    <x v="0"/>
    <x v="0"/>
    <x v="0"/>
    <x v="192"/>
    <x v="7"/>
  </r>
  <r>
    <s v="AD01-9364"/>
    <x v="0"/>
    <s v="Nov"/>
    <x v="0"/>
    <x v="0"/>
    <s v="Order assembled"/>
    <x v="0"/>
    <x v="0"/>
    <x v="0"/>
    <x v="193"/>
    <x v="7"/>
  </r>
  <r>
    <s v="AD01-9362"/>
    <x v="0"/>
    <s v="Nov"/>
    <x v="0"/>
    <x v="0"/>
    <s v="Order assembled"/>
    <x v="0"/>
    <x v="0"/>
    <x v="0"/>
    <x v="194"/>
    <x v="7"/>
  </r>
  <r>
    <s v="AD01-9361"/>
    <x v="0"/>
    <s v="Nov"/>
    <x v="0"/>
    <x v="0"/>
    <s v="Order assembled"/>
    <x v="0"/>
    <x v="0"/>
    <x v="1"/>
    <x v="195"/>
    <x v="158"/>
  </r>
  <r>
    <s v="AD01-9362"/>
    <x v="0"/>
    <s v="Nov"/>
    <x v="0"/>
    <x v="0"/>
    <s v="Order assembled"/>
    <x v="0"/>
    <x v="0"/>
    <x v="1"/>
    <x v="196"/>
    <x v="159"/>
  </r>
  <r>
    <s v="AD01-9364"/>
    <x v="0"/>
    <s v="Nov"/>
    <x v="0"/>
    <x v="0"/>
    <s v="Order assembled"/>
    <x v="0"/>
    <x v="0"/>
    <x v="1"/>
    <x v="104"/>
    <x v="87"/>
  </r>
  <r>
    <s v="AD01-9362"/>
    <x v="0"/>
    <s v="Nov"/>
    <x v="0"/>
    <x v="0"/>
    <s v="Order assembled"/>
    <x v="0"/>
    <x v="0"/>
    <x v="0"/>
    <x v="16"/>
    <x v="14"/>
  </r>
  <r>
    <s v="AD01-9362"/>
    <x v="0"/>
    <s v="Nov"/>
    <x v="0"/>
    <x v="0"/>
    <s v="Order assembled"/>
    <x v="0"/>
    <x v="0"/>
    <x v="0"/>
    <x v="179"/>
    <x v="147"/>
  </r>
  <r>
    <s v="AD01-9364"/>
    <x v="0"/>
    <s v="Nov"/>
    <x v="0"/>
    <x v="0"/>
    <s v="Order assembled"/>
    <x v="0"/>
    <x v="0"/>
    <x v="1"/>
    <x v="197"/>
    <x v="160"/>
  </r>
  <r>
    <s v="AD01-9362"/>
    <x v="0"/>
    <s v="Nov"/>
    <x v="0"/>
    <x v="0"/>
    <s v="Order assembled"/>
    <x v="0"/>
    <x v="0"/>
    <x v="1"/>
    <x v="198"/>
    <x v="7"/>
  </r>
  <r>
    <s v="AD01-9361"/>
    <x v="0"/>
    <s v="Nov"/>
    <x v="0"/>
    <x v="0"/>
    <s v="Order assembled"/>
    <x v="0"/>
    <x v="0"/>
    <x v="1"/>
    <x v="199"/>
    <x v="7"/>
  </r>
  <r>
    <s v="AD01-9361"/>
    <x v="0"/>
    <s v="Nov"/>
    <x v="0"/>
    <x v="0"/>
    <s v="Order assembled"/>
    <x v="0"/>
    <x v="0"/>
    <x v="1"/>
    <x v="141"/>
    <x v="116"/>
  </r>
  <r>
    <s v="AD01-9361"/>
    <x v="0"/>
    <s v="Nov"/>
    <x v="0"/>
    <x v="0"/>
    <s v="Order assembled"/>
    <x v="0"/>
    <x v="0"/>
    <x v="1"/>
    <x v="84"/>
    <x v="69"/>
  </r>
  <r>
    <s v="AD01-9364"/>
    <x v="0"/>
    <s v="Nov"/>
    <x v="0"/>
    <x v="0"/>
    <s v="Order assembled"/>
    <x v="0"/>
    <x v="0"/>
    <x v="1"/>
    <x v="200"/>
    <x v="161"/>
  </r>
  <r>
    <s v="AD01-9361"/>
    <x v="0"/>
    <s v="Nov"/>
    <x v="0"/>
    <x v="0"/>
    <s v="Order assembled"/>
    <x v="0"/>
    <x v="0"/>
    <x v="0"/>
    <x v="72"/>
    <x v="58"/>
  </r>
  <r>
    <s v="AD01-9362"/>
    <x v="0"/>
    <s v="Nov"/>
    <x v="0"/>
    <x v="0"/>
    <s v="Order assembled"/>
    <x v="0"/>
    <x v="0"/>
    <x v="0"/>
    <x v="188"/>
    <x v="154"/>
  </r>
  <r>
    <s v="AD01-9364"/>
    <x v="0"/>
    <s v="Nov"/>
    <x v="0"/>
    <x v="0"/>
    <s v="Order assembled"/>
    <x v="0"/>
    <x v="0"/>
    <x v="0"/>
    <x v="144"/>
    <x v="119"/>
  </r>
  <r>
    <s v="AD01-9364"/>
    <x v="0"/>
    <s v="Nov"/>
    <x v="0"/>
    <x v="0"/>
    <s v="Order assembled"/>
    <x v="0"/>
    <x v="0"/>
    <x v="1"/>
    <x v="201"/>
    <x v="162"/>
  </r>
  <r>
    <s v="AD01-9364"/>
    <x v="0"/>
    <s v="Nov"/>
    <x v="0"/>
    <x v="0"/>
    <s v="Order assembled"/>
    <x v="0"/>
    <x v="0"/>
    <x v="1"/>
    <x v="86"/>
    <x v="71"/>
  </r>
  <r>
    <s v="AD01-9363"/>
    <x v="0"/>
    <s v="Nov"/>
    <x v="0"/>
    <x v="0"/>
    <s v="Order assembled"/>
    <x v="0"/>
    <x v="0"/>
    <x v="1"/>
    <x v="202"/>
    <x v="163"/>
  </r>
  <r>
    <s v="AD01-9362"/>
    <x v="0"/>
    <s v="Oct"/>
    <x v="0"/>
    <x v="0"/>
    <s v="Order assembled"/>
    <x v="0"/>
    <x v="0"/>
    <x v="0"/>
    <x v="88"/>
    <x v="7"/>
  </r>
  <r>
    <s v="AD01-9362"/>
    <x v="0"/>
    <s v="Oct"/>
    <x v="0"/>
    <x v="0"/>
    <s v="Order assembled"/>
    <x v="0"/>
    <x v="0"/>
    <x v="0"/>
    <x v="74"/>
    <x v="7"/>
  </r>
  <r>
    <s v="AD01-9362"/>
    <x v="0"/>
    <s v="Oct"/>
    <x v="0"/>
    <x v="0"/>
    <s v="Order assembled"/>
    <x v="0"/>
    <x v="0"/>
    <x v="1"/>
    <x v="168"/>
    <x v="139"/>
  </r>
  <r>
    <s v="AD01-9361"/>
    <x v="0"/>
    <s v="Oct"/>
    <x v="0"/>
    <x v="0"/>
    <s v="Order assembled"/>
    <x v="0"/>
    <x v="0"/>
    <x v="1"/>
    <x v="74"/>
    <x v="60"/>
  </r>
  <r>
    <s v="AD01-9364"/>
    <x v="0"/>
    <s v="Oct"/>
    <x v="0"/>
    <x v="0"/>
    <s v="Order assembled"/>
    <x v="0"/>
    <x v="0"/>
    <x v="1"/>
    <x v="203"/>
    <x v="164"/>
  </r>
  <r>
    <s v="AD01-9365"/>
    <x v="0"/>
    <s v="Oct"/>
    <x v="0"/>
    <x v="0"/>
    <s v="Order assembled"/>
    <x v="0"/>
    <x v="0"/>
    <x v="1"/>
    <x v="170"/>
    <x v="141"/>
  </r>
  <r>
    <s v="AD01-9362"/>
    <x v="0"/>
    <s v="Oct"/>
    <x v="0"/>
    <x v="0"/>
    <s v="Order assembled"/>
    <x v="0"/>
    <x v="0"/>
    <x v="1"/>
    <x v="91"/>
    <x v="77"/>
  </r>
  <r>
    <s v="AD01-9361"/>
    <x v="0"/>
    <s v="Oct"/>
    <x v="0"/>
    <x v="0"/>
    <s v="Order assembled"/>
    <x v="0"/>
    <x v="0"/>
    <x v="1"/>
    <x v="204"/>
    <x v="165"/>
  </r>
  <r>
    <s v="AD01-9361"/>
    <x v="0"/>
    <s v="Oct"/>
    <x v="0"/>
    <x v="0"/>
    <s v="Order assembled"/>
    <x v="0"/>
    <x v="0"/>
    <x v="1"/>
    <x v="205"/>
    <x v="7"/>
  </r>
  <r>
    <s v="AD01-9361"/>
    <x v="0"/>
    <s v="Oct"/>
    <x v="0"/>
    <x v="0"/>
    <s v="Order assembled"/>
    <x v="0"/>
    <x v="0"/>
    <x v="1"/>
    <x v="206"/>
    <x v="7"/>
  </r>
  <r>
    <s v="AD01-9361"/>
    <x v="0"/>
    <s v="Oct"/>
    <x v="0"/>
    <x v="0"/>
    <s v="Order assembled"/>
    <x v="0"/>
    <x v="0"/>
    <x v="0"/>
    <x v="207"/>
    <x v="7"/>
  </r>
  <r>
    <s v="AD01-9364"/>
    <x v="0"/>
    <s v="Oct"/>
    <x v="0"/>
    <x v="0"/>
    <s v="Order assembled"/>
    <x v="0"/>
    <x v="0"/>
    <x v="1"/>
    <x v="208"/>
    <x v="166"/>
  </r>
  <r>
    <s v="AD01-9362"/>
    <x v="0"/>
    <s v="Oct"/>
    <x v="0"/>
    <x v="0"/>
    <s v="Order assembled"/>
    <x v="0"/>
    <x v="0"/>
    <x v="1"/>
    <x v="209"/>
    <x v="167"/>
  </r>
  <r>
    <s v="AD01-9362"/>
    <x v="0"/>
    <s v="Oct"/>
    <x v="0"/>
    <x v="0"/>
    <s v="Order assembled"/>
    <x v="0"/>
    <x v="0"/>
    <x v="1"/>
    <x v="210"/>
    <x v="168"/>
  </r>
  <r>
    <s v="AD01-9362"/>
    <x v="0"/>
    <s v="Oct"/>
    <x v="0"/>
    <x v="0"/>
    <s v="Order assembled"/>
    <x v="0"/>
    <x v="0"/>
    <x v="1"/>
    <x v="81"/>
    <x v="68"/>
  </r>
  <r>
    <s v="AD01-9361"/>
    <x v="0"/>
    <s v="Oct"/>
    <x v="0"/>
    <x v="0"/>
    <s v="Order assembled"/>
    <x v="0"/>
    <x v="0"/>
    <x v="0"/>
    <x v="158"/>
    <x v="130"/>
  </r>
  <r>
    <s v="AD01-9361"/>
    <x v="0"/>
    <s v="Oct"/>
    <x v="0"/>
    <x v="0"/>
    <s v="Order assembled"/>
    <x v="0"/>
    <x v="0"/>
    <x v="1"/>
    <x v="211"/>
    <x v="7"/>
  </r>
  <r>
    <s v="AD01-9364"/>
    <x v="0"/>
    <s v="Oct"/>
    <x v="0"/>
    <x v="0"/>
    <s v="Order assembled"/>
    <x v="0"/>
    <x v="0"/>
    <x v="1"/>
    <x v="212"/>
    <x v="7"/>
  </r>
  <r>
    <s v="AD01-9361"/>
    <x v="0"/>
    <s v="Oct"/>
    <x v="0"/>
    <x v="0"/>
    <s v="Order assembled"/>
    <x v="0"/>
    <x v="0"/>
    <x v="1"/>
    <x v="184"/>
    <x v="150"/>
  </r>
  <r>
    <s v="AD01-9361"/>
    <x v="0"/>
    <s v="Oct"/>
    <x v="0"/>
    <x v="0"/>
    <s v="Order assembled"/>
    <x v="0"/>
    <x v="0"/>
    <x v="1"/>
    <x v="99"/>
    <x v="82"/>
  </r>
  <r>
    <s v="AD01-9365"/>
    <x v="0"/>
    <s v="Oct"/>
    <x v="0"/>
    <x v="0"/>
    <s v="Order assembled"/>
    <x v="0"/>
    <x v="0"/>
    <x v="1"/>
    <x v="213"/>
    <x v="169"/>
  </r>
  <r>
    <s v="AD01-9363"/>
    <x v="0"/>
    <s v="Oct"/>
    <x v="0"/>
    <x v="0"/>
    <s v="Order assembled"/>
    <x v="0"/>
    <x v="0"/>
    <x v="0"/>
    <x v="214"/>
    <x v="170"/>
  </r>
  <r>
    <s v="AD01-9363"/>
    <x v="0"/>
    <s v="Oct"/>
    <x v="0"/>
    <x v="0"/>
    <s v="Order assembled"/>
    <x v="0"/>
    <x v="0"/>
    <x v="0"/>
    <x v="102"/>
    <x v="85"/>
  </r>
  <r>
    <s v="AD01-9362"/>
    <x v="0"/>
    <s v="Oct"/>
    <x v="0"/>
    <x v="0"/>
    <s v="Order assembled"/>
    <x v="0"/>
    <x v="0"/>
    <x v="0"/>
    <x v="86"/>
    <x v="71"/>
  </r>
  <r>
    <s v="AD01-9364"/>
    <x v="0"/>
    <s v="Oct"/>
    <x v="0"/>
    <x v="0"/>
    <s v="Order assembled"/>
    <x v="0"/>
    <x v="0"/>
    <x v="1"/>
    <x v="215"/>
    <x v="171"/>
  </r>
  <r>
    <s v="AD01-9361"/>
    <x v="0"/>
    <s v="Oct"/>
    <x v="0"/>
    <x v="0"/>
    <s v="Order assembled"/>
    <x v="0"/>
    <x v="0"/>
    <x v="1"/>
    <x v="102"/>
    <x v="85"/>
  </r>
  <r>
    <s v="AD01-9362"/>
    <x v="0"/>
    <s v="Oct"/>
    <x v="0"/>
    <x v="0"/>
    <s v="Order assembled"/>
    <x v="0"/>
    <x v="0"/>
    <x v="1"/>
    <x v="216"/>
    <x v="172"/>
  </r>
  <r>
    <s v="AD01-9361"/>
    <x v="0"/>
    <s v="Sep"/>
    <x v="0"/>
    <x v="0"/>
    <s v="Order assembled"/>
    <x v="0"/>
    <x v="0"/>
    <x v="0"/>
    <x v="128"/>
    <x v="7"/>
  </r>
  <r>
    <s v="AD01-9361"/>
    <x v="0"/>
    <s v="Sep"/>
    <x v="0"/>
    <x v="0"/>
    <s v="Order assembled"/>
    <x v="0"/>
    <x v="0"/>
    <x v="0"/>
    <x v="106"/>
    <x v="7"/>
  </r>
  <r>
    <s v="AD01-9361"/>
    <x v="0"/>
    <s v="Sep"/>
    <x v="0"/>
    <x v="0"/>
    <s v="Order assembled"/>
    <x v="0"/>
    <x v="0"/>
    <x v="0"/>
    <x v="30"/>
    <x v="7"/>
  </r>
  <r>
    <s v="AD01-9364"/>
    <x v="0"/>
    <s v="Sep"/>
    <x v="0"/>
    <x v="0"/>
    <s v="Order assembled"/>
    <x v="0"/>
    <x v="0"/>
    <x v="1"/>
    <x v="88"/>
    <x v="173"/>
  </r>
  <r>
    <s v="AD01-9361"/>
    <x v="0"/>
    <s v="Sep"/>
    <x v="0"/>
    <x v="0"/>
    <s v="Order assembled"/>
    <x v="0"/>
    <x v="0"/>
    <x v="1"/>
    <x v="217"/>
    <x v="174"/>
  </r>
  <r>
    <s v="AD01-9363"/>
    <x v="0"/>
    <s v="Sep"/>
    <x v="0"/>
    <x v="0"/>
    <s v="Order assembled"/>
    <x v="0"/>
    <x v="0"/>
    <x v="1"/>
    <x v="6"/>
    <x v="6"/>
  </r>
  <r>
    <s v="AD01-9363"/>
    <x v="0"/>
    <s v="Sep"/>
    <x v="0"/>
    <x v="0"/>
    <s v="Order assembled"/>
    <x v="0"/>
    <x v="0"/>
    <x v="1"/>
    <x v="218"/>
    <x v="175"/>
  </r>
  <r>
    <s v="AD01-9364"/>
    <x v="0"/>
    <s v="Sep"/>
    <x v="0"/>
    <x v="0"/>
    <s v="Order assembled"/>
    <x v="0"/>
    <x v="0"/>
    <x v="1"/>
    <x v="219"/>
    <x v="176"/>
  </r>
  <r>
    <s v="AD01-9365"/>
    <x v="0"/>
    <s v="Sep"/>
    <x v="0"/>
    <x v="0"/>
    <s v="Order assembled"/>
    <x v="0"/>
    <x v="0"/>
    <x v="1"/>
    <x v="220"/>
    <x v="7"/>
  </r>
  <r>
    <s v="AD01-9361"/>
    <x v="0"/>
    <s v="Sep"/>
    <x v="0"/>
    <x v="0"/>
    <s v="Order assembled"/>
    <x v="0"/>
    <x v="0"/>
    <x v="1"/>
    <x v="221"/>
    <x v="7"/>
  </r>
  <r>
    <s v="AD01-9363"/>
    <x v="0"/>
    <s v="Sep"/>
    <x v="0"/>
    <x v="0"/>
    <s v="Order assembled"/>
    <x v="0"/>
    <x v="0"/>
    <x v="1"/>
    <x v="222"/>
    <x v="177"/>
  </r>
  <r>
    <s v="AD01-9361"/>
    <x v="0"/>
    <s v="Sep"/>
    <x v="0"/>
    <x v="0"/>
    <s v="Order assembled"/>
    <x v="0"/>
    <x v="0"/>
    <x v="1"/>
    <x v="223"/>
    <x v="178"/>
  </r>
  <r>
    <s v="AD01-9361"/>
    <x v="0"/>
    <s v="Sep"/>
    <x v="0"/>
    <x v="0"/>
    <s v="Order assembled"/>
    <x v="0"/>
    <x v="0"/>
    <x v="1"/>
    <x v="224"/>
    <x v="179"/>
  </r>
  <r>
    <s v="AD01-9361"/>
    <x v="0"/>
    <s v="Sep"/>
    <x v="0"/>
    <x v="0"/>
    <s v="Order assembled"/>
    <x v="0"/>
    <x v="0"/>
    <x v="1"/>
    <x v="225"/>
    <x v="180"/>
  </r>
  <r>
    <s v="AD01-9363"/>
    <x v="0"/>
    <s v="Sep"/>
    <x v="0"/>
    <x v="0"/>
    <s v="Order assembled"/>
    <x v="0"/>
    <x v="0"/>
    <x v="1"/>
    <x v="226"/>
    <x v="181"/>
  </r>
  <r>
    <s v="AD01-9364"/>
    <x v="0"/>
    <s v="Sep"/>
    <x v="0"/>
    <x v="0"/>
    <s v="Order assembled"/>
    <x v="0"/>
    <x v="0"/>
    <x v="1"/>
    <x v="227"/>
    <x v="182"/>
  </r>
  <r>
    <s v="AD01-9361"/>
    <x v="0"/>
    <s v="Sep"/>
    <x v="0"/>
    <x v="0"/>
    <s v="Order assembled"/>
    <x v="0"/>
    <x v="0"/>
    <x v="1"/>
    <x v="228"/>
    <x v="183"/>
  </r>
  <r>
    <s v="AD01-9361"/>
    <x v="0"/>
    <s v="Sep"/>
    <x v="0"/>
    <x v="0"/>
    <s v="Order assembled"/>
    <x v="0"/>
    <x v="0"/>
    <x v="1"/>
    <x v="229"/>
    <x v="7"/>
  </r>
  <r>
    <s v="AD01-9363"/>
    <x v="0"/>
    <s v="Sep"/>
    <x v="0"/>
    <x v="0"/>
    <s v="Order assembled"/>
    <x v="0"/>
    <x v="0"/>
    <x v="1"/>
    <x v="230"/>
    <x v="7"/>
  </r>
  <r>
    <s v="AD01-9364"/>
    <x v="0"/>
    <s v="Sep"/>
    <x v="0"/>
    <x v="0"/>
    <s v="Order assembled"/>
    <x v="0"/>
    <x v="0"/>
    <x v="1"/>
    <x v="21"/>
    <x v="17"/>
  </r>
  <r>
    <s v="AD01-9363"/>
    <x v="0"/>
    <s v="Sep"/>
    <x v="0"/>
    <x v="0"/>
    <s v="Order assembled"/>
    <x v="0"/>
    <x v="0"/>
    <x v="1"/>
    <x v="231"/>
    <x v="184"/>
  </r>
  <r>
    <s v="AD01-9361"/>
    <x v="0"/>
    <s v="Sep"/>
    <x v="0"/>
    <x v="0"/>
    <s v="Order assembled"/>
    <x v="0"/>
    <x v="0"/>
    <x v="0"/>
    <x v="123"/>
    <x v="101"/>
  </r>
  <r>
    <s v="AD01-9362"/>
    <x v="0"/>
    <s v="Sep"/>
    <x v="0"/>
    <x v="0"/>
    <s v="Order assembled"/>
    <x v="0"/>
    <x v="0"/>
    <x v="0"/>
    <x v="51"/>
    <x v="42"/>
  </r>
  <r>
    <s v="AD01-9361"/>
    <x v="0"/>
    <s v="Sep"/>
    <x v="0"/>
    <x v="0"/>
    <s v="Order assembled"/>
    <x v="0"/>
    <x v="0"/>
    <x v="1"/>
    <x v="232"/>
    <x v="185"/>
  </r>
  <r>
    <s v="AD01-9365"/>
    <x v="0"/>
    <s v="Sep"/>
    <x v="0"/>
    <x v="0"/>
    <s v="Order assembled"/>
    <x v="0"/>
    <x v="0"/>
    <x v="1"/>
    <x v="214"/>
    <x v="170"/>
  </r>
  <r>
    <s v="AD01-9361"/>
    <x v="0"/>
    <s v="Apr"/>
    <x v="1"/>
    <x v="0"/>
    <s v="Order assembled"/>
    <x v="0"/>
    <x v="0"/>
    <x v="0"/>
    <x v="233"/>
    <x v="186"/>
  </r>
  <r>
    <s v="AD01-9364"/>
    <x v="0"/>
    <s v="Apr"/>
    <x v="1"/>
    <x v="0"/>
    <s v="Order assembled"/>
    <x v="0"/>
    <x v="0"/>
    <x v="0"/>
    <x v="105"/>
    <x v="88"/>
  </r>
  <r>
    <s v="AD01-9362"/>
    <x v="0"/>
    <s v="Apr"/>
    <x v="1"/>
    <x v="0"/>
    <s v="Order assembled"/>
    <x v="0"/>
    <x v="0"/>
    <x v="0"/>
    <x v="234"/>
    <x v="7"/>
  </r>
  <r>
    <s v="AD01-9361"/>
    <x v="0"/>
    <s v="Apr"/>
    <x v="1"/>
    <x v="0"/>
    <s v="Order assembled"/>
    <x v="0"/>
    <x v="0"/>
    <x v="0"/>
    <x v="235"/>
    <x v="7"/>
  </r>
  <r>
    <s v="AD01-9361"/>
    <x v="0"/>
    <s v="Apr"/>
    <x v="1"/>
    <x v="0"/>
    <s v="Order assembled"/>
    <x v="0"/>
    <x v="0"/>
    <x v="0"/>
    <x v="236"/>
    <x v="7"/>
  </r>
  <r>
    <s v="AD01-9362"/>
    <x v="0"/>
    <s v="Apr"/>
    <x v="1"/>
    <x v="0"/>
    <s v="Order assembled"/>
    <x v="0"/>
    <x v="0"/>
    <x v="0"/>
    <x v="237"/>
    <x v="187"/>
  </r>
  <r>
    <s v="AD01-9361"/>
    <x v="0"/>
    <s v="Apr"/>
    <x v="1"/>
    <x v="0"/>
    <s v="Order assembled"/>
    <x v="0"/>
    <x v="0"/>
    <x v="0"/>
    <x v="238"/>
    <x v="188"/>
  </r>
  <r>
    <s v="AD01-9364"/>
    <x v="0"/>
    <s v="Apr"/>
    <x v="1"/>
    <x v="0"/>
    <s v="Order assembled"/>
    <x v="0"/>
    <x v="0"/>
    <x v="0"/>
    <x v="109"/>
    <x v="189"/>
  </r>
  <r>
    <s v="AD01-9364"/>
    <x v="0"/>
    <s v="Apr"/>
    <x v="1"/>
    <x v="0"/>
    <s v="Order assembled"/>
    <x v="0"/>
    <x v="0"/>
    <x v="0"/>
    <x v="178"/>
    <x v="146"/>
  </r>
  <r>
    <s v="AD01-9361"/>
    <x v="0"/>
    <s v="Apr"/>
    <x v="1"/>
    <x v="0"/>
    <s v="Order assembled"/>
    <x v="0"/>
    <x v="0"/>
    <x v="0"/>
    <x v="239"/>
    <x v="190"/>
  </r>
  <r>
    <s v="AD01-9362"/>
    <x v="0"/>
    <s v="Apr"/>
    <x v="1"/>
    <x v="0"/>
    <s v="Order assembled"/>
    <x v="0"/>
    <x v="0"/>
    <x v="0"/>
    <x v="114"/>
    <x v="94"/>
  </r>
  <r>
    <s v="AD01-9361"/>
    <x v="0"/>
    <s v="Apr"/>
    <x v="1"/>
    <x v="0"/>
    <s v="Order assembled"/>
    <x v="0"/>
    <x v="0"/>
    <x v="0"/>
    <x v="63"/>
    <x v="50"/>
  </r>
  <r>
    <s v="AD01-9362"/>
    <x v="0"/>
    <s v="Apr"/>
    <x v="1"/>
    <x v="0"/>
    <s v="Order assembled"/>
    <x v="0"/>
    <x v="0"/>
    <x v="0"/>
    <x v="240"/>
    <x v="191"/>
  </r>
  <r>
    <s v="AD01-9364"/>
    <x v="0"/>
    <s v="Apr"/>
    <x v="1"/>
    <x v="0"/>
    <s v="Order assembled"/>
    <x v="0"/>
    <x v="0"/>
    <x v="0"/>
    <x v="241"/>
    <x v="192"/>
  </r>
  <r>
    <s v="AD01-9361"/>
    <x v="0"/>
    <s v="Apr"/>
    <x v="1"/>
    <x v="0"/>
    <s v="Order assembled"/>
    <x v="0"/>
    <x v="0"/>
    <x v="0"/>
    <x v="242"/>
    <x v="193"/>
  </r>
  <r>
    <s v="AD01-9364"/>
    <x v="0"/>
    <s v="Aug"/>
    <x v="1"/>
    <x v="0"/>
    <s v="Order assembled"/>
    <x v="0"/>
    <x v="0"/>
    <x v="0"/>
    <x v="127"/>
    <x v="105"/>
  </r>
  <r>
    <s v="AD01-9361"/>
    <x v="0"/>
    <s v="Aug"/>
    <x v="1"/>
    <x v="0"/>
    <s v="Order assembled"/>
    <x v="0"/>
    <x v="0"/>
    <x v="0"/>
    <x v="148"/>
    <x v="122"/>
  </r>
  <r>
    <s v="AD01-9362"/>
    <x v="0"/>
    <s v="Aug"/>
    <x v="1"/>
    <x v="0"/>
    <s v="Order assembled"/>
    <x v="0"/>
    <x v="0"/>
    <x v="0"/>
    <x v="243"/>
    <x v="7"/>
  </r>
  <r>
    <s v="AD01-9362"/>
    <x v="0"/>
    <s v="Aug"/>
    <x v="1"/>
    <x v="0"/>
    <s v="Order assembled"/>
    <x v="0"/>
    <x v="0"/>
    <x v="0"/>
    <x v="244"/>
    <x v="7"/>
  </r>
  <r>
    <s v="AD01-9362"/>
    <x v="0"/>
    <s v="Aug"/>
    <x v="1"/>
    <x v="0"/>
    <s v="Order assembled"/>
    <x v="0"/>
    <x v="0"/>
    <x v="0"/>
    <x v="5"/>
    <x v="7"/>
  </r>
  <r>
    <s v="AD01-9362"/>
    <x v="0"/>
    <s v="Aug"/>
    <x v="1"/>
    <x v="0"/>
    <s v="Order assembled"/>
    <x v="0"/>
    <x v="0"/>
    <x v="0"/>
    <x v="245"/>
    <x v="194"/>
  </r>
  <r>
    <s v="AD01-9362"/>
    <x v="0"/>
    <s v="Aug"/>
    <x v="1"/>
    <x v="0"/>
    <s v="Order assembled"/>
    <x v="0"/>
    <x v="0"/>
    <x v="0"/>
    <x v="246"/>
    <x v="195"/>
  </r>
  <r>
    <s v="AD01-9364"/>
    <x v="0"/>
    <s v="Aug"/>
    <x v="1"/>
    <x v="0"/>
    <s v="Order assembled"/>
    <x v="0"/>
    <x v="0"/>
    <x v="0"/>
    <x v="36"/>
    <x v="196"/>
  </r>
  <r>
    <s v="AD01-9364"/>
    <x v="0"/>
    <s v="Aug"/>
    <x v="1"/>
    <x v="0"/>
    <s v="Order assembled"/>
    <x v="0"/>
    <x v="0"/>
    <x v="0"/>
    <x v="138"/>
    <x v="114"/>
  </r>
  <r>
    <s v="AD01-9361"/>
    <x v="0"/>
    <s v="Aug"/>
    <x v="1"/>
    <x v="0"/>
    <s v="Order assembled"/>
    <x v="0"/>
    <x v="0"/>
    <x v="0"/>
    <x v="157"/>
    <x v="129"/>
  </r>
  <r>
    <s v="AD01-9362"/>
    <x v="0"/>
    <s v="Aug"/>
    <x v="1"/>
    <x v="0"/>
    <s v="Order assembled"/>
    <x v="0"/>
    <x v="0"/>
    <x v="0"/>
    <x v="41"/>
    <x v="34"/>
  </r>
  <r>
    <s v="AD01-9362"/>
    <x v="0"/>
    <s v="Aug"/>
    <x v="1"/>
    <x v="0"/>
    <s v="Order assembled"/>
    <x v="0"/>
    <x v="0"/>
    <x v="0"/>
    <x v="145"/>
    <x v="120"/>
  </r>
  <r>
    <s v="AD01-9361"/>
    <x v="0"/>
    <s v="Aug"/>
    <x v="1"/>
    <x v="0"/>
    <s v="Order assembled"/>
    <x v="0"/>
    <x v="0"/>
    <x v="0"/>
    <x v="230"/>
    <x v="197"/>
  </r>
  <r>
    <s v="AD01-9362"/>
    <x v="0"/>
    <s v="Aug"/>
    <x v="1"/>
    <x v="0"/>
    <s v="Order assembled"/>
    <x v="0"/>
    <x v="0"/>
    <x v="0"/>
    <x v="247"/>
    <x v="198"/>
  </r>
  <r>
    <s v="AD01-9365"/>
    <x v="0"/>
    <s v="Aug"/>
    <x v="1"/>
    <x v="0"/>
    <s v="Order assembled"/>
    <x v="0"/>
    <x v="0"/>
    <x v="0"/>
    <x v="248"/>
    <x v="199"/>
  </r>
  <r>
    <s v="AD01-9364"/>
    <x v="0"/>
    <s v="Aug"/>
    <x v="1"/>
    <x v="0"/>
    <s v="Order assembled"/>
    <x v="0"/>
    <x v="0"/>
    <x v="0"/>
    <x v="25"/>
    <x v="21"/>
  </r>
  <r>
    <s v="AD01-9364"/>
    <x v="0"/>
    <s v="Dec"/>
    <x v="1"/>
    <x v="0"/>
    <s v="Order assembled"/>
    <x v="0"/>
    <x v="0"/>
    <x v="0"/>
    <x v="3"/>
    <x v="3"/>
  </r>
  <r>
    <s v="AD01-9362"/>
    <x v="0"/>
    <s v="Dec"/>
    <x v="1"/>
    <x v="0"/>
    <s v="Order assembled"/>
    <x v="0"/>
    <x v="0"/>
    <x v="0"/>
    <x v="165"/>
    <x v="136"/>
  </r>
  <r>
    <s v="AD01-9364"/>
    <x v="0"/>
    <s v="Dec"/>
    <x v="1"/>
    <x v="0"/>
    <s v="Order assembled"/>
    <x v="0"/>
    <x v="0"/>
    <x v="0"/>
    <x v="30"/>
    <x v="26"/>
  </r>
  <r>
    <s v="AD01-9362"/>
    <x v="0"/>
    <s v="Dec"/>
    <x v="1"/>
    <x v="0"/>
    <s v="Order assembled"/>
    <x v="0"/>
    <x v="0"/>
    <x v="0"/>
    <x v="149"/>
    <x v="7"/>
  </r>
  <r>
    <s v="AD01-9361"/>
    <x v="0"/>
    <s v="Dec"/>
    <x v="1"/>
    <x v="0"/>
    <s v="Order assembled"/>
    <x v="0"/>
    <x v="0"/>
    <x v="0"/>
    <x v="249"/>
    <x v="7"/>
  </r>
  <r>
    <s v="AD01-9362"/>
    <x v="0"/>
    <s v="Dec"/>
    <x v="1"/>
    <x v="0"/>
    <s v="Order assembled"/>
    <x v="0"/>
    <x v="0"/>
    <x v="0"/>
    <x v="33"/>
    <x v="7"/>
  </r>
  <r>
    <s v="AD01-9361"/>
    <x v="0"/>
    <s v="Dec"/>
    <x v="1"/>
    <x v="0"/>
    <s v="Order assembled"/>
    <x v="0"/>
    <x v="0"/>
    <x v="0"/>
    <x v="250"/>
    <x v="200"/>
  </r>
  <r>
    <s v="AD01-9362"/>
    <x v="0"/>
    <s v="Dec"/>
    <x v="1"/>
    <x v="0"/>
    <s v="Order assembled"/>
    <x v="0"/>
    <x v="0"/>
    <x v="0"/>
    <x v="205"/>
    <x v="201"/>
  </r>
  <r>
    <s v="AD01-9362"/>
    <x v="0"/>
    <s v="Dec"/>
    <x v="1"/>
    <x v="0"/>
    <s v="Order assembled"/>
    <x v="0"/>
    <x v="0"/>
    <x v="0"/>
    <x v="40"/>
    <x v="33"/>
  </r>
  <r>
    <s v="AD01-9361"/>
    <x v="0"/>
    <s v="Dec"/>
    <x v="1"/>
    <x v="0"/>
    <s v="Order assembled"/>
    <x v="0"/>
    <x v="0"/>
    <x v="0"/>
    <x v="177"/>
    <x v="145"/>
  </r>
  <r>
    <s v="AD01-9361"/>
    <x v="0"/>
    <s v="Dec"/>
    <x v="1"/>
    <x v="0"/>
    <s v="Order assembled"/>
    <x v="0"/>
    <x v="0"/>
    <x v="0"/>
    <x v="227"/>
    <x v="182"/>
  </r>
  <r>
    <s v="AD01-9362"/>
    <x v="0"/>
    <s v="Dec"/>
    <x v="1"/>
    <x v="0"/>
    <s v="Order assembled"/>
    <x v="0"/>
    <x v="0"/>
    <x v="0"/>
    <x v="216"/>
    <x v="172"/>
  </r>
  <r>
    <s v="AD01-9361"/>
    <x v="0"/>
    <s v="Dec"/>
    <x v="1"/>
    <x v="0"/>
    <s v="Order assembled"/>
    <x v="0"/>
    <x v="0"/>
    <x v="0"/>
    <x v="251"/>
    <x v="202"/>
  </r>
  <r>
    <s v="AD01-9362"/>
    <x v="0"/>
    <s v="Dec"/>
    <x v="1"/>
    <x v="0"/>
    <s v="Order assembled"/>
    <x v="0"/>
    <x v="0"/>
    <x v="0"/>
    <x v="252"/>
    <x v="203"/>
  </r>
  <r>
    <s v="AD01-9364"/>
    <x v="0"/>
    <s v="Dec"/>
    <x v="1"/>
    <x v="0"/>
    <s v="Order assembled"/>
    <x v="0"/>
    <x v="0"/>
    <x v="0"/>
    <x v="48"/>
    <x v="39"/>
  </r>
  <r>
    <s v="AD01-9361"/>
    <x v="0"/>
    <s v="Dec"/>
    <x v="1"/>
    <x v="0"/>
    <s v="Order assembled"/>
    <x v="0"/>
    <x v="0"/>
    <x v="0"/>
    <x v="253"/>
    <x v="204"/>
  </r>
  <r>
    <s v="AD01-9364"/>
    <x v="0"/>
    <s v="Dec"/>
    <x v="1"/>
    <x v="0"/>
    <s v="Order assembled"/>
    <x v="0"/>
    <x v="0"/>
    <x v="0"/>
    <x v="214"/>
    <x v="170"/>
  </r>
  <r>
    <s v="AD01-9362"/>
    <x v="0"/>
    <s v="Feb"/>
    <x v="1"/>
    <x v="0"/>
    <s v="Order assembled"/>
    <x v="0"/>
    <x v="0"/>
    <x v="1"/>
    <x v="0"/>
    <x v="0"/>
  </r>
  <r>
    <s v="AD01-9364"/>
    <x v="0"/>
    <s v="Feb"/>
    <x v="1"/>
    <x v="0"/>
    <s v="Order assembled"/>
    <x v="0"/>
    <x v="0"/>
    <x v="1"/>
    <x v="1"/>
    <x v="1"/>
  </r>
  <r>
    <s v="AD01-9361"/>
    <x v="0"/>
    <s v="Feb"/>
    <x v="1"/>
    <x v="0"/>
    <s v="Order assembled"/>
    <x v="0"/>
    <x v="0"/>
    <x v="0"/>
    <x v="164"/>
    <x v="135"/>
  </r>
  <r>
    <s v="AD01-9361"/>
    <x v="0"/>
    <s v="Feb"/>
    <x v="1"/>
    <x v="0"/>
    <s v="Order assembled"/>
    <x v="0"/>
    <x v="0"/>
    <x v="0"/>
    <x v="254"/>
    <x v="205"/>
  </r>
  <r>
    <s v="AD01-9363"/>
    <x v="0"/>
    <s v="Feb"/>
    <x v="1"/>
    <x v="0"/>
    <s v="Order assembled"/>
    <x v="0"/>
    <x v="0"/>
    <x v="0"/>
    <x v="126"/>
    <x v="104"/>
  </r>
  <r>
    <s v="AD01-9361"/>
    <x v="0"/>
    <s v="Feb"/>
    <x v="1"/>
    <x v="0"/>
    <s v="Order assembled"/>
    <x v="0"/>
    <x v="0"/>
    <x v="1"/>
    <x v="244"/>
    <x v="206"/>
  </r>
  <r>
    <s v="AD01-9361"/>
    <x v="0"/>
    <s v="Feb"/>
    <x v="1"/>
    <x v="0"/>
    <s v="Order assembled"/>
    <x v="0"/>
    <x v="0"/>
    <x v="1"/>
    <x v="255"/>
    <x v="207"/>
  </r>
  <r>
    <s v="AD01-9362"/>
    <x v="0"/>
    <s v="Feb"/>
    <x v="1"/>
    <x v="0"/>
    <s v="Order assembled"/>
    <x v="0"/>
    <x v="0"/>
    <x v="1"/>
    <x v="256"/>
    <x v="208"/>
  </r>
  <r>
    <s v="AD01-9362"/>
    <x v="0"/>
    <s v="Feb"/>
    <x v="1"/>
    <x v="0"/>
    <s v="Order assembled"/>
    <x v="0"/>
    <x v="0"/>
    <x v="0"/>
    <x v="256"/>
    <x v="7"/>
  </r>
  <r>
    <s v="AD01-9361"/>
    <x v="0"/>
    <s v="Feb"/>
    <x v="1"/>
    <x v="0"/>
    <s v="Order assembled"/>
    <x v="0"/>
    <x v="0"/>
    <x v="0"/>
    <x v="257"/>
    <x v="7"/>
  </r>
  <r>
    <s v="AD01-9362"/>
    <x v="0"/>
    <s v="Feb"/>
    <x v="1"/>
    <x v="0"/>
    <s v="Order assembled"/>
    <x v="0"/>
    <x v="0"/>
    <x v="0"/>
    <x v="258"/>
    <x v="209"/>
  </r>
  <r>
    <s v="AD01-9362"/>
    <x v="0"/>
    <s v="Feb"/>
    <x v="1"/>
    <x v="0"/>
    <s v="Order assembled"/>
    <x v="0"/>
    <x v="0"/>
    <x v="0"/>
    <x v="259"/>
    <x v="210"/>
  </r>
  <r>
    <s v="AD01-9362"/>
    <x v="0"/>
    <s v="Feb"/>
    <x v="1"/>
    <x v="0"/>
    <s v="Order assembled"/>
    <x v="0"/>
    <x v="0"/>
    <x v="0"/>
    <x v="133"/>
    <x v="211"/>
  </r>
  <r>
    <s v="AD01-9362"/>
    <x v="0"/>
    <s v="Feb"/>
    <x v="1"/>
    <x v="0"/>
    <s v="Order assembled"/>
    <x v="0"/>
    <x v="0"/>
    <x v="0"/>
    <x v="15"/>
    <x v="13"/>
  </r>
  <r>
    <s v="AD01-9361"/>
    <x v="0"/>
    <s v="Feb"/>
    <x v="1"/>
    <x v="0"/>
    <s v="Order assembled"/>
    <x v="0"/>
    <x v="0"/>
    <x v="0"/>
    <x v="260"/>
    <x v="212"/>
  </r>
  <r>
    <s v="AD01-9362"/>
    <x v="0"/>
    <s v="Feb"/>
    <x v="1"/>
    <x v="0"/>
    <s v="Order assembled"/>
    <x v="0"/>
    <x v="0"/>
    <x v="0"/>
    <x v="137"/>
    <x v="113"/>
  </r>
  <r>
    <s v="AD01-9362"/>
    <x v="0"/>
    <s v="Feb"/>
    <x v="1"/>
    <x v="0"/>
    <s v="Order assembled"/>
    <x v="0"/>
    <x v="0"/>
    <x v="0"/>
    <x v="261"/>
    <x v="213"/>
  </r>
  <r>
    <s v="AD01-9361"/>
    <x v="0"/>
    <s v="Feb"/>
    <x v="1"/>
    <x v="0"/>
    <s v="Order assembled"/>
    <x v="0"/>
    <x v="0"/>
    <x v="1"/>
    <x v="262"/>
    <x v="214"/>
  </r>
  <r>
    <s v="AD01-9362"/>
    <x v="0"/>
    <s v="Feb"/>
    <x v="1"/>
    <x v="0"/>
    <s v="Order assembled"/>
    <x v="0"/>
    <x v="0"/>
    <x v="1"/>
    <x v="263"/>
    <x v="215"/>
  </r>
  <r>
    <s v="AD01-9362"/>
    <x v="0"/>
    <s v="Feb"/>
    <x v="1"/>
    <x v="0"/>
    <s v="Order assembled"/>
    <x v="0"/>
    <x v="0"/>
    <x v="0"/>
    <x v="159"/>
    <x v="216"/>
  </r>
  <r>
    <s v="AD01-9362"/>
    <x v="0"/>
    <s v="Feb"/>
    <x v="1"/>
    <x v="0"/>
    <s v="Order assembled"/>
    <x v="0"/>
    <x v="0"/>
    <x v="0"/>
    <x v="264"/>
    <x v="217"/>
  </r>
  <r>
    <s v="AD01-9362"/>
    <x v="0"/>
    <s v="Feb"/>
    <x v="1"/>
    <x v="0"/>
    <s v="Order assembled"/>
    <x v="0"/>
    <x v="0"/>
    <x v="1"/>
    <x v="265"/>
    <x v="218"/>
  </r>
  <r>
    <s v="AD01-9361"/>
    <x v="0"/>
    <s v="Feb"/>
    <x v="1"/>
    <x v="0"/>
    <s v="Order assembled"/>
    <x v="0"/>
    <x v="0"/>
    <x v="1"/>
    <x v="266"/>
    <x v="219"/>
  </r>
  <r>
    <s v="AD01-9362"/>
    <x v="0"/>
    <s v="Feb"/>
    <x v="1"/>
    <x v="0"/>
    <s v="Order assembled"/>
    <x v="0"/>
    <x v="0"/>
    <x v="1"/>
    <x v="267"/>
    <x v="220"/>
  </r>
  <r>
    <s v="AD01-9363"/>
    <x v="0"/>
    <s v="Feb"/>
    <x v="1"/>
    <x v="0"/>
    <s v="Order assembled"/>
    <x v="0"/>
    <x v="0"/>
    <x v="0"/>
    <x v="268"/>
    <x v="221"/>
  </r>
  <r>
    <s v="AD01-9362"/>
    <x v="0"/>
    <s v="Feb"/>
    <x v="1"/>
    <x v="0"/>
    <s v="Order assembled"/>
    <x v="0"/>
    <x v="0"/>
    <x v="0"/>
    <x v="269"/>
    <x v="222"/>
  </r>
  <r>
    <s v="AD01-9361"/>
    <x v="0"/>
    <s v="Feb"/>
    <x v="1"/>
    <x v="0"/>
    <s v="Order assembled"/>
    <x v="0"/>
    <x v="0"/>
    <x v="0"/>
    <x v="270"/>
    <x v="223"/>
  </r>
  <r>
    <s v="AD01-9361"/>
    <x v="0"/>
    <s v="Jan"/>
    <x v="1"/>
    <x v="0"/>
    <s v="Order assembled"/>
    <x v="0"/>
    <x v="0"/>
    <x v="0"/>
    <x v="148"/>
    <x v="122"/>
  </r>
  <r>
    <s v="AD01-9364"/>
    <x v="0"/>
    <s v="Jan"/>
    <x v="1"/>
    <x v="0"/>
    <s v="Order assembled"/>
    <x v="0"/>
    <x v="0"/>
    <x v="0"/>
    <x v="1"/>
    <x v="1"/>
  </r>
  <r>
    <s v="AD01-9362"/>
    <x v="0"/>
    <s v="Jan"/>
    <x v="1"/>
    <x v="0"/>
    <s v="Order assembled"/>
    <x v="0"/>
    <x v="0"/>
    <x v="0"/>
    <x v="271"/>
    <x v="224"/>
  </r>
  <r>
    <s v="AD01-9362"/>
    <x v="0"/>
    <s v="Jan"/>
    <x v="1"/>
    <x v="0"/>
    <s v="Order assembled"/>
    <x v="0"/>
    <x v="0"/>
    <x v="0"/>
    <x v="125"/>
    <x v="103"/>
  </r>
  <r>
    <s v="AD01-9362"/>
    <x v="0"/>
    <s v="Jan"/>
    <x v="1"/>
    <x v="0"/>
    <s v="Order assembled"/>
    <x v="0"/>
    <x v="0"/>
    <x v="0"/>
    <x v="272"/>
    <x v="225"/>
  </r>
  <r>
    <s v="AD01-9361"/>
    <x v="0"/>
    <s v="Jan"/>
    <x v="1"/>
    <x v="0"/>
    <s v="Order assembled"/>
    <x v="0"/>
    <x v="0"/>
    <x v="0"/>
    <x v="33"/>
    <x v="29"/>
  </r>
  <r>
    <s v="AD01-9364"/>
    <x v="0"/>
    <s v="Jan"/>
    <x v="1"/>
    <x v="0"/>
    <s v="Order assembled"/>
    <x v="0"/>
    <x v="0"/>
    <x v="0"/>
    <x v="255"/>
    <x v="7"/>
  </r>
  <r>
    <s v="AD01-9364"/>
    <x v="0"/>
    <s v="Jan"/>
    <x v="1"/>
    <x v="0"/>
    <s v="Order assembled"/>
    <x v="0"/>
    <x v="0"/>
    <x v="0"/>
    <x v="273"/>
    <x v="7"/>
  </r>
  <r>
    <s v="AD01-9362"/>
    <x v="0"/>
    <s v="Jan"/>
    <x v="1"/>
    <x v="0"/>
    <s v="Order assembled"/>
    <x v="0"/>
    <x v="0"/>
    <x v="0"/>
    <x v="274"/>
    <x v="7"/>
  </r>
  <r>
    <s v="AD01-9364"/>
    <x v="0"/>
    <s v="Jan"/>
    <x v="1"/>
    <x v="0"/>
    <s v="Order assembled"/>
    <x v="0"/>
    <x v="0"/>
    <x v="0"/>
    <x v="275"/>
    <x v="226"/>
  </r>
  <r>
    <s v="AD01-9362"/>
    <x v="0"/>
    <s v="Jan"/>
    <x v="1"/>
    <x v="0"/>
    <s v="Order assembled"/>
    <x v="0"/>
    <x v="0"/>
    <x v="0"/>
    <x v="276"/>
    <x v="227"/>
  </r>
  <r>
    <s v="AD01-9362"/>
    <x v="0"/>
    <s v="Jan"/>
    <x v="1"/>
    <x v="0"/>
    <s v="Order assembled"/>
    <x v="0"/>
    <x v="0"/>
    <x v="0"/>
    <x v="132"/>
    <x v="228"/>
  </r>
  <r>
    <s v="AD01-9362"/>
    <x v="0"/>
    <s v="Jan"/>
    <x v="1"/>
    <x v="0"/>
    <s v="Order assembled"/>
    <x v="0"/>
    <x v="0"/>
    <x v="0"/>
    <x v="14"/>
    <x v="12"/>
  </r>
  <r>
    <s v="AD01-9364"/>
    <x v="0"/>
    <s v="Jan"/>
    <x v="1"/>
    <x v="0"/>
    <s v="Order assembled"/>
    <x v="0"/>
    <x v="0"/>
    <x v="0"/>
    <x v="277"/>
    <x v="229"/>
  </r>
  <r>
    <s v="AD01-9364"/>
    <x v="0"/>
    <s v="Jan"/>
    <x v="1"/>
    <x v="0"/>
    <s v="Order assembled"/>
    <x v="0"/>
    <x v="0"/>
    <x v="0"/>
    <x v="119"/>
    <x v="97"/>
  </r>
  <r>
    <s v="AD01-9362"/>
    <x v="0"/>
    <s v="Jan"/>
    <x v="1"/>
    <x v="0"/>
    <s v="Order assembled"/>
    <x v="0"/>
    <x v="0"/>
    <x v="0"/>
    <x v="224"/>
    <x v="179"/>
  </r>
  <r>
    <s v="AD01-9361"/>
    <x v="0"/>
    <s v="Jan"/>
    <x v="1"/>
    <x v="0"/>
    <s v="Order assembled"/>
    <x v="0"/>
    <x v="0"/>
    <x v="0"/>
    <x v="83"/>
    <x v="230"/>
  </r>
  <r>
    <s v="AD01-9364"/>
    <x v="0"/>
    <s v="Jan"/>
    <x v="1"/>
    <x v="0"/>
    <s v="Order assembled"/>
    <x v="0"/>
    <x v="0"/>
    <x v="0"/>
    <x v="278"/>
    <x v="231"/>
  </r>
  <r>
    <s v="AD01-9361"/>
    <x v="0"/>
    <s v="Jan"/>
    <x v="1"/>
    <x v="0"/>
    <s v="Order assembled"/>
    <x v="0"/>
    <x v="0"/>
    <x v="0"/>
    <x v="279"/>
    <x v="232"/>
  </r>
  <r>
    <s v="AD01-9362"/>
    <x v="0"/>
    <s v="Jan"/>
    <x v="1"/>
    <x v="0"/>
    <s v="Order assembled"/>
    <x v="0"/>
    <x v="0"/>
    <x v="0"/>
    <x v="51"/>
    <x v="42"/>
  </r>
  <r>
    <s v="AD01-9362"/>
    <x v="0"/>
    <s v="Jan"/>
    <x v="1"/>
    <x v="0"/>
    <s v="Order assembled"/>
    <x v="0"/>
    <x v="0"/>
    <x v="0"/>
    <x v="280"/>
    <x v="233"/>
  </r>
  <r>
    <s v="AD01-9364"/>
    <x v="0"/>
    <s v="Jan"/>
    <x v="1"/>
    <x v="0"/>
    <s v="Order assembled"/>
    <x v="0"/>
    <x v="0"/>
    <x v="0"/>
    <x v="281"/>
    <x v="234"/>
  </r>
  <r>
    <s v="AD01-9362"/>
    <x v="0"/>
    <s v="Jul"/>
    <x v="1"/>
    <x v="0"/>
    <s v="Order assembled"/>
    <x v="0"/>
    <x v="0"/>
    <x v="0"/>
    <x v="126"/>
    <x v="104"/>
  </r>
  <r>
    <s v="AD01-9364"/>
    <x v="0"/>
    <s v="Jul"/>
    <x v="1"/>
    <x v="0"/>
    <s v="Order assembled"/>
    <x v="0"/>
    <x v="0"/>
    <x v="0"/>
    <x v="147"/>
    <x v="121"/>
  </r>
  <r>
    <s v="AD01-9362"/>
    <x v="0"/>
    <s v="Jul"/>
    <x v="1"/>
    <x v="0"/>
    <s v="Order assembled"/>
    <x v="0"/>
    <x v="0"/>
    <x v="0"/>
    <x v="3"/>
    <x v="3"/>
  </r>
  <r>
    <s v="AD01-9362"/>
    <x v="0"/>
    <s v="Jul"/>
    <x v="1"/>
    <x v="0"/>
    <s v="Order assembled"/>
    <x v="0"/>
    <x v="0"/>
    <x v="0"/>
    <x v="272"/>
    <x v="7"/>
  </r>
  <r>
    <s v="AD01-9362"/>
    <x v="0"/>
    <s v="Jul"/>
    <x v="1"/>
    <x v="0"/>
    <s v="Order assembled"/>
    <x v="0"/>
    <x v="0"/>
    <x v="0"/>
    <x v="149"/>
    <x v="7"/>
  </r>
  <r>
    <s v="AD01-9362"/>
    <x v="0"/>
    <s v="Jul"/>
    <x v="1"/>
    <x v="0"/>
    <s v="Order assembled"/>
    <x v="0"/>
    <x v="0"/>
    <x v="0"/>
    <x v="282"/>
    <x v="235"/>
  </r>
  <r>
    <s v="AD01-9362"/>
    <x v="0"/>
    <s v="Jul"/>
    <x v="1"/>
    <x v="0"/>
    <s v="Order assembled"/>
    <x v="0"/>
    <x v="0"/>
    <x v="0"/>
    <x v="283"/>
    <x v="236"/>
  </r>
  <r>
    <s v="AD01-9361"/>
    <x v="0"/>
    <s v="Jul"/>
    <x v="1"/>
    <x v="0"/>
    <s v="Order assembled"/>
    <x v="0"/>
    <x v="0"/>
    <x v="0"/>
    <x v="35"/>
    <x v="237"/>
  </r>
  <r>
    <s v="AD01-9361"/>
    <x v="0"/>
    <s v="Jul"/>
    <x v="1"/>
    <x v="0"/>
    <s v="Order assembled"/>
    <x v="0"/>
    <x v="0"/>
    <x v="0"/>
    <x v="137"/>
    <x v="113"/>
  </r>
  <r>
    <s v="AD01-9362"/>
    <x v="0"/>
    <s v="Jul"/>
    <x v="1"/>
    <x v="0"/>
    <s v="Order assembled"/>
    <x v="0"/>
    <x v="0"/>
    <x v="0"/>
    <x v="40"/>
    <x v="33"/>
  </r>
  <r>
    <s v="AD01-9362"/>
    <x v="0"/>
    <s v="Jul"/>
    <x v="1"/>
    <x v="0"/>
    <s v="Order assembled"/>
    <x v="0"/>
    <x v="0"/>
    <x v="0"/>
    <x v="189"/>
    <x v="155"/>
  </r>
  <r>
    <s v="AD01-9361"/>
    <x v="0"/>
    <s v="Jul"/>
    <x v="1"/>
    <x v="0"/>
    <s v="Order assembled"/>
    <x v="0"/>
    <x v="0"/>
    <x v="0"/>
    <x v="44"/>
    <x v="238"/>
  </r>
  <r>
    <s v="AD01-9362"/>
    <x v="0"/>
    <s v="Jul"/>
    <x v="1"/>
    <x v="0"/>
    <s v="Order assembled"/>
    <x v="0"/>
    <x v="0"/>
    <x v="0"/>
    <x v="270"/>
    <x v="223"/>
  </r>
  <r>
    <s v="AD01-9362"/>
    <x v="0"/>
    <s v="Jul"/>
    <x v="1"/>
    <x v="0"/>
    <s v="Order assembled"/>
    <x v="0"/>
    <x v="0"/>
    <x v="0"/>
    <x v="284"/>
    <x v="239"/>
  </r>
  <r>
    <s v="AD01-9362"/>
    <x v="0"/>
    <s v="Jul"/>
    <x v="1"/>
    <x v="0"/>
    <s v="Order assembled"/>
    <x v="0"/>
    <x v="0"/>
    <x v="0"/>
    <x v="48"/>
    <x v="39"/>
  </r>
  <r>
    <s v="AD01-9362"/>
    <x v="0"/>
    <s v="Jun"/>
    <x v="1"/>
    <x v="0"/>
    <s v="Order assembled"/>
    <x v="0"/>
    <x v="0"/>
    <x v="0"/>
    <x v="125"/>
    <x v="103"/>
  </r>
  <r>
    <s v="AD01-9362"/>
    <x v="0"/>
    <s v="Jun"/>
    <x v="1"/>
    <x v="0"/>
    <s v="Order assembled"/>
    <x v="0"/>
    <x v="0"/>
    <x v="0"/>
    <x v="27"/>
    <x v="23"/>
  </r>
  <r>
    <s v="AD01-9365"/>
    <x v="0"/>
    <s v="Jun"/>
    <x v="1"/>
    <x v="0"/>
    <s v="Order assembled"/>
    <x v="0"/>
    <x v="0"/>
    <x v="0"/>
    <x v="274"/>
    <x v="7"/>
  </r>
  <r>
    <s v="AD01-9361"/>
    <x v="0"/>
    <s v="Jun"/>
    <x v="1"/>
    <x v="0"/>
    <s v="Order assembled"/>
    <x v="0"/>
    <x v="0"/>
    <x v="0"/>
    <x v="285"/>
    <x v="7"/>
  </r>
  <r>
    <s v="AD01-9365"/>
    <x v="0"/>
    <s v="Jun"/>
    <x v="1"/>
    <x v="0"/>
    <s v="Order assembled"/>
    <x v="0"/>
    <x v="0"/>
    <x v="0"/>
    <x v="76"/>
    <x v="7"/>
  </r>
  <r>
    <s v="AD01-9362"/>
    <x v="0"/>
    <s v="Jun"/>
    <x v="1"/>
    <x v="0"/>
    <s v="Order assembled"/>
    <x v="0"/>
    <x v="0"/>
    <x v="0"/>
    <x v="286"/>
    <x v="240"/>
  </r>
  <r>
    <s v="AD01-9364"/>
    <x v="0"/>
    <s v="Jun"/>
    <x v="1"/>
    <x v="0"/>
    <s v="Order assembled"/>
    <x v="0"/>
    <x v="0"/>
    <x v="0"/>
    <x v="287"/>
    <x v="241"/>
  </r>
  <r>
    <s v="AD01-9361"/>
    <x v="0"/>
    <s v="Jun"/>
    <x v="1"/>
    <x v="0"/>
    <s v="Order assembled"/>
    <x v="0"/>
    <x v="0"/>
    <x v="0"/>
    <x v="110"/>
    <x v="242"/>
  </r>
  <r>
    <s v="AD01-9361"/>
    <x v="0"/>
    <s v="Jun"/>
    <x v="1"/>
    <x v="0"/>
    <s v="Order assembled"/>
    <x v="0"/>
    <x v="0"/>
    <x v="0"/>
    <x v="136"/>
    <x v="112"/>
  </r>
  <r>
    <s v="AD01-9361"/>
    <x v="0"/>
    <s v="Jun"/>
    <x v="1"/>
    <x v="0"/>
    <s v="Order assembled"/>
    <x v="0"/>
    <x v="0"/>
    <x v="0"/>
    <x v="156"/>
    <x v="128"/>
  </r>
  <r>
    <s v="AD01-9362"/>
    <x v="0"/>
    <s v="Jun"/>
    <x v="1"/>
    <x v="0"/>
    <s v="Order assembled"/>
    <x v="0"/>
    <x v="0"/>
    <x v="0"/>
    <x v="116"/>
    <x v="96"/>
  </r>
  <r>
    <s v="AD01-9365"/>
    <x v="0"/>
    <s v="Jun"/>
    <x v="1"/>
    <x v="0"/>
    <s v="Order assembled"/>
    <x v="0"/>
    <x v="0"/>
    <x v="0"/>
    <x v="26"/>
    <x v="22"/>
  </r>
  <r>
    <s v="AD01-9361"/>
    <x v="0"/>
    <s v="Jun"/>
    <x v="1"/>
    <x v="0"/>
    <s v="Order assembled"/>
    <x v="0"/>
    <x v="0"/>
    <x v="0"/>
    <x v="118"/>
    <x v="243"/>
  </r>
  <r>
    <s v="AD01-9365"/>
    <x v="0"/>
    <s v="Jun"/>
    <x v="1"/>
    <x v="0"/>
    <s v="Order assembled"/>
    <x v="0"/>
    <x v="0"/>
    <x v="0"/>
    <x v="288"/>
    <x v="244"/>
  </r>
  <r>
    <s v="AD01-9362"/>
    <x v="0"/>
    <s v="Jun"/>
    <x v="1"/>
    <x v="0"/>
    <s v="Order assembled"/>
    <x v="0"/>
    <x v="0"/>
    <x v="0"/>
    <x v="281"/>
    <x v="234"/>
  </r>
  <r>
    <s v="AD01-9362"/>
    <x v="0"/>
    <s v="Jun"/>
    <x v="1"/>
    <x v="0"/>
    <s v="Order assembled"/>
    <x v="0"/>
    <x v="0"/>
    <x v="0"/>
    <x v="289"/>
    <x v="245"/>
  </r>
  <r>
    <s v="AD01-9362"/>
    <x v="0"/>
    <s v="Jun"/>
    <x v="1"/>
    <x v="0"/>
    <s v="Order assembled"/>
    <x v="0"/>
    <x v="0"/>
    <x v="0"/>
    <x v="87"/>
    <x v="72"/>
  </r>
  <r>
    <s v="AD01-9364"/>
    <x v="0"/>
    <s v="Mar"/>
    <x v="1"/>
    <x v="0"/>
    <s v="Order assembled"/>
    <x v="0"/>
    <x v="0"/>
    <x v="0"/>
    <x v="165"/>
    <x v="136"/>
  </r>
  <r>
    <s v="AD01-9361"/>
    <x v="0"/>
    <s v="Mar"/>
    <x v="1"/>
    <x v="0"/>
    <s v="Order assembled"/>
    <x v="0"/>
    <x v="0"/>
    <x v="0"/>
    <x v="290"/>
    <x v="246"/>
  </r>
  <r>
    <s v="AD01-9362"/>
    <x v="0"/>
    <s v="Mar"/>
    <x v="1"/>
    <x v="0"/>
    <s v="Order assembled"/>
    <x v="0"/>
    <x v="0"/>
    <x v="0"/>
    <x v="127"/>
    <x v="105"/>
  </r>
  <r>
    <s v="AD01-9364"/>
    <x v="0"/>
    <s v="Mar"/>
    <x v="1"/>
    <x v="0"/>
    <s v="Order assembled"/>
    <x v="0"/>
    <x v="0"/>
    <x v="0"/>
    <x v="249"/>
    <x v="7"/>
  </r>
  <r>
    <s v="AD01-9364"/>
    <x v="0"/>
    <s v="Mar"/>
    <x v="1"/>
    <x v="0"/>
    <s v="Order assembled"/>
    <x v="0"/>
    <x v="0"/>
    <x v="0"/>
    <x v="291"/>
    <x v="7"/>
  </r>
  <r>
    <s v="AD01-9362"/>
    <x v="0"/>
    <s v="Mar"/>
    <x v="1"/>
    <x v="0"/>
    <s v="Order assembled"/>
    <x v="0"/>
    <x v="0"/>
    <x v="0"/>
    <x v="243"/>
    <x v="7"/>
  </r>
  <r>
    <s v="AD01-9362"/>
    <x v="0"/>
    <s v="Mar"/>
    <x v="1"/>
    <x v="0"/>
    <s v="Order assembled"/>
    <x v="0"/>
    <x v="0"/>
    <x v="0"/>
    <x v="292"/>
    <x v="247"/>
  </r>
  <r>
    <s v="AD01-9361"/>
    <x v="0"/>
    <s v="Mar"/>
    <x v="1"/>
    <x v="0"/>
    <s v="Order assembled"/>
    <x v="0"/>
    <x v="0"/>
    <x v="0"/>
    <x v="108"/>
    <x v="248"/>
  </r>
  <r>
    <s v="AD01-9361"/>
    <x v="0"/>
    <s v="Mar"/>
    <x v="1"/>
    <x v="0"/>
    <s v="Order assembled"/>
    <x v="0"/>
    <x v="0"/>
    <x v="0"/>
    <x v="177"/>
    <x v="145"/>
  </r>
  <r>
    <s v="AD01-9364"/>
    <x v="0"/>
    <s v="Mar"/>
    <x v="1"/>
    <x v="0"/>
    <s v="Order assembled"/>
    <x v="0"/>
    <x v="0"/>
    <x v="0"/>
    <x v="293"/>
    <x v="249"/>
  </r>
  <r>
    <s v="AD01-9362"/>
    <x v="0"/>
    <s v="Mar"/>
    <x v="1"/>
    <x v="0"/>
    <s v="Order assembled"/>
    <x v="0"/>
    <x v="0"/>
    <x v="0"/>
    <x v="138"/>
    <x v="114"/>
  </r>
  <r>
    <s v="AD01-9362"/>
    <x v="0"/>
    <s v="Mar"/>
    <x v="1"/>
    <x v="0"/>
    <s v="Order assembled"/>
    <x v="0"/>
    <x v="0"/>
    <x v="0"/>
    <x v="104"/>
    <x v="87"/>
  </r>
  <r>
    <s v="AD01-9364"/>
    <x v="0"/>
    <s v="Mar"/>
    <x v="1"/>
    <x v="0"/>
    <s v="Order assembled"/>
    <x v="0"/>
    <x v="0"/>
    <x v="0"/>
    <x v="18"/>
    <x v="250"/>
  </r>
  <r>
    <s v="AD01-9364"/>
    <x v="0"/>
    <s v="Mar"/>
    <x v="1"/>
    <x v="0"/>
    <s v="Order assembled"/>
    <x v="0"/>
    <x v="0"/>
    <x v="0"/>
    <x v="294"/>
    <x v="251"/>
  </r>
  <r>
    <s v="AD01-9362"/>
    <x v="0"/>
    <s v="Mar"/>
    <x v="1"/>
    <x v="0"/>
    <s v="Order assembled"/>
    <x v="0"/>
    <x v="0"/>
    <x v="0"/>
    <x v="253"/>
    <x v="204"/>
  </r>
  <r>
    <s v="AD01-9364"/>
    <x v="0"/>
    <s v="Mar"/>
    <x v="1"/>
    <x v="0"/>
    <s v="Order assembled"/>
    <x v="0"/>
    <x v="0"/>
    <x v="0"/>
    <x v="295"/>
    <x v="252"/>
  </r>
  <r>
    <s v="AD01-9364"/>
    <x v="0"/>
    <s v="Mar"/>
    <x v="1"/>
    <x v="0"/>
    <s v="Order assembled"/>
    <x v="0"/>
    <x v="0"/>
    <x v="0"/>
    <x v="296"/>
    <x v="253"/>
  </r>
  <r>
    <s v="AD01-9361"/>
    <x v="0"/>
    <s v="May"/>
    <x v="1"/>
    <x v="0"/>
    <s v="Order assembled"/>
    <x v="0"/>
    <x v="0"/>
    <x v="0"/>
    <x v="166"/>
    <x v="137"/>
  </r>
  <r>
    <s v="AD01-9362"/>
    <x v="0"/>
    <s v="May"/>
    <x v="1"/>
    <x v="0"/>
    <s v="Order assembled"/>
    <x v="0"/>
    <x v="0"/>
    <x v="0"/>
    <x v="146"/>
    <x v="7"/>
  </r>
  <r>
    <s v="AD01-9362"/>
    <x v="0"/>
    <s v="May"/>
    <x v="1"/>
    <x v="0"/>
    <s v="Order assembled"/>
    <x v="0"/>
    <x v="0"/>
    <x v="0"/>
    <x v="89"/>
    <x v="74"/>
  </r>
  <r>
    <s v="AD01-9362"/>
    <x v="0"/>
    <s v="May"/>
    <x v="1"/>
    <x v="0"/>
    <s v="Order assembled"/>
    <x v="0"/>
    <x v="0"/>
    <x v="0"/>
    <x v="297"/>
    <x v="7"/>
  </r>
  <r>
    <s v="AD01-9365"/>
    <x v="0"/>
    <s v="May"/>
    <x v="1"/>
    <x v="0"/>
    <s v="Order assembled"/>
    <x v="0"/>
    <x v="0"/>
    <x v="0"/>
    <x v="90"/>
    <x v="7"/>
  </r>
  <r>
    <s v="AD01-9364"/>
    <x v="0"/>
    <s v="May"/>
    <x v="1"/>
    <x v="0"/>
    <s v="Order assembled"/>
    <x v="0"/>
    <x v="0"/>
    <x v="0"/>
    <x v="92"/>
    <x v="7"/>
  </r>
  <r>
    <s v="AD01-9364"/>
    <x v="0"/>
    <s v="May"/>
    <x v="1"/>
    <x v="0"/>
    <s v="Order assembled"/>
    <x v="0"/>
    <x v="0"/>
    <x v="0"/>
    <x v="298"/>
    <x v="254"/>
  </r>
  <r>
    <s v="AD01-9361"/>
    <x v="0"/>
    <s v="May"/>
    <x v="1"/>
    <x v="0"/>
    <s v="Order assembled"/>
    <x v="0"/>
    <x v="0"/>
    <x v="0"/>
    <x v="299"/>
    <x v="255"/>
  </r>
  <r>
    <s v="AD01-9362"/>
    <x v="0"/>
    <s v="May"/>
    <x v="1"/>
    <x v="0"/>
    <s v="Order assembled"/>
    <x v="0"/>
    <x v="0"/>
    <x v="0"/>
    <x v="155"/>
    <x v="127"/>
  </r>
  <r>
    <s v="AD01-9364"/>
    <x v="0"/>
    <s v="May"/>
    <x v="1"/>
    <x v="0"/>
    <s v="Order assembled"/>
    <x v="0"/>
    <x v="0"/>
    <x v="0"/>
    <x v="115"/>
    <x v="95"/>
  </r>
  <r>
    <s v="AD01-9364"/>
    <x v="0"/>
    <s v="May"/>
    <x v="1"/>
    <x v="0"/>
    <s v="Order assembled"/>
    <x v="0"/>
    <x v="0"/>
    <x v="0"/>
    <x v="163"/>
    <x v="134"/>
  </r>
  <r>
    <s v="AD01-9361"/>
    <x v="0"/>
    <s v="May"/>
    <x v="1"/>
    <x v="0"/>
    <s v="Order assembled"/>
    <x v="0"/>
    <x v="0"/>
    <x v="0"/>
    <x v="181"/>
    <x v="256"/>
  </r>
  <r>
    <s v="AD01-9362"/>
    <x v="0"/>
    <s v="May"/>
    <x v="1"/>
    <x v="0"/>
    <s v="Order assembled"/>
    <x v="0"/>
    <x v="0"/>
    <x v="0"/>
    <x v="300"/>
    <x v="257"/>
  </r>
  <r>
    <s v="AD01-9362"/>
    <x v="0"/>
    <s v="May"/>
    <x v="1"/>
    <x v="0"/>
    <s v="Order assembled"/>
    <x v="0"/>
    <x v="0"/>
    <x v="0"/>
    <x v="301"/>
    <x v="258"/>
  </r>
  <r>
    <s v="AD01-9361"/>
    <x v="0"/>
    <s v="May"/>
    <x v="1"/>
    <x v="0"/>
    <s v="Order assembled"/>
    <x v="0"/>
    <x v="0"/>
    <x v="0"/>
    <x v="302"/>
    <x v="259"/>
  </r>
  <r>
    <s v="AD01-9361"/>
    <x v="0"/>
    <s v="May"/>
    <x v="1"/>
    <x v="0"/>
    <s v="Order assembled"/>
    <x v="0"/>
    <x v="0"/>
    <x v="0"/>
    <x v="103"/>
    <x v="86"/>
  </r>
  <r>
    <s v="AD01-9361"/>
    <x v="0"/>
    <s v="Nov"/>
    <x v="1"/>
    <x v="0"/>
    <s v="Order assembled"/>
    <x v="0"/>
    <x v="0"/>
    <x v="0"/>
    <x v="27"/>
    <x v="23"/>
  </r>
  <r>
    <s v="AD01-9362"/>
    <x v="0"/>
    <s v="Nov"/>
    <x v="1"/>
    <x v="0"/>
    <s v="Order assembled"/>
    <x v="0"/>
    <x v="0"/>
    <x v="0"/>
    <x v="164"/>
    <x v="135"/>
  </r>
  <r>
    <s v="AD01-9362"/>
    <x v="0"/>
    <s v="Nov"/>
    <x v="1"/>
    <x v="0"/>
    <s v="Order assembled"/>
    <x v="0"/>
    <x v="0"/>
    <x v="0"/>
    <x v="106"/>
    <x v="89"/>
  </r>
  <r>
    <s v="AD01-9361"/>
    <x v="0"/>
    <s v="Nov"/>
    <x v="1"/>
    <x v="0"/>
    <s v="Order assembled"/>
    <x v="0"/>
    <x v="0"/>
    <x v="0"/>
    <x v="76"/>
    <x v="7"/>
  </r>
  <r>
    <s v="AD01-9361"/>
    <x v="0"/>
    <s v="Nov"/>
    <x v="1"/>
    <x v="0"/>
    <s v="Order assembled"/>
    <x v="0"/>
    <x v="0"/>
    <x v="0"/>
    <x v="256"/>
    <x v="7"/>
  </r>
  <r>
    <s v="AD01-9362"/>
    <x v="0"/>
    <s v="Nov"/>
    <x v="1"/>
    <x v="0"/>
    <s v="Order assembled"/>
    <x v="0"/>
    <x v="0"/>
    <x v="0"/>
    <x v="303"/>
    <x v="260"/>
  </r>
  <r>
    <s v="AD01-9364"/>
    <x v="0"/>
    <s v="Nov"/>
    <x v="1"/>
    <x v="0"/>
    <s v="Order assembled"/>
    <x v="0"/>
    <x v="0"/>
    <x v="0"/>
    <x v="304"/>
    <x v="261"/>
  </r>
  <r>
    <s v="AD01-9362"/>
    <x v="0"/>
    <s v="Nov"/>
    <x v="1"/>
    <x v="0"/>
    <s v="Order assembled"/>
    <x v="0"/>
    <x v="0"/>
    <x v="0"/>
    <x v="221"/>
    <x v="262"/>
  </r>
  <r>
    <s v="AD01-9362"/>
    <x v="0"/>
    <s v="Nov"/>
    <x v="1"/>
    <x v="0"/>
    <s v="Order assembled"/>
    <x v="0"/>
    <x v="0"/>
    <x v="0"/>
    <x v="116"/>
    <x v="96"/>
  </r>
  <r>
    <s v="AD01-9362"/>
    <x v="0"/>
    <s v="Nov"/>
    <x v="1"/>
    <x v="0"/>
    <s v="Order assembled"/>
    <x v="0"/>
    <x v="0"/>
    <x v="0"/>
    <x v="15"/>
    <x v="13"/>
  </r>
  <r>
    <s v="AD01-9362"/>
    <x v="0"/>
    <s v="Nov"/>
    <x v="1"/>
    <x v="0"/>
    <s v="Order assembled"/>
    <x v="0"/>
    <x v="0"/>
    <x v="0"/>
    <x v="226"/>
    <x v="181"/>
  </r>
  <r>
    <s v="AD01-9364"/>
    <x v="0"/>
    <s v="Nov"/>
    <x v="1"/>
    <x v="0"/>
    <s v="Order assembled"/>
    <x v="0"/>
    <x v="0"/>
    <x v="0"/>
    <x v="67"/>
    <x v="263"/>
  </r>
  <r>
    <s v="AD01-9361"/>
    <x v="0"/>
    <s v="Nov"/>
    <x v="1"/>
    <x v="0"/>
    <s v="Order assembled"/>
    <x v="0"/>
    <x v="0"/>
    <x v="0"/>
    <x v="305"/>
    <x v="264"/>
  </r>
  <r>
    <s v="AD01-9362"/>
    <x v="0"/>
    <s v="Nov"/>
    <x v="1"/>
    <x v="0"/>
    <s v="Order assembled"/>
    <x v="0"/>
    <x v="1"/>
    <x v="0"/>
    <x v="87"/>
    <x v="72"/>
  </r>
  <r>
    <s v="AD01-9363"/>
    <x v="0"/>
    <s v="Nov"/>
    <x v="1"/>
    <x v="0"/>
    <s v="Order assembled"/>
    <x v="0"/>
    <x v="1"/>
    <x v="0"/>
    <x v="268"/>
    <x v="221"/>
  </r>
  <r>
    <s v="AD01-9361"/>
    <x v="0"/>
    <s v="Nov"/>
    <x v="1"/>
    <x v="0"/>
    <s v="Order assembled"/>
    <x v="0"/>
    <x v="1"/>
    <x v="0"/>
    <x v="51"/>
    <x v="42"/>
  </r>
  <r>
    <s v="AD01-9362"/>
    <x v="0"/>
    <s v="Oct"/>
    <x v="1"/>
    <x v="0"/>
    <s v="Order assembled"/>
    <x v="0"/>
    <x v="1"/>
    <x v="0"/>
    <x v="89"/>
    <x v="74"/>
  </r>
  <r>
    <s v="AD01-9363"/>
    <x v="0"/>
    <s v="Oct"/>
    <x v="1"/>
    <x v="0"/>
    <s v="Order assembled"/>
    <x v="0"/>
    <x v="1"/>
    <x v="0"/>
    <x v="1"/>
    <x v="1"/>
  </r>
  <r>
    <s v="AD01-9362"/>
    <x v="0"/>
    <s v="Oct"/>
    <x v="1"/>
    <x v="0"/>
    <s v="Order assembled"/>
    <x v="0"/>
    <x v="1"/>
    <x v="0"/>
    <x v="128"/>
    <x v="106"/>
  </r>
  <r>
    <s v="AD01-9361"/>
    <x v="0"/>
    <s v="Oct"/>
    <x v="1"/>
    <x v="0"/>
    <s v="Order assembled"/>
    <x v="0"/>
    <x v="1"/>
    <x v="0"/>
    <x v="92"/>
    <x v="7"/>
  </r>
  <r>
    <s v="AD01-9363"/>
    <x v="0"/>
    <s v="Oct"/>
    <x v="1"/>
    <x v="0"/>
    <s v="Order assembled"/>
    <x v="0"/>
    <x v="1"/>
    <x v="0"/>
    <x v="255"/>
    <x v="7"/>
  </r>
  <r>
    <s v="AD01-9365"/>
    <x v="0"/>
    <s v="Oct"/>
    <x v="1"/>
    <x v="0"/>
    <s v="Order assembled"/>
    <x v="0"/>
    <x v="1"/>
    <x v="0"/>
    <x v="107"/>
    <x v="7"/>
  </r>
  <r>
    <s v="AD01-9362"/>
    <x v="0"/>
    <s v="Oct"/>
    <x v="1"/>
    <x v="0"/>
    <s v="Order assembled"/>
    <x v="0"/>
    <x v="1"/>
    <x v="0"/>
    <x v="306"/>
    <x v="265"/>
  </r>
  <r>
    <s v="AD01-9364"/>
    <x v="0"/>
    <s v="Oct"/>
    <x v="1"/>
    <x v="0"/>
    <s v="Order assembled"/>
    <x v="0"/>
    <x v="1"/>
    <x v="0"/>
    <x v="220"/>
    <x v="266"/>
  </r>
  <r>
    <s v="AD01-9364"/>
    <x v="0"/>
    <s v="Oct"/>
    <x v="1"/>
    <x v="0"/>
    <s v="Order assembled"/>
    <x v="0"/>
    <x v="1"/>
    <x v="0"/>
    <x v="115"/>
    <x v="95"/>
  </r>
  <r>
    <s v="AD01-9362"/>
    <x v="0"/>
    <s v="Oct"/>
    <x v="1"/>
    <x v="0"/>
    <s v="Order assembled"/>
    <x v="0"/>
    <x v="1"/>
    <x v="0"/>
    <x v="14"/>
    <x v="12"/>
  </r>
  <r>
    <s v="AD01-9365"/>
    <x v="0"/>
    <s v="Oct"/>
    <x v="1"/>
    <x v="0"/>
    <s v="Order assembled"/>
    <x v="0"/>
    <x v="1"/>
    <x v="0"/>
    <x v="52"/>
    <x v="43"/>
  </r>
  <r>
    <s v="AD01-9362"/>
    <x v="0"/>
    <s v="Oct"/>
    <x v="1"/>
    <x v="0"/>
    <s v="Order assembled"/>
    <x v="0"/>
    <x v="1"/>
    <x v="0"/>
    <x v="199"/>
    <x v="267"/>
  </r>
  <r>
    <s v="AD01-9361"/>
    <x v="0"/>
    <s v="Oct"/>
    <x v="1"/>
    <x v="0"/>
    <s v="Order assembled"/>
    <x v="0"/>
    <x v="1"/>
    <x v="0"/>
    <x v="307"/>
    <x v="268"/>
  </r>
  <r>
    <s v="AD01-9362"/>
    <x v="0"/>
    <s v="Oct"/>
    <x v="1"/>
    <x v="0"/>
    <s v="Order assembled"/>
    <x v="0"/>
    <x v="1"/>
    <x v="0"/>
    <x v="103"/>
    <x v="86"/>
  </r>
  <r>
    <s v="AD01-9362"/>
    <x v="0"/>
    <s v="Oct"/>
    <x v="1"/>
    <x v="0"/>
    <s v="Order assembled"/>
    <x v="0"/>
    <x v="1"/>
    <x v="0"/>
    <x v="123"/>
    <x v="101"/>
  </r>
  <r>
    <s v="AD01-9362"/>
    <x v="0"/>
    <s v="Sep"/>
    <x v="1"/>
    <x v="0"/>
    <s v="Order assembled"/>
    <x v="0"/>
    <x v="1"/>
    <x v="0"/>
    <x v="105"/>
    <x v="88"/>
  </r>
  <r>
    <s v="AD01-9361"/>
    <x v="0"/>
    <s v="Sep"/>
    <x v="1"/>
    <x v="0"/>
    <s v="Order assembled"/>
    <x v="0"/>
    <x v="1"/>
    <x v="0"/>
    <x v="0"/>
    <x v="0"/>
  </r>
  <r>
    <s v="AD01-9361"/>
    <x v="0"/>
    <s v="Sep"/>
    <x v="1"/>
    <x v="0"/>
    <s v="Order assembled"/>
    <x v="0"/>
    <x v="1"/>
    <x v="0"/>
    <x v="28"/>
    <x v="24"/>
  </r>
  <r>
    <s v="AD01-9362"/>
    <x v="0"/>
    <s v="Sep"/>
    <x v="1"/>
    <x v="0"/>
    <s v="Order assembled"/>
    <x v="0"/>
    <x v="1"/>
    <x v="0"/>
    <x v="236"/>
    <x v="7"/>
  </r>
  <r>
    <s v="AD01-9361"/>
    <x v="0"/>
    <s v="Sep"/>
    <x v="1"/>
    <x v="0"/>
    <s v="Order assembled"/>
    <x v="0"/>
    <x v="1"/>
    <x v="0"/>
    <x v="130"/>
    <x v="7"/>
  </r>
  <r>
    <s v="AD01-9363"/>
    <x v="0"/>
    <s v="Sep"/>
    <x v="1"/>
    <x v="0"/>
    <s v="Order assembled"/>
    <x v="0"/>
    <x v="1"/>
    <x v="0"/>
    <x v="308"/>
    <x v="269"/>
  </r>
  <r>
    <s v="AD01-9362"/>
    <x v="0"/>
    <s v="Sep"/>
    <x v="1"/>
    <x v="0"/>
    <s v="Order assembled"/>
    <x v="0"/>
    <x v="1"/>
    <x v="0"/>
    <x v="309"/>
    <x v="270"/>
  </r>
  <r>
    <s v="AD01-9361"/>
    <x v="0"/>
    <s v="Sep"/>
    <x v="1"/>
    <x v="0"/>
    <s v="Order assembled"/>
    <x v="0"/>
    <x v="1"/>
    <x v="0"/>
    <x v="37"/>
    <x v="271"/>
  </r>
  <r>
    <s v="AD01-9361"/>
    <x v="0"/>
    <s v="Sep"/>
    <x v="1"/>
    <x v="0"/>
    <s v="Order assembled"/>
    <x v="0"/>
    <x v="1"/>
    <x v="0"/>
    <x v="114"/>
    <x v="94"/>
  </r>
  <r>
    <s v="AD01-9361"/>
    <x v="0"/>
    <s v="Sep"/>
    <x v="1"/>
    <x v="0"/>
    <s v="Order assembled"/>
    <x v="0"/>
    <x v="1"/>
    <x v="0"/>
    <x v="13"/>
    <x v="11"/>
  </r>
  <r>
    <s v="AD01-9363"/>
    <x v="0"/>
    <s v="Sep"/>
    <x v="1"/>
    <x v="0"/>
    <s v="Order assembled"/>
    <x v="0"/>
    <x v="1"/>
    <x v="0"/>
    <x v="225"/>
    <x v="180"/>
  </r>
  <r>
    <s v="AD01-9361"/>
    <x v="0"/>
    <s v="Sep"/>
    <x v="1"/>
    <x v="0"/>
    <s v="Order assembled"/>
    <x v="0"/>
    <x v="1"/>
    <x v="0"/>
    <x v="124"/>
    <x v="102"/>
  </r>
  <r>
    <s v="AD01-9361"/>
    <x v="0"/>
    <s v="Sep"/>
    <x v="1"/>
    <x v="0"/>
    <s v="Order assembled"/>
    <x v="0"/>
    <x v="1"/>
    <x v="0"/>
    <x v="212"/>
    <x v="272"/>
  </r>
  <r>
    <s v="AD01-9362"/>
    <x v="0"/>
    <s v="Sep"/>
    <x v="1"/>
    <x v="0"/>
    <s v="Order assembled"/>
    <x v="0"/>
    <x v="1"/>
    <x v="0"/>
    <x v="310"/>
    <x v="273"/>
  </r>
  <r>
    <s v="AD01-9361"/>
    <x v="0"/>
    <s v="Sep"/>
    <x v="1"/>
    <x v="0"/>
    <s v="Order assembled"/>
    <x v="0"/>
    <x v="1"/>
    <x v="0"/>
    <x v="296"/>
    <x v="253"/>
  </r>
  <r>
    <s v="AD01-9361"/>
    <x v="0"/>
    <s v="Sep"/>
    <x v="1"/>
    <x v="0"/>
    <s v="Order assembled"/>
    <x v="0"/>
    <x v="1"/>
    <x v="0"/>
    <x v="280"/>
    <x v="233"/>
  </r>
  <r>
    <s v="AD01-9362"/>
    <x v="0"/>
    <s v="Sep"/>
    <x v="1"/>
    <x v="0"/>
    <s v="Order assembled"/>
    <x v="0"/>
    <x v="1"/>
    <x v="0"/>
    <x v="311"/>
    <x v="274"/>
  </r>
  <r>
    <s v="AD01-9362"/>
    <x v="0"/>
    <s v="Apr"/>
    <x v="0"/>
    <x v="1"/>
    <s v="Cancelld"/>
    <x v="1"/>
    <x v="1"/>
    <x v="0"/>
    <x v="244"/>
    <x v="206"/>
  </r>
  <r>
    <s v="AD01-9362"/>
    <x v="0"/>
    <s v="Apr"/>
    <x v="0"/>
    <x v="1"/>
    <s v="Cancelld"/>
    <x v="1"/>
    <x v="1"/>
    <x v="0"/>
    <x v="255"/>
    <x v="207"/>
  </r>
  <r>
    <s v="AD01-9362"/>
    <x v="0"/>
    <s v="Apr"/>
    <x v="0"/>
    <x v="1"/>
    <s v="Cancelld"/>
    <x v="1"/>
    <x v="1"/>
    <x v="0"/>
    <x v="256"/>
    <x v="208"/>
  </r>
  <r>
    <s v="AD01-9364"/>
    <x v="0"/>
    <s v="Apr"/>
    <x v="0"/>
    <x v="1"/>
    <s v="Cancelld"/>
    <x v="1"/>
    <x v="1"/>
    <x v="0"/>
    <x v="262"/>
    <x v="214"/>
  </r>
  <r>
    <s v="AD01-9361"/>
    <x v="0"/>
    <s v="Apr"/>
    <x v="0"/>
    <x v="1"/>
    <s v="Cancelld"/>
    <x v="1"/>
    <x v="1"/>
    <x v="0"/>
    <x v="263"/>
    <x v="215"/>
  </r>
  <r>
    <s v="AD01-9363"/>
    <x v="0"/>
    <s v="Aug"/>
    <x v="0"/>
    <x v="1"/>
    <s v="Cancelld"/>
    <x v="1"/>
    <x v="1"/>
    <x v="2"/>
    <x v="149"/>
    <x v="123"/>
  </r>
  <r>
    <s v="AD01-9362"/>
    <x v="0"/>
    <s v="Aug"/>
    <x v="0"/>
    <x v="1"/>
    <s v="Cancelld"/>
    <x v="1"/>
    <x v="1"/>
    <x v="2"/>
    <x v="5"/>
    <x v="5"/>
  </r>
  <r>
    <s v="AD01-9361"/>
    <x v="0"/>
    <s v="Aug"/>
    <x v="0"/>
    <x v="1"/>
    <s v="Cancelld"/>
    <x v="1"/>
    <x v="1"/>
    <x v="2"/>
    <x v="160"/>
    <x v="131"/>
  </r>
  <r>
    <s v="AD01-9364"/>
    <x v="0"/>
    <s v="Aug"/>
    <x v="0"/>
    <x v="1"/>
    <s v="Cancelld"/>
    <x v="1"/>
    <x v="1"/>
    <x v="2"/>
    <x v="20"/>
    <x v="16"/>
  </r>
  <r>
    <s v="AD01-9361"/>
    <x v="0"/>
    <s v="Aug"/>
    <x v="0"/>
    <x v="1"/>
    <s v="Cancelld"/>
    <x v="1"/>
    <x v="1"/>
    <x v="2"/>
    <x v="183"/>
    <x v="149"/>
  </r>
  <r>
    <s v="AD01-9362"/>
    <x v="0"/>
    <s v="Dec"/>
    <x v="0"/>
    <x v="1"/>
    <s v="Cancelld"/>
    <x v="1"/>
    <x v="1"/>
    <x v="0"/>
    <x v="93"/>
    <x v="79"/>
  </r>
  <r>
    <s v="AD01-9361"/>
    <x v="0"/>
    <s v="Dec"/>
    <x v="0"/>
    <x v="1"/>
    <s v="Cancelld"/>
    <x v="1"/>
    <x v="0"/>
    <x v="0"/>
    <x v="77"/>
    <x v="64"/>
  </r>
  <r>
    <s v="AD01-9364"/>
    <x v="0"/>
    <s v="Dec"/>
    <x v="0"/>
    <x v="1"/>
    <s v="Cancelld"/>
    <x v="1"/>
    <x v="0"/>
    <x v="0"/>
    <x v="32"/>
    <x v="28"/>
  </r>
  <r>
    <s v="AD01-9361"/>
    <x v="0"/>
    <s v="Dec"/>
    <x v="0"/>
    <x v="1"/>
    <s v="Cancelld"/>
    <x v="1"/>
    <x v="0"/>
    <x v="0"/>
    <x v="100"/>
    <x v="83"/>
  </r>
  <r>
    <s v="AD01-9364"/>
    <x v="0"/>
    <s v="Dec"/>
    <x v="0"/>
    <x v="1"/>
    <s v="Cancelld"/>
    <x v="1"/>
    <x v="0"/>
    <x v="0"/>
    <x v="45"/>
    <x v="36"/>
  </r>
  <r>
    <s v="AD01-9361"/>
    <x v="0"/>
    <s v="Dec"/>
    <x v="0"/>
    <x v="1"/>
    <s v="Cancelld"/>
    <x v="1"/>
    <x v="0"/>
    <x v="0"/>
    <x v="21"/>
    <x v="17"/>
  </r>
  <r>
    <s v="AD01-9361"/>
    <x v="0"/>
    <s v="Jul"/>
    <x v="0"/>
    <x v="1"/>
    <s v="Cancelld"/>
    <x v="1"/>
    <x v="0"/>
    <x v="2"/>
    <x v="236"/>
    <x v="275"/>
  </r>
  <r>
    <s v="AD01-9362"/>
    <x v="0"/>
    <s v="Jul"/>
    <x v="0"/>
    <x v="1"/>
    <s v="Cancelld"/>
    <x v="1"/>
    <x v="0"/>
    <x v="2"/>
    <x v="92"/>
    <x v="78"/>
  </r>
  <r>
    <s v="AD01-9362"/>
    <x v="0"/>
    <s v="Jul"/>
    <x v="0"/>
    <x v="1"/>
    <s v="Cancelld"/>
    <x v="1"/>
    <x v="0"/>
    <x v="2"/>
    <x v="76"/>
    <x v="63"/>
  </r>
  <r>
    <s v="AD01-9364"/>
    <x v="0"/>
    <s v="Jul"/>
    <x v="0"/>
    <x v="1"/>
    <s v="Cancelld"/>
    <x v="1"/>
    <x v="0"/>
    <x v="2"/>
    <x v="312"/>
    <x v="276"/>
  </r>
  <r>
    <s v="AD01-9362"/>
    <x v="0"/>
    <s v="Jul"/>
    <x v="0"/>
    <x v="1"/>
    <s v="Cancelld"/>
    <x v="1"/>
    <x v="0"/>
    <x v="2"/>
    <x v="85"/>
    <x v="70"/>
  </r>
  <r>
    <s v="AD01-9362"/>
    <x v="0"/>
    <s v="Jun"/>
    <x v="0"/>
    <x v="1"/>
    <s v="Cancelld"/>
    <x v="1"/>
    <x v="0"/>
    <x v="0"/>
    <x v="297"/>
    <x v="277"/>
  </r>
  <r>
    <s v="AD01-9361"/>
    <x v="0"/>
    <s v="Jun"/>
    <x v="0"/>
    <x v="1"/>
    <s v="Cancelld"/>
    <x v="1"/>
    <x v="0"/>
    <x v="2"/>
    <x v="274"/>
    <x v="278"/>
  </r>
  <r>
    <s v="AD01-9364"/>
    <x v="0"/>
    <s v="Jun"/>
    <x v="0"/>
    <x v="1"/>
    <s v="Cancelld"/>
    <x v="1"/>
    <x v="0"/>
    <x v="2"/>
    <x v="243"/>
    <x v="279"/>
  </r>
  <r>
    <s v="AD01-9361"/>
    <x v="0"/>
    <s v="Jun"/>
    <x v="0"/>
    <x v="1"/>
    <s v="Cancelld"/>
    <x v="1"/>
    <x v="0"/>
    <x v="2"/>
    <x v="313"/>
    <x v="280"/>
  </r>
  <r>
    <s v="AD01-9362"/>
    <x v="0"/>
    <s v="Jun"/>
    <x v="0"/>
    <x v="1"/>
    <s v="Cancelld"/>
    <x v="1"/>
    <x v="0"/>
    <x v="2"/>
    <x v="314"/>
    <x v="281"/>
  </r>
  <r>
    <s v="AD01-9362"/>
    <x v="0"/>
    <s v="Jun"/>
    <x v="0"/>
    <x v="1"/>
    <s v="Cancelld"/>
    <x v="1"/>
    <x v="0"/>
    <x v="2"/>
    <x v="315"/>
    <x v="282"/>
  </r>
  <r>
    <s v="AD01-9361"/>
    <x v="0"/>
    <s v="May"/>
    <x v="0"/>
    <x v="1"/>
    <s v="Cancelld"/>
    <x v="1"/>
    <x v="0"/>
    <x v="0"/>
    <x v="249"/>
    <x v="283"/>
  </r>
  <r>
    <s v="AD01-9362"/>
    <x v="0"/>
    <s v="May"/>
    <x v="0"/>
    <x v="1"/>
    <s v="Cancelld"/>
    <x v="1"/>
    <x v="0"/>
    <x v="0"/>
    <x v="234"/>
    <x v="284"/>
  </r>
  <r>
    <s v="AD01-9364"/>
    <x v="0"/>
    <s v="May"/>
    <x v="0"/>
    <x v="1"/>
    <s v="Cancelld"/>
    <x v="1"/>
    <x v="0"/>
    <x v="0"/>
    <x v="316"/>
    <x v="285"/>
  </r>
  <r>
    <s v="AD01-9362"/>
    <x v="0"/>
    <s v="May"/>
    <x v="0"/>
    <x v="1"/>
    <s v="Cancelld"/>
    <x v="1"/>
    <x v="0"/>
    <x v="0"/>
    <x v="317"/>
    <x v="286"/>
  </r>
  <r>
    <s v="AD01-9363"/>
    <x v="0"/>
    <s v="May"/>
    <x v="0"/>
    <x v="1"/>
    <s v="Cancelld"/>
    <x v="1"/>
    <x v="0"/>
    <x v="0"/>
    <x v="318"/>
    <x v="287"/>
  </r>
  <r>
    <s v="AD01-9361"/>
    <x v="0"/>
    <s v="Nov"/>
    <x v="0"/>
    <x v="1"/>
    <s v="Cancelld"/>
    <x v="1"/>
    <x v="0"/>
    <x v="0"/>
    <x v="4"/>
    <x v="4"/>
  </r>
  <r>
    <s v="AD01-9361"/>
    <x v="0"/>
    <s v="Nov"/>
    <x v="0"/>
    <x v="1"/>
    <s v="Cancelld"/>
    <x v="1"/>
    <x v="0"/>
    <x v="0"/>
    <x v="169"/>
    <x v="140"/>
  </r>
  <r>
    <s v="AD01-9365"/>
    <x v="0"/>
    <s v="Nov"/>
    <x v="0"/>
    <x v="1"/>
    <s v="Cancelld"/>
    <x v="1"/>
    <x v="0"/>
    <x v="0"/>
    <x v="69"/>
    <x v="55"/>
  </r>
  <r>
    <s v="AD01-9361"/>
    <x v="0"/>
    <s v="Nov"/>
    <x v="0"/>
    <x v="1"/>
    <s v="Cancelld"/>
    <x v="1"/>
    <x v="0"/>
    <x v="0"/>
    <x v="19"/>
    <x v="15"/>
  </r>
  <r>
    <s v="AD01-9362"/>
    <x v="0"/>
    <s v="Nov"/>
    <x v="0"/>
    <x v="1"/>
    <s v="Cancelld"/>
    <x v="1"/>
    <x v="0"/>
    <x v="0"/>
    <x v="182"/>
    <x v="148"/>
  </r>
  <r>
    <s v="AD01-9362"/>
    <x v="0"/>
    <s v="Oct"/>
    <x v="0"/>
    <x v="1"/>
    <s v="Cancelld"/>
    <x v="1"/>
    <x v="0"/>
    <x v="2"/>
    <x v="218"/>
    <x v="175"/>
  </r>
  <r>
    <s v="AD01-9364"/>
    <x v="0"/>
    <s v="Oct"/>
    <x v="0"/>
    <x v="1"/>
    <s v="Cancelld"/>
    <x v="1"/>
    <x v="0"/>
    <x v="2"/>
    <x v="91"/>
    <x v="77"/>
  </r>
  <r>
    <s v="AD01-9361"/>
    <x v="0"/>
    <s v="Oct"/>
    <x v="0"/>
    <x v="1"/>
    <s v="Cancelld"/>
    <x v="1"/>
    <x v="0"/>
    <x v="0"/>
    <x v="75"/>
    <x v="62"/>
  </r>
  <r>
    <s v="AD01-9362"/>
    <x v="0"/>
    <s v="Oct"/>
    <x v="0"/>
    <x v="1"/>
    <s v="Cancelld"/>
    <x v="1"/>
    <x v="0"/>
    <x v="2"/>
    <x v="99"/>
    <x v="82"/>
  </r>
  <r>
    <s v="AD01-9361"/>
    <x v="0"/>
    <s v="Oct"/>
    <x v="0"/>
    <x v="1"/>
    <s v="Cancelld"/>
    <x v="1"/>
    <x v="0"/>
    <x v="2"/>
    <x v="84"/>
    <x v="69"/>
  </r>
  <r>
    <s v="AD01-9362"/>
    <x v="0"/>
    <s v="Sep"/>
    <x v="0"/>
    <x v="1"/>
    <s v="Cancelld"/>
    <x v="1"/>
    <x v="0"/>
    <x v="2"/>
    <x v="130"/>
    <x v="108"/>
  </r>
  <r>
    <s v="AD01-9361"/>
    <x v="0"/>
    <s v="Sep"/>
    <x v="0"/>
    <x v="1"/>
    <s v="Cancelld"/>
    <x v="1"/>
    <x v="0"/>
    <x v="2"/>
    <x v="107"/>
    <x v="90"/>
  </r>
  <r>
    <s v="AD01-9364"/>
    <x v="0"/>
    <s v="Sep"/>
    <x v="0"/>
    <x v="1"/>
    <s v="Cancelld"/>
    <x v="1"/>
    <x v="0"/>
    <x v="2"/>
    <x v="33"/>
    <x v="29"/>
  </r>
  <r>
    <s v="AD01-9362"/>
    <x v="0"/>
    <s v="Sep"/>
    <x v="0"/>
    <x v="1"/>
    <s v="Cancelld"/>
    <x v="1"/>
    <x v="0"/>
    <x v="2"/>
    <x v="140"/>
    <x v="115"/>
  </r>
  <r>
    <s v="AD01-9364"/>
    <x v="0"/>
    <s v="Sep"/>
    <x v="0"/>
    <x v="1"/>
    <s v="Cancelld"/>
    <x v="1"/>
    <x v="0"/>
    <x v="2"/>
    <x v="119"/>
    <x v="97"/>
  </r>
  <r>
    <s v="AD01-9361"/>
    <x v="0"/>
    <s v="Sep"/>
    <x v="0"/>
    <x v="1"/>
    <s v="Cancelld"/>
    <x v="1"/>
    <x v="0"/>
    <x v="2"/>
    <x v="46"/>
    <x v="37"/>
  </r>
  <r>
    <s v="AD01-9364"/>
    <x v="0"/>
    <s v="Apr"/>
    <x v="1"/>
    <x v="1"/>
    <s v="Cancelld"/>
    <x v="1"/>
    <x v="0"/>
    <x v="2"/>
    <x v="319"/>
    <x v="288"/>
  </r>
  <r>
    <s v="AD01-9361"/>
    <x v="0"/>
    <s v="Apr"/>
    <x v="1"/>
    <x v="1"/>
    <s v="Cancelld"/>
    <x v="1"/>
    <x v="0"/>
    <x v="2"/>
    <x v="168"/>
    <x v="139"/>
  </r>
  <r>
    <s v="AD01-9362"/>
    <x v="0"/>
    <s v="Apr"/>
    <x v="1"/>
    <x v="1"/>
    <s v="Cancelld"/>
    <x v="1"/>
    <x v="0"/>
    <x v="2"/>
    <x v="290"/>
    <x v="246"/>
  </r>
  <r>
    <s v="AD01-9364"/>
    <x v="0"/>
    <s v="Apr"/>
    <x v="1"/>
    <x v="1"/>
    <s v="Cancelld"/>
    <x v="1"/>
    <x v="0"/>
    <x v="2"/>
    <x v="320"/>
    <x v="289"/>
  </r>
  <r>
    <s v="AD01-9364"/>
    <x v="0"/>
    <s v="Apr"/>
    <x v="1"/>
    <x v="1"/>
    <s v="Cancelld"/>
    <x v="1"/>
    <x v="0"/>
    <x v="2"/>
    <x v="6"/>
    <x v="6"/>
  </r>
  <r>
    <s v="AD01-9364"/>
    <x v="0"/>
    <s v="Apr"/>
    <x v="1"/>
    <x v="1"/>
    <s v="Cancelld"/>
    <x v="1"/>
    <x v="0"/>
    <x v="2"/>
    <x v="291"/>
    <x v="290"/>
  </r>
  <r>
    <s v="AD01-9361"/>
    <x v="0"/>
    <s v="Apr"/>
    <x v="1"/>
    <x v="1"/>
    <s v="Cancelld"/>
    <x v="1"/>
    <x v="0"/>
    <x v="2"/>
    <x v="321"/>
    <x v="291"/>
  </r>
  <r>
    <s v="AD01-9362"/>
    <x v="0"/>
    <s v="Apr"/>
    <x v="1"/>
    <x v="1"/>
    <s v="Cancelld"/>
    <x v="1"/>
    <x v="0"/>
    <x v="2"/>
    <x v="322"/>
    <x v="292"/>
  </r>
  <r>
    <s v="AD01-9362"/>
    <x v="0"/>
    <s v="Apr"/>
    <x v="1"/>
    <x v="1"/>
    <s v="Cancelld"/>
    <x v="1"/>
    <x v="0"/>
    <x v="2"/>
    <x v="323"/>
    <x v="7"/>
  </r>
  <r>
    <s v="AD01-9362"/>
    <x v="0"/>
    <s v="Apr"/>
    <x v="1"/>
    <x v="1"/>
    <s v="Cancelld"/>
    <x v="1"/>
    <x v="0"/>
    <x v="2"/>
    <x v="121"/>
    <x v="7"/>
  </r>
  <r>
    <s v="AD01-9361"/>
    <x v="0"/>
    <s v="Apr"/>
    <x v="1"/>
    <x v="1"/>
    <s v="Cancelld"/>
    <x v="1"/>
    <x v="0"/>
    <x v="2"/>
    <x v="293"/>
    <x v="249"/>
  </r>
  <r>
    <s v="AD01-9364"/>
    <x v="0"/>
    <s v="Apr"/>
    <x v="1"/>
    <x v="1"/>
    <s v="Cancelld"/>
    <x v="1"/>
    <x v="0"/>
    <x v="2"/>
    <x v="324"/>
    <x v="293"/>
  </r>
  <r>
    <s v="AD01-9362"/>
    <x v="0"/>
    <s v="Apr"/>
    <x v="1"/>
    <x v="1"/>
    <s v="Cancelld"/>
    <x v="1"/>
    <x v="0"/>
    <x v="2"/>
    <x v="184"/>
    <x v="150"/>
  </r>
  <r>
    <s v="AD01-9364"/>
    <x v="0"/>
    <s v="Apr"/>
    <x v="1"/>
    <x v="1"/>
    <s v="Cancelld"/>
    <x v="1"/>
    <x v="0"/>
    <x v="2"/>
    <x v="325"/>
    <x v="294"/>
  </r>
  <r>
    <s v="AD01-9362"/>
    <x v="0"/>
    <s v="Apr"/>
    <x v="1"/>
    <x v="1"/>
    <s v="Cancelld"/>
    <x v="1"/>
    <x v="0"/>
    <x v="2"/>
    <x v="326"/>
    <x v="295"/>
  </r>
  <r>
    <s v="AD01-9362"/>
    <x v="0"/>
    <s v="Apr"/>
    <x v="1"/>
    <x v="1"/>
    <s v="Cancelld"/>
    <x v="1"/>
    <x v="0"/>
    <x v="2"/>
    <x v="278"/>
    <x v="231"/>
  </r>
  <r>
    <s v="AD01-9364"/>
    <x v="0"/>
    <s v="Apr"/>
    <x v="1"/>
    <x v="1"/>
    <s v="Cancelld"/>
    <x v="1"/>
    <x v="0"/>
    <x v="2"/>
    <x v="242"/>
    <x v="193"/>
  </r>
  <r>
    <s v="AD01-9361"/>
    <x v="0"/>
    <s v="Aug"/>
    <x v="1"/>
    <x v="1"/>
    <s v="Cancelld"/>
    <x v="1"/>
    <x v="0"/>
    <x v="2"/>
    <x v="254"/>
    <x v="205"/>
  </r>
  <r>
    <s v="AD01-9361"/>
    <x v="0"/>
    <s v="Aug"/>
    <x v="1"/>
    <x v="1"/>
    <s v="Cancelld"/>
    <x v="1"/>
    <x v="0"/>
    <x v="2"/>
    <x v="31"/>
    <x v="27"/>
  </r>
  <r>
    <s v="AD01-9364"/>
    <x v="0"/>
    <s v="Aug"/>
    <x v="1"/>
    <x v="1"/>
    <s v="Cancelld"/>
    <x v="1"/>
    <x v="0"/>
    <x v="2"/>
    <x v="148"/>
    <x v="122"/>
  </r>
  <r>
    <s v="AD01-9361"/>
    <x v="0"/>
    <s v="Aug"/>
    <x v="1"/>
    <x v="1"/>
    <s v="Cancelld"/>
    <x v="1"/>
    <x v="0"/>
    <x v="2"/>
    <x v="219"/>
    <x v="176"/>
  </r>
  <r>
    <s v="AD01-9362"/>
    <x v="0"/>
    <s v="Aug"/>
    <x v="1"/>
    <x v="1"/>
    <s v="Cancelld"/>
    <x v="1"/>
    <x v="0"/>
    <x v="2"/>
    <x v="272"/>
    <x v="225"/>
  </r>
  <r>
    <s v="AD01-9365"/>
    <x v="0"/>
    <s v="Aug"/>
    <x v="1"/>
    <x v="1"/>
    <s v="Cancelld"/>
    <x v="1"/>
    <x v="0"/>
    <x v="2"/>
    <x v="327"/>
    <x v="296"/>
  </r>
  <r>
    <s v="AD01-9364"/>
    <x v="0"/>
    <s v="Aug"/>
    <x v="1"/>
    <x v="1"/>
    <s v="Cancelld"/>
    <x v="1"/>
    <x v="0"/>
    <x v="2"/>
    <x v="328"/>
    <x v="297"/>
  </r>
  <r>
    <s v="AD01-9361"/>
    <x v="0"/>
    <s v="Aug"/>
    <x v="1"/>
    <x v="1"/>
    <s v="Cancelld"/>
    <x v="1"/>
    <x v="0"/>
    <x v="2"/>
    <x v="329"/>
    <x v="298"/>
  </r>
  <r>
    <s v="AD01-9361"/>
    <x v="0"/>
    <s v="Aug"/>
    <x v="1"/>
    <x v="1"/>
    <s v="Cancelld"/>
    <x v="1"/>
    <x v="0"/>
    <x v="2"/>
    <x v="264"/>
    <x v="7"/>
  </r>
  <r>
    <s v="AD01-9365"/>
    <x v="0"/>
    <s v="Aug"/>
    <x v="1"/>
    <x v="1"/>
    <s v="Cancelld"/>
    <x v="1"/>
    <x v="0"/>
    <x v="2"/>
    <x v="157"/>
    <x v="129"/>
  </r>
  <r>
    <s v="AD01-9362"/>
    <x v="0"/>
    <s v="Aug"/>
    <x v="1"/>
    <x v="1"/>
    <s v="Cancelld"/>
    <x v="1"/>
    <x v="0"/>
    <x v="2"/>
    <x v="330"/>
    <x v="299"/>
  </r>
  <r>
    <s v="AD01-9363"/>
    <x v="0"/>
    <s v="Aug"/>
    <x v="1"/>
    <x v="1"/>
    <s v="Cancelld"/>
    <x v="1"/>
    <x v="0"/>
    <x v="2"/>
    <x v="47"/>
    <x v="38"/>
  </r>
  <r>
    <s v="AD01-9364"/>
    <x v="0"/>
    <s v="Aug"/>
    <x v="1"/>
    <x v="1"/>
    <s v="Cancelld"/>
    <x v="1"/>
    <x v="0"/>
    <x v="2"/>
    <x v="331"/>
    <x v="300"/>
  </r>
  <r>
    <s v="AD01-9362"/>
    <x v="0"/>
    <s v="Aug"/>
    <x v="1"/>
    <x v="1"/>
    <s v="Cancelld"/>
    <x v="1"/>
    <x v="0"/>
    <x v="2"/>
    <x v="300"/>
    <x v="257"/>
  </r>
  <r>
    <s v="AD01-9361"/>
    <x v="0"/>
    <s v="Aug"/>
    <x v="1"/>
    <x v="1"/>
    <s v="Cancelld"/>
    <x v="1"/>
    <x v="0"/>
    <x v="2"/>
    <x v="284"/>
    <x v="239"/>
  </r>
  <r>
    <s v="AD01-9365"/>
    <x v="0"/>
    <s v="Dec"/>
    <x v="1"/>
    <x v="1"/>
    <s v="Cancelld"/>
    <x v="1"/>
    <x v="0"/>
    <x v="2"/>
    <x v="147"/>
    <x v="121"/>
  </r>
  <r>
    <s v="AD01-9364"/>
    <x v="0"/>
    <s v="Dec"/>
    <x v="1"/>
    <x v="1"/>
    <s v="Cancelld"/>
    <x v="1"/>
    <x v="0"/>
    <x v="2"/>
    <x v="57"/>
    <x v="46"/>
  </r>
  <r>
    <s v="AD01-9362"/>
    <x v="0"/>
    <s v="Dec"/>
    <x v="1"/>
    <x v="1"/>
    <s v="Cancelld"/>
    <x v="1"/>
    <x v="0"/>
    <x v="2"/>
    <x v="164"/>
    <x v="135"/>
  </r>
  <r>
    <s v="AD01-9363"/>
    <x v="0"/>
    <s v="Dec"/>
    <x v="1"/>
    <x v="1"/>
    <s v="Cancelld"/>
    <x v="1"/>
    <x v="0"/>
    <x v="2"/>
    <x v="285"/>
    <x v="301"/>
  </r>
  <r>
    <s v="AD01-9361"/>
    <x v="0"/>
    <s v="Dec"/>
    <x v="1"/>
    <x v="1"/>
    <s v="Cancelld"/>
    <x v="1"/>
    <x v="0"/>
    <x v="2"/>
    <x v="58"/>
    <x v="47"/>
  </r>
  <r>
    <s v="AD01-9361"/>
    <x v="0"/>
    <s v="Dec"/>
    <x v="1"/>
    <x v="1"/>
    <s v="Cancelld"/>
    <x v="1"/>
    <x v="0"/>
    <x v="2"/>
    <x v="332"/>
    <x v="302"/>
  </r>
  <r>
    <s v="AD01-9361"/>
    <x v="0"/>
    <s v="Dec"/>
    <x v="1"/>
    <x v="1"/>
    <s v="Cancelld"/>
    <x v="1"/>
    <x v="0"/>
    <x v="2"/>
    <x v="333"/>
    <x v="303"/>
  </r>
  <r>
    <s v="AD01-9363"/>
    <x v="0"/>
    <s v="Dec"/>
    <x v="1"/>
    <x v="1"/>
    <s v="Cancelld"/>
    <x v="1"/>
    <x v="0"/>
    <x v="2"/>
    <x v="334"/>
    <x v="304"/>
  </r>
  <r>
    <s v="AD01-9363"/>
    <x v="0"/>
    <s v="Dec"/>
    <x v="1"/>
    <x v="1"/>
    <s v="Cancelld"/>
    <x v="1"/>
    <x v="0"/>
    <x v="2"/>
    <x v="288"/>
    <x v="7"/>
  </r>
  <r>
    <s v="AD01-9361"/>
    <x v="0"/>
    <s v="Dec"/>
    <x v="1"/>
    <x v="1"/>
    <s v="Cancelld"/>
    <x v="1"/>
    <x v="0"/>
    <x v="2"/>
    <x v="335"/>
    <x v="7"/>
  </r>
  <r>
    <s v="AD01-9361"/>
    <x v="0"/>
    <s v="Dec"/>
    <x v="1"/>
    <x v="1"/>
    <s v="Cancelld"/>
    <x v="1"/>
    <x v="0"/>
    <x v="2"/>
    <x v="15"/>
    <x v="13"/>
  </r>
  <r>
    <s v="AD01-9364"/>
    <x v="0"/>
    <s v="Dec"/>
    <x v="1"/>
    <x v="1"/>
    <s v="Cancelld"/>
    <x v="1"/>
    <x v="0"/>
    <x v="2"/>
    <x v="324"/>
    <x v="293"/>
  </r>
  <r>
    <s v="AD01-9363"/>
    <x v="0"/>
    <s v="Dec"/>
    <x v="1"/>
    <x v="1"/>
    <s v="Cancelld"/>
    <x v="1"/>
    <x v="0"/>
    <x v="2"/>
    <x v="316"/>
    <x v="285"/>
  </r>
  <r>
    <s v="AD01-9362"/>
    <x v="0"/>
    <s v="Dec"/>
    <x v="1"/>
    <x v="1"/>
    <s v="Cancelld"/>
    <x v="1"/>
    <x v="0"/>
    <x v="2"/>
    <x v="336"/>
    <x v="305"/>
  </r>
  <r>
    <s v="AD01-9362"/>
    <x v="0"/>
    <s v="Dec"/>
    <x v="1"/>
    <x v="1"/>
    <s v="Cancelld"/>
    <x v="1"/>
    <x v="0"/>
    <x v="2"/>
    <x v="310"/>
    <x v="273"/>
  </r>
  <r>
    <s v="AD01-9365"/>
    <x v="0"/>
    <s v="Dec"/>
    <x v="1"/>
    <x v="1"/>
    <s v="Cancelld"/>
    <x v="1"/>
    <x v="0"/>
    <x v="2"/>
    <x v="253"/>
    <x v="204"/>
  </r>
  <r>
    <s v="AD01-9361"/>
    <x v="0"/>
    <s v="Feb"/>
    <x v="1"/>
    <x v="1"/>
    <s v="Cancelld"/>
    <x v="1"/>
    <x v="0"/>
    <x v="2"/>
    <x v="190"/>
    <x v="156"/>
  </r>
  <r>
    <s v="AD01-9364"/>
    <x v="0"/>
    <s v="Feb"/>
    <x v="1"/>
    <x v="1"/>
    <s v="Cancelld"/>
    <x v="1"/>
    <x v="0"/>
    <x v="2"/>
    <x v="54"/>
    <x v="61"/>
  </r>
  <r>
    <s v="AD01-9362"/>
    <x v="0"/>
    <s v="Feb"/>
    <x v="1"/>
    <x v="1"/>
    <s v="Cancelld"/>
    <x v="1"/>
    <x v="0"/>
    <x v="2"/>
    <x v="271"/>
    <x v="224"/>
  </r>
  <r>
    <s v="AD01-9364"/>
    <x v="0"/>
    <s v="Feb"/>
    <x v="1"/>
    <x v="1"/>
    <s v="Cancelld"/>
    <x v="1"/>
    <x v="0"/>
    <x v="2"/>
    <x v="191"/>
    <x v="157"/>
  </r>
  <r>
    <s v="AD01-9363"/>
    <x v="0"/>
    <s v="Feb"/>
    <x v="1"/>
    <x v="1"/>
    <s v="Cancelld"/>
    <x v="1"/>
    <x v="0"/>
    <x v="2"/>
    <x v="77"/>
    <x v="64"/>
  </r>
  <r>
    <s v="AD01-9361"/>
    <x v="0"/>
    <s v="Feb"/>
    <x v="1"/>
    <x v="1"/>
    <s v="Cancelld"/>
    <x v="1"/>
    <x v="0"/>
    <x v="2"/>
    <x v="257"/>
    <x v="306"/>
  </r>
  <r>
    <s v="AD01-9361"/>
    <x v="0"/>
    <s v="Feb"/>
    <x v="1"/>
    <x v="1"/>
    <s v="Cancelld"/>
    <x v="1"/>
    <x v="0"/>
    <x v="2"/>
    <x v="337"/>
    <x v="307"/>
  </r>
  <r>
    <s v="AD01-9361"/>
    <x v="0"/>
    <s v="Feb"/>
    <x v="1"/>
    <x v="1"/>
    <s v="Cancelld"/>
    <x v="1"/>
    <x v="0"/>
    <x v="2"/>
    <x v="338"/>
    <x v="308"/>
  </r>
  <r>
    <s v="AD01-9361"/>
    <x v="0"/>
    <s v="Feb"/>
    <x v="1"/>
    <x v="1"/>
    <s v="Cancelld"/>
    <x v="1"/>
    <x v="0"/>
    <x v="2"/>
    <x v="339"/>
    <x v="7"/>
  </r>
  <r>
    <s v="AD01-9362"/>
    <x v="0"/>
    <s v="Feb"/>
    <x v="1"/>
    <x v="1"/>
    <s v="Cancelld"/>
    <x v="1"/>
    <x v="0"/>
    <x v="2"/>
    <x v="143"/>
    <x v="7"/>
  </r>
  <r>
    <s v="AD01-9361"/>
    <x v="0"/>
    <s v="Feb"/>
    <x v="1"/>
    <x v="1"/>
    <s v="Cancelld"/>
    <x v="1"/>
    <x v="0"/>
    <x v="2"/>
    <x v="200"/>
    <x v="161"/>
  </r>
  <r>
    <s v="AD01-9362"/>
    <x v="0"/>
    <s v="Feb"/>
    <x v="1"/>
    <x v="1"/>
    <s v="Cancelld"/>
    <x v="1"/>
    <x v="0"/>
    <x v="2"/>
    <x v="45"/>
    <x v="36"/>
  </r>
  <r>
    <s v="AD01-9364"/>
    <x v="0"/>
    <s v="Feb"/>
    <x v="1"/>
    <x v="1"/>
    <s v="Cancelld"/>
    <x v="1"/>
    <x v="0"/>
    <x v="2"/>
    <x v="340"/>
    <x v="309"/>
  </r>
  <r>
    <s v="AD01-9362"/>
    <x v="0"/>
    <s v="Feb"/>
    <x v="1"/>
    <x v="1"/>
    <s v="Cancelld"/>
    <x v="1"/>
    <x v="0"/>
    <x v="2"/>
    <x v="332"/>
    <x v="302"/>
  </r>
  <r>
    <s v="AD01-9361"/>
    <x v="0"/>
    <s v="Feb"/>
    <x v="1"/>
    <x v="1"/>
    <s v="Cancelld"/>
    <x v="1"/>
    <x v="0"/>
    <x v="2"/>
    <x v="269"/>
    <x v="222"/>
  </r>
  <r>
    <s v="AD01-9365"/>
    <x v="0"/>
    <s v="Jan"/>
    <x v="1"/>
    <x v="1"/>
    <s v="Cancelld"/>
    <x v="1"/>
    <x v="0"/>
    <x v="2"/>
    <x v="203"/>
    <x v="164"/>
  </r>
  <r>
    <s v="AD01-9364"/>
    <x v="0"/>
    <s v="Jan"/>
    <x v="1"/>
    <x v="1"/>
    <s v="Cancelld"/>
    <x v="1"/>
    <x v="0"/>
    <x v="2"/>
    <x v="53"/>
    <x v="75"/>
  </r>
  <r>
    <s v="AD01-9362"/>
    <x v="0"/>
    <s v="Jan"/>
    <x v="1"/>
    <x v="1"/>
    <s v="Cancelld"/>
    <x v="1"/>
    <x v="0"/>
    <x v="2"/>
    <x v="204"/>
    <x v="165"/>
  </r>
  <r>
    <s v="AD01-9361"/>
    <x v="0"/>
    <s v="Jan"/>
    <x v="1"/>
    <x v="1"/>
    <s v="Cancelld"/>
    <x v="1"/>
    <x v="0"/>
    <x v="2"/>
    <x v="273"/>
    <x v="310"/>
  </r>
  <r>
    <s v="AD01-9362"/>
    <x v="0"/>
    <s v="Jan"/>
    <x v="1"/>
    <x v="1"/>
    <s v="Cancelld"/>
    <x v="1"/>
    <x v="0"/>
    <x v="2"/>
    <x v="67"/>
    <x v="263"/>
  </r>
  <r>
    <s v="AD01-9364"/>
    <x v="0"/>
    <s v="Jan"/>
    <x v="1"/>
    <x v="1"/>
    <s v="Cancelld"/>
    <x v="1"/>
    <x v="0"/>
    <x v="2"/>
    <x v="341"/>
    <x v="311"/>
  </r>
  <r>
    <s v="AD01-9364"/>
    <x v="0"/>
    <s v="Jan"/>
    <x v="1"/>
    <x v="1"/>
    <s v="Cancelld"/>
    <x v="1"/>
    <x v="0"/>
    <x v="2"/>
    <x v="342"/>
    <x v="312"/>
  </r>
  <r>
    <s v="AD01-9361"/>
    <x v="0"/>
    <s v="Jan"/>
    <x v="1"/>
    <x v="1"/>
    <s v="Order assembled"/>
    <x v="1"/>
    <x v="0"/>
    <x v="0"/>
    <x v="343"/>
    <x v="7"/>
  </r>
  <r>
    <s v="AD01-9364"/>
    <x v="0"/>
    <s v="Jan"/>
    <x v="1"/>
    <x v="1"/>
    <s v="Cancelld"/>
    <x v="1"/>
    <x v="0"/>
    <x v="2"/>
    <x v="328"/>
    <x v="7"/>
  </r>
  <r>
    <s v="AD01-9361"/>
    <x v="0"/>
    <s v="Jan"/>
    <x v="1"/>
    <x v="1"/>
    <s v="Cancelld"/>
    <x v="1"/>
    <x v="0"/>
    <x v="2"/>
    <x v="142"/>
    <x v="7"/>
  </r>
  <r>
    <s v="AD01-9362"/>
    <x v="0"/>
    <s v="Jan"/>
    <x v="1"/>
    <x v="1"/>
    <s v="Cancelld"/>
    <x v="1"/>
    <x v="0"/>
    <x v="2"/>
    <x v="277"/>
    <x v="229"/>
  </r>
  <r>
    <s v="AD01-9361"/>
    <x v="0"/>
    <s v="Jan"/>
    <x v="1"/>
    <x v="1"/>
    <s v="Cancelld"/>
    <x v="1"/>
    <x v="0"/>
    <x v="2"/>
    <x v="213"/>
    <x v="169"/>
  </r>
  <r>
    <s v="AD01-9363"/>
    <x v="0"/>
    <s v="Jan"/>
    <x v="1"/>
    <x v="1"/>
    <s v="Cancelld"/>
    <x v="1"/>
    <x v="0"/>
    <x v="2"/>
    <x v="100"/>
    <x v="83"/>
  </r>
  <r>
    <s v="AD01-9362"/>
    <x v="0"/>
    <s v="Jan"/>
    <x v="1"/>
    <x v="1"/>
    <s v="Cancelld"/>
    <x v="1"/>
    <x v="0"/>
    <x v="2"/>
    <x v="344"/>
    <x v="313"/>
  </r>
  <r>
    <s v="AD01-9363"/>
    <x v="0"/>
    <s v="Jan"/>
    <x v="1"/>
    <x v="1"/>
    <s v="Cancelld"/>
    <x v="1"/>
    <x v="0"/>
    <x v="2"/>
    <x v="323"/>
    <x v="314"/>
  </r>
  <r>
    <s v="AD01-9365"/>
    <x v="0"/>
    <s v="Jan"/>
    <x v="1"/>
    <x v="1"/>
    <s v="Cancelld"/>
    <x v="1"/>
    <x v="0"/>
    <x v="2"/>
    <x v="345"/>
    <x v="315"/>
  </r>
  <r>
    <s v="AD01-9362"/>
    <x v="0"/>
    <s v="Jul"/>
    <x v="1"/>
    <x v="1"/>
    <s v="Cancelld"/>
    <x v="1"/>
    <x v="0"/>
    <x v="2"/>
    <x v="271"/>
    <x v="224"/>
  </r>
  <r>
    <s v="AD01-9361"/>
    <x v="0"/>
    <s v="Jul"/>
    <x v="1"/>
    <x v="1"/>
    <s v="Cancelld"/>
    <x v="1"/>
    <x v="0"/>
    <x v="2"/>
    <x v="147"/>
    <x v="121"/>
  </r>
  <r>
    <s v="AD01-9362"/>
    <x v="0"/>
    <s v="Jul"/>
    <x v="1"/>
    <x v="1"/>
    <s v="Cancelld"/>
    <x v="1"/>
    <x v="0"/>
    <x v="2"/>
    <x v="257"/>
    <x v="306"/>
  </r>
  <r>
    <s v="AD01-9362"/>
    <x v="0"/>
    <s v="Jul"/>
    <x v="1"/>
    <x v="1"/>
    <s v="Cancelld"/>
    <x v="1"/>
    <x v="0"/>
    <x v="2"/>
    <x v="34"/>
    <x v="30"/>
  </r>
  <r>
    <s v="AD01-9361"/>
    <x v="0"/>
    <s v="Jul"/>
    <x v="1"/>
    <x v="1"/>
    <s v="Cancelld"/>
    <x v="1"/>
    <x v="0"/>
    <x v="2"/>
    <x v="285"/>
    <x v="301"/>
  </r>
  <r>
    <s v="AD01-9361"/>
    <x v="0"/>
    <s v="Jul"/>
    <x v="1"/>
    <x v="1"/>
    <s v="Cancelld"/>
    <x v="1"/>
    <x v="0"/>
    <x v="2"/>
    <x v="346"/>
    <x v="316"/>
  </r>
  <r>
    <s v="AD01-9364"/>
    <x v="0"/>
    <s v="Jul"/>
    <x v="1"/>
    <x v="1"/>
    <s v="Cancelld"/>
    <x v="1"/>
    <x v="0"/>
    <x v="2"/>
    <x v="347"/>
    <x v="317"/>
  </r>
  <r>
    <s v="AD01-9361"/>
    <x v="0"/>
    <s v="Jul"/>
    <x v="1"/>
    <x v="1"/>
    <s v="Cancelld"/>
    <x v="1"/>
    <x v="0"/>
    <x v="2"/>
    <x v="348"/>
    <x v="318"/>
  </r>
  <r>
    <s v="AD01-9361"/>
    <x v="0"/>
    <s v="Jul"/>
    <x v="1"/>
    <x v="1"/>
    <s v="Cancelld"/>
    <x v="1"/>
    <x v="0"/>
    <x v="2"/>
    <x v="278"/>
    <x v="7"/>
  </r>
  <r>
    <s v="AD01-9362"/>
    <x v="0"/>
    <s v="Jul"/>
    <x v="1"/>
    <x v="1"/>
    <s v="Cancelld"/>
    <x v="1"/>
    <x v="0"/>
    <x v="2"/>
    <x v="349"/>
    <x v="7"/>
  </r>
  <r>
    <s v="AD01-9361"/>
    <x v="0"/>
    <s v="Jul"/>
    <x v="1"/>
    <x v="1"/>
    <s v="Cancelld"/>
    <x v="1"/>
    <x v="0"/>
    <x v="2"/>
    <x v="156"/>
    <x v="128"/>
  </r>
  <r>
    <s v="AD01-9361"/>
    <x v="0"/>
    <s v="Jul"/>
    <x v="1"/>
    <x v="1"/>
    <s v="Cancelld"/>
    <x v="1"/>
    <x v="0"/>
    <x v="2"/>
    <x v="340"/>
    <x v="309"/>
  </r>
  <r>
    <s v="AD01-9361"/>
    <x v="0"/>
    <s v="Jul"/>
    <x v="1"/>
    <x v="1"/>
    <s v="Cancelld"/>
    <x v="1"/>
    <x v="0"/>
    <x v="2"/>
    <x v="68"/>
    <x v="54"/>
  </r>
  <r>
    <s v="AD01-9362"/>
    <x v="0"/>
    <s v="Jul"/>
    <x v="1"/>
    <x v="1"/>
    <s v="Cancelld"/>
    <x v="1"/>
    <x v="0"/>
    <x v="2"/>
    <x v="350"/>
    <x v="319"/>
  </r>
  <r>
    <s v="AD01-9361"/>
    <x v="0"/>
    <s v="Jul"/>
    <x v="1"/>
    <x v="1"/>
    <s v="Cancelld"/>
    <x v="1"/>
    <x v="0"/>
    <x v="2"/>
    <x v="351"/>
    <x v="320"/>
  </r>
  <r>
    <s v="AD01-9362"/>
    <x v="0"/>
    <s v="Jul"/>
    <x v="1"/>
    <x v="1"/>
    <s v="Cancelld"/>
    <x v="1"/>
    <x v="0"/>
    <x v="2"/>
    <x v="240"/>
    <x v="191"/>
  </r>
  <r>
    <s v="AD01-9362"/>
    <x v="0"/>
    <s v="Jul"/>
    <x v="1"/>
    <x v="1"/>
    <s v="Cancelld"/>
    <x v="1"/>
    <x v="0"/>
    <x v="2"/>
    <x v="289"/>
    <x v="245"/>
  </r>
  <r>
    <s v="AD01-9362"/>
    <x v="0"/>
    <s v="Jun"/>
    <x v="1"/>
    <x v="1"/>
    <s v="Cancelld"/>
    <x v="1"/>
    <x v="0"/>
    <x v="2"/>
    <x v="352"/>
    <x v="321"/>
  </r>
  <r>
    <s v="AD01-9362"/>
    <x v="0"/>
    <s v="Jun"/>
    <x v="1"/>
    <x v="1"/>
    <s v="Cancelld"/>
    <x v="1"/>
    <x v="0"/>
    <x v="2"/>
    <x v="55"/>
    <x v="44"/>
  </r>
  <r>
    <s v="AD01-9365"/>
    <x v="0"/>
    <s v="Jun"/>
    <x v="1"/>
    <x v="1"/>
    <s v="Cancelld"/>
    <x v="1"/>
    <x v="0"/>
    <x v="2"/>
    <x v="146"/>
    <x v="7"/>
  </r>
  <r>
    <s v="AD01-9364"/>
    <x v="0"/>
    <s v="Jun"/>
    <x v="1"/>
    <x v="1"/>
    <s v="Cancelld"/>
    <x v="1"/>
    <x v="0"/>
    <x v="2"/>
    <x v="273"/>
    <x v="310"/>
  </r>
  <r>
    <s v="AD01-9362"/>
    <x v="0"/>
    <s v="Jun"/>
    <x v="1"/>
    <x v="1"/>
    <s v="Cancelld"/>
    <x v="1"/>
    <x v="0"/>
    <x v="2"/>
    <x v="131"/>
    <x v="109"/>
  </r>
  <r>
    <s v="AD01-9365"/>
    <x v="0"/>
    <s v="Jun"/>
    <x v="1"/>
    <x v="1"/>
    <s v="Cancelld"/>
    <x v="1"/>
    <x v="0"/>
    <x v="2"/>
    <x v="90"/>
    <x v="76"/>
  </r>
  <r>
    <s v="AD01-9362"/>
    <x v="0"/>
    <s v="Jun"/>
    <x v="1"/>
    <x v="1"/>
    <s v="Cancelld"/>
    <x v="1"/>
    <x v="0"/>
    <x v="2"/>
    <x v="353"/>
    <x v="322"/>
  </r>
  <r>
    <s v="AD01-9361"/>
    <x v="0"/>
    <s v="Jun"/>
    <x v="1"/>
    <x v="1"/>
    <s v="Cancelld"/>
    <x v="1"/>
    <x v="0"/>
    <x v="2"/>
    <x v="354"/>
    <x v="323"/>
  </r>
  <r>
    <s v="AD01-9364"/>
    <x v="0"/>
    <s v="Jun"/>
    <x v="1"/>
    <x v="1"/>
    <s v="Cancelld"/>
    <x v="1"/>
    <x v="0"/>
    <x v="2"/>
    <x v="66"/>
    <x v="7"/>
  </r>
  <r>
    <s v="AD01-9362"/>
    <x v="0"/>
    <s v="Jun"/>
    <x v="1"/>
    <x v="1"/>
    <s v="Cancelld"/>
    <x v="1"/>
    <x v="0"/>
    <x v="2"/>
    <x v="155"/>
    <x v="127"/>
  </r>
  <r>
    <s v="AD01-9365"/>
    <x v="0"/>
    <s v="Jun"/>
    <x v="1"/>
    <x v="1"/>
    <s v="Cancelld"/>
    <x v="1"/>
    <x v="0"/>
    <x v="2"/>
    <x v="344"/>
    <x v="313"/>
  </r>
  <r>
    <s v="AD01-9362"/>
    <x v="0"/>
    <s v="Jun"/>
    <x v="1"/>
    <x v="1"/>
    <s v="Cancelld"/>
    <x v="1"/>
    <x v="0"/>
    <x v="2"/>
    <x v="141"/>
    <x v="116"/>
  </r>
  <r>
    <s v="AD01-9364"/>
    <x v="0"/>
    <s v="Jun"/>
    <x v="1"/>
    <x v="1"/>
    <s v="Cancelld"/>
    <x v="1"/>
    <x v="0"/>
    <x v="2"/>
    <x v="355"/>
    <x v="324"/>
  </r>
  <r>
    <s v="AD01-9365"/>
    <x v="0"/>
    <s v="Jun"/>
    <x v="1"/>
    <x v="1"/>
    <s v="Cancelld"/>
    <x v="1"/>
    <x v="0"/>
    <x v="2"/>
    <x v="356"/>
    <x v="325"/>
  </r>
  <r>
    <s v="AD01-9361"/>
    <x v="0"/>
    <s v="Jun"/>
    <x v="1"/>
    <x v="1"/>
    <s v="Cancelld"/>
    <x v="1"/>
    <x v="0"/>
    <x v="2"/>
    <x v="294"/>
    <x v="251"/>
  </r>
  <r>
    <s v="AD01-9362"/>
    <x v="0"/>
    <s v="Jun"/>
    <x v="1"/>
    <x v="1"/>
    <s v="Cancelld"/>
    <x v="1"/>
    <x v="0"/>
    <x v="2"/>
    <x v="302"/>
    <x v="259"/>
  </r>
  <r>
    <s v="AD01-9362"/>
    <x v="0"/>
    <s v="Mar"/>
    <x v="1"/>
    <x v="1"/>
    <s v="Cancelld"/>
    <x v="1"/>
    <x v="0"/>
    <x v="2"/>
    <x v="57"/>
    <x v="46"/>
  </r>
  <r>
    <s v="AD01-9365"/>
    <x v="0"/>
    <s v="Mar"/>
    <x v="1"/>
    <x v="1"/>
    <s v="Cancelld"/>
    <x v="1"/>
    <x v="0"/>
    <x v="2"/>
    <x v="29"/>
    <x v="25"/>
  </r>
  <r>
    <s v="AD01-9362"/>
    <x v="0"/>
    <s v="Mar"/>
    <x v="1"/>
    <x v="1"/>
    <s v="Cancelld"/>
    <x v="1"/>
    <x v="0"/>
    <x v="2"/>
    <x v="254"/>
    <x v="205"/>
  </r>
  <r>
    <s v="AD01-9362"/>
    <x v="0"/>
    <s v="Mar"/>
    <x v="1"/>
    <x v="1"/>
    <s v="Cancelld"/>
    <x v="1"/>
    <x v="0"/>
    <x v="2"/>
    <x v="58"/>
    <x v="47"/>
  </r>
  <r>
    <s v="AD01-9361"/>
    <x v="0"/>
    <s v="Mar"/>
    <x v="1"/>
    <x v="1"/>
    <s v="Cancelld"/>
    <x v="1"/>
    <x v="0"/>
    <x v="2"/>
    <x v="32"/>
    <x v="28"/>
  </r>
  <r>
    <s v="AD01-9361"/>
    <x v="0"/>
    <s v="Mar"/>
    <x v="1"/>
    <x v="1"/>
    <s v="Cancelld"/>
    <x v="1"/>
    <x v="0"/>
    <x v="2"/>
    <x v="251"/>
    <x v="202"/>
  </r>
  <r>
    <s v="AD01-9361"/>
    <x v="0"/>
    <s v="Mar"/>
    <x v="1"/>
    <x v="1"/>
    <s v="Cancelld"/>
    <x v="1"/>
    <x v="0"/>
    <x v="2"/>
    <x v="357"/>
    <x v="326"/>
  </r>
  <r>
    <s v="AD01-9362"/>
    <x v="0"/>
    <s v="Mar"/>
    <x v="1"/>
    <x v="1"/>
    <s v="Cancelld"/>
    <x v="1"/>
    <x v="0"/>
    <x v="2"/>
    <x v="358"/>
    <x v="327"/>
  </r>
  <r>
    <s v="AD01-9362"/>
    <x v="0"/>
    <s v="Mar"/>
    <x v="1"/>
    <x v="1"/>
    <s v="Cancelld"/>
    <x v="1"/>
    <x v="0"/>
    <x v="2"/>
    <x v="359"/>
    <x v="7"/>
  </r>
  <r>
    <s v="AD01-9361"/>
    <x v="0"/>
    <s v="Mar"/>
    <x v="1"/>
    <x v="1"/>
    <s v="Cancelld"/>
    <x v="1"/>
    <x v="0"/>
    <x v="2"/>
    <x v="120"/>
    <x v="7"/>
  </r>
  <r>
    <s v="AD01-9361"/>
    <x v="0"/>
    <s v="Mar"/>
    <x v="1"/>
    <x v="1"/>
    <s v="Cancelld"/>
    <x v="1"/>
    <x v="0"/>
    <x v="2"/>
    <x v="260"/>
    <x v="212"/>
  </r>
  <r>
    <s v="AD01-9362"/>
    <x v="0"/>
    <s v="Mar"/>
    <x v="1"/>
    <x v="1"/>
    <s v="Cancelld"/>
    <x v="1"/>
    <x v="0"/>
    <x v="2"/>
    <x v="21"/>
    <x v="17"/>
  </r>
  <r>
    <s v="AD01-9362"/>
    <x v="0"/>
    <s v="Mar"/>
    <x v="1"/>
    <x v="1"/>
    <s v="Cancelld"/>
    <x v="1"/>
    <x v="0"/>
    <x v="2"/>
    <x v="330"/>
    <x v="299"/>
  </r>
  <r>
    <s v="AD01-9362"/>
    <x v="0"/>
    <s v="Mar"/>
    <x v="1"/>
    <x v="1"/>
    <s v="Cancelld"/>
    <x v="1"/>
    <x v="0"/>
    <x v="2"/>
    <x v="360"/>
    <x v="328"/>
  </r>
  <r>
    <s v="AD01-9362"/>
    <x v="0"/>
    <s v="Mar"/>
    <x v="1"/>
    <x v="1"/>
    <s v="Cancelld"/>
    <x v="1"/>
    <x v="0"/>
    <x v="2"/>
    <x v="333"/>
    <x v="303"/>
  </r>
  <r>
    <s v="AD01-9362"/>
    <x v="0"/>
    <s v="Mar"/>
    <x v="1"/>
    <x v="1"/>
    <s v="Cancelld"/>
    <x v="1"/>
    <x v="0"/>
    <x v="2"/>
    <x v="295"/>
    <x v="252"/>
  </r>
  <r>
    <s v="AD01-9363"/>
    <x v="0"/>
    <s v="May"/>
    <x v="1"/>
    <x v="1"/>
    <s v="Cancelld"/>
    <x v="1"/>
    <x v="0"/>
    <x v="2"/>
    <x v="129"/>
    <x v="107"/>
  </r>
  <r>
    <s v="AD01-9362"/>
    <x v="0"/>
    <s v="May"/>
    <x v="1"/>
    <x v="1"/>
    <s v="Cancelld"/>
    <x v="1"/>
    <x v="0"/>
    <x v="2"/>
    <x v="233"/>
    <x v="186"/>
  </r>
  <r>
    <s v="AD01-9362"/>
    <x v="0"/>
    <s v="May"/>
    <x v="1"/>
    <x v="1"/>
    <s v="Cancelld"/>
    <x v="1"/>
    <x v="0"/>
    <x v="2"/>
    <x v="361"/>
    <x v="329"/>
  </r>
  <r>
    <s v="AD01-9362"/>
    <x v="0"/>
    <s v="May"/>
    <x v="1"/>
    <x v="1"/>
    <s v="Cancelld"/>
    <x v="1"/>
    <x v="0"/>
    <x v="2"/>
    <x v="170"/>
    <x v="141"/>
  </r>
  <r>
    <s v="AD01-9362"/>
    <x v="0"/>
    <s v="May"/>
    <x v="1"/>
    <x v="1"/>
    <s v="Cancelld"/>
    <x v="1"/>
    <x v="0"/>
    <x v="2"/>
    <x v="235"/>
    <x v="330"/>
  </r>
  <r>
    <s v="AD01-9363"/>
    <x v="0"/>
    <s v="May"/>
    <x v="1"/>
    <x v="1"/>
    <s v="Cancelld"/>
    <x v="1"/>
    <x v="0"/>
    <x v="2"/>
    <x v="362"/>
    <x v="331"/>
  </r>
  <r>
    <s v="AD01-9364"/>
    <x v="0"/>
    <s v="May"/>
    <x v="1"/>
    <x v="1"/>
    <s v="Cancelld"/>
    <x v="1"/>
    <x v="0"/>
    <x v="2"/>
    <x v="363"/>
    <x v="332"/>
  </r>
  <r>
    <s v="AD01-9361"/>
    <x v="0"/>
    <s v="May"/>
    <x v="1"/>
    <x v="1"/>
    <s v="Cancelld"/>
    <x v="1"/>
    <x v="0"/>
    <x v="2"/>
    <x v="364"/>
    <x v="333"/>
  </r>
  <r>
    <s v="AD01-9361"/>
    <x v="0"/>
    <s v="May"/>
    <x v="1"/>
    <x v="1"/>
    <s v="Cancelld"/>
    <x v="1"/>
    <x v="1"/>
    <x v="2"/>
    <x v="333"/>
    <x v="7"/>
  </r>
  <r>
    <s v="AD01-9362"/>
    <x v="0"/>
    <s v="May"/>
    <x v="1"/>
    <x v="1"/>
    <s v="Cancelld"/>
    <x v="1"/>
    <x v="1"/>
    <x v="2"/>
    <x v="122"/>
    <x v="7"/>
  </r>
  <r>
    <s v="AD01-9363"/>
    <x v="0"/>
    <s v="May"/>
    <x v="1"/>
    <x v="1"/>
    <s v="Cancelld"/>
    <x v="1"/>
    <x v="1"/>
    <x v="2"/>
    <x v="239"/>
    <x v="190"/>
  </r>
  <r>
    <s v="AD01-9362"/>
    <x v="0"/>
    <s v="May"/>
    <x v="1"/>
    <x v="1"/>
    <s v="Cancelld"/>
    <x v="1"/>
    <x v="1"/>
    <x v="2"/>
    <x v="365"/>
    <x v="334"/>
  </r>
  <r>
    <s v="AD01-9362"/>
    <x v="0"/>
    <s v="May"/>
    <x v="1"/>
    <x v="1"/>
    <s v="Cancelld"/>
    <x v="1"/>
    <x v="1"/>
    <x v="2"/>
    <x v="366"/>
    <x v="335"/>
  </r>
  <r>
    <s v="AD01-9362"/>
    <x v="0"/>
    <s v="May"/>
    <x v="1"/>
    <x v="1"/>
    <s v="Cancelld"/>
    <x v="1"/>
    <x v="1"/>
    <x v="2"/>
    <x v="367"/>
    <x v="336"/>
  </r>
  <r>
    <s v="AD01-9361"/>
    <x v="0"/>
    <s v="May"/>
    <x v="1"/>
    <x v="1"/>
    <s v="Cancelld"/>
    <x v="1"/>
    <x v="1"/>
    <x v="2"/>
    <x v="264"/>
    <x v="217"/>
  </r>
  <r>
    <s v="AD01-9361"/>
    <x v="0"/>
    <s v="Nov"/>
    <x v="1"/>
    <x v="1"/>
    <s v="Cancelld"/>
    <x v="1"/>
    <x v="1"/>
    <x v="2"/>
    <x v="146"/>
    <x v="7"/>
  </r>
  <r>
    <s v="AD01-9361"/>
    <x v="0"/>
    <s v="Nov"/>
    <x v="1"/>
    <x v="1"/>
    <s v="Cancelld"/>
    <x v="1"/>
    <x v="1"/>
    <x v="2"/>
    <x v="190"/>
    <x v="156"/>
  </r>
  <r>
    <s v="AD01-9362"/>
    <x v="0"/>
    <s v="Nov"/>
    <x v="1"/>
    <x v="1"/>
    <s v="Cancelld"/>
    <x v="1"/>
    <x v="1"/>
    <x v="2"/>
    <x v="1"/>
    <x v="1"/>
  </r>
  <r>
    <s v="AD01-9362"/>
    <x v="0"/>
    <s v="Nov"/>
    <x v="1"/>
    <x v="1"/>
    <s v="Cancelld"/>
    <x v="1"/>
    <x v="1"/>
    <x v="2"/>
    <x v="90"/>
    <x v="76"/>
  </r>
  <r>
    <s v="AD01-9365"/>
    <x v="0"/>
    <s v="Nov"/>
    <x v="1"/>
    <x v="1"/>
    <s v="Cancelld"/>
    <x v="1"/>
    <x v="1"/>
    <x v="2"/>
    <x v="191"/>
    <x v="157"/>
  </r>
  <r>
    <s v="AD01-9364"/>
    <x v="0"/>
    <s v="Nov"/>
    <x v="1"/>
    <x v="1"/>
    <s v="Cancelld"/>
    <x v="1"/>
    <x v="1"/>
    <x v="2"/>
    <x v="256"/>
    <x v="208"/>
  </r>
  <r>
    <s v="AD01-9362"/>
    <x v="0"/>
    <s v="Nov"/>
    <x v="1"/>
    <x v="1"/>
    <s v="Cancelld"/>
    <x v="1"/>
    <x v="1"/>
    <x v="2"/>
    <x v="323"/>
    <x v="314"/>
  </r>
  <r>
    <s v="AD01-9362"/>
    <x v="0"/>
    <s v="Nov"/>
    <x v="1"/>
    <x v="1"/>
    <s v="Cancelld"/>
    <x v="1"/>
    <x v="1"/>
    <x v="2"/>
    <x v="368"/>
    <x v="337"/>
  </r>
  <r>
    <s v="AD01-9362"/>
    <x v="0"/>
    <s v="Nov"/>
    <x v="1"/>
    <x v="1"/>
    <s v="Cancelld"/>
    <x v="1"/>
    <x v="1"/>
    <x v="2"/>
    <x v="300"/>
    <x v="7"/>
  </r>
  <r>
    <s v="AD01-9361"/>
    <x v="0"/>
    <s v="Nov"/>
    <x v="1"/>
    <x v="1"/>
    <s v="Cancelld"/>
    <x v="1"/>
    <x v="1"/>
    <x v="2"/>
    <x v="369"/>
    <x v="7"/>
  </r>
  <r>
    <s v="AD01-9364"/>
    <x v="0"/>
    <s v="Nov"/>
    <x v="1"/>
    <x v="1"/>
    <s v="Cancelld"/>
    <x v="1"/>
    <x v="1"/>
    <x v="2"/>
    <x v="355"/>
    <x v="324"/>
  </r>
  <r>
    <s v="AD01-9361"/>
    <x v="0"/>
    <s v="Nov"/>
    <x v="1"/>
    <x v="1"/>
    <s v="Cancelld"/>
    <x v="1"/>
    <x v="1"/>
    <x v="2"/>
    <x v="200"/>
    <x v="161"/>
  </r>
  <r>
    <s v="AD01-9362"/>
    <x v="0"/>
    <s v="Nov"/>
    <x v="1"/>
    <x v="1"/>
    <s v="Cancelld"/>
    <x v="1"/>
    <x v="1"/>
    <x v="2"/>
    <x v="263"/>
    <x v="215"/>
  </r>
  <r>
    <s v="AD01-9362"/>
    <x v="0"/>
    <s v="Nov"/>
    <x v="1"/>
    <x v="1"/>
    <s v="Cancelld"/>
    <x v="1"/>
    <x v="1"/>
    <x v="2"/>
    <x v="370"/>
    <x v="338"/>
  </r>
  <r>
    <s v="AD01-9361"/>
    <x v="0"/>
    <s v="Nov"/>
    <x v="1"/>
    <x v="1"/>
    <s v="Cancelld"/>
    <x v="1"/>
    <x v="1"/>
    <x v="2"/>
    <x v="268"/>
    <x v="221"/>
  </r>
  <r>
    <s v="AD01-9362"/>
    <x v="0"/>
    <s v="Oct"/>
    <x v="1"/>
    <x v="1"/>
    <s v="Cancelld"/>
    <x v="1"/>
    <x v="1"/>
    <x v="2"/>
    <x v="233"/>
    <x v="186"/>
  </r>
  <r>
    <s v="AD01-9362"/>
    <x v="0"/>
    <s v="Oct"/>
    <x v="1"/>
    <x v="1"/>
    <s v="Cancelld"/>
    <x v="1"/>
    <x v="1"/>
    <x v="2"/>
    <x v="203"/>
    <x v="164"/>
  </r>
  <r>
    <s v="AD01-9362"/>
    <x v="0"/>
    <s v="Oct"/>
    <x v="1"/>
    <x v="1"/>
    <s v="Cancelld"/>
    <x v="1"/>
    <x v="1"/>
    <x v="2"/>
    <x v="0"/>
    <x v="0"/>
  </r>
  <r>
    <s v="AD01-9362"/>
    <x v="0"/>
    <s v="Oct"/>
    <x v="1"/>
    <x v="1"/>
    <s v="Cancelld"/>
    <x v="1"/>
    <x v="1"/>
    <x v="2"/>
    <x v="235"/>
    <x v="330"/>
  </r>
  <r>
    <s v="AD01-9363"/>
    <x v="0"/>
    <s v="Oct"/>
    <x v="1"/>
    <x v="1"/>
    <s v="Cancelld"/>
    <x v="1"/>
    <x v="1"/>
    <x v="2"/>
    <x v="255"/>
    <x v="207"/>
  </r>
  <r>
    <s v="AD01-9362"/>
    <x v="0"/>
    <s v="Oct"/>
    <x v="1"/>
    <x v="1"/>
    <s v="Cancelld"/>
    <x v="1"/>
    <x v="1"/>
    <x v="2"/>
    <x v="343"/>
    <x v="339"/>
  </r>
  <r>
    <s v="AD01-9361"/>
    <x v="0"/>
    <s v="Oct"/>
    <x v="1"/>
    <x v="1"/>
    <s v="Cancelld"/>
    <x v="1"/>
    <x v="1"/>
    <x v="2"/>
    <x v="359"/>
    <x v="340"/>
  </r>
  <r>
    <s v="AD01-9364"/>
    <x v="0"/>
    <s v="Oct"/>
    <x v="1"/>
    <x v="1"/>
    <s v="Cancelld"/>
    <x v="1"/>
    <x v="1"/>
    <x v="2"/>
    <x v="371"/>
    <x v="341"/>
  </r>
  <r>
    <s v="AD01-9364"/>
    <x v="0"/>
    <s v="Oct"/>
    <x v="1"/>
    <x v="1"/>
    <s v="Cancelld"/>
    <x v="1"/>
    <x v="1"/>
    <x v="2"/>
    <x v="240"/>
    <x v="7"/>
  </r>
  <r>
    <s v="AD01-9362"/>
    <x v="0"/>
    <s v="Oct"/>
    <x v="1"/>
    <x v="1"/>
    <s v="Cancelld"/>
    <x v="1"/>
    <x v="1"/>
    <x v="2"/>
    <x v="372"/>
    <x v="7"/>
  </r>
  <r>
    <s v="AD01-9362"/>
    <x v="0"/>
    <s v="Oct"/>
    <x v="1"/>
    <x v="1"/>
    <s v="Cancelld"/>
    <x v="1"/>
    <x v="1"/>
    <x v="2"/>
    <x v="14"/>
    <x v="12"/>
  </r>
  <r>
    <s v="AD01-9363"/>
    <x v="0"/>
    <s v="Oct"/>
    <x v="1"/>
    <x v="1"/>
    <s v="Cancelld"/>
    <x v="1"/>
    <x v="1"/>
    <x v="2"/>
    <x v="366"/>
    <x v="335"/>
  </r>
  <r>
    <s v="AD01-9364"/>
    <x v="0"/>
    <s v="Oct"/>
    <x v="1"/>
    <x v="1"/>
    <s v="Cancelld"/>
    <x v="1"/>
    <x v="1"/>
    <x v="2"/>
    <x v="213"/>
    <x v="169"/>
  </r>
  <r>
    <s v="AD01-9362"/>
    <x v="0"/>
    <s v="Oct"/>
    <x v="1"/>
    <x v="1"/>
    <s v="Cancelld"/>
    <x v="1"/>
    <x v="1"/>
    <x v="2"/>
    <x v="262"/>
    <x v="214"/>
  </r>
  <r>
    <s v="AD01-9362"/>
    <x v="0"/>
    <s v="Oct"/>
    <x v="1"/>
    <x v="1"/>
    <s v="Cancelld"/>
    <x v="1"/>
    <x v="1"/>
    <x v="2"/>
    <x v="373"/>
    <x v="342"/>
  </r>
  <r>
    <s v="AD01-9361"/>
    <x v="0"/>
    <s v="Oct"/>
    <x v="1"/>
    <x v="1"/>
    <s v="Cancelld"/>
    <x v="1"/>
    <x v="1"/>
    <x v="2"/>
    <x v="247"/>
    <x v="198"/>
  </r>
  <r>
    <s v="AD01-9362"/>
    <x v="0"/>
    <s v="Oct"/>
    <x v="1"/>
    <x v="1"/>
    <s v="Cancelld"/>
    <x v="1"/>
    <x v="1"/>
    <x v="2"/>
    <x v="280"/>
    <x v="233"/>
  </r>
  <r>
    <s v="AD01-9363"/>
    <x v="0"/>
    <s v="Sep"/>
    <x v="1"/>
    <x v="1"/>
    <s v="Cancelld"/>
    <x v="1"/>
    <x v="1"/>
    <x v="2"/>
    <x v="290"/>
    <x v="246"/>
  </r>
  <r>
    <s v="AD01-9362"/>
    <x v="0"/>
    <s v="Sep"/>
    <x v="1"/>
    <x v="1"/>
    <s v="Cancelld"/>
    <x v="1"/>
    <x v="1"/>
    <x v="2"/>
    <x v="217"/>
    <x v="174"/>
  </r>
  <r>
    <s v="AD01-9362"/>
    <x v="0"/>
    <s v="Sep"/>
    <x v="1"/>
    <x v="1"/>
    <s v="Cancelld"/>
    <x v="1"/>
    <x v="1"/>
    <x v="2"/>
    <x v="291"/>
    <x v="290"/>
  </r>
  <r>
    <s v="AD01-9361"/>
    <x v="0"/>
    <s v="Sep"/>
    <x v="1"/>
    <x v="1"/>
    <s v="Cancelld"/>
    <x v="1"/>
    <x v="1"/>
    <x v="2"/>
    <x v="204"/>
    <x v="165"/>
  </r>
  <r>
    <s v="AD01-9364"/>
    <x v="0"/>
    <s v="Sep"/>
    <x v="1"/>
    <x v="1"/>
    <s v="Cancelld"/>
    <x v="1"/>
    <x v="1"/>
    <x v="2"/>
    <x v="244"/>
    <x v="206"/>
  </r>
  <r>
    <s v="AD01-9362"/>
    <x v="0"/>
    <s v="Sep"/>
    <x v="1"/>
    <x v="1"/>
    <s v="Cancelld"/>
    <x v="1"/>
    <x v="1"/>
    <x v="2"/>
    <x v="374"/>
    <x v="343"/>
  </r>
  <r>
    <s v="AD01-9364"/>
    <x v="0"/>
    <s v="Sep"/>
    <x v="1"/>
    <x v="1"/>
    <s v="Cancelld"/>
    <x v="1"/>
    <x v="1"/>
    <x v="2"/>
    <x v="339"/>
    <x v="344"/>
  </r>
  <r>
    <s v="AD01-9364"/>
    <x v="0"/>
    <s v="Sep"/>
    <x v="1"/>
    <x v="1"/>
    <s v="Cancelld"/>
    <x v="1"/>
    <x v="1"/>
    <x v="2"/>
    <x v="375"/>
    <x v="345"/>
  </r>
  <r>
    <s v="AD01-9364"/>
    <x v="0"/>
    <s v="Sep"/>
    <x v="1"/>
    <x v="1"/>
    <s v="Cancelld"/>
    <x v="1"/>
    <x v="1"/>
    <x v="2"/>
    <x v="294"/>
    <x v="7"/>
  </r>
  <r>
    <s v="AD01-9362"/>
    <x v="0"/>
    <s v="Sep"/>
    <x v="1"/>
    <x v="1"/>
    <s v="Cancelld"/>
    <x v="1"/>
    <x v="1"/>
    <x v="2"/>
    <x v="376"/>
    <x v="7"/>
  </r>
  <r>
    <s v="AD01-9362"/>
    <x v="0"/>
    <s v="Sep"/>
    <x v="1"/>
    <x v="1"/>
    <s v="Cancelld"/>
    <x v="1"/>
    <x v="1"/>
    <x v="2"/>
    <x v="13"/>
    <x v="11"/>
  </r>
  <r>
    <s v="AD01-9364"/>
    <x v="0"/>
    <s v="Sep"/>
    <x v="1"/>
    <x v="1"/>
    <s v="Cancelld"/>
    <x v="1"/>
    <x v="1"/>
    <x v="2"/>
    <x v="325"/>
    <x v="294"/>
  </r>
  <r>
    <s v="AD01-9361"/>
    <x v="0"/>
    <s v="Sep"/>
    <x v="1"/>
    <x v="1"/>
    <s v="Cancelld"/>
    <x v="1"/>
    <x v="1"/>
    <x v="2"/>
    <x v="231"/>
    <x v="184"/>
  </r>
  <r>
    <s v="AD01-9362"/>
    <x v="0"/>
    <s v="Sep"/>
    <x v="1"/>
    <x v="1"/>
    <s v="Cancelld"/>
    <x v="1"/>
    <x v="1"/>
    <x v="2"/>
    <x v="261"/>
    <x v="213"/>
  </r>
  <r>
    <s v="AD01-9364"/>
    <x v="0"/>
    <s v="Sep"/>
    <x v="1"/>
    <x v="1"/>
    <s v="Cancelld"/>
    <x v="1"/>
    <x v="1"/>
    <x v="2"/>
    <x v="288"/>
    <x v="244"/>
  </r>
  <r>
    <s v="AD01-9363"/>
    <x v="0"/>
    <s v="Sep"/>
    <x v="1"/>
    <x v="1"/>
    <s v="Cancelld"/>
    <x v="1"/>
    <x v="1"/>
    <x v="2"/>
    <x v="248"/>
    <x v="199"/>
  </r>
  <r>
    <s v="AD01-9361"/>
    <x v="0"/>
    <s v="Mar"/>
    <x v="0"/>
    <x v="1"/>
    <s v="Order assembled"/>
    <x v="1"/>
    <x v="1"/>
    <x v="1"/>
    <x v="285"/>
    <x v="301"/>
  </r>
  <r>
    <s v="AD01-9362"/>
    <x v="0"/>
    <s v="Mar"/>
    <x v="0"/>
    <x v="1"/>
    <s v="Order assembled"/>
    <x v="1"/>
    <x v="1"/>
    <x v="0"/>
    <x v="272"/>
    <x v="225"/>
  </r>
  <r>
    <s v="AD01-9361"/>
    <x v="0"/>
    <s v="Mar"/>
    <x v="0"/>
    <x v="1"/>
    <s v="Order assembled"/>
    <x v="1"/>
    <x v="1"/>
    <x v="1"/>
    <x v="355"/>
    <x v="324"/>
  </r>
  <r>
    <s v="AD01-9365"/>
    <x v="0"/>
    <s v="Mar"/>
    <x v="0"/>
    <x v="1"/>
    <s v="Order assembled"/>
    <x v="1"/>
    <x v="1"/>
    <x v="0"/>
    <x v="350"/>
    <x v="319"/>
  </r>
  <r>
    <s v="AD01-9361"/>
    <x v="0"/>
    <s v="Mar"/>
    <x v="0"/>
    <x v="1"/>
    <s v="Cancelld"/>
    <x v="1"/>
    <x v="1"/>
    <x v="0"/>
    <x v="261"/>
    <x v="213"/>
  </r>
  <r>
    <s v="AD01-9363"/>
    <x v="0"/>
    <s v="Feb"/>
    <x v="1"/>
    <x v="1"/>
    <s v="Order assembled"/>
    <x v="0"/>
    <x v="1"/>
    <x v="1"/>
    <x v="377"/>
    <x v="346"/>
  </r>
  <r>
    <s v="AD01-9364"/>
    <x v="0"/>
    <s v="Feb"/>
    <x v="1"/>
    <x v="1"/>
    <s v="Order assembled"/>
    <x v="0"/>
    <x v="1"/>
    <x v="1"/>
    <x v="378"/>
    <x v="347"/>
  </r>
  <r>
    <s v="AD01-9361"/>
    <x v="0"/>
    <s v="Feb"/>
    <x v="1"/>
    <x v="1"/>
    <s v="Order assembled"/>
    <x v="0"/>
    <x v="1"/>
    <x v="1"/>
    <x v="379"/>
    <x v="348"/>
  </r>
  <r>
    <s v="AD01-9362"/>
    <x v="0"/>
    <s v="Feb"/>
    <x v="1"/>
    <x v="1"/>
    <s v="Order assembled"/>
    <x v="0"/>
    <x v="1"/>
    <x v="1"/>
    <x v="360"/>
    <x v="7"/>
  </r>
  <r>
    <s v="AD01-9362"/>
    <x v="0"/>
    <s v="Feb"/>
    <x v="1"/>
    <x v="1"/>
    <s v="Order assembled"/>
    <x v="0"/>
    <x v="1"/>
    <x v="1"/>
    <x v="326"/>
    <x v="7"/>
  </r>
  <r>
    <s v="AD01-9364"/>
    <x v="0"/>
    <s v="Jan"/>
    <x v="1"/>
    <x v="1"/>
    <s v="Order assembled"/>
    <x v="0"/>
    <x v="1"/>
    <x v="0"/>
    <x v="147"/>
    <x v="121"/>
  </r>
  <r>
    <s v="AD01-9364"/>
    <x v="0"/>
    <s v="Jan"/>
    <x v="1"/>
    <x v="1"/>
    <s v="Order assembled"/>
    <x v="0"/>
    <x v="1"/>
    <x v="0"/>
    <x v="73"/>
    <x v="59"/>
  </r>
  <r>
    <s v="AD01-9363"/>
    <x v="0"/>
    <s v="Jan"/>
    <x v="1"/>
    <x v="1"/>
    <s v="Order assembled"/>
    <x v="0"/>
    <x v="1"/>
    <x v="0"/>
    <x v="332"/>
    <x v="7"/>
  </r>
  <r>
    <s v="AD01-9363"/>
    <x v="0"/>
    <s v="Jan"/>
    <x v="1"/>
    <x v="1"/>
    <s v="Order assembled"/>
    <x v="0"/>
    <x v="1"/>
    <x v="0"/>
    <x v="350"/>
    <x v="319"/>
  </r>
  <r>
    <s v="AD01-9362"/>
    <x v="0"/>
    <s v="Mar"/>
    <x v="1"/>
    <x v="1"/>
    <s v="Order assembled"/>
    <x v="0"/>
    <x v="1"/>
    <x v="1"/>
    <x v="367"/>
    <x v="7"/>
  </r>
  <r>
    <s v="AD01-9362"/>
    <x v="1"/>
    <s v="Dec"/>
    <x v="0"/>
    <x v="0"/>
    <s v="Order assembled"/>
    <x v="1"/>
    <x v="0"/>
    <x v="0"/>
    <x v="28"/>
    <x v="24"/>
  </r>
  <r>
    <s v="AD01-9361"/>
    <x v="1"/>
    <s v="Dec"/>
    <x v="0"/>
    <x v="0"/>
    <s v="Order assembled"/>
    <x v="1"/>
    <x v="0"/>
    <x v="0"/>
    <x v="128"/>
    <x v="106"/>
  </r>
  <r>
    <s v="AD01-9361"/>
    <x v="1"/>
    <s v="Dec"/>
    <x v="0"/>
    <x v="0"/>
    <s v="Order assembled"/>
    <x v="1"/>
    <x v="0"/>
    <x v="0"/>
    <x v="106"/>
    <x v="89"/>
  </r>
  <r>
    <s v="AD01-9364"/>
    <x v="1"/>
    <s v="Dec"/>
    <x v="0"/>
    <x v="0"/>
    <s v="Order assembled"/>
    <x v="1"/>
    <x v="0"/>
    <x v="0"/>
    <x v="37"/>
    <x v="7"/>
  </r>
  <r>
    <s v="AD01-9362"/>
    <x v="1"/>
    <s v="Dec"/>
    <x v="0"/>
    <x v="0"/>
    <s v="Order assembled"/>
    <x v="1"/>
    <x v="0"/>
    <x v="0"/>
    <x v="220"/>
    <x v="7"/>
  </r>
  <r>
    <s v="AD01-9362"/>
    <x v="1"/>
    <s v="Dec"/>
    <x v="0"/>
    <x v="0"/>
    <s v="Order assembled"/>
    <x v="1"/>
    <x v="0"/>
    <x v="0"/>
    <x v="41"/>
    <x v="34"/>
  </r>
  <r>
    <s v="AD01-9362"/>
    <x v="1"/>
    <s v="Dec"/>
    <x v="0"/>
    <x v="0"/>
    <s v="Order assembled"/>
    <x v="1"/>
    <x v="0"/>
    <x v="0"/>
    <x v="225"/>
    <x v="180"/>
  </r>
  <r>
    <s v="AD01-9361"/>
    <x v="1"/>
    <s v="Dec"/>
    <x v="0"/>
    <x v="0"/>
    <s v="Order assembled"/>
    <x v="1"/>
    <x v="0"/>
    <x v="0"/>
    <x v="226"/>
    <x v="181"/>
  </r>
  <r>
    <s v="AD01-9362"/>
    <x v="1"/>
    <s v="Dec"/>
    <x v="0"/>
    <x v="0"/>
    <s v="Order assembled"/>
    <x v="1"/>
    <x v="0"/>
    <x v="0"/>
    <x v="49"/>
    <x v="40"/>
  </r>
  <r>
    <s v="AD01-9362"/>
    <x v="1"/>
    <s v="Dec"/>
    <x v="0"/>
    <x v="0"/>
    <s v="Order assembled"/>
    <x v="1"/>
    <x v="0"/>
    <x v="0"/>
    <x v="123"/>
    <x v="101"/>
  </r>
  <r>
    <s v="AD01-9364"/>
    <x v="1"/>
    <s v="Nov"/>
    <x v="0"/>
    <x v="0"/>
    <s v="Order assembled"/>
    <x v="1"/>
    <x v="0"/>
    <x v="0"/>
    <x v="89"/>
    <x v="74"/>
  </r>
  <r>
    <s v="AD01-9362"/>
    <x v="1"/>
    <s v="Nov"/>
    <x v="0"/>
    <x v="0"/>
    <s v="Order assembled"/>
    <x v="1"/>
    <x v="0"/>
    <x v="0"/>
    <x v="27"/>
    <x v="23"/>
  </r>
  <r>
    <s v="AD01-9363"/>
    <x v="1"/>
    <s v="Nov"/>
    <x v="0"/>
    <x v="0"/>
    <s v="Order assembled"/>
    <x v="1"/>
    <x v="0"/>
    <x v="0"/>
    <x v="3"/>
    <x v="3"/>
  </r>
  <r>
    <s v="AD01-9365"/>
    <x v="1"/>
    <s v="Nov"/>
    <x v="0"/>
    <x v="0"/>
    <s v="Order assembled"/>
    <x v="1"/>
    <x v="0"/>
    <x v="0"/>
    <x v="110"/>
    <x v="7"/>
  </r>
  <r>
    <s v="AD01-9361"/>
    <x v="1"/>
    <s v="Nov"/>
    <x v="0"/>
    <x v="0"/>
    <s v="Order assembled"/>
    <x v="1"/>
    <x v="0"/>
    <x v="0"/>
    <x v="35"/>
    <x v="7"/>
  </r>
  <r>
    <s v="AD01-9361"/>
    <x v="1"/>
    <s v="Nov"/>
    <x v="0"/>
    <x v="0"/>
    <s v="Order assembled"/>
    <x v="1"/>
    <x v="0"/>
    <x v="0"/>
    <x v="36"/>
    <x v="7"/>
  </r>
  <r>
    <s v="AD01-9361"/>
    <x v="1"/>
    <s v="Nov"/>
    <x v="0"/>
    <x v="0"/>
    <s v="Order assembled"/>
    <x v="1"/>
    <x v="0"/>
    <x v="0"/>
    <x v="116"/>
    <x v="96"/>
  </r>
  <r>
    <s v="AD01-9365"/>
    <x v="1"/>
    <s v="Nov"/>
    <x v="0"/>
    <x v="0"/>
    <s v="Order assembled"/>
    <x v="1"/>
    <x v="0"/>
    <x v="0"/>
    <x v="40"/>
    <x v="33"/>
  </r>
  <r>
    <s v="AD01-9363"/>
    <x v="1"/>
    <s v="Nov"/>
    <x v="0"/>
    <x v="0"/>
    <s v="Order assembled"/>
    <x v="1"/>
    <x v="0"/>
    <x v="0"/>
    <x v="87"/>
    <x v="72"/>
  </r>
  <r>
    <s v="AD01-9364"/>
    <x v="1"/>
    <s v="Nov"/>
    <x v="0"/>
    <x v="0"/>
    <s v="Order assembled"/>
    <x v="1"/>
    <x v="0"/>
    <x v="0"/>
    <x v="48"/>
    <x v="39"/>
  </r>
  <r>
    <s v="AD01-9361"/>
    <x v="1"/>
    <s v="Nov"/>
    <x v="0"/>
    <x v="0"/>
    <s v="Order assembled"/>
    <x v="1"/>
    <x v="0"/>
    <x v="0"/>
    <x v="25"/>
    <x v="21"/>
  </r>
  <r>
    <s v="AD01-9364"/>
    <x v="1"/>
    <s v="Oct"/>
    <x v="0"/>
    <x v="0"/>
    <s v="Order assembled"/>
    <x v="1"/>
    <x v="0"/>
    <x v="0"/>
    <x v="127"/>
    <x v="105"/>
  </r>
  <r>
    <s v="AD01-9362"/>
    <x v="1"/>
    <s v="Oct"/>
    <x v="0"/>
    <x v="0"/>
    <s v="Order assembled"/>
    <x v="1"/>
    <x v="0"/>
    <x v="0"/>
    <x v="105"/>
    <x v="88"/>
  </r>
  <r>
    <s v="AD01-9362"/>
    <x v="1"/>
    <s v="Oct"/>
    <x v="0"/>
    <x v="0"/>
    <s v="Order assembled"/>
    <x v="1"/>
    <x v="0"/>
    <x v="0"/>
    <x v="108"/>
    <x v="7"/>
  </r>
  <r>
    <s v="AD01-9363"/>
    <x v="1"/>
    <s v="Oct"/>
    <x v="0"/>
    <x v="0"/>
    <s v="Order assembled"/>
    <x v="1"/>
    <x v="0"/>
    <x v="0"/>
    <x v="109"/>
    <x v="7"/>
  </r>
  <r>
    <s v="AD01-9364"/>
    <x v="1"/>
    <s v="Oct"/>
    <x v="0"/>
    <x v="0"/>
    <s v="Order assembled"/>
    <x v="1"/>
    <x v="0"/>
    <x v="0"/>
    <x v="138"/>
    <x v="114"/>
  </r>
  <r>
    <s v="AD01-9364"/>
    <x v="1"/>
    <s v="Oct"/>
    <x v="0"/>
    <x v="0"/>
    <s v="Order assembled"/>
    <x v="1"/>
    <x v="0"/>
    <x v="0"/>
    <x v="114"/>
    <x v="94"/>
  </r>
  <r>
    <s v="AD01-9364"/>
    <x v="1"/>
    <s v="Oct"/>
    <x v="0"/>
    <x v="0"/>
    <s v="Order assembled"/>
    <x v="1"/>
    <x v="0"/>
    <x v="0"/>
    <x v="115"/>
    <x v="95"/>
  </r>
  <r>
    <s v="AD01-9361"/>
    <x v="1"/>
    <s v="Oct"/>
    <x v="0"/>
    <x v="0"/>
    <s v="Order assembled"/>
    <x v="1"/>
    <x v="0"/>
    <x v="0"/>
    <x v="296"/>
    <x v="253"/>
  </r>
  <r>
    <s v="AD01-9361"/>
    <x v="1"/>
    <s v="Oct"/>
    <x v="0"/>
    <x v="0"/>
    <s v="Order assembled"/>
    <x v="1"/>
    <x v="0"/>
    <x v="0"/>
    <x v="103"/>
    <x v="86"/>
  </r>
  <r>
    <s v="AD01-9361"/>
    <x v="1"/>
    <s v="Apr"/>
    <x v="0"/>
    <x v="0"/>
    <s v="Order assembled"/>
    <x v="0"/>
    <x v="0"/>
    <x v="0"/>
    <x v="319"/>
    <x v="7"/>
  </r>
  <r>
    <s v="AD01-9361"/>
    <x v="1"/>
    <s v="Apr"/>
    <x v="0"/>
    <x v="0"/>
    <s v="Order assembled"/>
    <x v="0"/>
    <x v="0"/>
    <x v="0"/>
    <x v="352"/>
    <x v="7"/>
  </r>
  <r>
    <s v="AD01-9362"/>
    <x v="1"/>
    <s v="Apr"/>
    <x v="0"/>
    <x v="0"/>
    <s v="Order assembled"/>
    <x v="0"/>
    <x v="0"/>
    <x v="1"/>
    <x v="190"/>
    <x v="156"/>
  </r>
  <r>
    <s v="AD01-9362"/>
    <x v="1"/>
    <s v="Apr"/>
    <x v="0"/>
    <x v="0"/>
    <s v="Order assembled"/>
    <x v="0"/>
    <x v="0"/>
    <x v="1"/>
    <x v="54"/>
    <x v="61"/>
  </r>
  <r>
    <s v="AD01-9361"/>
    <x v="1"/>
    <s v="Apr"/>
    <x v="0"/>
    <x v="0"/>
    <s v="Order assembled"/>
    <x v="0"/>
    <x v="0"/>
    <x v="1"/>
    <x v="271"/>
    <x v="224"/>
  </r>
  <r>
    <s v="AD01-9364"/>
    <x v="1"/>
    <s v="Apr"/>
    <x v="0"/>
    <x v="0"/>
    <s v="Order assembled"/>
    <x v="0"/>
    <x v="0"/>
    <x v="1"/>
    <x v="191"/>
    <x v="157"/>
  </r>
  <r>
    <s v="AD01-9361"/>
    <x v="1"/>
    <s v="Apr"/>
    <x v="0"/>
    <x v="0"/>
    <s v="Order assembled"/>
    <x v="0"/>
    <x v="0"/>
    <x v="1"/>
    <x v="77"/>
    <x v="64"/>
  </r>
  <r>
    <s v="AD01-9361"/>
    <x v="1"/>
    <s v="Apr"/>
    <x v="0"/>
    <x v="0"/>
    <s v="Order assembled"/>
    <x v="0"/>
    <x v="0"/>
    <x v="1"/>
    <x v="380"/>
    <x v="7"/>
  </r>
  <r>
    <s v="AD01-9362"/>
    <x v="1"/>
    <s v="Apr"/>
    <x v="0"/>
    <x v="0"/>
    <s v="Order assembled"/>
    <x v="0"/>
    <x v="0"/>
    <x v="1"/>
    <x v="381"/>
    <x v="7"/>
  </r>
  <r>
    <s v="AD01-9362"/>
    <x v="1"/>
    <s v="Apr"/>
    <x v="0"/>
    <x v="0"/>
    <s v="Order assembled"/>
    <x v="0"/>
    <x v="0"/>
    <x v="1"/>
    <x v="382"/>
    <x v="7"/>
  </r>
  <r>
    <s v="AD01-9362"/>
    <x v="1"/>
    <s v="Apr"/>
    <x v="0"/>
    <x v="0"/>
    <s v="Order assembled"/>
    <x v="0"/>
    <x v="0"/>
    <x v="1"/>
    <x v="383"/>
    <x v="349"/>
  </r>
  <r>
    <s v="AD01-9361"/>
    <x v="1"/>
    <s v="Apr"/>
    <x v="0"/>
    <x v="0"/>
    <s v="Order assembled"/>
    <x v="0"/>
    <x v="0"/>
    <x v="1"/>
    <x v="384"/>
    <x v="350"/>
  </r>
  <r>
    <s v="AD01-9362"/>
    <x v="1"/>
    <s v="Apr"/>
    <x v="0"/>
    <x v="0"/>
    <s v="Order assembled"/>
    <x v="0"/>
    <x v="0"/>
    <x v="1"/>
    <x v="145"/>
    <x v="120"/>
  </r>
  <r>
    <s v="AD01-9361"/>
    <x v="1"/>
    <s v="Apr"/>
    <x v="0"/>
    <x v="0"/>
    <s v="Order assembled"/>
    <x v="0"/>
    <x v="0"/>
    <x v="1"/>
    <x v="385"/>
    <x v="351"/>
  </r>
  <r>
    <s v="AD01-9362"/>
    <x v="1"/>
    <s v="Apr"/>
    <x v="0"/>
    <x v="0"/>
    <s v="Order assembled"/>
    <x v="0"/>
    <x v="0"/>
    <x v="1"/>
    <x v="386"/>
    <x v="352"/>
  </r>
  <r>
    <s v="AD01-9361"/>
    <x v="1"/>
    <s v="Apr"/>
    <x v="0"/>
    <x v="0"/>
    <s v="Order assembled"/>
    <x v="0"/>
    <x v="0"/>
    <x v="1"/>
    <x v="277"/>
    <x v="229"/>
  </r>
  <r>
    <s v="AD01-9362"/>
    <x v="1"/>
    <s v="Apr"/>
    <x v="0"/>
    <x v="0"/>
    <s v="Order assembled"/>
    <x v="0"/>
    <x v="0"/>
    <x v="1"/>
    <x v="369"/>
    <x v="353"/>
  </r>
  <r>
    <s v="AD01-9362"/>
    <x v="1"/>
    <s v="Apr"/>
    <x v="0"/>
    <x v="0"/>
    <s v="Order assembled"/>
    <x v="0"/>
    <x v="0"/>
    <x v="1"/>
    <x v="387"/>
    <x v="7"/>
  </r>
  <r>
    <s v="AD01-9362"/>
    <x v="1"/>
    <s v="Apr"/>
    <x v="0"/>
    <x v="0"/>
    <s v="Order assembled"/>
    <x v="0"/>
    <x v="0"/>
    <x v="1"/>
    <x v="362"/>
    <x v="7"/>
  </r>
  <r>
    <s v="AD01-9362"/>
    <x v="1"/>
    <s v="Apr"/>
    <x v="0"/>
    <x v="0"/>
    <s v="Order assembled"/>
    <x v="0"/>
    <x v="0"/>
    <x v="1"/>
    <x v="45"/>
    <x v="36"/>
  </r>
  <r>
    <s v="AD01-9364"/>
    <x v="1"/>
    <s v="Apr"/>
    <x v="0"/>
    <x v="0"/>
    <s v="Order assembled"/>
    <x v="0"/>
    <x v="0"/>
    <x v="1"/>
    <x v="340"/>
    <x v="309"/>
  </r>
  <r>
    <s v="AD01-9362"/>
    <x v="1"/>
    <s v="Apr"/>
    <x v="0"/>
    <x v="0"/>
    <s v="Order assembled"/>
    <x v="0"/>
    <x v="0"/>
    <x v="0"/>
    <x v="388"/>
    <x v="354"/>
  </r>
  <r>
    <s v="AD01-9363"/>
    <x v="1"/>
    <s v="Apr"/>
    <x v="0"/>
    <x v="0"/>
    <s v="Order assembled"/>
    <x v="0"/>
    <x v="0"/>
    <x v="0"/>
    <x v="389"/>
    <x v="355"/>
  </r>
  <r>
    <s v="AD01-9362"/>
    <x v="1"/>
    <s v="Apr"/>
    <x v="0"/>
    <x v="0"/>
    <s v="Order assembled"/>
    <x v="0"/>
    <x v="0"/>
    <x v="0"/>
    <x v="345"/>
    <x v="315"/>
  </r>
  <r>
    <s v="AD01-9361"/>
    <x v="1"/>
    <s v="Apr"/>
    <x v="0"/>
    <x v="0"/>
    <s v="Order assembled"/>
    <x v="0"/>
    <x v="0"/>
    <x v="1"/>
    <x v="390"/>
    <x v="356"/>
  </r>
  <r>
    <s v="AD01-9361"/>
    <x v="1"/>
    <s v="Apr"/>
    <x v="0"/>
    <x v="0"/>
    <s v="Order assembled"/>
    <x v="0"/>
    <x v="0"/>
    <x v="1"/>
    <x v="70"/>
    <x v="56"/>
  </r>
  <r>
    <s v="AD01-9362"/>
    <x v="1"/>
    <s v="Apr"/>
    <x v="0"/>
    <x v="0"/>
    <s v="Order assembled"/>
    <x v="0"/>
    <x v="0"/>
    <x v="1"/>
    <x v="391"/>
    <x v="357"/>
  </r>
  <r>
    <s v="AD01-9361"/>
    <x v="1"/>
    <s v="Aug"/>
    <x v="0"/>
    <x v="0"/>
    <s v="Order assembled"/>
    <x v="0"/>
    <x v="0"/>
    <x v="0"/>
    <x v="1"/>
    <x v="1"/>
  </r>
  <r>
    <s v="AD01-9361"/>
    <x v="1"/>
    <s v="Aug"/>
    <x v="0"/>
    <x v="0"/>
    <s v="Order assembled"/>
    <x v="0"/>
    <x v="0"/>
    <x v="0"/>
    <x v="164"/>
    <x v="135"/>
  </r>
  <r>
    <s v="AD01-9361"/>
    <x v="1"/>
    <s v="Aug"/>
    <x v="0"/>
    <x v="0"/>
    <s v="Order assembled"/>
    <x v="0"/>
    <x v="0"/>
    <x v="0"/>
    <x v="165"/>
    <x v="136"/>
  </r>
  <r>
    <s v="AD01-9364"/>
    <x v="1"/>
    <s v="Aug"/>
    <x v="0"/>
    <x v="0"/>
    <s v="Order assembled"/>
    <x v="0"/>
    <x v="0"/>
    <x v="1"/>
    <x v="352"/>
    <x v="358"/>
  </r>
  <r>
    <s v="AD01-9364"/>
    <x v="1"/>
    <s v="Aug"/>
    <x v="0"/>
    <x v="0"/>
    <s v="Order assembled"/>
    <x v="0"/>
    <x v="0"/>
    <x v="1"/>
    <x v="146"/>
    <x v="7"/>
  </r>
  <r>
    <s v="AD01-9365"/>
    <x v="1"/>
    <s v="Aug"/>
    <x v="0"/>
    <x v="0"/>
    <s v="Order assembled"/>
    <x v="0"/>
    <x v="0"/>
    <x v="1"/>
    <x v="273"/>
    <x v="310"/>
  </r>
  <r>
    <s v="AD01-9361"/>
    <x v="1"/>
    <s v="Aug"/>
    <x v="0"/>
    <x v="0"/>
    <s v="Order assembled"/>
    <x v="0"/>
    <x v="0"/>
    <x v="1"/>
    <x v="131"/>
    <x v="109"/>
  </r>
  <r>
    <s v="AD01-9361"/>
    <x v="1"/>
    <s v="Aug"/>
    <x v="0"/>
    <x v="0"/>
    <s v="Order assembled"/>
    <x v="0"/>
    <x v="0"/>
    <x v="1"/>
    <x v="90"/>
    <x v="76"/>
  </r>
  <r>
    <s v="AD01-9364"/>
    <x v="1"/>
    <s v="Aug"/>
    <x v="0"/>
    <x v="0"/>
    <s v="Order assembled"/>
    <x v="0"/>
    <x v="0"/>
    <x v="0"/>
    <x v="9"/>
    <x v="7"/>
  </r>
  <r>
    <s v="AD01-9362"/>
    <x v="1"/>
    <s v="Aug"/>
    <x v="0"/>
    <x v="0"/>
    <s v="Order assembled"/>
    <x v="0"/>
    <x v="0"/>
    <x v="0"/>
    <x v="171"/>
    <x v="7"/>
  </r>
  <r>
    <s v="AD01-9361"/>
    <x v="1"/>
    <s v="Aug"/>
    <x v="0"/>
    <x v="0"/>
    <s v="Order assembled"/>
    <x v="0"/>
    <x v="0"/>
    <x v="0"/>
    <x v="172"/>
    <x v="7"/>
  </r>
  <r>
    <s v="AD01-9361"/>
    <x v="1"/>
    <s v="Aug"/>
    <x v="0"/>
    <x v="0"/>
    <s v="Order assembled"/>
    <x v="0"/>
    <x v="0"/>
    <x v="1"/>
    <x v="392"/>
    <x v="359"/>
  </r>
  <r>
    <s v="AD01-9361"/>
    <x v="1"/>
    <s v="Aug"/>
    <x v="0"/>
    <x v="0"/>
    <s v="Order assembled"/>
    <x v="0"/>
    <x v="0"/>
    <x v="1"/>
    <x v="393"/>
    <x v="360"/>
  </r>
  <r>
    <s v="AD01-9362"/>
    <x v="1"/>
    <s v="Aug"/>
    <x v="0"/>
    <x v="0"/>
    <s v="Order assembled"/>
    <x v="0"/>
    <x v="0"/>
    <x v="1"/>
    <x v="216"/>
    <x v="172"/>
  </r>
  <r>
    <s v="AD01-9361"/>
    <x v="1"/>
    <s v="Aug"/>
    <x v="0"/>
    <x v="0"/>
    <s v="Order assembled"/>
    <x v="0"/>
    <x v="0"/>
    <x v="0"/>
    <x v="15"/>
    <x v="13"/>
  </r>
  <r>
    <s v="AD01-9361"/>
    <x v="1"/>
    <s v="Aug"/>
    <x v="0"/>
    <x v="0"/>
    <s v="Order assembled"/>
    <x v="0"/>
    <x v="0"/>
    <x v="0"/>
    <x v="177"/>
    <x v="145"/>
  </r>
  <r>
    <s v="AD01-9362"/>
    <x v="1"/>
    <s v="Aug"/>
    <x v="0"/>
    <x v="0"/>
    <s v="Order assembled"/>
    <x v="0"/>
    <x v="0"/>
    <x v="1"/>
    <x v="386"/>
    <x v="352"/>
  </r>
  <r>
    <s v="AD01-9361"/>
    <x v="1"/>
    <s v="Aug"/>
    <x v="0"/>
    <x v="0"/>
    <s v="Order assembled"/>
    <x v="0"/>
    <x v="0"/>
    <x v="1"/>
    <x v="176"/>
    <x v="7"/>
  </r>
  <r>
    <s v="AD01-9361"/>
    <x v="1"/>
    <s v="Aug"/>
    <x v="0"/>
    <x v="0"/>
    <s v="Order assembled"/>
    <x v="0"/>
    <x v="0"/>
    <x v="1"/>
    <x v="374"/>
    <x v="7"/>
  </r>
  <r>
    <s v="AD01-9361"/>
    <x v="1"/>
    <s v="Aug"/>
    <x v="0"/>
    <x v="0"/>
    <s v="Order assembled"/>
    <x v="0"/>
    <x v="0"/>
    <x v="1"/>
    <x v="344"/>
    <x v="313"/>
  </r>
  <r>
    <s v="AD01-9364"/>
    <x v="1"/>
    <s v="Aug"/>
    <x v="0"/>
    <x v="0"/>
    <s v="Order assembled"/>
    <x v="0"/>
    <x v="0"/>
    <x v="1"/>
    <x v="141"/>
    <x v="116"/>
  </r>
  <r>
    <s v="AD01-9365"/>
    <x v="1"/>
    <s v="Aug"/>
    <x v="0"/>
    <x v="0"/>
    <s v="Order assembled"/>
    <x v="0"/>
    <x v="0"/>
    <x v="1"/>
    <x v="355"/>
    <x v="324"/>
  </r>
  <r>
    <s v="AD01-9361"/>
    <x v="1"/>
    <s v="Aug"/>
    <x v="0"/>
    <x v="0"/>
    <s v="Order assembled"/>
    <x v="0"/>
    <x v="0"/>
    <x v="0"/>
    <x v="268"/>
    <x v="221"/>
  </r>
  <r>
    <s v="AD01-9365"/>
    <x v="1"/>
    <s v="Aug"/>
    <x v="0"/>
    <x v="0"/>
    <s v="Order assembled"/>
    <x v="0"/>
    <x v="0"/>
    <x v="0"/>
    <x v="253"/>
    <x v="204"/>
  </r>
  <r>
    <s v="AD01-9362"/>
    <x v="1"/>
    <s v="Aug"/>
    <x v="0"/>
    <x v="0"/>
    <s v="Order assembled"/>
    <x v="0"/>
    <x v="0"/>
    <x v="0"/>
    <x v="241"/>
    <x v="192"/>
  </r>
  <r>
    <s v="AD01-9364"/>
    <x v="1"/>
    <s v="Aug"/>
    <x v="0"/>
    <x v="0"/>
    <s v="Order assembled"/>
    <x v="0"/>
    <x v="0"/>
    <x v="1"/>
    <x v="345"/>
    <x v="315"/>
  </r>
  <r>
    <s v="AD01-9362"/>
    <x v="1"/>
    <s v="Aug"/>
    <x v="0"/>
    <x v="0"/>
    <s v="Order assembled"/>
    <x v="0"/>
    <x v="0"/>
    <x v="1"/>
    <x v="201"/>
    <x v="162"/>
  </r>
  <r>
    <s v="AD01-9364"/>
    <x v="1"/>
    <s v="Aug"/>
    <x v="0"/>
    <x v="0"/>
    <s v="Order assembled"/>
    <x v="0"/>
    <x v="0"/>
    <x v="1"/>
    <x v="394"/>
    <x v="361"/>
  </r>
  <r>
    <s v="AD01-9361"/>
    <x v="1"/>
    <s v="Dec"/>
    <x v="0"/>
    <x v="0"/>
    <s v="Order assembled"/>
    <x v="0"/>
    <x v="0"/>
    <x v="1"/>
    <x v="233"/>
    <x v="362"/>
  </r>
  <r>
    <s v="AD01-9362"/>
    <x v="1"/>
    <s v="Dec"/>
    <x v="0"/>
    <x v="0"/>
    <s v="Order assembled"/>
    <x v="0"/>
    <x v="0"/>
    <x v="1"/>
    <x v="203"/>
    <x v="164"/>
  </r>
  <r>
    <s v="AD01-9361"/>
    <x v="1"/>
    <s v="Dec"/>
    <x v="0"/>
    <x v="0"/>
    <s v="Order assembled"/>
    <x v="0"/>
    <x v="0"/>
    <x v="1"/>
    <x v="235"/>
    <x v="330"/>
  </r>
  <r>
    <s v="AD01-9362"/>
    <x v="1"/>
    <s v="Dec"/>
    <x v="0"/>
    <x v="0"/>
    <s v="Order assembled"/>
    <x v="0"/>
    <x v="0"/>
    <x v="1"/>
    <x v="204"/>
    <x v="165"/>
  </r>
  <r>
    <s v="AD01-9361"/>
    <x v="1"/>
    <s v="Dec"/>
    <x v="0"/>
    <x v="0"/>
    <s v="Order assembled"/>
    <x v="0"/>
    <x v="0"/>
    <x v="1"/>
    <x v="395"/>
    <x v="363"/>
  </r>
  <r>
    <s v="AD01-9363"/>
    <x v="1"/>
    <s v="Dec"/>
    <x v="0"/>
    <x v="0"/>
    <s v="Order assembled"/>
    <x v="0"/>
    <x v="0"/>
    <x v="1"/>
    <x v="239"/>
    <x v="190"/>
  </r>
  <r>
    <s v="AD01-9364"/>
    <x v="1"/>
    <s v="Dec"/>
    <x v="0"/>
    <x v="0"/>
    <s v="Order assembled"/>
    <x v="0"/>
    <x v="0"/>
    <x v="1"/>
    <x v="39"/>
    <x v="7"/>
  </r>
  <r>
    <s v="AD01-9362"/>
    <x v="1"/>
    <s v="Dec"/>
    <x v="0"/>
    <x v="0"/>
    <s v="Order assembled"/>
    <x v="0"/>
    <x v="0"/>
    <x v="1"/>
    <x v="366"/>
    <x v="335"/>
  </r>
  <r>
    <s v="AD01-9362"/>
    <x v="1"/>
    <s v="Dec"/>
    <x v="0"/>
    <x v="0"/>
    <s v="Order assembled"/>
    <x v="0"/>
    <x v="0"/>
    <x v="1"/>
    <x v="213"/>
    <x v="169"/>
  </r>
  <r>
    <s v="AD01-9361"/>
    <x v="1"/>
    <s v="Dec"/>
    <x v="0"/>
    <x v="0"/>
    <s v="Order assembled"/>
    <x v="0"/>
    <x v="0"/>
    <x v="1"/>
    <x v="242"/>
    <x v="193"/>
  </r>
  <r>
    <s v="AD01-9361"/>
    <x v="1"/>
    <s v="Feb"/>
    <x v="0"/>
    <x v="0"/>
    <s v="Order assembled"/>
    <x v="0"/>
    <x v="0"/>
    <x v="0"/>
    <x v="55"/>
    <x v="7"/>
  </r>
  <r>
    <s v="AD01-9362"/>
    <x v="1"/>
    <s v="Feb"/>
    <x v="0"/>
    <x v="0"/>
    <s v="Order assembled"/>
    <x v="0"/>
    <x v="0"/>
    <x v="0"/>
    <x v="31"/>
    <x v="7"/>
  </r>
  <r>
    <s v="AD01-9361"/>
    <x v="1"/>
    <s v="Feb"/>
    <x v="0"/>
    <x v="0"/>
    <s v="Order assembled"/>
    <x v="0"/>
    <x v="0"/>
    <x v="0"/>
    <x v="217"/>
    <x v="7"/>
  </r>
  <r>
    <s v="AD01-9361"/>
    <x v="1"/>
    <s v="Feb"/>
    <x v="0"/>
    <x v="0"/>
    <s v="Order assembled"/>
    <x v="0"/>
    <x v="0"/>
    <x v="1"/>
    <x v="217"/>
    <x v="174"/>
  </r>
  <r>
    <s v="AD01-9364"/>
    <x v="1"/>
    <s v="Feb"/>
    <x v="0"/>
    <x v="0"/>
    <s v="Order assembled"/>
    <x v="0"/>
    <x v="0"/>
    <x v="1"/>
    <x v="167"/>
    <x v="138"/>
  </r>
  <r>
    <s v="AD01-9365"/>
    <x v="1"/>
    <s v="Feb"/>
    <x v="0"/>
    <x v="0"/>
    <s v="Order assembled"/>
    <x v="0"/>
    <x v="0"/>
    <x v="1"/>
    <x v="319"/>
    <x v="288"/>
  </r>
  <r>
    <s v="AD01-9362"/>
    <x v="1"/>
    <s v="Feb"/>
    <x v="0"/>
    <x v="0"/>
    <s v="Order assembled"/>
    <x v="0"/>
    <x v="0"/>
    <x v="1"/>
    <x v="219"/>
    <x v="176"/>
  </r>
  <r>
    <s v="AD01-9361"/>
    <x v="1"/>
    <s v="Feb"/>
    <x v="0"/>
    <x v="0"/>
    <s v="Order assembled"/>
    <x v="0"/>
    <x v="0"/>
    <x v="1"/>
    <x v="361"/>
    <x v="329"/>
  </r>
  <r>
    <s v="AD01-9362"/>
    <x v="1"/>
    <s v="Feb"/>
    <x v="0"/>
    <x v="0"/>
    <s v="Order assembled"/>
    <x v="0"/>
    <x v="0"/>
    <x v="0"/>
    <x v="396"/>
    <x v="7"/>
  </r>
  <r>
    <s v="AD01-9365"/>
    <x v="1"/>
    <s v="Feb"/>
    <x v="0"/>
    <x v="0"/>
    <s v="Order assembled"/>
    <x v="0"/>
    <x v="0"/>
    <x v="0"/>
    <x v="397"/>
    <x v="7"/>
  </r>
  <r>
    <s v="AD01-9363"/>
    <x v="1"/>
    <s v="Feb"/>
    <x v="0"/>
    <x v="0"/>
    <s v="Order assembled"/>
    <x v="0"/>
    <x v="0"/>
    <x v="0"/>
    <x v="398"/>
    <x v="7"/>
  </r>
  <r>
    <s v="AD01-9361"/>
    <x v="1"/>
    <s v="Feb"/>
    <x v="0"/>
    <x v="0"/>
    <s v="Order assembled"/>
    <x v="0"/>
    <x v="0"/>
    <x v="1"/>
    <x v="399"/>
    <x v="364"/>
  </r>
  <r>
    <s v="AD01-9363"/>
    <x v="1"/>
    <s v="Feb"/>
    <x v="0"/>
    <x v="0"/>
    <s v="Order assembled"/>
    <x v="0"/>
    <x v="0"/>
    <x v="1"/>
    <x v="400"/>
    <x v="365"/>
  </r>
  <r>
    <s v="AD01-9362"/>
    <x v="1"/>
    <s v="Feb"/>
    <x v="0"/>
    <x v="0"/>
    <s v="Order assembled"/>
    <x v="0"/>
    <x v="0"/>
    <x v="1"/>
    <x v="26"/>
    <x v="22"/>
  </r>
  <r>
    <s v="AD01-9364"/>
    <x v="1"/>
    <s v="Feb"/>
    <x v="0"/>
    <x v="0"/>
    <s v="Order assembled"/>
    <x v="0"/>
    <x v="0"/>
    <x v="0"/>
    <x v="349"/>
    <x v="366"/>
  </r>
  <r>
    <s v="AD01-9363"/>
    <x v="1"/>
    <s v="Feb"/>
    <x v="0"/>
    <x v="0"/>
    <s v="Order assembled"/>
    <x v="0"/>
    <x v="0"/>
    <x v="0"/>
    <x v="376"/>
    <x v="367"/>
  </r>
  <r>
    <s v="AD01-9362"/>
    <x v="1"/>
    <s v="Feb"/>
    <x v="0"/>
    <x v="0"/>
    <s v="Order assembled"/>
    <x v="0"/>
    <x v="0"/>
    <x v="1"/>
    <x v="376"/>
    <x v="367"/>
  </r>
  <r>
    <s v="AD01-9362"/>
    <x v="1"/>
    <s v="Feb"/>
    <x v="0"/>
    <x v="0"/>
    <s v="Order assembled"/>
    <x v="0"/>
    <x v="0"/>
    <x v="1"/>
    <x v="401"/>
    <x v="7"/>
  </r>
  <r>
    <s v="AD01-9361"/>
    <x v="1"/>
    <s v="Feb"/>
    <x v="0"/>
    <x v="0"/>
    <s v="Order assembled"/>
    <x v="0"/>
    <x v="0"/>
    <x v="1"/>
    <x v="321"/>
    <x v="7"/>
  </r>
  <r>
    <s v="AD01-9361"/>
    <x v="1"/>
    <s v="Feb"/>
    <x v="0"/>
    <x v="0"/>
    <s v="Order assembled"/>
    <x v="0"/>
    <x v="0"/>
    <x v="1"/>
    <x v="231"/>
    <x v="184"/>
  </r>
  <r>
    <s v="AD01-9365"/>
    <x v="1"/>
    <s v="Feb"/>
    <x v="0"/>
    <x v="0"/>
    <s v="Order assembled"/>
    <x v="0"/>
    <x v="0"/>
    <x v="1"/>
    <x v="182"/>
    <x v="148"/>
  </r>
  <r>
    <s v="AD01-9362"/>
    <x v="1"/>
    <s v="Feb"/>
    <x v="0"/>
    <x v="0"/>
    <s v="Order assembled"/>
    <x v="0"/>
    <x v="0"/>
    <x v="1"/>
    <x v="365"/>
    <x v="334"/>
  </r>
  <r>
    <s v="AD01-9362"/>
    <x v="1"/>
    <s v="Feb"/>
    <x v="0"/>
    <x v="0"/>
    <s v="Order assembled"/>
    <x v="0"/>
    <x v="0"/>
    <x v="0"/>
    <x v="71"/>
    <x v="57"/>
  </r>
  <r>
    <s v="AD01-9362"/>
    <x v="1"/>
    <s v="Feb"/>
    <x v="0"/>
    <x v="0"/>
    <s v="Order assembled"/>
    <x v="0"/>
    <x v="0"/>
    <x v="0"/>
    <x v="402"/>
    <x v="368"/>
  </r>
  <r>
    <s v="AD01-9362"/>
    <x v="1"/>
    <s v="Feb"/>
    <x v="0"/>
    <x v="0"/>
    <s v="Order assembled"/>
    <x v="0"/>
    <x v="0"/>
    <x v="0"/>
    <x v="403"/>
    <x v="369"/>
  </r>
  <r>
    <s v="AD01-9365"/>
    <x v="1"/>
    <s v="Feb"/>
    <x v="0"/>
    <x v="0"/>
    <s v="Order assembled"/>
    <x v="0"/>
    <x v="0"/>
    <x v="1"/>
    <x v="402"/>
    <x v="368"/>
  </r>
  <r>
    <s v="AD01-9363"/>
    <x v="1"/>
    <s v="Feb"/>
    <x v="0"/>
    <x v="0"/>
    <s v="Order assembled"/>
    <x v="0"/>
    <x v="0"/>
    <x v="1"/>
    <x v="144"/>
    <x v="119"/>
  </r>
  <r>
    <s v="AD01-9361"/>
    <x v="1"/>
    <s v="Feb"/>
    <x v="0"/>
    <x v="0"/>
    <s v="Order assembled"/>
    <x v="0"/>
    <x v="0"/>
    <x v="1"/>
    <x v="378"/>
    <x v="347"/>
  </r>
  <r>
    <s v="AD01-9364"/>
    <x v="1"/>
    <s v="Jan"/>
    <x v="0"/>
    <x v="0"/>
    <s v="Order assembled"/>
    <x v="0"/>
    <x v="0"/>
    <x v="0"/>
    <x v="168"/>
    <x v="7"/>
  </r>
  <r>
    <s v="AD01-9362"/>
    <x v="1"/>
    <s v="Jan"/>
    <x v="0"/>
    <x v="0"/>
    <s v="Order assembled"/>
    <x v="0"/>
    <x v="0"/>
    <x v="0"/>
    <x v="129"/>
    <x v="7"/>
  </r>
  <r>
    <s v="AD01-9364"/>
    <x v="1"/>
    <s v="Jan"/>
    <x v="0"/>
    <x v="0"/>
    <s v="Order assembled"/>
    <x v="0"/>
    <x v="0"/>
    <x v="1"/>
    <x v="31"/>
    <x v="27"/>
  </r>
  <r>
    <s v="AD01-9362"/>
    <x v="1"/>
    <s v="Jan"/>
    <x v="0"/>
    <x v="0"/>
    <s v="Order assembled"/>
    <x v="0"/>
    <x v="0"/>
    <x v="1"/>
    <x v="2"/>
    <x v="2"/>
  </r>
  <r>
    <s v="AD01-9364"/>
    <x v="1"/>
    <s v="Jan"/>
    <x v="0"/>
    <x v="0"/>
    <s v="Order assembled"/>
    <x v="0"/>
    <x v="0"/>
    <x v="1"/>
    <x v="34"/>
    <x v="30"/>
  </r>
  <r>
    <s v="AD01-9361"/>
    <x v="1"/>
    <s v="Jan"/>
    <x v="0"/>
    <x v="0"/>
    <s v="Order assembled"/>
    <x v="0"/>
    <x v="0"/>
    <x v="1"/>
    <x v="169"/>
    <x v="140"/>
  </r>
  <r>
    <s v="AD01-9362"/>
    <x v="1"/>
    <s v="Jan"/>
    <x v="0"/>
    <x v="0"/>
    <s v="Order assembled"/>
    <x v="0"/>
    <x v="0"/>
    <x v="1"/>
    <x v="320"/>
    <x v="289"/>
  </r>
  <r>
    <s v="AD01-9361"/>
    <x v="1"/>
    <s v="Jan"/>
    <x v="0"/>
    <x v="0"/>
    <s v="Order assembled"/>
    <x v="0"/>
    <x v="0"/>
    <x v="0"/>
    <x v="404"/>
    <x v="7"/>
  </r>
  <r>
    <s v="AD01-9362"/>
    <x v="1"/>
    <s v="Jan"/>
    <x v="0"/>
    <x v="0"/>
    <s v="Order assembled"/>
    <x v="0"/>
    <x v="0"/>
    <x v="0"/>
    <x v="405"/>
    <x v="7"/>
  </r>
  <r>
    <s v="AD01-9364"/>
    <x v="1"/>
    <s v="Jan"/>
    <x v="0"/>
    <x v="0"/>
    <s v="Order assembled"/>
    <x v="0"/>
    <x v="0"/>
    <x v="0"/>
    <x v="406"/>
    <x v="7"/>
  </r>
  <r>
    <s v="AD01-9361"/>
    <x v="1"/>
    <s v="Jan"/>
    <x v="0"/>
    <x v="0"/>
    <s v="Order assembled"/>
    <x v="0"/>
    <x v="0"/>
    <x v="1"/>
    <x v="407"/>
    <x v="370"/>
  </r>
  <r>
    <s v="AD01-9361"/>
    <x v="1"/>
    <s v="Jan"/>
    <x v="0"/>
    <x v="0"/>
    <s v="Order assembled"/>
    <x v="0"/>
    <x v="0"/>
    <x v="1"/>
    <x v="408"/>
    <x v="371"/>
  </r>
  <r>
    <s v="AD01-9362"/>
    <x v="1"/>
    <s v="Jan"/>
    <x v="0"/>
    <x v="0"/>
    <s v="Order assembled"/>
    <x v="0"/>
    <x v="0"/>
    <x v="1"/>
    <x v="163"/>
    <x v="134"/>
  </r>
  <r>
    <s v="AD01-9362"/>
    <x v="1"/>
    <s v="Jan"/>
    <x v="0"/>
    <x v="0"/>
    <s v="Order assembled"/>
    <x v="0"/>
    <x v="0"/>
    <x v="0"/>
    <x v="228"/>
    <x v="183"/>
  </r>
  <r>
    <s v="AD01-9361"/>
    <x v="1"/>
    <s v="Jan"/>
    <x v="0"/>
    <x v="0"/>
    <s v="Order assembled"/>
    <x v="0"/>
    <x v="0"/>
    <x v="0"/>
    <x v="197"/>
    <x v="160"/>
  </r>
  <r>
    <s v="AD01-9361"/>
    <x v="1"/>
    <s v="Jan"/>
    <x v="0"/>
    <x v="0"/>
    <s v="Order assembled"/>
    <x v="0"/>
    <x v="0"/>
    <x v="0"/>
    <x v="66"/>
    <x v="53"/>
  </r>
  <r>
    <s v="AD01-9362"/>
    <x v="1"/>
    <s v="Jan"/>
    <x v="0"/>
    <x v="0"/>
    <s v="Order assembled"/>
    <x v="0"/>
    <x v="0"/>
    <x v="1"/>
    <x v="349"/>
    <x v="366"/>
  </r>
  <r>
    <s v="AD01-9361"/>
    <x v="1"/>
    <s v="Jan"/>
    <x v="0"/>
    <x v="0"/>
    <s v="Order assembled"/>
    <x v="0"/>
    <x v="0"/>
    <x v="1"/>
    <x v="409"/>
    <x v="7"/>
  </r>
  <r>
    <s v="AD01-9361"/>
    <x v="1"/>
    <s v="Jan"/>
    <x v="0"/>
    <x v="0"/>
    <s v="Order assembled"/>
    <x v="0"/>
    <x v="0"/>
    <x v="1"/>
    <x v="251"/>
    <x v="7"/>
  </r>
  <r>
    <s v="AD01-9362"/>
    <x v="1"/>
    <s v="Jan"/>
    <x v="0"/>
    <x v="0"/>
    <s v="Order assembled"/>
    <x v="0"/>
    <x v="0"/>
    <x v="1"/>
    <x v="47"/>
    <x v="38"/>
  </r>
  <r>
    <s v="AD01-9362"/>
    <x v="1"/>
    <s v="Jan"/>
    <x v="0"/>
    <x v="0"/>
    <s v="Order assembled"/>
    <x v="0"/>
    <x v="0"/>
    <x v="1"/>
    <x v="19"/>
    <x v="15"/>
  </r>
  <r>
    <s v="AD01-9364"/>
    <x v="1"/>
    <s v="Jan"/>
    <x v="0"/>
    <x v="0"/>
    <s v="Order assembled"/>
    <x v="0"/>
    <x v="0"/>
    <x v="1"/>
    <x v="324"/>
    <x v="293"/>
  </r>
  <r>
    <s v="AD01-9363"/>
    <x v="1"/>
    <s v="Jan"/>
    <x v="0"/>
    <x v="0"/>
    <s v="Order assembled"/>
    <x v="0"/>
    <x v="0"/>
    <x v="0"/>
    <x v="232"/>
    <x v="185"/>
  </r>
  <r>
    <s v="AD01-9362"/>
    <x v="1"/>
    <s v="Jan"/>
    <x v="0"/>
    <x v="0"/>
    <s v="Order assembled"/>
    <x v="0"/>
    <x v="0"/>
    <x v="0"/>
    <x v="215"/>
    <x v="171"/>
  </r>
  <r>
    <s v="AD01-9361"/>
    <x v="1"/>
    <s v="Jan"/>
    <x v="0"/>
    <x v="0"/>
    <s v="Order assembled"/>
    <x v="0"/>
    <x v="0"/>
    <x v="0"/>
    <x v="201"/>
    <x v="162"/>
  </r>
  <r>
    <s v="AD01-9364"/>
    <x v="1"/>
    <s v="Jan"/>
    <x v="0"/>
    <x v="0"/>
    <s v="Order assembled"/>
    <x v="0"/>
    <x v="0"/>
    <x v="1"/>
    <x v="188"/>
    <x v="154"/>
  </r>
  <r>
    <s v="AD01-9364"/>
    <x v="1"/>
    <s v="Jan"/>
    <x v="0"/>
    <x v="0"/>
    <s v="Order assembled"/>
    <x v="0"/>
    <x v="0"/>
    <x v="1"/>
    <x v="377"/>
    <x v="346"/>
  </r>
  <r>
    <s v="AD01-9361"/>
    <x v="1"/>
    <s v="Jul"/>
    <x v="0"/>
    <x v="0"/>
    <s v="Order assembled"/>
    <x v="0"/>
    <x v="0"/>
    <x v="0"/>
    <x v="148"/>
    <x v="122"/>
  </r>
  <r>
    <s v="AD01-9361"/>
    <x v="1"/>
    <s v="Jul"/>
    <x v="0"/>
    <x v="0"/>
    <s v="Order assembled"/>
    <x v="0"/>
    <x v="0"/>
    <x v="0"/>
    <x v="0"/>
    <x v="0"/>
  </r>
  <r>
    <s v="AD01-9364"/>
    <x v="1"/>
    <s v="Jul"/>
    <x v="0"/>
    <x v="0"/>
    <s v="Order assembled"/>
    <x v="0"/>
    <x v="0"/>
    <x v="1"/>
    <x v="319"/>
    <x v="372"/>
  </r>
  <r>
    <s v="AD01-9362"/>
    <x v="1"/>
    <s v="Jul"/>
    <x v="0"/>
    <x v="0"/>
    <s v="Order assembled"/>
    <x v="0"/>
    <x v="0"/>
    <x v="1"/>
    <x v="129"/>
    <x v="107"/>
  </r>
  <r>
    <s v="AD01-9362"/>
    <x v="1"/>
    <s v="Jul"/>
    <x v="0"/>
    <x v="0"/>
    <s v="Order assembled"/>
    <x v="0"/>
    <x v="0"/>
    <x v="1"/>
    <x v="233"/>
    <x v="186"/>
  </r>
  <r>
    <s v="AD01-9363"/>
    <x v="1"/>
    <s v="Jul"/>
    <x v="0"/>
    <x v="0"/>
    <s v="Order assembled"/>
    <x v="0"/>
    <x v="0"/>
    <x v="1"/>
    <x v="361"/>
    <x v="329"/>
  </r>
  <r>
    <s v="AD01-9362"/>
    <x v="1"/>
    <s v="Jul"/>
    <x v="0"/>
    <x v="0"/>
    <s v="Order assembled"/>
    <x v="0"/>
    <x v="0"/>
    <x v="1"/>
    <x v="170"/>
    <x v="141"/>
  </r>
  <r>
    <s v="AD01-9364"/>
    <x v="1"/>
    <s v="Jul"/>
    <x v="0"/>
    <x v="0"/>
    <s v="Order assembled"/>
    <x v="0"/>
    <x v="0"/>
    <x v="1"/>
    <x v="235"/>
    <x v="330"/>
  </r>
  <r>
    <s v="AD01-9362"/>
    <x v="1"/>
    <s v="Jul"/>
    <x v="0"/>
    <x v="0"/>
    <s v="Order assembled"/>
    <x v="0"/>
    <x v="0"/>
    <x v="1"/>
    <x v="151"/>
    <x v="7"/>
  </r>
  <r>
    <s v="AD01-9361"/>
    <x v="1"/>
    <s v="Jul"/>
    <x v="0"/>
    <x v="0"/>
    <s v="Order assembled"/>
    <x v="0"/>
    <x v="0"/>
    <x v="1"/>
    <x v="7"/>
    <x v="7"/>
  </r>
  <r>
    <s v="AD01-9361"/>
    <x v="1"/>
    <s v="Jul"/>
    <x v="0"/>
    <x v="0"/>
    <s v="Order assembled"/>
    <x v="0"/>
    <x v="0"/>
    <x v="1"/>
    <x v="8"/>
    <x v="7"/>
  </r>
  <r>
    <s v="AD01-9361"/>
    <x v="1"/>
    <s v="Jul"/>
    <x v="0"/>
    <x v="0"/>
    <s v="Order assembled"/>
    <x v="0"/>
    <x v="0"/>
    <x v="1"/>
    <x v="410"/>
    <x v="373"/>
  </r>
  <r>
    <s v="AD01-9362"/>
    <x v="1"/>
    <s v="Jul"/>
    <x v="0"/>
    <x v="0"/>
    <s v="Order assembled"/>
    <x v="0"/>
    <x v="0"/>
    <x v="1"/>
    <x v="411"/>
    <x v="374"/>
  </r>
  <r>
    <s v="AD01-9362"/>
    <x v="1"/>
    <s v="Jul"/>
    <x v="0"/>
    <x v="0"/>
    <s v="Order assembled"/>
    <x v="0"/>
    <x v="0"/>
    <x v="1"/>
    <x v="157"/>
    <x v="129"/>
  </r>
  <r>
    <s v="AD01-9362"/>
    <x v="1"/>
    <s v="Jul"/>
    <x v="0"/>
    <x v="0"/>
    <s v="Order assembled"/>
    <x v="0"/>
    <x v="0"/>
    <x v="1"/>
    <x v="13"/>
    <x v="11"/>
  </r>
  <r>
    <s v="AD01-9362"/>
    <x v="1"/>
    <s v="Jul"/>
    <x v="0"/>
    <x v="0"/>
    <s v="Order assembled"/>
    <x v="0"/>
    <x v="0"/>
    <x v="1"/>
    <x v="14"/>
    <x v="12"/>
  </r>
  <r>
    <s v="AD01-9361"/>
    <x v="1"/>
    <s v="Jul"/>
    <x v="0"/>
    <x v="0"/>
    <s v="Order assembled"/>
    <x v="0"/>
    <x v="0"/>
    <x v="1"/>
    <x v="12"/>
    <x v="7"/>
  </r>
  <r>
    <s v="AD01-9361"/>
    <x v="1"/>
    <s v="Jul"/>
    <x v="0"/>
    <x v="0"/>
    <s v="Order assembled"/>
    <x v="0"/>
    <x v="0"/>
    <x v="1"/>
    <x v="327"/>
    <x v="7"/>
  </r>
  <r>
    <s v="AD01-9364"/>
    <x v="1"/>
    <s v="Jul"/>
    <x v="0"/>
    <x v="0"/>
    <s v="Order assembled"/>
    <x v="0"/>
    <x v="0"/>
    <x v="1"/>
    <x v="365"/>
    <x v="334"/>
  </r>
  <r>
    <s v="AD01-9362"/>
    <x v="1"/>
    <s v="Jul"/>
    <x v="0"/>
    <x v="0"/>
    <s v="Order assembled"/>
    <x v="0"/>
    <x v="0"/>
    <x v="1"/>
    <x v="184"/>
    <x v="150"/>
  </r>
  <r>
    <s v="AD01-9363"/>
    <x v="1"/>
    <s v="Jul"/>
    <x v="0"/>
    <x v="0"/>
    <s v="Order assembled"/>
    <x v="0"/>
    <x v="0"/>
    <x v="1"/>
    <x v="366"/>
    <x v="335"/>
  </r>
  <r>
    <s v="AD01-9361"/>
    <x v="1"/>
    <s v="Jul"/>
    <x v="0"/>
    <x v="0"/>
    <s v="Order assembled"/>
    <x v="0"/>
    <x v="0"/>
    <x v="0"/>
    <x v="284"/>
    <x v="239"/>
  </r>
  <r>
    <s v="AD01-9361"/>
    <x v="1"/>
    <s v="Jul"/>
    <x v="0"/>
    <x v="0"/>
    <s v="Order assembled"/>
    <x v="0"/>
    <x v="0"/>
    <x v="0"/>
    <x v="248"/>
    <x v="199"/>
  </r>
  <r>
    <s v="AD01-9365"/>
    <x v="1"/>
    <s v="Jul"/>
    <x v="0"/>
    <x v="0"/>
    <s v="Order assembled"/>
    <x v="0"/>
    <x v="0"/>
    <x v="0"/>
    <x v="280"/>
    <x v="233"/>
  </r>
  <r>
    <s v="AD01-9362"/>
    <x v="1"/>
    <s v="Jul"/>
    <x v="0"/>
    <x v="0"/>
    <s v="Order assembled"/>
    <x v="0"/>
    <x v="0"/>
    <x v="1"/>
    <x v="389"/>
    <x v="355"/>
  </r>
  <r>
    <s v="AD01-9361"/>
    <x v="1"/>
    <s v="Jul"/>
    <x v="0"/>
    <x v="0"/>
    <s v="Order assembled"/>
    <x v="0"/>
    <x v="0"/>
    <x v="1"/>
    <x v="215"/>
    <x v="171"/>
  </r>
  <r>
    <s v="AD01-9364"/>
    <x v="1"/>
    <s v="Jul"/>
    <x v="0"/>
    <x v="0"/>
    <s v="Order assembled"/>
    <x v="0"/>
    <x v="0"/>
    <x v="1"/>
    <x v="412"/>
    <x v="375"/>
  </r>
  <r>
    <s v="AD01-9362"/>
    <x v="1"/>
    <s v="Jun"/>
    <x v="0"/>
    <x v="0"/>
    <s v="Order assembled"/>
    <x v="0"/>
    <x v="0"/>
    <x v="0"/>
    <x v="233"/>
    <x v="7"/>
  </r>
  <r>
    <s v="AD01-9364"/>
    <x v="1"/>
    <s v="Jun"/>
    <x v="0"/>
    <x v="0"/>
    <s v="Order assembled"/>
    <x v="0"/>
    <x v="0"/>
    <x v="0"/>
    <x v="146"/>
    <x v="7"/>
  </r>
  <r>
    <s v="AD01-9362"/>
    <x v="1"/>
    <s v="Jun"/>
    <x v="0"/>
    <x v="0"/>
    <s v="Order assembled"/>
    <x v="0"/>
    <x v="0"/>
    <x v="0"/>
    <x v="147"/>
    <x v="121"/>
  </r>
  <r>
    <s v="AD01-9361"/>
    <x v="1"/>
    <s v="Jun"/>
    <x v="0"/>
    <x v="0"/>
    <s v="Order assembled"/>
    <x v="0"/>
    <x v="0"/>
    <x v="1"/>
    <x v="168"/>
    <x v="139"/>
  </r>
  <r>
    <s v="AD01-9361"/>
    <x v="1"/>
    <s v="Jun"/>
    <x v="0"/>
    <x v="0"/>
    <s v="Order assembled"/>
    <x v="0"/>
    <x v="0"/>
    <x v="1"/>
    <x v="290"/>
    <x v="246"/>
  </r>
  <r>
    <s v="AD01-9361"/>
    <x v="1"/>
    <s v="Jun"/>
    <x v="0"/>
    <x v="0"/>
    <s v="Order assembled"/>
    <x v="0"/>
    <x v="0"/>
    <x v="1"/>
    <x v="320"/>
    <x v="289"/>
  </r>
  <r>
    <s v="AD01-9362"/>
    <x v="1"/>
    <s v="Jun"/>
    <x v="0"/>
    <x v="0"/>
    <s v="Order assembled"/>
    <x v="0"/>
    <x v="0"/>
    <x v="1"/>
    <x v="6"/>
    <x v="6"/>
  </r>
  <r>
    <s v="AD01-9361"/>
    <x v="1"/>
    <s v="Jun"/>
    <x v="0"/>
    <x v="0"/>
    <s v="Order assembled"/>
    <x v="0"/>
    <x v="0"/>
    <x v="1"/>
    <x v="291"/>
    <x v="290"/>
  </r>
  <r>
    <s v="AD01-9362"/>
    <x v="1"/>
    <s v="Jun"/>
    <x v="0"/>
    <x v="0"/>
    <s v="Order assembled"/>
    <x v="0"/>
    <x v="0"/>
    <x v="1"/>
    <x v="94"/>
    <x v="7"/>
  </r>
  <r>
    <s v="AD01-9362"/>
    <x v="1"/>
    <s v="Jun"/>
    <x v="0"/>
    <x v="0"/>
    <s v="Order assembled"/>
    <x v="0"/>
    <x v="0"/>
    <x v="1"/>
    <x v="150"/>
    <x v="7"/>
  </r>
  <r>
    <s v="AD01-9361"/>
    <x v="1"/>
    <s v="Jun"/>
    <x v="0"/>
    <x v="0"/>
    <s v="Order assembled"/>
    <x v="0"/>
    <x v="0"/>
    <x v="1"/>
    <x v="413"/>
    <x v="376"/>
  </r>
  <r>
    <s v="AD01-9364"/>
    <x v="1"/>
    <s v="Jun"/>
    <x v="0"/>
    <x v="0"/>
    <s v="Order assembled"/>
    <x v="0"/>
    <x v="0"/>
    <x v="1"/>
    <x v="414"/>
    <x v="377"/>
  </r>
  <r>
    <s v="AD01-9362"/>
    <x v="1"/>
    <s v="Jun"/>
    <x v="0"/>
    <x v="0"/>
    <s v="Order assembled"/>
    <x v="0"/>
    <x v="0"/>
    <x v="1"/>
    <x v="52"/>
    <x v="43"/>
  </r>
  <r>
    <s v="AD01-9364"/>
    <x v="1"/>
    <s v="Jun"/>
    <x v="0"/>
    <x v="0"/>
    <s v="Order assembled"/>
    <x v="0"/>
    <x v="0"/>
    <x v="1"/>
    <x v="239"/>
    <x v="190"/>
  </r>
  <r>
    <s v="AD01-9362"/>
    <x v="1"/>
    <s v="Jun"/>
    <x v="0"/>
    <x v="0"/>
    <s v="Order assembled"/>
    <x v="0"/>
    <x v="0"/>
    <x v="1"/>
    <x v="155"/>
    <x v="127"/>
  </r>
  <r>
    <s v="AD01-9361"/>
    <x v="1"/>
    <s v="Jun"/>
    <x v="0"/>
    <x v="0"/>
    <s v="Order assembled"/>
    <x v="0"/>
    <x v="0"/>
    <x v="1"/>
    <x v="156"/>
    <x v="128"/>
  </r>
  <r>
    <s v="AD01-9362"/>
    <x v="1"/>
    <s v="Jun"/>
    <x v="0"/>
    <x v="0"/>
    <s v="Order assembled"/>
    <x v="0"/>
    <x v="0"/>
    <x v="1"/>
    <x v="385"/>
    <x v="351"/>
  </r>
  <r>
    <s v="AD01-9362"/>
    <x v="1"/>
    <s v="Jun"/>
    <x v="0"/>
    <x v="0"/>
    <s v="Order assembled"/>
    <x v="0"/>
    <x v="0"/>
    <x v="1"/>
    <x v="154"/>
    <x v="7"/>
  </r>
  <r>
    <s v="AD01-9361"/>
    <x v="1"/>
    <s v="Jun"/>
    <x v="0"/>
    <x v="0"/>
    <s v="Order assembled"/>
    <x v="0"/>
    <x v="0"/>
    <x v="1"/>
    <x v="346"/>
    <x v="7"/>
  </r>
  <r>
    <s v="AD01-9361"/>
    <x v="1"/>
    <s v="Jun"/>
    <x v="0"/>
    <x v="0"/>
    <s v="Order assembled"/>
    <x v="0"/>
    <x v="0"/>
    <x v="1"/>
    <x v="324"/>
    <x v="293"/>
  </r>
  <r>
    <s v="AD01-9361"/>
    <x v="1"/>
    <s v="Jun"/>
    <x v="0"/>
    <x v="0"/>
    <s v="Order assembled"/>
    <x v="0"/>
    <x v="0"/>
    <x v="1"/>
    <x v="325"/>
    <x v="294"/>
  </r>
  <r>
    <s v="AD01-9361"/>
    <x v="1"/>
    <s v="Jun"/>
    <x v="0"/>
    <x v="0"/>
    <s v="Order assembled"/>
    <x v="0"/>
    <x v="0"/>
    <x v="0"/>
    <x v="302"/>
    <x v="259"/>
  </r>
  <r>
    <s v="AD01-9364"/>
    <x v="1"/>
    <s v="Jun"/>
    <x v="0"/>
    <x v="0"/>
    <s v="Order assembled"/>
    <x v="0"/>
    <x v="0"/>
    <x v="0"/>
    <x v="289"/>
    <x v="245"/>
  </r>
  <r>
    <s v="AD01-9361"/>
    <x v="1"/>
    <s v="Jun"/>
    <x v="0"/>
    <x v="0"/>
    <s v="Order assembled"/>
    <x v="0"/>
    <x v="0"/>
    <x v="1"/>
    <x v="388"/>
    <x v="354"/>
  </r>
  <r>
    <s v="AD01-9362"/>
    <x v="1"/>
    <s v="Jun"/>
    <x v="0"/>
    <x v="0"/>
    <s v="Order assembled"/>
    <x v="0"/>
    <x v="0"/>
    <x v="1"/>
    <x v="232"/>
    <x v="185"/>
  </r>
  <r>
    <s v="AD01-9364"/>
    <x v="1"/>
    <s v="Mar"/>
    <x v="0"/>
    <x v="0"/>
    <s v="Order assembled"/>
    <x v="0"/>
    <x v="0"/>
    <x v="0"/>
    <x v="203"/>
    <x v="7"/>
  </r>
  <r>
    <s v="AD01-9361"/>
    <x v="1"/>
    <s v="Mar"/>
    <x v="0"/>
    <x v="0"/>
    <s v="Order assembled"/>
    <x v="0"/>
    <x v="0"/>
    <x v="0"/>
    <x v="190"/>
    <x v="7"/>
  </r>
  <r>
    <s v="AD01-9364"/>
    <x v="1"/>
    <s v="Mar"/>
    <x v="0"/>
    <x v="0"/>
    <s v="Order assembled"/>
    <x v="0"/>
    <x v="0"/>
    <x v="0"/>
    <x v="57"/>
    <x v="7"/>
  </r>
  <r>
    <s v="AD01-9361"/>
    <x v="1"/>
    <s v="Mar"/>
    <x v="0"/>
    <x v="0"/>
    <s v="Order assembled"/>
    <x v="0"/>
    <x v="0"/>
    <x v="1"/>
    <x v="203"/>
    <x v="164"/>
  </r>
  <r>
    <s v="AD01-9361"/>
    <x v="1"/>
    <s v="Mar"/>
    <x v="0"/>
    <x v="0"/>
    <s v="Order assembled"/>
    <x v="0"/>
    <x v="0"/>
    <x v="1"/>
    <x v="53"/>
    <x v="75"/>
  </r>
  <r>
    <s v="AD01-9361"/>
    <x v="1"/>
    <s v="Mar"/>
    <x v="0"/>
    <x v="0"/>
    <s v="Order assembled"/>
    <x v="0"/>
    <x v="0"/>
    <x v="1"/>
    <x v="352"/>
    <x v="321"/>
  </r>
  <r>
    <s v="AD01-9362"/>
    <x v="1"/>
    <s v="Mar"/>
    <x v="0"/>
    <x v="0"/>
    <s v="Order assembled"/>
    <x v="0"/>
    <x v="0"/>
    <x v="1"/>
    <x v="204"/>
    <x v="165"/>
  </r>
  <r>
    <s v="AD01-9361"/>
    <x v="1"/>
    <s v="Mar"/>
    <x v="0"/>
    <x v="0"/>
    <s v="Order assembled"/>
    <x v="0"/>
    <x v="0"/>
    <x v="1"/>
    <x v="93"/>
    <x v="79"/>
  </r>
  <r>
    <s v="AD01-9364"/>
    <x v="1"/>
    <s v="Mar"/>
    <x v="0"/>
    <x v="0"/>
    <s v="Order assembled"/>
    <x v="0"/>
    <x v="0"/>
    <x v="1"/>
    <x v="273"/>
    <x v="310"/>
  </r>
  <r>
    <s v="AD01-9362"/>
    <x v="1"/>
    <s v="Mar"/>
    <x v="0"/>
    <x v="0"/>
    <s v="Order assembled"/>
    <x v="0"/>
    <x v="0"/>
    <x v="0"/>
    <x v="415"/>
    <x v="7"/>
  </r>
  <r>
    <s v="AD01-9362"/>
    <x v="1"/>
    <s v="Mar"/>
    <x v="0"/>
    <x v="0"/>
    <s v="Order assembled"/>
    <x v="0"/>
    <x v="0"/>
    <x v="0"/>
    <x v="416"/>
    <x v="7"/>
  </r>
  <r>
    <s v="AD01-9362"/>
    <x v="1"/>
    <s v="Mar"/>
    <x v="0"/>
    <x v="0"/>
    <s v="Order assembled"/>
    <x v="0"/>
    <x v="0"/>
    <x v="1"/>
    <x v="417"/>
    <x v="378"/>
  </r>
  <r>
    <s v="AD01-9362"/>
    <x v="1"/>
    <s v="Mar"/>
    <x v="0"/>
    <x v="0"/>
    <s v="Order assembled"/>
    <x v="0"/>
    <x v="0"/>
    <x v="1"/>
    <x v="189"/>
    <x v="155"/>
  </r>
  <r>
    <s v="AD01-9361"/>
    <x v="1"/>
    <s v="Mar"/>
    <x v="0"/>
    <x v="0"/>
    <s v="Order assembled"/>
    <x v="0"/>
    <x v="0"/>
    <x v="0"/>
    <x v="372"/>
    <x v="379"/>
  </r>
  <r>
    <s v="AD01-9361"/>
    <x v="1"/>
    <s v="Mar"/>
    <x v="0"/>
    <x v="0"/>
    <s v="Order assembled"/>
    <x v="0"/>
    <x v="0"/>
    <x v="0"/>
    <x v="369"/>
    <x v="353"/>
  </r>
  <r>
    <s v="AD01-9362"/>
    <x v="1"/>
    <s v="Mar"/>
    <x v="0"/>
    <x v="0"/>
    <s v="Order assembled"/>
    <x v="0"/>
    <x v="0"/>
    <x v="0"/>
    <x v="335"/>
    <x v="380"/>
  </r>
  <r>
    <s v="AD01-9362"/>
    <x v="1"/>
    <s v="Mar"/>
    <x v="0"/>
    <x v="0"/>
    <s v="Order assembled"/>
    <x v="0"/>
    <x v="0"/>
    <x v="1"/>
    <x v="372"/>
    <x v="379"/>
  </r>
  <r>
    <s v="AD01-9362"/>
    <x v="1"/>
    <s v="Mar"/>
    <x v="0"/>
    <x v="0"/>
    <s v="Order assembled"/>
    <x v="0"/>
    <x v="0"/>
    <x v="1"/>
    <x v="418"/>
    <x v="7"/>
  </r>
  <r>
    <s v="AD01-9364"/>
    <x v="1"/>
    <s v="Mar"/>
    <x v="0"/>
    <x v="0"/>
    <s v="Order assembled"/>
    <x v="0"/>
    <x v="0"/>
    <x v="1"/>
    <x v="213"/>
    <x v="169"/>
  </r>
  <r>
    <s v="AD01-9362"/>
    <x v="1"/>
    <s v="Mar"/>
    <x v="0"/>
    <x v="0"/>
    <s v="Order assembled"/>
    <x v="0"/>
    <x v="0"/>
    <x v="1"/>
    <x v="100"/>
    <x v="83"/>
  </r>
  <r>
    <s v="AD01-9362"/>
    <x v="1"/>
    <s v="Mar"/>
    <x v="0"/>
    <x v="0"/>
    <s v="Order assembled"/>
    <x v="0"/>
    <x v="0"/>
    <x v="1"/>
    <x v="344"/>
    <x v="313"/>
  </r>
  <r>
    <s v="AD01-9364"/>
    <x v="1"/>
    <s v="Mar"/>
    <x v="0"/>
    <x v="0"/>
    <s v="Order assembled"/>
    <x v="0"/>
    <x v="0"/>
    <x v="0"/>
    <x v="390"/>
    <x v="356"/>
  </r>
  <r>
    <s v="AD01-9362"/>
    <x v="1"/>
    <s v="Mar"/>
    <x v="0"/>
    <x v="0"/>
    <s v="Order assembled"/>
    <x v="0"/>
    <x v="0"/>
    <x v="0"/>
    <x v="419"/>
    <x v="381"/>
  </r>
  <r>
    <s v="AD01-9361"/>
    <x v="1"/>
    <s v="Mar"/>
    <x v="0"/>
    <x v="0"/>
    <s v="Order assembled"/>
    <x v="0"/>
    <x v="0"/>
    <x v="1"/>
    <x v="403"/>
    <x v="369"/>
  </r>
  <r>
    <s v="AD01-9361"/>
    <x v="1"/>
    <s v="Mar"/>
    <x v="0"/>
    <x v="0"/>
    <s v="Order assembled"/>
    <x v="0"/>
    <x v="0"/>
    <x v="1"/>
    <x v="379"/>
    <x v="348"/>
  </r>
  <r>
    <s v="AD01-9364"/>
    <x v="1"/>
    <s v="May"/>
    <x v="0"/>
    <x v="0"/>
    <s v="Order assembled"/>
    <x v="0"/>
    <x v="0"/>
    <x v="0"/>
    <x v="271"/>
    <x v="7"/>
  </r>
  <r>
    <s v="AD01-9361"/>
    <x v="1"/>
    <s v="May"/>
    <x v="0"/>
    <x v="0"/>
    <s v="Order assembled"/>
    <x v="0"/>
    <x v="0"/>
    <x v="0"/>
    <x v="254"/>
    <x v="7"/>
  </r>
  <r>
    <s v="AD01-9361"/>
    <x v="1"/>
    <s v="May"/>
    <x v="0"/>
    <x v="0"/>
    <s v="Order assembled"/>
    <x v="0"/>
    <x v="0"/>
    <x v="0"/>
    <x v="290"/>
    <x v="7"/>
  </r>
  <r>
    <s v="AD01-9361"/>
    <x v="1"/>
    <s v="May"/>
    <x v="0"/>
    <x v="0"/>
    <s v="Order assembled"/>
    <x v="0"/>
    <x v="0"/>
    <x v="1"/>
    <x v="57"/>
    <x v="46"/>
  </r>
  <r>
    <s v="AD01-9363"/>
    <x v="1"/>
    <s v="May"/>
    <x v="0"/>
    <x v="0"/>
    <s v="Order assembled"/>
    <x v="0"/>
    <x v="0"/>
    <x v="1"/>
    <x v="29"/>
    <x v="25"/>
  </r>
  <r>
    <s v="AD01-9362"/>
    <x v="1"/>
    <s v="May"/>
    <x v="0"/>
    <x v="0"/>
    <s v="Order assembled"/>
    <x v="0"/>
    <x v="0"/>
    <x v="1"/>
    <x v="254"/>
    <x v="205"/>
  </r>
  <r>
    <s v="AD01-9362"/>
    <x v="1"/>
    <s v="May"/>
    <x v="0"/>
    <x v="0"/>
    <s v="Order assembled"/>
    <x v="0"/>
    <x v="0"/>
    <x v="1"/>
    <x v="58"/>
    <x v="47"/>
  </r>
  <r>
    <s v="AD01-9362"/>
    <x v="1"/>
    <s v="May"/>
    <x v="0"/>
    <x v="0"/>
    <s v="Order assembled"/>
    <x v="0"/>
    <x v="0"/>
    <x v="1"/>
    <x v="32"/>
    <x v="28"/>
  </r>
  <r>
    <s v="AD01-9363"/>
    <x v="1"/>
    <s v="May"/>
    <x v="0"/>
    <x v="0"/>
    <s v="Order assembled"/>
    <x v="0"/>
    <x v="0"/>
    <x v="1"/>
    <x v="257"/>
    <x v="306"/>
  </r>
  <r>
    <s v="AD01-9362"/>
    <x v="1"/>
    <s v="May"/>
    <x v="0"/>
    <x v="0"/>
    <s v="Order assembled"/>
    <x v="0"/>
    <x v="0"/>
    <x v="1"/>
    <x v="420"/>
    <x v="7"/>
  </r>
  <r>
    <s v="AD01-9362"/>
    <x v="1"/>
    <s v="May"/>
    <x v="0"/>
    <x v="0"/>
    <s v="Order assembled"/>
    <x v="0"/>
    <x v="0"/>
    <x v="1"/>
    <x v="421"/>
    <x v="7"/>
  </r>
  <r>
    <s v="AD01-9365"/>
    <x v="1"/>
    <s v="May"/>
    <x v="0"/>
    <x v="0"/>
    <s v="Order assembled"/>
    <x v="0"/>
    <x v="0"/>
    <x v="1"/>
    <x v="422"/>
    <x v="7"/>
  </r>
  <r>
    <s v="AD01-9361"/>
    <x v="1"/>
    <s v="May"/>
    <x v="0"/>
    <x v="0"/>
    <s v="Order assembled"/>
    <x v="0"/>
    <x v="0"/>
    <x v="1"/>
    <x v="423"/>
    <x v="382"/>
  </r>
  <r>
    <s v="AD01-9364"/>
    <x v="1"/>
    <s v="May"/>
    <x v="0"/>
    <x v="0"/>
    <s v="Order assembled"/>
    <x v="0"/>
    <x v="0"/>
    <x v="1"/>
    <x v="124"/>
    <x v="102"/>
  </r>
  <r>
    <s v="AD01-9362"/>
    <x v="1"/>
    <s v="May"/>
    <x v="0"/>
    <x v="0"/>
    <s v="Order assembled"/>
    <x v="0"/>
    <x v="0"/>
    <x v="1"/>
    <x v="260"/>
    <x v="212"/>
  </r>
  <r>
    <s v="AD01-9363"/>
    <x v="1"/>
    <s v="May"/>
    <x v="0"/>
    <x v="0"/>
    <s v="Order assembled"/>
    <x v="0"/>
    <x v="0"/>
    <x v="1"/>
    <x v="293"/>
    <x v="249"/>
  </r>
  <r>
    <s v="AD01-9364"/>
    <x v="1"/>
    <s v="May"/>
    <x v="0"/>
    <x v="0"/>
    <s v="Order assembled"/>
    <x v="0"/>
    <x v="0"/>
    <x v="1"/>
    <x v="335"/>
    <x v="380"/>
  </r>
  <r>
    <s v="AD01-9362"/>
    <x v="1"/>
    <s v="May"/>
    <x v="0"/>
    <x v="0"/>
    <s v="Order assembled"/>
    <x v="0"/>
    <x v="0"/>
    <x v="1"/>
    <x v="80"/>
    <x v="7"/>
  </r>
  <r>
    <s v="AD01-9361"/>
    <x v="1"/>
    <s v="May"/>
    <x v="0"/>
    <x v="0"/>
    <s v="Order assembled"/>
    <x v="0"/>
    <x v="0"/>
    <x v="1"/>
    <x v="353"/>
    <x v="7"/>
  </r>
  <r>
    <s v="AD01-9363"/>
    <x v="1"/>
    <s v="May"/>
    <x v="0"/>
    <x v="0"/>
    <s v="Order assembled"/>
    <x v="0"/>
    <x v="0"/>
    <x v="1"/>
    <x v="200"/>
    <x v="161"/>
  </r>
  <r>
    <s v="AD01-9365"/>
    <x v="1"/>
    <s v="May"/>
    <x v="0"/>
    <x v="0"/>
    <s v="Order assembled"/>
    <x v="0"/>
    <x v="0"/>
    <x v="1"/>
    <x v="21"/>
    <x v="17"/>
  </r>
  <r>
    <s v="AD01-9362"/>
    <x v="1"/>
    <s v="May"/>
    <x v="0"/>
    <x v="0"/>
    <s v="Order assembled"/>
    <x v="0"/>
    <x v="0"/>
    <x v="1"/>
    <x v="330"/>
    <x v="299"/>
  </r>
  <r>
    <s v="AD01-9361"/>
    <x v="1"/>
    <s v="May"/>
    <x v="0"/>
    <x v="0"/>
    <s v="Order assembled"/>
    <x v="0"/>
    <x v="0"/>
    <x v="0"/>
    <x v="269"/>
    <x v="222"/>
  </r>
  <r>
    <s v="AD01-9362"/>
    <x v="1"/>
    <s v="May"/>
    <x v="0"/>
    <x v="0"/>
    <s v="Order assembled"/>
    <x v="0"/>
    <x v="0"/>
    <x v="0"/>
    <x v="295"/>
    <x v="252"/>
  </r>
  <r>
    <s v="AD01-9363"/>
    <x v="1"/>
    <s v="May"/>
    <x v="0"/>
    <x v="0"/>
    <s v="Order assembled"/>
    <x v="0"/>
    <x v="0"/>
    <x v="0"/>
    <x v="242"/>
    <x v="193"/>
  </r>
  <r>
    <s v="AD01-9362"/>
    <x v="1"/>
    <s v="May"/>
    <x v="0"/>
    <x v="0"/>
    <s v="Order assembled"/>
    <x v="0"/>
    <x v="0"/>
    <x v="1"/>
    <x v="419"/>
    <x v="381"/>
  </r>
  <r>
    <s v="AD01-9362"/>
    <x v="1"/>
    <s v="May"/>
    <x v="0"/>
    <x v="0"/>
    <s v="Order assembled"/>
    <x v="0"/>
    <x v="0"/>
    <x v="1"/>
    <x v="50"/>
    <x v="41"/>
  </r>
  <r>
    <s v="AD01-9361"/>
    <x v="1"/>
    <s v="May"/>
    <x v="0"/>
    <x v="0"/>
    <s v="Order assembled"/>
    <x v="0"/>
    <x v="0"/>
    <x v="1"/>
    <x v="424"/>
    <x v="383"/>
  </r>
  <r>
    <s v="AD01-9362"/>
    <x v="1"/>
    <s v="Nov"/>
    <x v="0"/>
    <x v="0"/>
    <s v="Order assembled"/>
    <x v="0"/>
    <x v="0"/>
    <x v="1"/>
    <x v="290"/>
    <x v="384"/>
  </r>
  <r>
    <s v="AD01-9361"/>
    <x v="1"/>
    <s v="Nov"/>
    <x v="0"/>
    <x v="0"/>
    <s v="Order assembled"/>
    <x v="0"/>
    <x v="0"/>
    <x v="1"/>
    <x v="217"/>
    <x v="174"/>
  </r>
  <r>
    <s v="AD01-9361"/>
    <x v="1"/>
    <s v="Nov"/>
    <x v="0"/>
    <x v="0"/>
    <s v="Order assembled"/>
    <x v="0"/>
    <x v="0"/>
    <x v="1"/>
    <x v="291"/>
    <x v="290"/>
  </r>
  <r>
    <s v="AD01-9361"/>
    <x v="1"/>
    <s v="Nov"/>
    <x v="0"/>
    <x v="0"/>
    <s v="Order assembled"/>
    <x v="0"/>
    <x v="0"/>
    <x v="1"/>
    <x v="425"/>
    <x v="385"/>
  </r>
  <r>
    <s v="AD01-9365"/>
    <x v="1"/>
    <s v="Nov"/>
    <x v="0"/>
    <x v="0"/>
    <s v="Order assembled"/>
    <x v="0"/>
    <x v="0"/>
    <x v="1"/>
    <x v="426"/>
    <x v="386"/>
  </r>
  <r>
    <s v="AD01-9362"/>
    <x v="1"/>
    <s v="Nov"/>
    <x v="0"/>
    <x v="0"/>
    <s v="Order assembled"/>
    <x v="0"/>
    <x v="0"/>
    <x v="1"/>
    <x v="293"/>
    <x v="249"/>
  </r>
  <r>
    <s v="AD01-9365"/>
    <x v="1"/>
    <s v="Nov"/>
    <x v="0"/>
    <x v="0"/>
    <s v="Order assembled"/>
    <x v="0"/>
    <x v="0"/>
    <x v="1"/>
    <x v="113"/>
    <x v="7"/>
  </r>
  <r>
    <s v="AD01-9361"/>
    <x v="1"/>
    <s v="Nov"/>
    <x v="0"/>
    <x v="0"/>
    <s v="Order assembled"/>
    <x v="0"/>
    <x v="0"/>
    <x v="1"/>
    <x v="325"/>
    <x v="294"/>
  </r>
  <r>
    <s v="AD01-9361"/>
    <x v="1"/>
    <s v="Nov"/>
    <x v="0"/>
    <x v="0"/>
    <s v="Order assembled"/>
    <x v="0"/>
    <x v="0"/>
    <x v="1"/>
    <x v="231"/>
    <x v="184"/>
  </r>
  <r>
    <s v="AD01-9362"/>
    <x v="1"/>
    <s v="Nov"/>
    <x v="0"/>
    <x v="0"/>
    <s v="Order assembled"/>
    <x v="0"/>
    <x v="0"/>
    <x v="1"/>
    <x v="295"/>
    <x v="252"/>
  </r>
  <r>
    <s v="AD01-9361"/>
    <x v="1"/>
    <s v="Nov"/>
    <x v="0"/>
    <x v="0"/>
    <s v="Order assembled"/>
    <x v="0"/>
    <x v="0"/>
    <x v="1"/>
    <x v="403"/>
    <x v="369"/>
  </r>
  <r>
    <s v="AD01-9362"/>
    <x v="1"/>
    <s v="Oct"/>
    <x v="0"/>
    <x v="0"/>
    <s v="Order assembled"/>
    <x v="0"/>
    <x v="0"/>
    <x v="1"/>
    <x v="254"/>
    <x v="387"/>
  </r>
  <r>
    <s v="AD01-9364"/>
    <x v="1"/>
    <s v="Oct"/>
    <x v="0"/>
    <x v="0"/>
    <s v="Order assembled"/>
    <x v="0"/>
    <x v="0"/>
    <x v="1"/>
    <x v="31"/>
    <x v="27"/>
  </r>
  <r>
    <s v="AD01-9362"/>
    <x v="1"/>
    <s v="Oct"/>
    <x v="0"/>
    <x v="0"/>
    <s v="Order assembled"/>
    <x v="0"/>
    <x v="0"/>
    <x v="1"/>
    <x v="257"/>
    <x v="306"/>
  </r>
  <r>
    <s v="AD01-9364"/>
    <x v="1"/>
    <s v="Oct"/>
    <x v="0"/>
    <x v="0"/>
    <s v="Order assembled"/>
    <x v="0"/>
    <x v="0"/>
    <x v="1"/>
    <x v="219"/>
    <x v="176"/>
  </r>
  <r>
    <s v="AD01-9362"/>
    <x v="1"/>
    <s v="Oct"/>
    <x v="0"/>
    <x v="0"/>
    <s v="Order assembled"/>
    <x v="0"/>
    <x v="0"/>
    <x v="0"/>
    <x v="133"/>
    <x v="7"/>
  </r>
  <r>
    <s v="AD01-9365"/>
    <x v="1"/>
    <s v="Oct"/>
    <x v="0"/>
    <x v="0"/>
    <s v="Order assembled"/>
    <x v="0"/>
    <x v="0"/>
    <x v="1"/>
    <x v="427"/>
    <x v="388"/>
  </r>
  <r>
    <s v="AD01-9364"/>
    <x v="1"/>
    <s v="Oct"/>
    <x v="0"/>
    <x v="0"/>
    <s v="Order assembled"/>
    <x v="0"/>
    <x v="0"/>
    <x v="1"/>
    <x v="428"/>
    <x v="389"/>
  </r>
  <r>
    <s v="AD01-9364"/>
    <x v="1"/>
    <s v="Oct"/>
    <x v="0"/>
    <x v="0"/>
    <s v="Order assembled"/>
    <x v="0"/>
    <x v="0"/>
    <x v="1"/>
    <x v="260"/>
    <x v="212"/>
  </r>
  <r>
    <s v="AD01-9362"/>
    <x v="1"/>
    <s v="Oct"/>
    <x v="0"/>
    <x v="0"/>
    <s v="Order assembled"/>
    <x v="0"/>
    <x v="0"/>
    <x v="1"/>
    <x v="135"/>
    <x v="7"/>
  </r>
  <r>
    <s v="AD01-9362"/>
    <x v="1"/>
    <s v="Oct"/>
    <x v="0"/>
    <x v="0"/>
    <s v="Order assembled"/>
    <x v="0"/>
    <x v="0"/>
    <x v="1"/>
    <x v="330"/>
    <x v="299"/>
  </r>
  <r>
    <s v="AD01-9362"/>
    <x v="1"/>
    <s v="Oct"/>
    <x v="0"/>
    <x v="0"/>
    <s v="Order assembled"/>
    <x v="0"/>
    <x v="0"/>
    <x v="1"/>
    <x v="47"/>
    <x v="38"/>
  </r>
  <r>
    <s v="AD01-9362"/>
    <x v="1"/>
    <s v="Oct"/>
    <x v="0"/>
    <x v="0"/>
    <s v="Order assembled"/>
    <x v="0"/>
    <x v="0"/>
    <x v="0"/>
    <x v="270"/>
    <x v="223"/>
  </r>
  <r>
    <s v="AD01-9363"/>
    <x v="1"/>
    <s v="Oct"/>
    <x v="0"/>
    <x v="0"/>
    <s v="Order assembled"/>
    <x v="0"/>
    <x v="0"/>
    <x v="1"/>
    <x v="402"/>
    <x v="368"/>
  </r>
  <r>
    <s v="AD01-9361"/>
    <x v="1"/>
    <s v="Sep"/>
    <x v="0"/>
    <x v="0"/>
    <s v="Order assembled"/>
    <x v="0"/>
    <x v="0"/>
    <x v="0"/>
    <x v="166"/>
    <x v="137"/>
  </r>
  <r>
    <s v="AD01-9364"/>
    <x v="1"/>
    <s v="Sep"/>
    <x v="0"/>
    <x v="0"/>
    <s v="Order assembled"/>
    <x v="0"/>
    <x v="0"/>
    <x v="0"/>
    <x v="125"/>
    <x v="103"/>
  </r>
  <r>
    <s v="AD01-9361"/>
    <x v="1"/>
    <s v="Sep"/>
    <x v="0"/>
    <x v="0"/>
    <s v="Order assembled"/>
    <x v="0"/>
    <x v="0"/>
    <x v="0"/>
    <x v="126"/>
    <x v="104"/>
  </r>
  <r>
    <s v="AD01-9364"/>
    <x v="1"/>
    <s v="Sep"/>
    <x v="0"/>
    <x v="0"/>
    <s v="Order assembled"/>
    <x v="0"/>
    <x v="0"/>
    <x v="1"/>
    <x v="271"/>
    <x v="390"/>
  </r>
  <r>
    <s v="AD01-9361"/>
    <x v="1"/>
    <s v="Sep"/>
    <x v="0"/>
    <x v="0"/>
    <s v="Order assembled"/>
    <x v="0"/>
    <x v="0"/>
    <x v="1"/>
    <x v="55"/>
    <x v="44"/>
  </r>
  <r>
    <s v="AD01-9361"/>
    <x v="1"/>
    <s v="Sep"/>
    <x v="0"/>
    <x v="0"/>
    <s v="Order assembled"/>
    <x v="0"/>
    <x v="0"/>
    <x v="1"/>
    <x v="34"/>
    <x v="30"/>
  </r>
  <r>
    <s v="AD01-9361"/>
    <x v="1"/>
    <s v="Sep"/>
    <x v="0"/>
    <x v="0"/>
    <s v="Order assembled"/>
    <x v="0"/>
    <x v="0"/>
    <x v="1"/>
    <x v="285"/>
    <x v="301"/>
  </r>
  <r>
    <s v="AD01-9361"/>
    <x v="1"/>
    <s v="Sep"/>
    <x v="0"/>
    <x v="0"/>
    <s v="Order assembled"/>
    <x v="0"/>
    <x v="0"/>
    <x v="0"/>
    <x v="173"/>
    <x v="7"/>
  </r>
  <r>
    <s v="AD01-9361"/>
    <x v="1"/>
    <s v="Sep"/>
    <x v="0"/>
    <x v="0"/>
    <s v="Order assembled"/>
    <x v="0"/>
    <x v="0"/>
    <x v="0"/>
    <x v="132"/>
    <x v="7"/>
  </r>
  <r>
    <s v="AD01-9362"/>
    <x v="1"/>
    <s v="Sep"/>
    <x v="0"/>
    <x v="0"/>
    <s v="Order assembled"/>
    <x v="0"/>
    <x v="0"/>
    <x v="1"/>
    <x v="429"/>
    <x v="391"/>
  </r>
  <r>
    <s v="AD01-9364"/>
    <x v="1"/>
    <s v="Sep"/>
    <x v="0"/>
    <x v="0"/>
    <s v="Order assembled"/>
    <x v="0"/>
    <x v="0"/>
    <x v="1"/>
    <x v="430"/>
    <x v="392"/>
  </r>
  <r>
    <s v="AD01-9362"/>
    <x v="1"/>
    <s v="Sep"/>
    <x v="0"/>
    <x v="0"/>
    <s v="Order assembled"/>
    <x v="0"/>
    <x v="0"/>
    <x v="1"/>
    <x v="202"/>
    <x v="163"/>
  </r>
  <r>
    <s v="AD01-9361"/>
    <x v="1"/>
    <s v="Sep"/>
    <x v="0"/>
    <x v="0"/>
    <s v="Order assembled"/>
    <x v="0"/>
    <x v="0"/>
    <x v="0"/>
    <x v="178"/>
    <x v="146"/>
  </r>
  <r>
    <s v="AD01-9364"/>
    <x v="1"/>
    <s v="Sep"/>
    <x v="0"/>
    <x v="0"/>
    <s v="Order assembled"/>
    <x v="0"/>
    <x v="0"/>
    <x v="0"/>
    <x v="136"/>
    <x v="112"/>
  </r>
  <r>
    <s v="AD01-9361"/>
    <x v="1"/>
    <s v="Sep"/>
    <x v="0"/>
    <x v="0"/>
    <s v="Order assembled"/>
    <x v="0"/>
    <x v="0"/>
    <x v="0"/>
    <x v="137"/>
    <x v="113"/>
  </r>
  <r>
    <s v="AD01-9362"/>
    <x v="1"/>
    <s v="Sep"/>
    <x v="0"/>
    <x v="0"/>
    <s v="Order assembled"/>
    <x v="0"/>
    <x v="0"/>
    <x v="1"/>
    <x v="277"/>
    <x v="229"/>
  </r>
  <r>
    <s v="AD01-9361"/>
    <x v="1"/>
    <s v="Sep"/>
    <x v="0"/>
    <x v="0"/>
    <s v="Order assembled"/>
    <x v="0"/>
    <x v="0"/>
    <x v="1"/>
    <x v="340"/>
    <x v="309"/>
  </r>
  <r>
    <s v="AD01-9361"/>
    <x v="1"/>
    <s v="Sep"/>
    <x v="0"/>
    <x v="0"/>
    <s v="Order assembled"/>
    <x v="0"/>
    <x v="0"/>
    <x v="1"/>
    <x v="68"/>
    <x v="54"/>
  </r>
  <r>
    <s v="AD01-9364"/>
    <x v="1"/>
    <s v="Sep"/>
    <x v="0"/>
    <x v="0"/>
    <s v="Order assembled"/>
    <x v="0"/>
    <x v="0"/>
    <x v="0"/>
    <x v="301"/>
    <x v="258"/>
  </r>
  <r>
    <s v="AD01-9361"/>
    <x v="1"/>
    <s v="Sep"/>
    <x v="0"/>
    <x v="0"/>
    <s v="Order assembled"/>
    <x v="0"/>
    <x v="0"/>
    <x v="0"/>
    <x v="281"/>
    <x v="234"/>
  </r>
  <r>
    <s v="AD01-9364"/>
    <x v="1"/>
    <s v="Sep"/>
    <x v="0"/>
    <x v="0"/>
    <s v="Order assembled"/>
    <x v="0"/>
    <x v="0"/>
    <x v="1"/>
    <x v="269"/>
    <x v="222"/>
  </r>
  <r>
    <s v="AD01-9361"/>
    <x v="1"/>
    <s v="Sep"/>
    <x v="0"/>
    <x v="0"/>
    <s v="Order assembled"/>
    <x v="0"/>
    <x v="0"/>
    <x v="1"/>
    <x v="71"/>
    <x v="57"/>
  </r>
  <r>
    <s v="AD01-9364"/>
    <x v="1"/>
    <s v="Sep"/>
    <x v="0"/>
    <x v="0"/>
    <s v="Order assembled"/>
    <x v="0"/>
    <x v="0"/>
    <x v="1"/>
    <x v="431"/>
    <x v="393"/>
  </r>
  <r>
    <s v="AD01-9362"/>
    <x v="1"/>
    <s v="Apr"/>
    <x v="1"/>
    <x v="0"/>
    <s v="Order assembled"/>
    <x v="0"/>
    <x v="0"/>
    <x v="0"/>
    <x v="106"/>
    <x v="89"/>
  </r>
  <r>
    <s v="AD01-9362"/>
    <x v="1"/>
    <s v="Apr"/>
    <x v="1"/>
    <x v="0"/>
    <s v="Order assembled"/>
    <x v="0"/>
    <x v="0"/>
    <x v="0"/>
    <x v="126"/>
    <x v="104"/>
  </r>
  <r>
    <s v="AD01-9361"/>
    <x v="1"/>
    <s v="Apr"/>
    <x v="1"/>
    <x v="0"/>
    <s v="Order assembled"/>
    <x v="0"/>
    <x v="0"/>
    <x v="0"/>
    <x v="2"/>
    <x v="2"/>
  </r>
  <r>
    <s v="AD01-9362"/>
    <x v="1"/>
    <s v="Apr"/>
    <x v="1"/>
    <x v="0"/>
    <s v="Order assembled"/>
    <x v="0"/>
    <x v="0"/>
    <x v="0"/>
    <x v="243"/>
    <x v="7"/>
  </r>
  <r>
    <s v="AD01-9364"/>
    <x v="1"/>
    <s v="Apr"/>
    <x v="1"/>
    <x v="0"/>
    <s v="Order assembled"/>
    <x v="0"/>
    <x v="0"/>
    <x v="0"/>
    <x v="4"/>
    <x v="7"/>
  </r>
  <r>
    <s v="AD01-9361"/>
    <x v="1"/>
    <s v="Apr"/>
    <x v="1"/>
    <x v="0"/>
    <s v="Order assembled"/>
    <x v="0"/>
    <x v="0"/>
    <x v="0"/>
    <x v="432"/>
    <x v="394"/>
  </r>
  <r>
    <s v="AD01-9363"/>
    <x v="1"/>
    <s v="Apr"/>
    <x v="1"/>
    <x v="0"/>
    <s v="Order assembled"/>
    <x v="0"/>
    <x v="0"/>
    <x v="0"/>
    <x v="433"/>
    <x v="395"/>
  </r>
  <r>
    <s v="AD01-9364"/>
    <x v="1"/>
    <s v="Apr"/>
    <x v="1"/>
    <x v="0"/>
    <s v="Order assembled"/>
    <x v="0"/>
    <x v="0"/>
    <x v="0"/>
    <x v="192"/>
    <x v="396"/>
  </r>
  <r>
    <s v="AD01-9364"/>
    <x v="1"/>
    <s v="Apr"/>
    <x v="1"/>
    <x v="0"/>
    <s v="Order assembled"/>
    <x v="0"/>
    <x v="0"/>
    <x v="0"/>
    <x v="226"/>
    <x v="181"/>
  </r>
  <r>
    <s v="AD01-9361"/>
    <x v="1"/>
    <s v="Apr"/>
    <x v="1"/>
    <x v="0"/>
    <s v="Order assembled"/>
    <x v="0"/>
    <x v="0"/>
    <x v="0"/>
    <x v="16"/>
    <x v="14"/>
  </r>
  <r>
    <s v="AD01-9364"/>
    <x v="1"/>
    <s v="Apr"/>
    <x v="1"/>
    <x v="0"/>
    <s v="Order assembled"/>
    <x v="0"/>
    <x v="0"/>
    <x v="0"/>
    <x v="378"/>
    <x v="347"/>
  </r>
  <r>
    <s v="AD01-9361"/>
    <x v="1"/>
    <s v="Apr"/>
    <x v="1"/>
    <x v="0"/>
    <s v="Order assembled"/>
    <x v="0"/>
    <x v="0"/>
    <x v="0"/>
    <x v="353"/>
    <x v="322"/>
  </r>
  <r>
    <s v="AD01-9361"/>
    <x v="1"/>
    <s v="Apr"/>
    <x v="1"/>
    <x v="0"/>
    <s v="Order assembled"/>
    <x v="0"/>
    <x v="0"/>
    <x v="0"/>
    <x v="51"/>
    <x v="42"/>
  </r>
  <r>
    <s v="AD01-9361"/>
    <x v="1"/>
    <s v="Apr"/>
    <x v="1"/>
    <x v="0"/>
    <s v="Order assembled"/>
    <x v="0"/>
    <x v="0"/>
    <x v="0"/>
    <x v="270"/>
    <x v="223"/>
  </r>
  <r>
    <s v="AD01-9362"/>
    <x v="1"/>
    <s v="Apr"/>
    <x v="1"/>
    <x v="0"/>
    <s v="Order assembled"/>
    <x v="0"/>
    <x v="0"/>
    <x v="0"/>
    <x v="72"/>
    <x v="58"/>
  </r>
  <r>
    <s v="AD01-9361"/>
    <x v="1"/>
    <s v="Aug"/>
    <x v="1"/>
    <x v="0"/>
    <s v="Order assembled"/>
    <x v="0"/>
    <x v="0"/>
    <x v="0"/>
    <x v="56"/>
    <x v="45"/>
  </r>
  <r>
    <s v="AD01-9365"/>
    <x v="1"/>
    <s v="Aug"/>
    <x v="1"/>
    <x v="0"/>
    <s v="Order assembled"/>
    <x v="0"/>
    <x v="0"/>
    <x v="0"/>
    <x v="27"/>
    <x v="23"/>
  </r>
  <r>
    <s v="AD01-9362"/>
    <x v="1"/>
    <s v="Aug"/>
    <x v="0"/>
    <x v="0"/>
    <s v="Order assembled"/>
    <x v="0"/>
    <x v="0"/>
    <x v="0"/>
    <x v="54"/>
    <x v="61"/>
  </r>
  <r>
    <s v="AD01-9362"/>
    <x v="1"/>
    <s v="Aug"/>
    <x v="0"/>
    <x v="0"/>
    <s v="Order assembled"/>
    <x v="0"/>
    <x v="0"/>
    <x v="0"/>
    <x v="75"/>
    <x v="7"/>
  </r>
  <r>
    <s v="AD01-9361"/>
    <x v="1"/>
    <s v="Aug"/>
    <x v="0"/>
    <x v="0"/>
    <s v="Order assembled"/>
    <x v="0"/>
    <x v="0"/>
    <x v="0"/>
    <x v="76"/>
    <x v="7"/>
  </r>
  <r>
    <s v="AD01-9362"/>
    <x v="1"/>
    <s v="Aug"/>
    <x v="0"/>
    <x v="0"/>
    <s v="Order assembled"/>
    <x v="0"/>
    <x v="0"/>
    <x v="0"/>
    <x v="434"/>
    <x v="397"/>
  </r>
  <r>
    <s v="AD01-9362"/>
    <x v="1"/>
    <s v="Aug"/>
    <x v="0"/>
    <x v="0"/>
    <s v="Order assembled"/>
    <x v="0"/>
    <x v="0"/>
    <x v="0"/>
    <x v="435"/>
    <x v="398"/>
  </r>
  <r>
    <s v="AD01-9361"/>
    <x v="1"/>
    <s v="Aug"/>
    <x v="0"/>
    <x v="0"/>
    <s v="Order assembled"/>
    <x v="0"/>
    <x v="0"/>
    <x v="0"/>
    <x v="60"/>
    <x v="399"/>
  </r>
  <r>
    <s v="AD01-9361"/>
    <x v="1"/>
    <s v="Aug"/>
    <x v="0"/>
    <x v="0"/>
    <s v="Order assembled"/>
    <x v="0"/>
    <x v="0"/>
    <x v="0"/>
    <x v="158"/>
    <x v="130"/>
  </r>
  <r>
    <s v="AD01-9361"/>
    <x v="1"/>
    <s v="Aug"/>
    <x v="0"/>
    <x v="0"/>
    <s v="Order assembled"/>
    <x v="0"/>
    <x v="0"/>
    <x v="0"/>
    <x v="116"/>
    <x v="96"/>
  </r>
  <r>
    <s v="AD01-9362"/>
    <x v="1"/>
    <s v="Aug"/>
    <x v="0"/>
    <x v="0"/>
    <s v="Order assembled"/>
    <x v="0"/>
    <x v="0"/>
    <x v="0"/>
    <x v="65"/>
    <x v="52"/>
  </r>
  <r>
    <s v="AD01-9361"/>
    <x v="1"/>
    <s v="Aug"/>
    <x v="0"/>
    <x v="0"/>
    <s v="Order assembled"/>
    <x v="0"/>
    <x v="0"/>
    <x v="0"/>
    <x v="343"/>
    <x v="339"/>
  </r>
  <r>
    <s v="AD01-9362"/>
    <x v="1"/>
    <s v="Aug"/>
    <x v="0"/>
    <x v="0"/>
    <s v="Order assembled"/>
    <x v="0"/>
    <x v="0"/>
    <x v="0"/>
    <x v="436"/>
    <x v="400"/>
  </r>
  <r>
    <s v="AD01-9362"/>
    <x v="1"/>
    <s v="Aug"/>
    <x v="0"/>
    <x v="0"/>
    <s v="Order assembled"/>
    <x v="0"/>
    <x v="0"/>
    <x v="0"/>
    <x v="86"/>
    <x v="71"/>
  </r>
  <r>
    <s v="AD01-9361"/>
    <x v="1"/>
    <s v="Aug"/>
    <x v="0"/>
    <x v="0"/>
    <s v="Order assembled"/>
    <x v="0"/>
    <x v="0"/>
    <x v="0"/>
    <x v="87"/>
    <x v="72"/>
  </r>
  <r>
    <s v="AD01-9361"/>
    <x v="1"/>
    <s v="Aug"/>
    <x v="0"/>
    <x v="0"/>
    <s v="Order assembled"/>
    <x v="0"/>
    <x v="0"/>
    <x v="0"/>
    <x v="50"/>
    <x v="41"/>
  </r>
  <r>
    <s v="AD01-9361"/>
    <x v="1"/>
    <s v="Dec"/>
    <x v="0"/>
    <x v="0"/>
    <s v="Order assembled"/>
    <x v="0"/>
    <x v="0"/>
    <x v="1"/>
    <x v="74"/>
    <x v="60"/>
  </r>
  <r>
    <s v="AD01-9363"/>
    <x v="1"/>
    <s v="Dec"/>
    <x v="0"/>
    <x v="0"/>
    <s v="Order assembled"/>
    <x v="0"/>
    <x v="0"/>
    <x v="1"/>
    <x v="56"/>
    <x v="45"/>
  </r>
  <r>
    <s v="AD01-9362"/>
    <x v="1"/>
    <s v="Dec"/>
    <x v="0"/>
    <x v="0"/>
    <s v="Order assembled"/>
    <x v="0"/>
    <x v="0"/>
    <x v="1"/>
    <x v="2"/>
    <x v="2"/>
  </r>
  <r>
    <s v="AD01-9362"/>
    <x v="1"/>
    <s v="Dec"/>
    <x v="0"/>
    <x v="0"/>
    <s v="Order assembled"/>
    <x v="0"/>
    <x v="0"/>
    <x v="0"/>
    <x v="53"/>
    <x v="75"/>
  </r>
  <r>
    <s v="AD01-9361"/>
    <x v="1"/>
    <s v="Dec"/>
    <x v="0"/>
    <x v="0"/>
    <s v="Order assembled"/>
    <x v="0"/>
    <x v="0"/>
    <x v="0"/>
    <x v="91"/>
    <x v="77"/>
  </r>
  <r>
    <s v="AD01-9364"/>
    <x v="1"/>
    <s v="Dec"/>
    <x v="0"/>
    <x v="0"/>
    <s v="Order assembled"/>
    <x v="0"/>
    <x v="0"/>
    <x v="0"/>
    <x v="75"/>
    <x v="62"/>
  </r>
  <r>
    <s v="AD01-9364"/>
    <x v="1"/>
    <s v="Dec"/>
    <x v="0"/>
    <x v="0"/>
    <s v="Order assembled"/>
    <x v="0"/>
    <x v="0"/>
    <x v="0"/>
    <x v="4"/>
    <x v="4"/>
  </r>
  <r>
    <s v="AD01-9362"/>
    <x v="1"/>
    <s v="Dec"/>
    <x v="0"/>
    <x v="0"/>
    <s v="Order assembled"/>
    <x v="0"/>
    <x v="0"/>
    <x v="0"/>
    <x v="77"/>
    <x v="7"/>
  </r>
  <r>
    <s v="AD01-9362"/>
    <x v="1"/>
    <s v="Dec"/>
    <x v="0"/>
    <x v="0"/>
    <s v="Order assembled"/>
    <x v="0"/>
    <x v="0"/>
    <x v="0"/>
    <x v="107"/>
    <x v="7"/>
  </r>
  <r>
    <s v="AD01-9362"/>
    <x v="1"/>
    <s v="Dec"/>
    <x v="0"/>
    <x v="0"/>
    <s v="Order assembled"/>
    <x v="0"/>
    <x v="0"/>
    <x v="0"/>
    <x v="437"/>
    <x v="401"/>
  </r>
  <r>
    <s v="AD01-9362"/>
    <x v="1"/>
    <s v="Dec"/>
    <x v="0"/>
    <x v="0"/>
    <s v="Order assembled"/>
    <x v="0"/>
    <x v="0"/>
    <x v="0"/>
    <x v="438"/>
    <x v="402"/>
  </r>
  <r>
    <s v="AD01-9361"/>
    <x v="1"/>
    <s v="Dec"/>
    <x v="0"/>
    <x v="0"/>
    <s v="Order assembled"/>
    <x v="0"/>
    <x v="0"/>
    <x v="0"/>
    <x v="64"/>
    <x v="51"/>
  </r>
  <r>
    <s v="AD01-9361"/>
    <x v="1"/>
    <s v="Dec"/>
    <x v="0"/>
    <x v="0"/>
    <s v="Order assembled"/>
    <x v="0"/>
    <x v="0"/>
    <x v="0"/>
    <x v="226"/>
    <x v="181"/>
  </r>
  <r>
    <s v="AD01-9362"/>
    <x v="1"/>
    <s v="Dec"/>
    <x v="0"/>
    <x v="0"/>
    <s v="Order assembled"/>
    <x v="0"/>
    <x v="0"/>
    <x v="0"/>
    <x v="84"/>
    <x v="69"/>
  </r>
  <r>
    <s v="AD01-9362"/>
    <x v="1"/>
    <s v="Dec"/>
    <x v="0"/>
    <x v="0"/>
    <s v="Order assembled"/>
    <x v="0"/>
    <x v="0"/>
    <x v="0"/>
    <x v="69"/>
    <x v="55"/>
  </r>
  <r>
    <s v="AD01-9362"/>
    <x v="1"/>
    <s v="Dec"/>
    <x v="0"/>
    <x v="0"/>
    <s v="Order assembled"/>
    <x v="0"/>
    <x v="0"/>
    <x v="0"/>
    <x v="19"/>
    <x v="15"/>
  </r>
  <r>
    <s v="AD01-9364"/>
    <x v="1"/>
    <s v="Dec"/>
    <x v="0"/>
    <x v="0"/>
    <s v="Order assembled"/>
    <x v="0"/>
    <x v="0"/>
    <x v="0"/>
    <x v="279"/>
    <x v="232"/>
  </r>
  <r>
    <s v="AD01-9362"/>
    <x v="1"/>
    <s v="Dec"/>
    <x v="0"/>
    <x v="0"/>
    <s v="Order assembled"/>
    <x v="0"/>
    <x v="0"/>
    <x v="0"/>
    <x v="326"/>
    <x v="295"/>
  </r>
  <r>
    <s v="AD01-9361"/>
    <x v="1"/>
    <s v="Dec"/>
    <x v="0"/>
    <x v="0"/>
    <s v="Order assembled"/>
    <x v="0"/>
    <x v="0"/>
    <x v="1"/>
    <x v="86"/>
    <x v="71"/>
  </r>
  <r>
    <s v="AD01-9361"/>
    <x v="1"/>
    <s v="Dec"/>
    <x v="0"/>
    <x v="0"/>
    <s v="Order assembled"/>
    <x v="0"/>
    <x v="0"/>
    <x v="1"/>
    <x v="72"/>
    <x v="58"/>
  </r>
  <r>
    <s v="AD01-9364"/>
    <x v="1"/>
    <s v="Dec"/>
    <x v="0"/>
    <x v="0"/>
    <s v="Order assembled"/>
    <x v="0"/>
    <x v="0"/>
    <x v="0"/>
    <x v="70"/>
    <x v="56"/>
  </r>
  <r>
    <s v="AD01-9361"/>
    <x v="1"/>
    <s v="Dec"/>
    <x v="0"/>
    <x v="0"/>
    <s v="Order assembled"/>
    <x v="0"/>
    <x v="0"/>
    <x v="0"/>
    <x v="123"/>
    <x v="101"/>
  </r>
  <r>
    <s v="AD01-9361"/>
    <x v="1"/>
    <s v="Feb"/>
    <x v="0"/>
    <x v="0"/>
    <s v="Order assembled"/>
    <x v="0"/>
    <x v="0"/>
    <x v="0"/>
    <x v="28"/>
    <x v="24"/>
  </r>
  <r>
    <s v="AD01-9362"/>
    <x v="1"/>
    <s v="Feb"/>
    <x v="0"/>
    <x v="0"/>
    <s v="Order assembled"/>
    <x v="0"/>
    <x v="0"/>
    <x v="0"/>
    <x v="125"/>
    <x v="103"/>
  </r>
  <r>
    <s v="AD01-9362"/>
    <x v="1"/>
    <s v="Feb"/>
    <x v="0"/>
    <x v="0"/>
    <s v="Order assembled"/>
    <x v="0"/>
    <x v="0"/>
    <x v="0"/>
    <x v="74"/>
    <x v="60"/>
  </r>
  <r>
    <s v="AD01-9361"/>
    <x v="1"/>
    <s v="Feb"/>
    <x v="0"/>
    <x v="0"/>
    <s v="Order assembled"/>
    <x v="0"/>
    <x v="0"/>
    <x v="0"/>
    <x v="130"/>
    <x v="7"/>
  </r>
  <r>
    <s v="AD01-9362"/>
    <x v="1"/>
    <s v="Feb"/>
    <x v="0"/>
    <x v="0"/>
    <s v="Order assembled"/>
    <x v="0"/>
    <x v="0"/>
    <x v="0"/>
    <x v="297"/>
    <x v="7"/>
  </r>
  <r>
    <s v="AD01-9362"/>
    <x v="1"/>
    <s v="Feb"/>
    <x v="0"/>
    <x v="0"/>
    <s v="Order assembled"/>
    <x v="0"/>
    <x v="0"/>
    <x v="0"/>
    <x v="91"/>
    <x v="7"/>
  </r>
  <r>
    <s v="AD01-9365"/>
    <x v="1"/>
    <s v="Feb"/>
    <x v="0"/>
    <x v="0"/>
    <s v="Order assembled"/>
    <x v="0"/>
    <x v="0"/>
    <x v="0"/>
    <x v="439"/>
    <x v="403"/>
  </r>
  <r>
    <s v="AD01-9362"/>
    <x v="1"/>
    <s v="Feb"/>
    <x v="0"/>
    <x v="0"/>
    <s v="Order assembled"/>
    <x v="0"/>
    <x v="0"/>
    <x v="0"/>
    <x v="440"/>
    <x v="404"/>
  </r>
  <r>
    <s v="AD01-9361"/>
    <x v="1"/>
    <s v="Feb"/>
    <x v="0"/>
    <x v="0"/>
    <s v="Order assembled"/>
    <x v="0"/>
    <x v="0"/>
    <x v="0"/>
    <x v="136"/>
    <x v="112"/>
  </r>
  <r>
    <s v="AD01-9365"/>
    <x v="1"/>
    <s v="Feb"/>
    <x v="0"/>
    <x v="0"/>
    <s v="Order assembled"/>
    <x v="0"/>
    <x v="0"/>
    <x v="0"/>
    <x v="81"/>
    <x v="68"/>
  </r>
  <r>
    <s v="AD01-9362"/>
    <x v="1"/>
    <s v="Feb"/>
    <x v="0"/>
    <x v="0"/>
    <s v="Order assembled"/>
    <x v="0"/>
    <x v="0"/>
    <x v="0"/>
    <x v="73"/>
    <x v="59"/>
  </r>
  <r>
    <s v="AD01-9361"/>
    <x v="1"/>
    <s v="Feb"/>
    <x v="0"/>
    <x v="0"/>
    <s v="Order assembled"/>
    <x v="0"/>
    <x v="0"/>
    <x v="0"/>
    <x v="321"/>
    <x v="291"/>
  </r>
  <r>
    <s v="AD01-9361"/>
    <x v="1"/>
    <s v="Feb"/>
    <x v="0"/>
    <x v="0"/>
    <s v="Order assembled"/>
    <x v="0"/>
    <x v="0"/>
    <x v="0"/>
    <x v="441"/>
    <x v="405"/>
  </r>
  <r>
    <s v="AD01-9362"/>
    <x v="1"/>
    <s v="Feb"/>
    <x v="0"/>
    <x v="0"/>
    <s v="Order assembled"/>
    <x v="0"/>
    <x v="0"/>
    <x v="0"/>
    <x v="49"/>
    <x v="40"/>
  </r>
  <r>
    <s v="AD01-9362"/>
    <x v="1"/>
    <s v="Feb"/>
    <x v="0"/>
    <x v="0"/>
    <s v="Order assembled"/>
    <x v="0"/>
    <x v="0"/>
    <x v="0"/>
    <x v="301"/>
    <x v="258"/>
  </r>
  <r>
    <s v="AD01-9361"/>
    <x v="1"/>
    <s v="Feb"/>
    <x v="0"/>
    <x v="0"/>
    <s v="Order assembled"/>
    <x v="0"/>
    <x v="0"/>
    <x v="0"/>
    <x v="102"/>
    <x v="85"/>
  </r>
  <r>
    <s v="AD01-9361"/>
    <x v="1"/>
    <s v="Jan"/>
    <x v="0"/>
    <x v="0"/>
    <s v="Order assembled"/>
    <x v="0"/>
    <x v="0"/>
    <x v="0"/>
    <x v="166"/>
    <x v="137"/>
  </r>
  <r>
    <s v="AD01-9361"/>
    <x v="1"/>
    <s v="Jan"/>
    <x v="0"/>
    <x v="0"/>
    <s v="Order assembled"/>
    <x v="0"/>
    <x v="0"/>
    <x v="0"/>
    <x v="88"/>
    <x v="173"/>
  </r>
  <r>
    <s v="AD01-9364"/>
    <x v="1"/>
    <s v="Jan"/>
    <x v="0"/>
    <x v="0"/>
    <s v="Order assembled"/>
    <x v="0"/>
    <x v="0"/>
    <x v="0"/>
    <x v="5"/>
    <x v="7"/>
  </r>
  <r>
    <s v="AD01-9362"/>
    <x v="1"/>
    <s v="Jan"/>
    <x v="0"/>
    <x v="0"/>
    <s v="Order assembled"/>
    <x v="0"/>
    <x v="0"/>
    <x v="0"/>
    <x v="234"/>
    <x v="7"/>
  </r>
  <r>
    <s v="AD01-9364"/>
    <x v="1"/>
    <s v="Jan"/>
    <x v="0"/>
    <x v="0"/>
    <s v="Order assembled"/>
    <x v="0"/>
    <x v="0"/>
    <x v="0"/>
    <x v="218"/>
    <x v="7"/>
  </r>
  <r>
    <s v="AD01-9364"/>
    <x v="1"/>
    <s v="Jan"/>
    <x v="0"/>
    <x v="0"/>
    <s v="Order assembled"/>
    <x v="0"/>
    <x v="0"/>
    <x v="0"/>
    <x v="442"/>
    <x v="406"/>
  </r>
  <r>
    <s v="AD01-9363"/>
    <x v="1"/>
    <s v="Jan"/>
    <x v="0"/>
    <x v="0"/>
    <s v="Order assembled"/>
    <x v="0"/>
    <x v="0"/>
    <x v="0"/>
    <x v="443"/>
    <x v="407"/>
  </r>
  <r>
    <s v="AD01-9363"/>
    <x v="1"/>
    <s v="Jan"/>
    <x v="0"/>
    <x v="0"/>
    <s v="Order assembled"/>
    <x v="0"/>
    <x v="0"/>
    <x v="0"/>
    <x v="206"/>
    <x v="408"/>
  </r>
  <r>
    <s v="AD01-9363"/>
    <x v="1"/>
    <s v="Jan"/>
    <x v="0"/>
    <x v="0"/>
    <s v="Order assembled"/>
    <x v="0"/>
    <x v="0"/>
    <x v="0"/>
    <x v="41"/>
    <x v="34"/>
  </r>
  <r>
    <s v="AD01-9362"/>
    <x v="1"/>
    <s v="Jan"/>
    <x v="0"/>
    <x v="0"/>
    <s v="Order assembled"/>
    <x v="0"/>
    <x v="0"/>
    <x v="0"/>
    <x v="178"/>
    <x v="146"/>
  </r>
  <r>
    <s v="AD01-9364"/>
    <x v="1"/>
    <s v="Jan"/>
    <x v="0"/>
    <x v="0"/>
    <s v="Order assembled"/>
    <x v="0"/>
    <x v="0"/>
    <x v="0"/>
    <x v="210"/>
    <x v="168"/>
  </r>
  <r>
    <s v="AD01-9364"/>
    <x v="1"/>
    <s v="Jan"/>
    <x v="0"/>
    <x v="0"/>
    <s v="Order assembled"/>
    <x v="0"/>
    <x v="0"/>
    <x v="0"/>
    <x v="202"/>
    <x v="163"/>
  </r>
  <r>
    <s v="AD01-9364"/>
    <x v="1"/>
    <s v="Jan"/>
    <x v="0"/>
    <x v="0"/>
    <s v="Order assembled"/>
    <x v="0"/>
    <x v="0"/>
    <x v="0"/>
    <x v="444"/>
    <x v="409"/>
  </r>
  <r>
    <s v="AD01-9361"/>
    <x v="1"/>
    <s v="Jan"/>
    <x v="0"/>
    <x v="0"/>
    <s v="Order assembled"/>
    <x v="0"/>
    <x v="0"/>
    <x v="0"/>
    <x v="25"/>
    <x v="21"/>
  </r>
  <r>
    <s v="AD01-9364"/>
    <x v="1"/>
    <s v="Jan"/>
    <x v="0"/>
    <x v="0"/>
    <s v="Order assembled"/>
    <x v="0"/>
    <x v="0"/>
    <x v="0"/>
    <x v="241"/>
    <x v="192"/>
  </r>
  <r>
    <s v="AD01-9361"/>
    <x v="1"/>
    <s v="Jul"/>
    <x v="0"/>
    <x v="0"/>
    <s v="Order assembled"/>
    <x v="0"/>
    <x v="0"/>
    <x v="0"/>
    <x v="74"/>
    <x v="60"/>
  </r>
  <r>
    <s v="AD01-9361"/>
    <x v="1"/>
    <s v="Jul"/>
    <x v="0"/>
    <x v="0"/>
    <s v="Order assembled"/>
    <x v="0"/>
    <x v="0"/>
    <x v="0"/>
    <x v="89"/>
    <x v="74"/>
  </r>
  <r>
    <s v="AD01-9361"/>
    <x v="1"/>
    <s v="Jul"/>
    <x v="0"/>
    <x v="0"/>
    <s v="Order assembled"/>
    <x v="0"/>
    <x v="0"/>
    <x v="0"/>
    <x v="53"/>
    <x v="75"/>
  </r>
  <r>
    <s v="AD01-9361"/>
    <x v="1"/>
    <s v="Jul"/>
    <x v="0"/>
    <x v="0"/>
    <s v="Order assembled"/>
    <x v="0"/>
    <x v="0"/>
    <x v="0"/>
    <x v="91"/>
    <x v="7"/>
  </r>
  <r>
    <s v="AD01-9361"/>
    <x v="1"/>
    <s v="Jul"/>
    <x v="0"/>
    <x v="0"/>
    <s v="Order assembled"/>
    <x v="0"/>
    <x v="0"/>
    <x v="0"/>
    <x v="92"/>
    <x v="7"/>
  </r>
  <r>
    <s v="AD01-9362"/>
    <x v="1"/>
    <s v="Jul"/>
    <x v="0"/>
    <x v="0"/>
    <s v="Order assembled"/>
    <x v="0"/>
    <x v="0"/>
    <x v="0"/>
    <x v="77"/>
    <x v="7"/>
  </r>
  <r>
    <s v="AD01-9365"/>
    <x v="1"/>
    <s v="Jul"/>
    <x v="0"/>
    <x v="0"/>
    <s v="Order assembled"/>
    <x v="0"/>
    <x v="0"/>
    <x v="0"/>
    <x v="445"/>
    <x v="410"/>
  </r>
  <r>
    <s v="AD01-9363"/>
    <x v="1"/>
    <s v="Jul"/>
    <x v="0"/>
    <x v="0"/>
    <s v="Order assembled"/>
    <x v="0"/>
    <x v="0"/>
    <x v="0"/>
    <x v="59"/>
    <x v="411"/>
  </r>
  <r>
    <s v="AD01-9363"/>
    <x v="1"/>
    <s v="Jul"/>
    <x v="0"/>
    <x v="0"/>
    <s v="Order assembled"/>
    <x v="0"/>
    <x v="0"/>
    <x v="0"/>
    <x v="81"/>
    <x v="68"/>
  </r>
  <r>
    <s v="AD01-9361"/>
    <x v="1"/>
    <s v="Jul"/>
    <x v="0"/>
    <x v="0"/>
    <s v="Order assembled"/>
    <x v="0"/>
    <x v="0"/>
    <x v="0"/>
    <x v="115"/>
    <x v="95"/>
  </r>
  <r>
    <s v="AD01-9362"/>
    <x v="1"/>
    <s v="Jul"/>
    <x v="0"/>
    <x v="0"/>
    <s v="Order assembled"/>
    <x v="0"/>
    <x v="0"/>
    <x v="0"/>
    <x v="424"/>
    <x v="383"/>
  </r>
  <r>
    <s v="AD01-9361"/>
    <x v="1"/>
    <s v="Jul"/>
    <x v="0"/>
    <x v="0"/>
    <s v="Order assembled"/>
    <x v="0"/>
    <x v="0"/>
    <x v="0"/>
    <x v="374"/>
    <x v="343"/>
  </r>
  <r>
    <s v="AD01-9361"/>
    <x v="1"/>
    <s v="Jul"/>
    <x v="0"/>
    <x v="0"/>
    <s v="Order assembled"/>
    <x v="0"/>
    <x v="0"/>
    <x v="0"/>
    <x v="446"/>
    <x v="412"/>
  </r>
  <r>
    <s v="AD01-9361"/>
    <x v="1"/>
    <s v="Jul"/>
    <x v="0"/>
    <x v="0"/>
    <s v="Order assembled"/>
    <x v="0"/>
    <x v="0"/>
    <x v="0"/>
    <x v="102"/>
    <x v="85"/>
  </r>
  <r>
    <s v="AD01-9361"/>
    <x v="1"/>
    <s v="Jul"/>
    <x v="0"/>
    <x v="0"/>
    <s v="Order assembled"/>
    <x v="0"/>
    <x v="0"/>
    <x v="0"/>
    <x v="70"/>
    <x v="56"/>
  </r>
  <r>
    <s v="AD01-9362"/>
    <x v="1"/>
    <s v="Jun"/>
    <x v="0"/>
    <x v="0"/>
    <s v="Order assembled"/>
    <x v="0"/>
    <x v="0"/>
    <x v="0"/>
    <x v="88"/>
    <x v="173"/>
  </r>
  <r>
    <s v="AD01-9361"/>
    <x v="1"/>
    <s v="Jun"/>
    <x v="0"/>
    <x v="0"/>
    <s v="Order assembled"/>
    <x v="0"/>
    <x v="0"/>
    <x v="0"/>
    <x v="105"/>
    <x v="88"/>
  </r>
  <r>
    <s v="AD01-9365"/>
    <x v="1"/>
    <s v="Jun"/>
    <x v="0"/>
    <x v="0"/>
    <s v="Order assembled"/>
    <x v="0"/>
    <x v="0"/>
    <x v="0"/>
    <x v="167"/>
    <x v="138"/>
  </r>
  <r>
    <s v="AD01-9362"/>
    <x v="1"/>
    <s v="Jun"/>
    <x v="0"/>
    <x v="0"/>
    <s v="Order assembled"/>
    <x v="0"/>
    <x v="0"/>
    <x v="0"/>
    <x v="218"/>
    <x v="7"/>
  </r>
  <r>
    <s v="AD01-9361"/>
    <x v="1"/>
    <s v="Jun"/>
    <x v="0"/>
    <x v="0"/>
    <s v="Order assembled"/>
    <x v="0"/>
    <x v="0"/>
    <x v="0"/>
    <x v="93"/>
    <x v="7"/>
  </r>
  <r>
    <s v="AD01-9361"/>
    <x v="1"/>
    <s v="Jun"/>
    <x v="0"/>
    <x v="0"/>
    <s v="Order assembled"/>
    <x v="0"/>
    <x v="0"/>
    <x v="0"/>
    <x v="447"/>
    <x v="413"/>
  </r>
  <r>
    <s v="AD01-9364"/>
    <x v="1"/>
    <s v="Jun"/>
    <x v="0"/>
    <x v="0"/>
    <s v="Order assembled"/>
    <x v="0"/>
    <x v="0"/>
    <x v="0"/>
    <x v="448"/>
    <x v="414"/>
  </r>
  <r>
    <s v="AD01-9361"/>
    <x v="1"/>
    <s v="Jun"/>
    <x v="0"/>
    <x v="0"/>
    <s v="Order assembled"/>
    <x v="0"/>
    <x v="0"/>
    <x v="0"/>
    <x v="194"/>
    <x v="415"/>
  </r>
  <r>
    <s v="AD01-9361"/>
    <x v="1"/>
    <s v="Jun"/>
    <x v="0"/>
    <x v="0"/>
    <s v="Order assembled"/>
    <x v="0"/>
    <x v="0"/>
    <x v="0"/>
    <x v="210"/>
    <x v="168"/>
  </r>
  <r>
    <s v="AD01-9362"/>
    <x v="1"/>
    <s v="Jun"/>
    <x v="0"/>
    <x v="0"/>
    <s v="Order assembled"/>
    <x v="0"/>
    <x v="0"/>
    <x v="0"/>
    <x v="114"/>
    <x v="94"/>
  </r>
  <r>
    <s v="AD01-9361"/>
    <x v="1"/>
    <s v="Jun"/>
    <x v="0"/>
    <x v="0"/>
    <s v="Order assembled"/>
    <x v="0"/>
    <x v="0"/>
    <x v="0"/>
    <x v="64"/>
    <x v="51"/>
  </r>
  <r>
    <s v="AD01-9361"/>
    <x v="1"/>
    <s v="Jun"/>
    <x v="0"/>
    <x v="0"/>
    <s v="Order assembled"/>
    <x v="0"/>
    <x v="0"/>
    <x v="0"/>
    <x v="391"/>
    <x v="357"/>
  </r>
  <r>
    <s v="AD01-9364"/>
    <x v="1"/>
    <s v="Jun"/>
    <x v="0"/>
    <x v="0"/>
    <s v="Order assembled"/>
    <x v="0"/>
    <x v="0"/>
    <x v="0"/>
    <x v="327"/>
    <x v="296"/>
  </r>
  <r>
    <s v="AD01-9362"/>
    <x v="1"/>
    <s v="Jun"/>
    <x v="0"/>
    <x v="0"/>
    <s v="Order assembled"/>
    <x v="0"/>
    <x v="0"/>
    <x v="0"/>
    <x v="449"/>
    <x v="416"/>
  </r>
  <r>
    <s v="AD01-9365"/>
    <x v="1"/>
    <s v="Jun"/>
    <x v="0"/>
    <x v="0"/>
    <s v="Order assembled"/>
    <x v="0"/>
    <x v="0"/>
    <x v="0"/>
    <x v="214"/>
    <x v="170"/>
  </r>
  <r>
    <s v="AD01-9362"/>
    <x v="1"/>
    <s v="Jun"/>
    <x v="0"/>
    <x v="0"/>
    <s v="Order assembled"/>
    <x v="0"/>
    <x v="0"/>
    <x v="0"/>
    <x v="103"/>
    <x v="86"/>
  </r>
  <r>
    <s v="AD01-9362"/>
    <x v="1"/>
    <s v="Jun"/>
    <x v="0"/>
    <x v="0"/>
    <s v="Order assembled"/>
    <x v="0"/>
    <x v="0"/>
    <x v="0"/>
    <x v="144"/>
    <x v="119"/>
  </r>
  <r>
    <s v="AD01-9361"/>
    <x v="1"/>
    <s v="Mar"/>
    <x v="0"/>
    <x v="0"/>
    <s v="Order assembled"/>
    <x v="0"/>
    <x v="0"/>
    <x v="0"/>
    <x v="128"/>
    <x v="106"/>
  </r>
  <r>
    <s v="AD01-9362"/>
    <x v="1"/>
    <s v="Mar"/>
    <x v="0"/>
    <x v="0"/>
    <s v="Order assembled"/>
    <x v="0"/>
    <x v="0"/>
    <x v="0"/>
    <x v="56"/>
    <x v="45"/>
  </r>
  <r>
    <s v="AD01-9362"/>
    <x v="1"/>
    <s v="Mar"/>
    <x v="0"/>
    <x v="0"/>
    <s v="Order assembled"/>
    <x v="0"/>
    <x v="0"/>
    <x v="0"/>
    <x v="107"/>
    <x v="7"/>
  </r>
  <r>
    <s v="AD01-9362"/>
    <x v="1"/>
    <s v="Mar"/>
    <x v="0"/>
    <x v="0"/>
    <s v="Order assembled"/>
    <x v="0"/>
    <x v="0"/>
    <x v="0"/>
    <x v="274"/>
    <x v="7"/>
  </r>
  <r>
    <s v="AD01-9361"/>
    <x v="1"/>
    <s v="Mar"/>
    <x v="0"/>
    <x v="0"/>
    <s v="Order assembled"/>
    <x v="0"/>
    <x v="0"/>
    <x v="0"/>
    <x v="75"/>
    <x v="7"/>
  </r>
  <r>
    <s v="AD01-9362"/>
    <x v="1"/>
    <s v="Mar"/>
    <x v="0"/>
    <x v="0"/>
    <s v="Order assembled"/>
    <x v="0"/>
    <x v="0"/>
    <x v="0"/>
    <x v="450"/>
    <x v="417"/>
  </r>
  <r>
    <s v="AD01-9364"/>
    <x v="1"/>
    <s v="Mar"/>
    <x v="0"/>
    <x v="0"/>
    <s v="Order assembled"/>
    <x v="0"/>
    <x v="0"/>
    <x v="0"/>
    <x v="451"/>
    <x v="418"/>
  </r>
  <r>
    <s v="AD01-9362"/>
    <x v="1"/>
    <s v="Mar"/>
    <x v="0"/>
    <x v="0"/>
    <s v="Order assembled"/>
    <x v="0"/>
    <x v="0"/>
    <x v="0"/>
    <x v="207"/>
    <x v="419"/>
  </r>
  <r>
    <s v="AD01-9362"/>
    <x v="1"/>
    <s v="Mar"/>
    <x v="0"/>
    <x v="0"/>
    <s v="Order assembled"/>
    <x v="0"/>
    <x v="0"/>
    <x v="0"/>
    <x v="225"/>
    <x v="180"/>
  </r>
  <r>
    <s v="AD01-9364"/>
    <x v="1"/>
    <s v="Mar"/>
    <x v="0"/>
    <x v="0"/>
    <s v="Order assembled"/>
    <x v="0"/>
    <x v="0"/>
    <x v="0"/>
    <x v="137"/>
    <x v="113"/>
  </r>
  <r>
    <s v="AD01-9362"/>
    <x v="1"/>
    <s v="Mar"/>
    <x v="0"/>
    <x v="0"/>
    <s v="Order assembled"/>
    <x v="0"/>
    <x v="0"/>
    <x v="0"/>
    <x v="158"/>
    <x v="130"/>
  </r>
  <r>
    <s v="AD01-9361"/>
    <x v="1"/>
    <s v="Mar"/>
    <x v="0"/>
    <x v="0"/>
    <s v="Order assembled"/>
    <x v="0"/>
    <x v="0"/>
    <x v="0"/>
    <x v="377"/>
    <x v="346"/>
  </r>
  <r>
    <s v="AD01-9364"/>
    <x v="1"/>
    <s v="Mar"/>
    <x v="0"/>
    <x v="0"/>
    <s v="Order assembled"/>
    <x v="0"/>
    <x v="0"/>
    <x v="0"/>
    <x v="362"/>
    <x v="331"/>
  </r>
  <r>
    <s v="AD01-9362"/>
    <x v="1"/>
    <s v="Mar"/>
    <x v="0"/>
    <x v="0"/>
    <s v="Order assembled"/>
    <x v="0"/>
    <x v="0"/>
    <x v="0"/>
    <x v="452"/>
    <x v="420"/>
  </r>
  <r>
    <s v="AD01-9362"/>
    <x v="1"/>
    <s v="Mar"/>
    <x v="0"/>
    <x v="0"/>
    <s v="Order assembled"/>
    <x v="0"/>
    <x v="0"/>
    <x v="0"/>
    <x v="123"/>
    <x v="101"/>
  </r>
  <r>
    <s v="AD01-9361"/>
    <x v="1"/>
    <s v="Mar"/>
    <x v="0"/>
    <x v="0"/>
    <s v="Order assembled"/>
    <x v="0"/>
    <x v="0"/>
    <x v="0"/>
    <x v="281"/>
    <x v="234"/>
  </r>
  <r>
    <s v="AD01-9361"/>
    <x v="1"/>
    <s v="Mar"/>
    <x v="0"/>
    <x v="0"/>
    <s v="Order assembled"/>
    <x v="0"/>
    <x v="0"/>
    <x v="0"/>
    <x v="86"/>
    <x v="71"/>
  </r>
  <r>
    <s v="AD01-9361"/>
    <x v="1"/>
    <s v="May"/>
    <x v="0"/>
    <x v="0"/>
    <s v="Order assembled"/>
    <x v="0"/>
    <x v="0"/>
    <x v="0"/>
    <x v="30"/>
    <x v="26"/>
  </r>
  <r>
    <s v="AD01-9361"/>
    <x v="1"/>
    <s v="May"/>
    <x v="0"/>
    <x v="0"/>
    <s v="Order assembled"/>
    <x v="0"/>
    <x v="0"/>
    <x v="0"/>
    <x v="127"/>
    <x v="105"/>
  </r>
  <r>
    <s v="AD01-9364"/>
    <x v="1"/>
    <s v="May"/>
    <x v="0"/>
    <x v="0"/>
    <s v="Order assembled"/>
    <x v="0"/>
    <x v="0"/>
    <x v="0"/>
    <x v="33"/>
    <x v="7"/>
  </r>
  <r>
    <s v="AD01-9363"/>
    <x v="1"/>
    <s v="May"/>
    <x v="0"/>
    <x v="0"/>
    <s v="Order assembled"/>
    <x v="0"/>
    <x v="0"/>
    <x v="0"/>
    <x v="236"/>
    <x v="7"/>
  </r>
  <r>
    <s v="AD01-9362"/>
    <x v="1"/>
    <s v="May"/>
    <x v="0"/>
    <x v="0"/>
    <s v="Order assembled"/>
    <x v="0"/>
    <x v="0"/>
    <x v="0"/>
    <x v="169"/>
    <x v="7"/>
  </r>
  <r>
    <s v="AD01-9362"/>
    <x v="1"/>
    <s v="May"/>
    <x v="0"/>
    <x v="0"/>
    <s v="Order assembled"/>
    <x v="0"/>
    <x v="0"/>
    <x v="0"/>
    <x v="453"/>
    <x v="421"/>
  </r>
  <r>
    <s v="AD01-9362"/>
    <x v="1"/>
    <s v="May"/>
    <x v="0"/>
    <x v="0"/>
    <s v="Order assembled"/>
    <x v="0"/>
    <x v="0"/>
    <x v="0"/>
    <x v="454"/>
    <x v="422"/>
  </r>
  <r>
    <s v="AD01-9361"/>
    <x v="1"/>
    <s v="May"/>
    <x v="0"/>
    <x v="0"/>
    <s v="Order assembled"/>
    <x v="0"/>
    <x v="0"/>
    <x v="0"/>
    <x v="193"/>
    <x v="423"/>
  </r>
  <r>
    <s v="AD01-9361"/>
    <x v="1"/>
    <s v="May"/>
    <x v="0"/>
    <x v="0"/>
    <s v="Order assembled"/>
    <x v="0"/>
    <x v="0"/>
    <x v="0"/>
    <x v="227"/>
    <x v="182"/>
  </r>
  <r>
    <s v="AD01-9364"/>
    <x v="1"/>
    <s v="May"/>
    <x v="0"/>
    <x v="0"/>
    <s v="Order assembled"/>
    <x v="0"/>
    <x v="0"/>
    <x v="0"/>
    <x v="138"/>
    <x v="114"/>
  </r>
  <r>
    <s v="AD01-9362"/>
    <x v="1"/>
    <s v="May"/>
    <x v="0"/>
    <x v="0"/>
    <s v="Order assembled"/>
    <x v="0"/>
    <x v="0"/>
    <x v="0"/>
    <x v="179"/>
    <x v="147"/>
  </r>
  <r>
    <s v="AD01-9362"/>
    <x v="1"/>
    <s v="May"/>
    <x v="0"/>
    <x v="0"/>
    <s v="Order assembled"/>
    <x v="0"/>
    <x v="0"/>
    <x v="0"/>
    <x v="379"/>
    <x v="348"/>
  </r>
  <r>
    <s v="AD01-9361"/>
    <x v="1"/>
    <s v="May"/>
    <x v="0"/>
    <x v="0"/>
    <s v="Order assembled"/>
    <x v="0"/>
    <x v="0"/>
    <x v="0"/>
    <x v="346"/>
    <x v="316"/>
  </r>
  <r>
    <s v="AD01-9364"/>
    <x v="1"/>
    <s v="May"/>
    <x v="0"/>
    <x v="0"/>
    <s v="Order assembled"/>
    <x v="0"/>
    <x v="0"/>
    <x v="0"/>
    <x v="455"/>
    <x v="424"/>
  </r>
  <r>
    <s v="AD01-9361"/>
    <x v="1"/>
    <s v="May"/>
    <x v="0"/>
    <x v="0"/>
    <s v="Order assembled"/>
    <x v="0"/>
    <x v="0"/>
    <x v="0"/>
    <x v="296"/>
    <x v="253"/>
  </r>
  <r>
    <s v="AD01-9361"/>
    <x v="1"/>
    <s v="May"/>
    <x v="0"/>
    <x v="0"/>
    <s v="Order assembled"/>
    <x v="0"/>
    <x v="0"/>
    <x v="0"/>
    <x v="188"/>
    <x v="154"/>
  </r>
  <r>
    <s v="AD01-9362"/>
    <x v="1"/>
    <s v="Nov"/>
    <x v="1"/>
    <x v="0"/>
    <s v="Order assembled"/>
    <x v="0"/>
    <x v="0"/>
    <x v="1"/>
    <x v="106"/>
    <x v="89"/>
  </r>
  <r>
    <s v="AD01-9362"/>
    <x v="1"/>
    <s v="Nov"/>
    <x v="1"/>
    <x v="0"/>
    <s v="Order assembled"/>
    <x v="0"/>
    <x v="0"/>
    <x v="1"/>
    <x v="30"/>
    <x v="26"/>
  </r>
  <r>
    <s v="AD01-9361"/>
    <x v="1"/>
    <s v="Nov"/>
    <x v="1"/>
    <x v="0"/>
    <s v="Order assembled"/>
    <x v="0"/>
    <x v="0"/>
    <x v="1"/>
    <x v="88"/>
    <x v="173"/>
  </r>
  <r>
    <s v="AD01-9361"/>
    <x v="1"/>
    <s v="Nov"/>
    <x v="1"/>
    <x v="0"/>
    <s v="Order assembled"/>
    <x v="0"/>
    <x v="0"/>
    <x v="0"/>
    <x v="167"/>
    <x v="138"/>
  </r>
  <r>
    <s v="AD01-9361"/>
    <x v="1"/>
    <s v="Nov"/>
    <x v="1"/>
    <x v="0"/>
    <s v="Order assembled"/>
    <x v="0"/>
    <x v="0"/>
    <x v="0"/>
    <x v="128"/>
    <x v="106"/>
  </r>
  <r>
    <s v="AD01-9364"/>
    <x v="1"/>
    <s v="Nov"/>
    <x v="1"/>
    <x v="0"/>
    <s v="Order assembled"/>
    <x v="0"/>
    <x v="0"/>
    <x v="0"/>
    <x v="33"/>
    <x v="29"/>
  </r>
  <r>
    <s v="AD01-9362"/>
    <x v="1"/>
    <s v="Nov"/>
    <x v="1"/>
    <x v="0"/>
    <s v="Order assembled"/>
    <x v="0"/>
    <x v="0"/>
    <x v="0"/>
    <x v="218"/>
    <x v="175"/>
  </r>
  <r>
    <s v="AD01-9364"/>
    <x v="1"/>
    <s v="Nov"/>
    <x v="1"/>
    <x v="0"/>
    <s v="Order assembled"/>
    <x v="0"/>
    <x v="0"/>
    <x v="0"/>
    <x v="93"/>
    <x v="7"/>
  </r>
  <r>
    <s v="AD01-9364"/>
    <x v="1"/>
    <s v="Nov"/>
    <x v="1"/>
    <x v="0"/>
    <s v="Order assembled"/>
    <x v="0"/>
    <x v="0"/>
    <x v="0"/>
    <x v="130"/>
    <x v="7"/>
  </r>
  <r>
    <s v="AD01-9365"/>
    <x v="1"/>
    <s v="Nov"/>
    <x v="1"/>
    <x v="0"/>
    <s v="Order assembled"/>
    <x v="0"/>
    <x v="0"/>
    <x v="0"/>
    <x v="456"/>
    <x v="425"/>
  </r>
  <r>
    <s v="AD01-9363"/>
    <x v="1"/>
    <s v="Nov"/>
    <x v="1"/>
    <x v="0"/>
    <s v="Order assembled"/>
    <x v="0"/>
    <x v="0"/>
    <x v="0"/>
    <x v="457"/>
    <x v="426"/>
  </r>
  <r>
    <s v="AD01-9363"/>
    <x v="1"/>
    <s v="Nov"/>
    <x v="1"/>
    <x v="0"/>
    <s v="Order assembled"/>
    <x v="0"/>
    <x v="0"/>
    <x v="0"/>
    <x v="225"/>
    <x v="180"/>
  </r>
  <r>
    <s v="AD01-9361"/>
    <x v="1"/>
    <s v="Nov"/>
    <x v="1"/>
    <x v="0"/>
    <s v="Order assembled"/>
    <x v="0"/>
    <x v="0"/>
    <x v="0"/>
    <x v="119"/>
    <x v="97"/>
  </r>
  <r>
    <s v="AD01-9365"/>
    <x v="1"/>
    <s v="Nov"/>
    <x v="1"/>
    <x v="0"/>
    <s v="Order assembled"/>
    <x v="0"/>
    <x v="0"/>
    <x v="0"/>
    <x v="46"/>
    <x v="37"/>
  </r>
  <r>
    <s v="AD01-9364"/>
    <x v="1"/>
    <s v="Nov"/>
    <x v="1"/>
    <x v="0"/>
    <s v="Order assembled"/>
    <x v="0"/>
    <x v="0"/>
    <x v="0"/>
    <x v="99"/>
    <x v="82"/>
  </r>
  <r>
    <s v="AD01-9364"/>
    <x v="1"/>
    <s v="Nov"/>
    <x v="1"/>
    <x v="0"/>
    <s v="Order assembled"/>
    <x v="0"/>
    <x v="0"/>
    <x v="0"/>
    <x v="431"/>
    <x v="393"/>
  </r>
  <r>
    <s v="AD01-9364"/>
    <x v="1"/>
    <s v="Nov"/>
    <x v="1"/>
    <x v="0"/>
    <s v="Order assembled"/>
    <x v="0"/>
    <x v="0"/>
    <x v="0"/>
    <x v="360"/>
    <x v="328"/>
  </r>
  <r>
    <s v="AD01-9361"/>
    <x v="1"/>
    <s v="Nov"/>
    <x v="1"/>
    <x v="0"/>
    <s v="Order assembled"/>
    <x v="0"/>
    <x v="0"/>
    <x v="1"/>
    <x v="51"/>
    <x v="42"/>
  </r>
  <r>
    <s v="AD01-9362"/>
    <x v="1"/>
    <s v="Nov"/>
    <x v="1"/>
    <x v="0"/>
    <s v="Order assembled"/>
    <x v="0"/>
    <x v="0"/>
    <x v="1"/>
    <x v="214"/>
    <x v="170"/>
  </r>
  <r>
    <s v="AD01-9361"/>
    <x v="1"/>
    <s v="Nov"/>
    <x v="1"/>
    <x v="0"/>
    <s v="Order assembled"/>
    <x v="0"/>
    <x v="0"/>
    <x v="1"/>
    <x v="102"/>
    <x v="85"/>
  </r>
  <r>
    <s v="AD01-9362"/>
    <x v="1"/>
    <s v="Nov"/>
    <x v="1"/>
    <x v="0"/>
    <s v="Order assembled"/>
    <x v="0"/>
    <x v="0"/>
    <x v="0"/>
    <x v="144"/>
    <x v="119"/>
  </r>
  <r>
    <s v="AD01-9362"/>
    <x v="1"/>
    <s v="Nov"/>
    <x v="1"/>
    <x v="0"/>
    <s v="Order assembled"/>
    <x v="0"/>
    <x v="0"/>
    <x v="0"/>
    <x v="49"/>
    <x v="40"/>
  </r>
  <r>
    <s v="AD01-9364"/>
    <x v="1"/>
    <s v="Oct"/>
    <x v="1"/>
    <x v="0"/>
    <s v="Order assembled"/>
    <x v="0"/>
    <x v="0"/>
    <x v="1"/>
    <x v="28"/>
    <x v="24"/>
  </r>
  <r>
    <s v="AD01-9362"/>
    <x v="1"/>
    <s v="Oct"/>
    <x v="1"/>
    <x v="0"/>
    <s v="Order assembled"/>
    <x v="0"/>
    <x v="0"/>
    <x v="1"/>
    <x v="128"/>
    <x v="106"/>
  </r>
  <r>
    <s v="AD01-9361"/>
    <x v="1"/>
    <s v="Oct"/>
    <x v="1"/>
    <x v="0"/>
    <s v="Order assembled"/>
    <x v="0"/>
    <x v="0"/>
    <x v="0"/>
    <x v="28"/>
    <x v="24"/>
  </r>
  <r>
    <s v="AD01-9362"/>
    <x v="1"/>
    <s v="Oct"/>
    <x v="1"/>
    <x v="0"/>
    <s v="Order assembled"/>
    <x v="0"/>
    <x v="0"/>
    <x v="0"/>
    <x v="5"/>
    <x v="5"/>
  </r>
  <r>
    <s v="AD01-9362"/>
    <x v="1"/>
    <s v="Oct"/>
    <x v="1"/>
    <x v="0"/>
    <s v="Order assembled"/>
    <x v="0"/>
    <x v="0"/>
    <x v="0"/>
    <x v="130"/>
    <x v="108"/>
  </r>
  <r>
    <s v="AD01-9361"/>
    <x v="1"/>
    <s v="Oct"/>
    <x v="1"/>
    <x v="0"/>
    <s v="Order assembled"/>
    <x v="0"/>
    <x v="0"/>
    <x v="0"/>
    <x v="107"/>
    <x v="90"/>
  </r>
  <r>
    <s v="AD01-9364"/>
    <x v="1"/>
    <s v="Oct"/>
    <x v="1"/>
    <x v="0"/>
    <s v="Order assembled"/>
    <x v="0"/>
    <x v="0"/>
    <x v="0"/>
    <x v="169"/>
    <x v="7"/>
  </r>
  <r>
    <s v="AD01-9361"/>
    <x v="1"/>
    <s v="Oct"/>
    <x v="1"/>
    <x v="0"/>
    <s v="Order assembled"/>
    <x v="0"/>
    <x v="0"/>
    <x v="0"/>
    <x v="5"/>
    <x v="7"/>
  </r>
  <r>
    <s v="AD01-9363"/>
    <x v="1"/>
    <s v="Oct"/>
    <x v="1"/>
    <x v="0"/>
    <s v="Order assembled"/>
    <x v="0"/>
    <x v="0"/>
    <x v="0"/>
    <x v="458"/>
    <x v="427"/>
  </r>
  <r>
    <s v="AD01-9362"/>
    <x v="1"/>
    <s v="Oct"/>
    <x v="1"/>
    <x v="0"/>
    <s v="Order assembled"/>
    <x v="0"/>
    <x v="0"/>
    <x v="0"/>
    <x v="459"/>
    <x v="428"/>
  </r>
  <r>
    <s v="AD01-9361"/>
    <x v="1"/>
    <s v="Oct"/>
    <x v="1"/>
    <x v="0"/>
    <s v="Order assembled"/>
    <x v="0"/>
    <x v="0"/>
    <x v="0"/>
    <x v="179"/>
    <x v="147"/>
  </r>
  <r>
    <s v="AD01-9362"/>
    <x v="1"/>
    <s v="Oct"/>
    <x v="1"/>
    <x v="0"/>
    <s v="Order assembled"/>
    <x v="0"/>
    <x v="0"/>
    <x v="0"/>
    <x v="41"/>
    <x v="34"/>
  </r>
  <r>
    <s v="AD01-9363"/>
    <x v="1"/>
    <s v="Oct"/>
    <x v="1"/>
    <x v="0"/>
    <s v="Order assembled"/>
    <x v="0"/>
    <x v="0"/>
    <x v="0"/>
    <x v="183"/>
    <x v="149"/>
  </r>
  <r>
    <s v="AD01-9364"/>
    <x v="1"/>
    <s v="Oct"/>
    <x v="1"/>
    <x v="0"/>
    <s v="Order assembled"/>
    <x v="0"/>
    <x v="0"/>
    <x v="0"/>
    <x v="140"/>
    <x v="115"/>
  </r>
  <r>
    <s v="AD01-9362"/>
    <x v="1"/>
    <s v="Oct"/>
    <x v="1"/>
    <x v="0"/>
    <s v="Order assembled"/>
    <x v="0"/>
    <x v="0"/>
    <x v="0"/>
    <x v="394"/>
    <x v="361"/>
  </r>
  <r>
    <s v="AD01-9362"/>
    <x v="1"/>
    <s v="Oct"/>
    <x v="1"/>
    <x v="0"/>
    <s v="Order assembled"/>
    <x v="0"/>
    <x v="0"/>
    <x v="1"/>
    <x v="25"/>
    <x v="21"/>
  </r>
  <r>
    <s v="AD01-9362"/>
    <x v="1"/>
    <s v="Oct"/>
    <x v="1"/>
    <x v="0"/>
    <s v="Order assembled"/>
    <x v="0"/>
    <x v="0"/>
    <x v="1"/>
    <x v="49"/>
    <x v="40"/>
  </r>
  <r>
    <s v="AD01-9365"/>
    <x v="1"/>
    <s v="Oct"/>
    <x v="1"/>
    <x v="0"/>
    <s v="Order assembled"/>
    <x v="0"/>
    <x v="0"/>
    <x v="1"/>
    <x v="123"/>
    <x v="101"/>
  </r>
  <r>
    <s v="AD01-9362"/>
    <x v="1"/>
    <s v="Oct"/>
    <x v="1"/>
    <x v="0"/>
    <s v="Order assembled"/>
    <x v="0"/>
    <x v="0"/>
    <x v="0"/>
    <x v="188"/>
    <x v="154"/>
  </r>
  <r>
    <s v="AD01-9364"/>
    <x v="1"/>
    <s v="Oct"/>
    <x v="1"/>
    <x v="0"/>
    <s v="Order assembled"/>
    <x v="0"/>
    <x v="0"/>
    <x v="0"/>
    <x v="25"/>
    <x v="21"/>
  </r>
  <r>
    <s v="AD01-9364"/>
    <x v="1"/>
    <s v="Sep"/>
    <x v="1"/>
    <x v="0"/>
    <s v="Order assembled"/>
    <x v="0"/>
    <x v="0"/>
    <x v="1"/>
    <x v="3"/>
    <x v="3"/>
  </r>
  <r>
    <s v="AD01-9361"/>
    <x v="1"/>
    <s v="Sep"/>
    <x v="1"/>
    <x v="0"/>
    <s v="Order assembled"/>
    <x v="0"/>
    <x v="0"/>
    <x v="0"/>
    <x v="2"/>
    <x v="2"/>
  </r>
  <r>
    <s v="AD01-9361"/>
    <x v="1"/>
    <s v="Sep"/>
    <x v="1"/>
    <x v="0"/>
    <s v="Order assembled"/>
    <x v="0"/>
    <x v="0"/>
    <x v="0"/>
    <x v="3"/>
    <x v="3"/>
  </r>
  <r>
    <s v="AD01-9362"/>
    <x v="1"/>
    <s v="Sep"/>
    <x v="1"/>
    <x v="0"/>
    <s v="Order assembled"/>
    <x v="0"/>
    <x v="0"/>
    <x v="0"/>
    <x v="29"/>
    <x v="25"/>
  </r>
  <r>
    <s v="AD01-9364"/>
    <x v="1"/>
    <s v="Sep"/>
    <x v="1"/>
    <x v="0"/>
    <s v="Order assembled"/>
    <x v="0"/>
    <x v="0"/>
    <x v="0"/>
    <x v="149"/>
    <x v="123"/>
  </r>
  <r>
    <s v="AD01-9364"/>
    <x v="1"/>
    <s v="Sep"/>
    <x v="1"/>
    <x v="0"/>
    <s v="Order assembled"/>
    <x v="0"/>
    <x v="0"/>
    <x v="0"/>
    <x v="4"/>
    <x v="7"/>
  </r>
  <r>
    <s v="AD01-9364"/>
    <x v="1"/>
    <s v="Sep"/>
    <x v="1"/>
    <x v="0"/>
    <s v="Order assembled"/>
    <x v="0"/>
    <x v="0"/>
    <x v="0"/>
    <x v="149"/>
    <x v="7"/>
  </r>
  <r>
    <s v="AD01-9361"/>
    <x v="1"/>
    <s v="Sep"/>
    <x v="1"/>
    <x v="0"/>
    <s v="Order assembled"/>
    <x v="0"/>
    <x v="0"/>
    <x v="0"/>
    <x v="32"/>
    <x v="7"/>
  </r>
  <r>
    <s v="AD01-9361"/>
    <x v="1"/>
    <s v="Sep"/>
    <x v="1"/>
    <x v="0"/>
    <s v="Order assembled"/>
    <x v="0"/>
    <x v="0"/>
    <x v="0"/>
    <x v="460"/>
    <x v="429"/>
  </r>
  <r>
    <s v="AD01-9364"/>
    <x v="1"/>
    <s v="Sep"/>
    <x v="1"/>
    <x v="0"/>
    <s v="Order assembled"/>
    <x v="0"/>
    <x v="0"/>
    <x v="0"/>
    <x v="16"/>
    <x v="14"/>
  </r>
  <r>
    <s v="AD01-9364"/>
    <x v="1"/>
    <s v="Sep"/>
    <x v="1"/>
    <x v="0"/>
    <s v="Order assembled"/>
    <x v="0"/>
    <x v="1"/>
    <x v="0"/>
    <x v="40"/>
    <x v="33"/>
  </r>
  <r>
    <s v="AD01-9361"/>
    <x v="1"/>
    <s v="Sep"/>
    <x v="1"/>
    <x v="0"/>
    <s v="Order assembled"/>
    <x v="0"/>
    <x v="1"/>
    <x v="0"/>
    <x v="42"/>
    <x v="35"/>
  </r>
  <r>
    <s v="AD01-9361"/>
    <x v="1"/>
    <s v="Sep"/>
    <x v="1"/>
    <x v="0"/>
    <s v="Order assembled"/>
    <x v="0"/>
    <x v="1"/>
    <x v="0"/>
    <x v="20"/>
    <x v="16"/>
  </r>
  <r>
    <s v="AD01-9361"/>
    <x v="1"/>
    <s v="Sep"/>
    <x v="1"/>
    <x v="0"/>
    <s v="Order assembled"/>
    <x v="0"/>
    <x v="1"/>
    <x v="0"/>
    <x v="412"/>
    <x v="375"/>
  </r>
  <r>
    <s v="AD01-9361"/>
    <x v="1"/>
    <s v="Sep"/>
    <x v="1"/>
    <x v="0"/>
    <s v="Order assembled"/>
    <x v="0"/>
    <x v="1"/>
    <x v="0"/>
    <x v="332"/>
    <x v="302"/>
  </r>
  <r>
    <s v="AD01-9364"/>
    <x v="1"/>
    <s v="Sep"/>
    <x v="1"/>
    <x v="0"/>
    <s v="Order assembled"/>
    <x v="0"/>
    <x v="1"/>
    <x v="0"/>
    <x v="461"/>
    <x v="430"/>
  </r>
  <r>
    <s v="AD01-9362"/>
    <x v="1"/>
    <s v="Sep"/>
    <x v="1"/>
    <x v="0"/>
    <s v="Order assembled"/>
    <x v="0"/>
    <x v="1"/>
    <x v="1"/>
    <x v="48"/>
    <x v="39"/>
  </r>
  <r>
    <s v="AD01-9362"/>
    <x v="1"/>
    <s v="Sep"/>
    <x v="1"/>
    <x v="0"/>
    <s v="Order assembled"/>
    <x v="0"/>
    <x v="1"/>
    <x v="0"/>
    <x v="72"/>
    <x v="58"/>
  </r>
  <r>
    <s v="AD01-9361"/>
    <x v="1"/>
    <s v="Sep"/>
    <x v="1"/>
    <x v="0"/>
    <s v="Order assembled"/>
    <x v="0"/>
    <x v="1"/>
    <x v="0"/>
    <x v="48"/>
    <x v="39"/>
  </r>
  <r>
    <s v="AD01-9362"/>
    <x v="1"/>
    <s v="Apr"/>
    <x v="0"/>
    <x v="1"/>
    <s v="Cancelld"/>
    <x v="1"/>
    <x v="1"/>
    <x v="2"/>
    <x v="320"/>
    <x v="289"/>
  </r>
  <r>
    <s v="AD01-9361"/>
    <x v="1"/>
    <s v="Apr"/>
    <x v="0"/>
    <x v="1"/>
    <s v="Cancelld"/>
    <x v="1"/>
    <x v="1"/>
    <x v="2"/>
    <x v="361"/>
    <x v="329"/>
  </r>
  <r>
    <s v="AD01-9362"/>
    <x v="1"/>
    <s v="Apr"/>
    <x v="0"/>
    <x v="1"/>
    <s v="Cancelld"/>
    <x v="1"/>
    <x v="1"/>
    <x v="2"/>
    <x v="273"/>
    <x v="310"/>
  </r>
  <r>
    <s v="AD01-9362"/>
    <x v="1"/>
    <s v="Apr"/>
    <x v="0"/>
    <x v="1"/>
    <s v="Cancelld"/>
    <x v="1"/>
    <x v="1"/>
    <x v="2"/>
    <x v="365"/>
    <x v="334"/>
  </r>
  <r>
    <s v="AD01-9362"/>
    <x v="1"/>
    <s v="Apr"/>
    <x v="0"/>
    <x v="1"/>
    <s v="Cancelld"/>
    <x v="1"/>
    <x v="1"/>
    <x v="2"/>
    <x v="344"/>
    <x v="313"/>
  </r>
  <r>
    <s v="AD01-9362"/>
    <x v="1"/>
    <s v="Aug"/>
    <x v="0"/>
    <x v="1"/>
    <s v="Cancelld"/>
    <x v="1"/>
    <x v="1"/>
    <x v="2"/>
    <x v="263"/>
    <x v="215"/>
  </r>
  <r>
    <s v="AD01-9364"/>
    <x v="1"/>
    <s v="Dec"/>
    <x v="0"/>
    <x v="1"/>
    <s v="Cancelld"/>
    <x v="1"/>
    <x v="1"/>
    <x v="0"/>
    <x v="5"/>
    <x v="5"/>
  </r>
  <r>
    <s v="AD01-9362"/>
    <x v="1"/>
    <s v="Dec"/>
    <x v="0"/>
    <x v="1"/>
    <s v="Cancelld"/>
    <x v="1"/>
    <x v="1"/>
    <x v="0"/>
    <x v="130"/>
    <x v="108"/>
  </r>
  <r>
    <s v="AD01-9362"/>
    <x v="1"/>
    <s v="Dec"/>
    <x v="0"/>
    <x v="1"/>
    <s v="Cancelld"/>
    <x v="1"/>
    <x v="1"/>
    <x v="0"/>
    <x v="107"/>
    <x v="90"/>
  </r>
  <r>
    <s v="AD01-9362"/>
    <x v="1"/>
    <s v="Dec"/>
    <x v="0"/>
    <x v="1"/>
    <s v="Cancelld"/>
    <x v="1"/>
    <x v="1"/>
    <x v="0"/>
    <x v="183"/>
    <x v="149"/>
  </r>
  <r>
    <s v="AD01-9362"/>
    <x v="1"/>
    <s v="Dec"/>
    <x v="0"/>
    <x v="1"/>
    <s v="Cancelld"/>
    <x v="1"/>
    <x v="1"/>
    <x v="0"/>
    <x v="140"/>
    <x v="115"/>
  </r>
  <r>
    <s v="AD01-9361"/>
    <x v="1"/>
    <s v="Dec"/>
    <x v="0"/>
    <x v="1"/>
    <s v="Cancelld"/>
    <x v="1"/>
    <x v="0"/>
    <x v="0"/>
    <x v="119"/>
    <x v="97"/>
  </r>
  <r>
    <s v="AD01-9364"/>
    <x v="1"/>
    <s v="Feb"/>
    <x v="0"/>
    <x v="1"/>
    <s v="Cancelld"/>
    <x v="1"/>
    <x v="0"/>
    <x v="0"/>
    <x v="34"/>
    <x v="30"/>
  </r>
  <r>
    <s v="AD01-9361"/>
    <x v="1"/>
    <s v="Feb"/>
    <x v="0"/>
    <x v="1"/>
    <s v="Cancelld"/>
    <x v="1"/>
    <x v="0"/>
    <x v="0"/>
    <x v="219"/>
    <x v="176"/>
  </r>
  <r>
    <s v="AD01-9364"/>
    <x v="1"/>
    <s v="Feb"/>
    <x v="0"/>
    <x v="1"/>
    <s v="Cancelld"/>
    <x v="1"/>
    <x v="0"/>
    <x v="0"/>
    <x v="68"/>
    <x v="54"/>
  </r>
  <r>
    <s v="AD01-9364"/>
    <x v="1"/>
    <s v="Feb"/>
    <x v="0"/>
    <x v="1"/>
    <s v="Cancelld"/>
    <x v="1"/>
    <x v="0"/>
    <x v="0"/>
    <x v="47"/>
    <x v="38"/>
  </r>
  <r>
    <s v="AD01-9361"/>
    <x v="1"/>
    <s v="Feb"/>
    <x v="0"/>
    <x v="1"/>
    <s v="Cancelld"/>
    <x v="1"/>
    <x v="0"/>
    <x v="0"/>
    <x v="231"/>
    <x v="184"/>
  </r>
  <r>
    <s v="AD01-9362"/>
    <x v="1"/>
    <s v="Jan"/>
    <x v="0"/>
    <x v="1"/>
    <s v="Cancelld"/>
    <x v="1"/>
    <x v="0"/>
    <x v="0"/>
    <x v="6"/>
    <x v="6"/>
  </r>
  <r>
    <s v="AD01-9361"/>
    <x v="1"/>
    <s v="Jan"/>
    <x v="0"/>
    <x v="1"/>
    <s v="Cancelld"/>
    <x v="1"/>
    <x v="0"/>
    <x v="0"/>
    <x v="170"/>
    <x v="141"/>
  </r>
  <r>
    <s v="AD01-9364"/>
    <x v="1"/>
    <s v="Jan"/>
    <x v="0"/>
    <x v="1"/>
    <s v="Cancelld"/>
    <x v="1"/>
    <x v="0"/>
    <x v="0"/>
    <x v="131"/>
    <x v="109"/>
  </r>
  <r>
    <s v="AD01-9362"/>
    <x v="1"/>
    <s v="Jan"/>
    <x v="0"/>
    <x v="1"/>
    <s v="Cancelld"/>
    <x v="1"/>
    <x v="0"/>
    <x v="0"/>
    <x v="184"/>
    <x v="150"/>
  </r>
  <r>
    <s v="AD01-9361"/>
    <x v="1"/>
    <s v="Jan"/>
    <x v="0"/>
    <x v="1"/>
    <s v="Cancelld"/>
    <x v="1"/>
    <x v="0"/>
    <x v="0"/>
    <x v="141"/>
    <x v="116"/>
  </r>
  <r>
    <s v="AD01-9363"/>
    <x v="1"/>
    <s v="Jul"/>
    <x v="0"/>
    <x v="1"/>
    <s v="Cancelld"/>
    <x v="1"/>
    <x v="0"/>
    <x v="2"/>
    <x v="272"/>
    <x v="225"/>
  </r>
  <r>
    <s v="AD01-9361"/>
    <x v="1"/>
    <s v="Jul"/>
    <x v="0"/>
    <x v="1"/>
    <s v="Cancelld"/>
    <x v="1"/>
    <x v="0"/>
    <x v="2"/>
    <x v="244"/>
    <x v="206"/>
  </r>
  <r>
    <s v="AD01-9362"/>
    <x v="1"/>
    <s v="Jul"/>
    <x v="0"/>
    <x v="1"/>
    <s v="Cancelld"/>
    <x v="1"/>
    <x v="0"/>
    <x v="2"/>
    <x v="255"/>
    <x v="207"/>
  </r>
  <r>
    <s v="AD01-9362"/>
    <x v="1"/>
    <s v="Jul"/>
    <x v="0"/>
    <x v="1"/>
    <s v="Cancelld"/>
    <x v="1"/>
    <x v="0"/>
    <x v="2"/>
    <x v="261"/>
    <x v="213"/>
  </r>
  <r>
    <s v="AD01-9364"/>
    <x v="1"/>
    <s v="Jul"/>
    <x v="0"/>
    <x v="1"/>
    <s v="Cancelld"/>
    <x v="1"/>
    <x v="0"/>
    <x v="2"/>
    <x v="262"/>
    <x v="214"/>
  </r>
  <r>
    <s v="AD01-9362"/>
    <x v="1"/>
    <s v="Jun"/>
    <x v="0"/>
    <x v="1"/>
    <s v="Cancelld"/>
    <x v="1"/>
    <x v="0"/>
    <x v="2"/>
    <x v="235"/>
    <x v="330"/>
  </r>
  <r>
    <s v="AD01-9362"/>
    <x v="1"/>
    <s v="Jun"/>
    <x v="0"/>
    <x v="1"/>
    <s v="Cancelld"/>
    <x v="1"/>
    <x v="0"/>
    <x v="2"/>
    <x v="90"/>
    <x v="76"/>
  </r>
  <r>
    <s v="AD01-9361"/>
    <x v="1"/>
    <s v="Jun"/>
    <x v="0"/>
    <x v="1"/>
    <s v="Cancelld"/>
    <x v="1"/>
    <x v="0"/>
    <x v="2"/>
    <x v="285"/>
    <x v="301"/>
  </r>
  <r>
    <s v="AD01-9361"/>
    <x v="1"/>
    <s v="Jun"/>
    <x v="0"/>
    <x v="1"/>
    <s v="Cancelld"/>
    <x v="1"/>
    <x v="0"/>
    <x v="2"/>
    <x v="366"/>
    <x v="335"/>
  </r>
  <r>
    <s v="AD01-9362"/>
    <x v="1"/>
    <s v="Jun"/>
    <x v="0"/>
    <x v="1"/>
    <s v="Cancelld"/>
    <x v="1"/>
    <x v="0"/>
    <x v="2"/>
    <x v="355"/>
    <x v="324"/>
  </r>
  <r>
    <s v="AD01-9361"/>
    <x v="1"/>
    <s v="Jun"/>
    <x v="0"/>
    <x v="1"/>
    <s v="Cancelld"/>
    <x v="1"/>
    <x v="0"/>
    <x v="2"/>
    <x v="350"/>
    <x v="319"/>
  </r>
  <r>
    <s v="AD01-9362"/>
    <x v="1"/>
    <s v="Mar"/>
    <x v="0"/>
    <x v="1"/>
    <s v="Cancelld"/>
    <x v="1"/>
    <x v="0"/>
    <x v="0"/>
    <x v="204"/>
    <x v="165"/>
  </r>
  <r>
    <s v="AD01-9362"/>
    <x v="1"/>
    <s v="Mar"/>
    <x v="0"/>
    <x v="1"/>
    <s v="Cancelld"/>
    <x v="1"/>
    <x v="0"/>
    <x v="0"/>
    <x v="191"/>
    <x v="157"/>
  </r>
  <r>
    <s v="AD01-9363"/>
    <x v="1"/>
    <s v="Mar"/>
    <x v="0"/>
    <x v="1"/>
    <s v="Cancelld"/>
    <x v="1"/>
    <x v="0"/>
    <x v="0"/>
    <x v="58"/>
    <x v="47"/>
  </r>
  <r>
    <s v="AD01-9362"/>
    <x v="1"/>
    <s v="Mar"/>
    <x v="0"/>
    <x v="1"/>
    <s v="Cancelld"/>
    <x v="1"/>
    <x v="0"/>
    <x v="0"/>
    <x v="213"/>
    <x v="169"/>
  </r>
  <r>
    <s v="AD01-9361"/>
    <x v="1"/>
    <s v="Mar"/>
    <x v="0"/>
    <x v="1"/>
    <s v="Cancelld"/>
    <x v="1"/>
    <x v="0"/>
    <x v="0"/>
    <x v="200"/>
    <x v="161"/>
  </r>
  <r>
    <s v="AD01-9362"/>
    <x v="1"/>
    <s v="Mar"/>
    <x v="0"/>
    <x v="1"/>
    <s v="Cancelld"/>
    <x v="1"/>
    <x v="0"/>
    <x v="2"/>
    <x v="324"/>
    <x v="293"/>
  </r>
  <r>
    <s v="AD01-9363"/>
    <x v="1"/>
    <s v="May"/>
    <x v="0"/>
    <x v="1"/>
    <s v="Cancelld"/>
    <x v="1"/>
    <x v="0"/>
    <x v="2"/>
    <x v="257"/>
    <x v="306"/>
  </r>
  <r>
    <s v="AD01-9362"/>
    <x v="1"/>
    <s v="May"/>
    <x v="0"/>
    <x v="1"/>
    <s v="Cancelld"/>
    <x v="1"/>
    <x v="0"/>
    <x v="2"/>
    <x v="291"/>
    <x v="290"/>
  </r>
  <r>
    <s v="AD01-9361"/>
    <x v="1"/>
    <s v="May"/>
    <x v="0"/>
    <x v="1"/>
    <s v="Cancelld"/>
    <x v="1"/>
    <x v="0"/>
    <x v="2"/>
    <x v="340"/>
    <x v="309"/>
  </r>
  <r>
    <s v="AD01-9361"/>
    <x v="1"/>
    <s v="May"/>
    <x v="0"/>
    <x v="1"/>
    <s v="Cancelld"/>
    <x v="1"/>
    <x v="0"/>
    <x v="2"/>
    <x v="330"/>
    <x v="299"/>
  </r>
  <r>
    <s v="AD01-9361"/>
    <x v="1"/>
    <s v="May"/>
    <x v="0"/>
    <x v="1"/>
    <s v="Cancelld"/>
    <x v="1"/>
    <x v="0"/>
    <x v="2"/>
    <x v="325"/>
    <x v="294"/>
  </r>
  <r>
    <s v="AD01-9362"/>
    <x v="1"/>
    <s v="Nov"/>
    <x v="0"/>
    <x v="1"/>
    <s v="Cancelld"/>
    <x v="1"/>
    <x v="0"/>
    <x v="0"/>
    <x v="76"/>
    <x v="63"/>
  </r>
  <r>
    <s v="AD01-9362"/>
    <x v="1"/>
    <s v="Nov"/>
    <x v="0"/>
    <x v="1"/>
    <s v="Cancelld"/>
    <x v="1"/>
    <x v="0"/>
    <x v="0"/>
    <x v="149"/>
    <x v="123"/>
  </r>
  <r>
    <s v="AD01-9362"/>
    <x v="1"/>
    <s v="Nov"/>
    <x v="0"/>
    <x v="1"/>
    <s v="Cancelld"/>
    <x v="1"/>
    <x v="0"/>
    <x v="0"/>
    <x v="85"/>
    <x v="70"/>
  </r>
  <r>
    <s v="AD01-9361"/>
    <x v="1"/>
    <s v="Nov"/>
    <x v="0"/>
    <x v="1"/>
    <s v="Cancelld"/>
    <x v="1"/>
    <x v="0"/>
    <x v="0"/>
    <x v="160"/>
    <x v="131"/>
  </r>
  <r>
    <s v="AD01-9362"/>
    <x v="1"/>
    <s v="Nov"/>
    <x v="0"/>
    <x v="1"/>
    <s v="Cancelld"/>
    <x v="1"/>
    <x v="0"/>
    <x v="0"/>
    <x v="20"/>
    <x v="16"/>
  </r>
  <r>
    <s v="AD01-9362"/>
    <x v="1"/>
    <s v="Oct"/>
    <x v="0"/>
    <x v="1"/>
    <s v="Cancelld"/>
    <x v="1"/>
    <x v="0"/>
    <x v="0"/>
    <x v="243"/>
    <x v="279"/>
  </r>
  <r>
    <s v="AD01-9364"/>
    <x v="1"/>
    <s v="Oct"/>
    <x v="0"/>
    <x v="1"/>
    <s v="Cancelld"/>
    <x v="1"/>
    <x v="0"/>
    <x v="0"/>
    <x v="236"/>
    <x v="275"/>
  </r>
  <r>
    <s v="AD01-9361"/>
    <x v="1"/>
    <s v="Oct"/>
    <x v="0"/>
    <x v="1"/>
    <s v="Cancelld"/>
    <x v="1"/>
    <x v="0"/>
    <x v="0"/>
    <x v="92"/>
    <x v="78"/>
  </r>
  <r>
    <s v="AD01-9361"/>
    <x v="1"/>
    <s v="Oct"/>
    <x v="0"/>
    <x v="1"/>
    <s v="Cancelld"/>
    <x v="1"/>
    <x v="0"/>
    <x v="0"/>
    <x v="315"/>
    <x v="282"/>
  </r>
  <r>
    <s v="AD01-9365"/>
    <x v="1"/>
    <s v="Oct"/>
    <x v="0"/>
    <x v="1"/>
    <s v="Cancelld"/>
    <x v="1"/>
    <x v="0"/>
    <x v="0"/>
    <x v="312"/>
    <x v="276"/>
  </r>
  <r>
    <s v="AD01-9361"/>
    <x v="1"/>
    <s v="Apr"/>
    <x v="1"/>
    <x v="1"/>
    <s v="Cancelld"/>
    <x v="1"/>
    <x v="0"/>
    <x v="2"/>
    <x v="1"/>
    <x v="1"/>
  </r>
  <r>
    <s v="AD01-9362"/>
    <x v="1"/>
    <s v="Apr"/>
    <x v="1"/>
    <x v="1"/>
    <s v="Cancelld"/>
    <x v="1"/>
    <x v="0"/>
    <x v="2"/>
    <x v="126"/>
    <x v="104"/>
  </r>
  <r>
    <s v="AD01-9361"/>
    <x v="1"/>
    <s v="Apr"/>
    <x v="1"/>
    <x v="1"/>
    <s v="Cancelld"/>
    <x v="1"/>
    <x v="0"/>
    <x v="2"/>
    <x v="256"/>
    <x v="208"/>
  </r>
  <r>
    <s v="AD01-9362"/>
    <x v="1"/>
    <s v="Apr"/>
    <x v="1"/>
    <x v="1"/>
    <s v="Cancelld"/>
    <x v="1"/>
    <x v="0"/>
    <x v="2"/>
    <x v="257"/>
    <x v="306"/>
  </r>
  <r>
    <s v="AD01-9362"/>
    <x v="1"/>
    <s v="Apr"/>
    <x v="1"/>
    <x v="1"/>
    <s v="Cancelld"/>
    <x v="1"/>
    <x v="0"/>
    <x v="2"/>
    <x v="274"/>
    <x v="278"/>
  </r>
  <r>
    <s v="AD01-9364"/>
    <x v="1"/>
    <s v="Apr"/>
    <x v="1"/>
    <x v="1"/>
    <s v="Cancelld"/>
    <x v="1"/>
    <x v="0"/>
    <x v="2"/>
    <x v="356"/>
    <x v="325"/>
  </r>
  <r>
    <s v="AD01-9362"/>
    <x v="1"/>
    <s v="Apr"/>
    <x v="1"/>
    <x v="1"/>
    <s v="Cancelld"/>
    <x v="1"/>
    <x v="0"/>
    <x v="2"/>
    <x v="294"/>
    <x v="251"/>
  </r>
  <r>
    <s v="AD01-9362"/>
    <x v="1"/>
    <s v="Apr"/>
    <x v="1"/>
    <x v="1"/>
    <s v="Cancelld"/>
    <x v="1"/>
    <x v="0"/>
    <x v="2"/>
    <x v="462"/>
    <x v="431"/>
  </r>
  <r>
    <s v="AD01-9362"/>
    <x v="1"/>
    <s v="Apr"/>
    <x v="1"/>
    <x v="1"/>
    <s v="Cancelld"/>
    <x v="1"/>
    <x v="0"/>
    <x v="2"/>
    <x v="307"/>
    <x v="7"/>
  </r>
  <r>
    <s v="AD01-9362"/>
    <x v="1"/>
    <s v="Apr"/>
    <x v="1"/>
    <x v="1"/>
    <s v="Cancelld"/>
    <x v="1"/>
    <x v="0"/>
    <x v="2"/>
    <x v="260"/>
    <x v="7"/>
  </r>
  <r>
    <s v="AD01-9364"/>
    <x v="1"/>
    <s v="Apr"/>
    <x v="1"/>
    <x v="1"/>
    <s v="Cancelld"/>
    <x v="1"/>
    <x v="0"/>
    <x v="2"/>
    <x v="137"/>
    <x v="113"/>
  </r>
  <r>
    <s v="AD01-9362"/>
    <x v="1"/>
    <s v="Apr"/>
    <x v="1"/>
    <x v="1"/>
    <s v="Cancelld"/>
    <x v="1"/>
    <x v="0"/>
    <x v="2"/>
    <x v="263"/>
    <x v="215"/>
  </r>
  <r>
    <s v="AD01-9362"/>
    <x v="1"/>
    <s v="Apr"/>
    <x v="1"/>
    <x v="1"/>
    <s v="Cancelld"/>
    <x v="1"/>
    <x v="0"/>
    <x v="2"/>
    <x v="340"/>
    <x v="309"/>
  </r>
  <r>
    <s v="AD01-9361"/>
    <x v="1"/>
    <s v="Apr"/>
    <x v="1"/>
    <x v="1"/>
    <s v="Cancelld"/>
    <x v="1"/>
    <x v="0"/>
    <x v="2"/>
    <x v="314"/>
    <x v="281"/>
  </r>
  <r>
    <s v="AD01-9362"/>
    <x v="1"/>
    <s v="Apr"/>
    <x v="1"/>
    <x v="1"/>
    <s v="Cancelld"/>
    <x v="1"/>
    <x v="0"/>
    <x v="2"/>
    <x v="463"/>
    <x v="432"/>
  </r>
  <r>
    <s v="AD01-9361"/>
    <x v="1"/>
    <s v="Apr"/>
    <x v="1"/>
    <x v="1"/>
    <s v="Cancelld"/>
    <x v="1"/>
    <x v="0"/>
    <x v="2"/>
    <x v="444"/>
    <x v="409"/>
  </r>
  <r>
    <s v="AD01-9361"/>
    <x v="1"/>
    <s v="Apr"/>
    <x v="1"/>
    <x v="1"/>
    <s v="Cancelld"/>
    <x v="1"/>
    <x v="0"/>
    <x v="2"/>
    <x v="281"/>
    <x v="234"/>
  </r>
  <r>
    <s v="AD01-9361"/>
    <x v="1"/>
    <s v="Aug"/>
    <x v="1"/>
    <x v="1"/>
    <s v="Cancelld"/>
    <x v="1"/>
    <x v="0"/>
    <x v="2"/>
    <x v="125"/>
    <x v="103"/>
  </r>
  <r>
    <s v="AD01-9362"/>
    <x v="1"/>
    <s v="Aug"/>
    <x v="1"/>
    <x v="1"/>
    <s v="Cancelld"/>
    <x v="1"/>
    <x v="0"/>
    <x v="2"/>
    <x v="146"/>
    <x v="7"/>
  </r>
  <r>
    <s v="AD01-9362"/>
    <x v="1"/>
    <s v="Aug"/>
    <x v="1"/>
    <x v="1"/>
    <s v="Cancelld"/>
    <x v="1"/>
    <x v="0"/>
    <x v="2"/>
    <x v="89"/>
    <x v="74"/>
  </r>
  <r>
    <s v="AD01-9365"/>
    <x v="1"/>
    <s v="Aug"/>
    <x v="0"/>
    <x v="1"/>
    <s v="Cancelld"/>
    <x v="1"/>
    <x v="0"/>
    <x v="2"/>
    <x v="297"/>
    <x v="277"/>
  </r>
  <r>
    <s v="AD01-9362"/>
    <x v="1"/>
    <s v="Aug"/>
    <x v="0"/>
    <x v="1"/>
    <s v="Cancelld"/>
    <x v="1"/>
    <x v="0"/>
    <x v="2"/>
    <x v="90"/>
    <x v="76"/>
  </r>
  <r>
    <s v="AD01-9362"/>
    <x v="1"/>
    <s v="Aug"/>
    <x v="0"/>
    <x v="1"/>
    <s v="Cancelld"/>
    <x v="1"/>
    <x v="0"/>
    <x v="2"/>
    <x v="76"/>
    <x v="63"/>
  </r>
  <r>
    <s v="AD01-9364"/>
    <x v="1"/>
    <s v="Aug"/>
    <x v="0"/>
    <x v="1"/>
    <s v="Cancelld"/>
    <x v="1"/>
    <x v="1"/>
    <x v="2"/>
    <x v="247"/>
    <x v="198"/>
  </r>
  <r>
    <s v="AD01-9362"/>
    <x v="1"/>
    <s v="Aug"/>
    <x v="0"/>
    <x v="1"/>
    <s v="Cancelld"/>
    <x v="1"/>
    <x v="1"/>
    <x v="2"/>
    <x v="464"/>
    <x v="433"/>
  </r>
  <r>
    <s v="AD01-9362"/>
    <x v="1"/>
    <s v="Aug"/>
    <x v="0"/>
    <x v="1"/>
    <s v="Cancelld"/>
    <x v="1"/>
    <x v="1"/>
    <x v="2"/>
    <x v="441"/>
    <x v="7"/>
  </r>
  <r>
    <s v="AD01-9364"/>
    <x v="1"/>
    <s v="Aug"/>
    <x v="0"/>
    <x v="1"/>
    <s v="Cancelld"/>
    <x v="1"/>
    <x v="1"/>
    <x v="2"/>
    <x v="155"/>
    <x v="7"/>
  </r>
  <r>
    <s v="AD01-9362"/>
    <x v="1"/>
    <s v="Aug"/>
    <x v="0"/>
    <x v="1"/>
    <s v="Cancelld"/>
    <x v="1"/>
    <x v="1"/>
    <x v="2"/>
    <x v="313"/>
    <x v="280"/>
  </r>
  <r>
    <s v="AD01-9362"/>
    <x v="1"/>
    <s v="Aug"/>
    <x v="0"/>
    <x v="1"/>
    <s v="Cancelld"/>
    <x v="1"/>
    <x v="1"/>
    <x v="2"/>
    <x v="355"/>
    <x v="324"/>
  </r>
  <r>
    <s v="AD01-9365"/>
    <x v="1"/>
    <s v="Aug"/>
    <x v="0"/>
    <x v="1"/>
    <s v="Cancelld"/>
    <x v="1"/>
    <x v="1"/>
    <x v="2"/>
    <x v="85"/>
    <x v="70"/>
  </r>
  <r>
    <s v="AD01-9362"/>
    <x v="1"/>
    <s v="Aug"/>
    <x v="0"/>
    <x v="1"/>
    <s v="Cancelld"/>
    <x v="1"/>
    <x v="1"/>
    <x v="2"/>
    <x v="465"/>
    <x v="434"/>
  </r>
  <r>
    <s v="AD01-9361"/>
    <x v="1"/>
    <s v="Aug"/>
    <x v="0"/>
    <x v="1"/>
    <s v="Cancelld"/>
    <x v="1"/>
    <x v="1"/>
    <x v="2"/>
    <x v="87"/>
    <x v="72"/>
  </r>
  <r>
    <s v="AD01-9364"/>
    <x v="1"/>
    <s v="Dec"/>
    <x v="0"/>
    <x v="1"/>
    <s v="Cancelld"/>
    <x v="1"/>
    <x v="1"/>
    <x v="2"/>
    <x v="105"/>
    <x v="88"/>
  </r>
  <r>
    <s v="AD01-9361"/>
    <x v="1"/>
    <s v="Dec"/>
    <x v="0"/>
    <x v="1"/>
    <s v="Cancelld"/>
    <x v="1"/>
    <x v="1"/>
    <x v="2"/>
    <x v="1"/>
    <x v="1"/>
  </r>
  <r>
    <s v="AD01-9363"/>
    <x v="1"/>
    <s v="Dec"/>
    <x v="0"/>
    <x v="1"/>
    <s v="Cancelld"/>
    <x v="1"/>
    <x v="1"/>
    <x v="2"/>
    <x v="92"/>
    <x v="78"/>
  </r>
  <r>
    <s v="AD01-9362"/>
    <x v="1"/>
    <s v="Dec"/>
    <x v="0"/>
    <x v="1"/>
    <s v="Cancelld"/>
    <x v="1"/>
    <x v="1"/>
    <x v="2"/>
    <x v="255"/>
    <x v="207"/>
  </r>
  <r>
    <s v="AD01-9361"/>
    <x v="1"/>
    <s v="Dec"/>
    <x v="0"/>
    <x v="1"/>
    <s v="Cancelld"/>
    <x v="1"/>
    <x v="1"/>
    <x v="2"/>
    <x v="466"/>
    <x v="435"/>
  </r>
  <r>
    <s v="AD01-9362"/>
    <x v="1"/>
    <s v="Dec"/>
    <x v="0"/>
    <x v="1"/>
    <s v="Cancelld"/>
    <x v="1"/>
    <x v="1"/>
    <x v="2"/>
    <x v="305"/>
    <x v="264"/>
  </r>
  <r>
    <s v="AD01-9364"/>
    <x v="1"/>
    <s v="Dec"/>
    <x v="0"/>
    <x v="1"/>
    <s v="Cancelld"/>
    <x v="1"/>
    <x v="1"/>
    <x v="2"/>
    <x v="467"/>
    <x v="436"/>
  </r>
  <r>
    <s v="AD01-9362"/>
    <x v="1"/>
    <s v="Dec"/>
    <x v="0"/>
    <x v="1"/>
    <s v="Cancelld"/>
    <x v="1"/>
    <x v="1"/>
    <x v="2"/>
    <x v="468"/>
    <x v="437"/>
  </r>
  <r>
    <s v="AD01-9362"/>
    <x v="1"/>
    <s v="Dec"/>
    <x v="0"/>
    <x v="1"/>
    <s v="Cancelld"/>
    <x v="1"/>
    <x v="1"/>
    <x v="2"/>
    <x v="14"/>
    <x v="12"/>
  </r>
  <r>
    <s v="AD01-9364"/>
    <x v="1"/>
    <s v="Dec"/>
    <x v="0"/>
    <x v="1"/>
    <s v="Cancelld"/>
    <x v="1"/>
    <x v="1"/>
    <x v="2"/>
    <x v="81"/>
    <x v="68"/>
  </r>
  <r>
    <s v="AD01-9361"/>
    <x v="1"/>
    <s v="Dec"/>
    <x v="0"/>
    <x v="1"/>
    <s v="Cancelld"/>
    <x v="1"/>
    <x v="1"/>
    <x v="2"/>
    <x v="158"/>
    <x v="130"/>
  </r>
  <r>
    <s v="AD01-9363"/>
    <x v="1"/>
    <s v="Dec"/>
    <x v="0"/>
    <x v="1"/>
    <s v="Cancelld"/>
    <x v="1"/>
    <x v="1"/>
    <x v="2"/>
    <x v="16"/>
    <x v="14"/>
  </r>
  <r>
    <s v="AD01-9364"/>
    <x v="1"/>
    <s v="Dec"/>
    <x v="0"/>
    <x v="1"/>
    <s v="Cancelld"/>
    <x v="1"/>
    <x v="1"/>
    <x v="2"/>
    <x v="312"/>
    <x v="276"/>
  </r>
  <r>
    <s v="AD01-9364"/>
    <x v="1"/>
    <s v="Dec"/>
    <x v="0"/>
    <x v="1"/>
    <s v="Cancelld"/>
    <x v="1"/>
    <x v="1"/>
    <x v="2"/>
    <x v="262"/>
    <x v="214"/>
  </r>
  <r>
    <s v="AD01-9362"/>
    <x v="1"/>
    <s v="Dec"/>
    <x v="0"/>
    <x v="1"/>
    <s v="Cancelld"/>
    <x v="1"/>
    <x v="1"/>
    <x v="2"/>
    <x v="469"/>
    <x v="438"/>
  </r>
  <r>
    <s v="AD01-9362"/>
    <x v="1"/>
    <s v="Dec"/>
    <x v="0"/>
    <x v="1"/>
    <s v="Cancelld"/>
    <x v="1"/>
    <x v="1"/>
    <x v="2"/>
    <x v="461"/>
    <x v="430"/>
  </r>
  <r>
    <s v="AD01-9361"/>
    <x v="1"/>
    <s v="Feb"/>
    <x v="0"/>
    <x v="1"/>
    <s v="Cancelld"/>
    <x v="1"/>
    <x v="1"/>
    <x v="2"/>
    <x v="352"/>
    <x v="321"/>
  </r>
  <r>
    <s v="AD01-9361"/>
    <x v="1"/>
    <s v="Feb"/>
    <x v="0"/>
    <x v="1"/>
    <s v="Cancelld"/>
    <x v="1"/>
    <x v="1"/>
    <x v="2"/>
    <x v="166"/>
    <x v="137"/>
  </r>
  <r>
    <s v="AD01-9362"/>
    <x v="1"/>
    <s v="Feb"/>
    <x v="0"/>
    <x v="1"/>
    <s v="Cancelld"/>
    <x v="1"/>
    <x v="1"/>
    <x v="2"/>
    <x v="244"/>
    <x v="206"/>
  </r>
  <r>
    <s v="AD01-9364"/>
    <x v="1"/>
    <s v="Feb"/>
    <x v="0"/>
    <x v="1"/>
    <s v="Cancelld"/>
    <x v="1"/>
    <x v="1"/>
    <x v="2"/>
    <x v="361"/>
    <x v="329"/>
  </r>
  <r>
    <s v="AD01-9361"/>
    <x v="1"/>
    <s v="Feb"/>
    <x v="0"/>
    <x v="1"/>
    <s v="Cancelld"/>
    <x v="1"/>
    <x v="1"/>
    <x v="2"/>
    <x v="234"/>
    <x v="284"/>
  </r>
  <r>
    <s v="AD01-9362"/>
    <x v="1"/>
    <s v="Feb"/>
    <x v="0"/>
    <x v="1"/>
    <s v="Cancelld"/>
    <x v="1"/>
    <x v="1"/>
    <x v="2"/>
    <x v="326"/>
    <x v="295"/>
  </r>
  <r>
    <s v="AD01-9364"/>
    <x v="1"/>
    <s v="Feb"/>
    <x v="0"/>
    <x v="1"/>
    <s v="Cancelld"/>
    <x v="1"/>
    <x v="1"/>
    <x v="2"/>
    <x v="278"/>
    <x v="231"/>
  </r>
  <r>
    <s v="AD01-9363"/>
    <x v="1"/>
    <s v="Feb"/>
    <x v="0"/>
    <x v="1"/>
    <s v="Cancelld"/>
    <x v="1"/>
    <x v="1"/>
    <x v="2"/>
    <x v="470"/>
    <x v="439"/>
  </r>
  <r>
    <s v="AD01-9363"/>
    <x v="1"/>
    <s v="Feb"/>
    <x v="0"/>
    <x v="1"/>
    <s v="Cancelld"/>
    <x v="1"/>
    <x v="1"/>
    <x v="2"/>
    <x v="310"/>
    <x v="7"/>
  </r>
  <r>
    <s v="AD01-9361"/>
    <x v="1"/>
    <s v="Feb"/>
    <x v="0"/>
    <x v="1"/>
    <s v="Cancelld"/>
    <x v="1"/>
    <x v="1"/>
    <x v="2"/>
    <x v="386"/>
    <x v="7"/>
  </r>
  <r>
    <s v="AD01-9362"/>
    <x v="1"/>
    <s v="Feb"/>
    <x v="0"/>
    <x v="1"/>
    <s v="Cancelld"/>
    <x v="1"/>
    <x v="1"/>
    <x v="2"/>
    <x v="178"/>
    <x v="146"/>
  </r>
  <r>
    <s v="AD01-9361"/>
    <x v="1"/>
    <s v="Feb"/>
    <x v="0"/>
    <x v="1"/>
    <s v="Cancelld"/>
    <x v="1"/>
    <x v="1"/>
    <x v="2"/>
    <x v="261"/>
    <x v="213"/>
  </r>
  <r>
    <s v="AD01-9362"/>
    <x v="1"/>
    <s v="Feb"/>
    <x v="0"/>
    <x v="1"/>
    <s v="Cancelld"/>
    <x v="1"/>
    <x v="0"/>
    <x v="2"/>
    <x v="318"/>
    <x v="287"/>
  </r>
  <r>
    <s v="AD01-9361"/>
    <x v="1"/>
    <s v="Feb"/>
    <x v="0"/>
    <x v="1"/>
    <s v="Cancelld"/>
    <x v="1"/>
    <x v="0"/>
    <x v="2"/>
    <x v="466"/>
    <x v="435"/>
  </r>
  <r>
    <s v="AD01-9364"/>
    <x v="1"/>
    <s v="Feb"/>
    <x v="0"/>
    <x v="1"/>
    <s v="Cancelld"/>
    <x v="1"/>
    <x v="0"/>
    <x v="2"/>
    <x v="305"/>
    <x v="264"/>
  </r>
  <r>
    <s v="AD01-9362"/>
    <x v="1"/>
    <s v="Jan"/>
    <x v="0"/>
    <x v="1"/>
    <s v="Cancelld"/>
    <x v="1"/>
    <x v="0"/>
    <x v="2"/>
    <x v="148"/>
    <x v="122"/>
  </r>
  <r>
    <s v="AD01-9361"/>
    <x v="1"/>
    <s v="Jan"/>
    <x v="0"/>
    <x v="1"/>
    <s v="Cancelld"/>
    <x v="1"/>
    <x v="0"/>
    <x v="2"/>
    <x v="319"/>
    <x v="288"/>
  </r>
  <r>
    <s v="AD01-9362"/>
    <x v="1"/>
    <s v="Jan"/>
    <x v="0"/>
    <x v="1"/>
    <s v="Cancelld"/>
    <x v="1"/>
    <x v="0"/>
    <x v="2"/>
    <x v="165"/>
    <x v="136"/>
  </r>
  <r>
    <s v="AD01-9362"/>
    <x v="1"/>
    <s v="Jan"/>
    <x v="0"/>
    <x v="1"/>
    <s v="Cancelld"/>
    <x v="1"/>
    <x v="0"/>
    <x v="2"/>
    <x v="272"/>
    <x v="225"/>
  </r>
  <r>
    <s v="AD01-9362"/>
    <x v="1"/>
    <s v="Jan"/>
    <x v="0"/>
    <x v="1"/>
    <s v="Cancelld"/>
    <x v="1"/>
    <x v="0"/>
    <x v="2"/>
    <x v="320"/>
    <x v="289"/>
  </r>
  <r>
    <s v="AD01-9363"/>
    <x v="1"/>
    <s v="Jan"/>
    <x v="0"/>
    <x v="1"/>
    <s v="Cancelld"/>
    <x v="1"/>
    <x v="0"/>
    <x v="2"/>
    <x v="249"/>
    <x v="283"/>
  </r>
  <r>
    <s v="AD01-9362"/>
    <x v="1"/>
    <s v="Jan"/>
    <x v="0"/>
    <x v="1"/>
    <s v="Cancelld"/>
    <x v="1"/>
    <x v="0"/>
    <x v="2"/>
    <x v="360"/>
    <x v="328"/>
  </r>
  <r>
    <s v="AD01-9362"/>
    <x v="1"/>
    <s v="Jan"/>
    <x v="0"/>
    <x v="1"/>
    <s v="Cancelld"/>
    <x v="1"/>
    <x v="0"/>
    <x v="2"/>
    <x v="471"/>
    <x v="440"/>
  </r>
  <r>
    <s v="AD01-9362"/>
    <x v="1"/>
    <s v="Jan"/>
    <x v="0"/>
    <x v="1"/>
    <s v="Cancelld"/>
    <x v="1"/>
    <x v="0"/>
    <x v="2"/>
    <x v="247"/>
    <x v="7"/>
  </r>
  <r>
    <s v="AD01-9361"/>
    <x v="1"/>
    <s v="Jan"/>
    <x v="0"/>
    <x v="1"/>
    <s v="Cancelld"/>
    <x v="1"/>
    <x v="0"/>
    <x v="2"/>
    <x v="385"/>
    <x v="7"/>
  </r>
  <r>
    <s v="AD01-9362"/>
    <x v="1"/>
    <s v="Jan"/>
    <x v="0"/>
    <x v="1"/>
    <s v="Cancelld"/>
    <x v="1"/>
    <x v="0"/>
    <x v="2"/>
    <x v="177"/>
    <x v="145"/>
  </r>
  <r>
    <s v="AD01-9363"/>
    <x v="1"/>
    <s v="Jan"/>
    <x v="0"/>
    <x v="1"/>
    <s v="Cancelld"/>
    <x v="1"/>
    <x v="0"/>
    <x v="2"/>
    <x v="350"/>
    <x v="319"/>
  </r>
  <r>
    <s v="AD01-9364"/>
    <x v="1"/>
    <s v="Jan"/>
    <x v="0"/>
    <x v="1"/>
    <s v="Cancelld"/>
    <x v="1"/>
    <x v="0"/>
    <x v="2"/>
    <x v="365"/>
    <x v="334"/>
  </r>
  <r>
    <s v="AD01-9362"/>
    <x v="1"/>
    <s v="Jan"/>
    <x v="0"/>
    <x v="1"/>
    <s v="Cancelld"/>
    <x v="1"/>
    <x v="0"/>
    <x v="2"/>
    <x v="317"/>
    <x v="286"/>
  </r>
  <r>
    <s v="AD01-9362"/>
    <x v="1"/>
    <s v="Jan"/>
    <x v="0"/>
    <x v="1"/>
    <s v="Cancelld"/>
    <x v="1"/>
    <x v="0"/>
    <x v="2"/>
    <x v="472"/>
    <x v="441"/>
  </r>
  <r>
    <s v="AD01-9362"/>
    <x v="1"/>
    <s v="Jan"/>
    <x v="0"/>
    <x v="1"/>
    <s v="Cancelld"/>
    <x v="1"/>
    <x v="0"/>
    <x v="2"/>
    <x v="307"/>
    <x v="268"/>
  </r>
  <r>
    <s v="AD01-9362"/>
    <x v="1"/>
    <s v="Jan"/>
    <x v="0"/>
    <x v="1"/>
    <s v="Cancelld"/>
    <x v="1"/>
    <x v="0"/>
    <x v="2"/>
    <x v="241"/>
    <x v="192"/>
  </r>
  <r>
    <s v="AD01-9362"/>
    <x v="1"/>
    <s v="Jul"/>
    <x v="0"/>
    <x v="1"/>
    <s v="Cancelld"/>
    <x v="1"/>
    <x v="0"/>
    <x v="2"/>
    <x v="166"/>
    <x v="137"/>
  </r>
  <r>
    <s v="AD01-9362"/>
    <x v="1"/>
    <s v="Jul"/>
    <x v="0"/>
    <x v="1"/>
    <s v="Cancelld"/>
    <x v="1"/>
    <x v="0"/>
    <x v="2"/>
    <x v="233"/>
    <x v="186"/>
  </r>
  <r>
    <s v="AD01-9361"/>
    <x v="1"/>
    <s v="Jul"/>
    <x v="0"/>
    <x v="1"/>
    <s v="Cancelld"/>
    <x v="1"/>
    <x v="0"/>
    <x v="2"/>
    <x v="105"/>
    <x v="88"/>
  </r>
  <r>
    <s v="AD01-9362"/>
    <x v="1"/>
    <s v="Jul"/>
    <x v="0"/>
    <x v="1"/>
    <s v="Cancelld"/>
    <x v="1"/>
    <x v="0"/>
    <x v="2"/>
    <x v="234"/>
    <x v="284"/>
  </r>
  <r>
    <s v="AD01-9364"/>
    <x v="1"/>
    <s v="Jul"/>
    <x v="0"/>
    <x v="1"/>
    <s v="Cancelld"/>
    <x v="1"/>
    <x v="0"/>
    <x v="2"/>
    <x v="92"/>
    <x v="78"/>
  </r>
  <r>
    <s v="AD01-9362"/>
    <x v="1"/>
    <s v="Jul"/>
    <x v="0"/>
    <x v="1"/>
    <s v="Cancelld"/>
    <x v="1"/>
    <x v="0"/>
    <x v="2"/>
    <x v="373"/>
    <x v="342"/>
  </r>
  <r>
    <s v="AD01-9364"/>
    <x v="1"/>
    <s v="Jul"/>
    <x v="0"/>
    <x v="1"/>
    <s v="Cancelld"/>
    <x v="1"/>
    <x v="0"/>
    <x v="2"/>
    <x v="288"/>
    <x v="244"/>
  </r>
  <r>
    <s v="AD01-9364"/>
    <x v="1"/>
    <s v="Jul"/>
    <x v="0"/>
    <x v="1"/>
    <s v="Cancelld"/>
    <x v="1"/>
    <x v="0"/>
    <x v="2"/>
    <x v="473"/>
    <x v="442"/>
  </r>
  <r>
    <s v="AD01-9364"/>
    <x v="1"/>
    <s v="Jul"/>
    <x v="0"/>
    <x v="1"/>
    <s v="Cancelld"/>
    <x v="1"/>
    <x v="0"/>
    <x v="2"/>
    <x v="444"/>
    <x v="7"/>
  </r>
  <r>
    <s v="AD01-9363"/>
    <x v="1"/>
    <s v="Jul"/>
    <x v="0"/>
    <x v="1"/>
    <s v="Cancelld"/>
    <x v="1"/>
    <x v="0"/>
    <x v="2"/>
    <x v="239"/>
    <x v="7"/>
  </r>
  <r>
    <s v="AD01-9362"/>
    <x v="1"/>
    <s v="Jul"/>
    <x v="0"/>
    <x v="1"/>
    <s v="Cancelld"/>
    <x v="1"/>
    <x v="0"/>
    <x v="2"/>
    <x v="115"/>
    <x v="95"/>
  </r>
  <r>
    <s v="AD01-9364"/>
    <x v="1"/>
    <s v="Jul"/>
    <x v="0"/>
    <x v="1"/>
    <s v="Cancelld"/>
    <x v="1"/>
    <x v="0"/>
    <x v="2"/>
    <x v="318"/>
    <x v="287"/>
  </r>
  <r>
    <s v="AD01-9361"/>
    <x v="1"/>
    <s v="Jul"/>
    <x v="0"/>
    <x v="1"/>
    <s v="Cancelld"/>
    <x v="1"/>
    <x v="0"/>
    <x v="2"/>
    <x v="366"/>
    <x v="335"/>
  </r>
  <r>
    <s v="AD01-9362"/>
    <x v="1"/>
    <s v="Jul"/>
    <x v="0"/>
    <x v="1"/>
    <s v="Cancelld"/>
    <x v="1"/>
    <x v="0"/>
    <x v="2"/>
    <x v="312"/>
    <x v="276"/>
  </r>
  <r>
    <s v="AD01-9361"/>
    <x v="1"/>
    <s v="Jul"/>
    <x v="0"/>
    <x v="1"/>
    <s v="Cancelld"/>
    <x v="1"/>
    <x v="0"/>
    <x v="2"/>
    <x v="474"/>
    <x v="443"/>
  </r>
  <r>
    <s v="AD01-9362"/>
    <x v="1"/>
    <s v="Jul"/>
    <x v="0"/>
    <x v="1"/>
    <s v="Cancelld"/>
    <x v="1"/>
    <x v="0"/>
    <x v="2"/>
    <x v="455"/>
    <x v="424"/>
  </r>
  <r>
    <s v="AD01-9362"/>
    <x v="1"/>
    <s v="Jul"/>
    <x v="0"/>
    <x v="1"/>
    <s v="Cancelld"/>
    <x v="1"/>
    <x v="0"/>
    <x v="2"/>
    <x v="103"/>
    <x v="86"/>
  </r>
  <r>
    <s v="AD01-9365"/>
    <x v="1"/>
    <s v="Jun"/>
    <x v="0"/>
    <x v="1"/>
    <s v="Cancelld"/>
    <x v="1"/>
    <x v="0"/>
    <x v="2"/>
    <x v="165"/>
    <x v="136"/>
  </r>
  <r>
    <s v="AD01-9361"/>
    <x v="1"/>
    <s v="Jun"/>
    <x v="0"/>
    <x v="1"/>
    <s v="Cancelld"/>
    <x v="1"/>
    <x v="0"/>
    <x v="2"/>
    <x v="290"/>
    <x v="246"/>
  </r>
  <r>
    <s v="AD01-9363"/>
    <x v="1"/>
    <s v="Jun"/>
    <x v="0"/>
    <x v="1"/>
    <s v="Cancelld"/>
    <x v="1"/>
    <x v="0"/>
    <x v="2"/>
    <x v="249"/>
    <x v="283"/>
  </r>
  <r>
    <s v="AD01-9361"/>
    <x v="1"/>
    <s v="Jun"/>
    <x v="0"/>
    <x v="1"/>
    <s v="Cancelld"/>
    <x v="1"/>
    <x v="0"/>
    <x v="2"/>
    <x v="235"/>
    <x v="330"/>
  </r>
  <r>
    <s v="AD01-9362"/>
    <x v="1"/>
    <s v="Jun"/>
    <x v="0"/>
    <x v="1"/>
    <s v="Cancelld"/>
    <x v="1"/>
    <x v="0"/>
    <x v="2"/>
    <x v="236"/>
    <x v="275"/>
  </r>
  <r>
    <s v="AD01-9364"/>
    <x v="1"/>
    <s v="Jun"/>
    <x v="0"/>
    <x v="1"/>
    <s v="Cancelld"/>
    <x v="1"/>
    <x v="0"/>
    <x v="2"/>
    <x v="331"/>
    <x v="300"/>
  </r>
  <r>
    <s v="AD01-9362"/>
    <x v="1"/>
    <s v="Jun"/>
    <x v="0"/>
    <x v="1"/>
    <s v="Cancelld"/>
    <x v="1"/>
    <x v="0"/>
    <x v="2"/>
    <x v="300"/>
    <x v="257"/>
  </r>
  <r>
    <s v="AD01-9361"/>
    <x v="1"/>
    <s v="Jun"/>
    <x v="0"/>
    <x v="1"/>
    <s v="Cancelld"/>
    <x v="1"/>
    <x v="0"/>
    <x v="2"/>
    <x v="475"/>
    <x v="444"/>
  </r>
  <r>
    <s v="AD01-9361"/>
    <x v="1"/>
    <s v="Jun"/>
    <x v="0"/>
    <x v="1"/>
    <s v="Cancelld"/>
    <x v="1"/>
    <x v="0"/>
    <x v="2"/>
    <x v="252"/>
    <x v="7"/>
  </r>
  <r>
    <s v="AD01-9362"/>
    <x v="1"/>
    <s v="Jun"/>
    <x v="0"/>
    <x v="1"/>
    <s v="Cancelld"/>
    <x v="1"/>
    <x v="0"/>
    <x v="2"/>
    <x v="293"/>
    <x v="7"/>
  </r>
  <r>
    <s v="AD01-9364"/>
    <x v="1"/>
    <s v="Jun"/>
    <x v="0"/>
    <x v="1"/>
    <s v="Cancelld"/>
    <x v="1"/>
    <x v="0"/>
    <x v="2"/>
    <x v="114"/>
    <x v="94"/>
  </r>
  <r>
    <s v="AD01-9362"/>
    <x v="1"/>
    <s v="Jun"/>
    <x v="0"/>
    <x v="1"/>
    <s v="Cancelld"/>
    <x v="1"/>
    <x v="0"/>
    <x v="2"/>
    <x v="317"/>
    <x v="286"/>
  </r>
  <r>
    <s v="AD01-9362"/>
    <x v="1"/>
    <s v="Jun"/>
    <x v="0"/>
    <x v="1"/>
    <s v="Cancelld"/>
    <x v="1"/>
    <x v="0"/>
    <x v="2"/>
    <x v="325"/>
    <x v="294"/>
  </r>
  <r>
    <s v="AD01-9363"/>
    <x v="1"/>
    <s v="Jun"/>
    <x v="0"/>
    <x v="1"/>
    <s v="Cancelld"/>
    <x v="1"/>
    <x v="0"/>
    <x v="2"/>
    <x v="315"/>
    <x v="282"/>
  </r>
  <r>
    <s v="AD01-9361"/>
    <x v="1"/>
    <s v="Jun"/>
    <x v="0"/>
    <x v="1"/>
    <s v="Cancelld"/>
    <x v="1"/>
    <x v="0"/>
    <x v="2"/>
    <x v="452"/>
    <x v="420"/>
  </r>
  <r>
    <s v="AD01-9365"/>
    <x v="1"/>
    <s v="Jun"/>
    <x v="0"/>
    <x v="1"/>
    <s v="Cancelld"/>
    <x v="1"/>
    <x v="0"/>
    <x v="2"/>
    <x v="296"/>
    <x v="253"/>
  </r>
  <r>
    <s v="AD01-9365"/>
    <x v="1"/>
    <s v="Mar"/>
    <x v="0"/>
    <x v="1"/>
    <s v="Cancelld"/>
    <x v="1"/>
    <x v="0"/>
    <x v="2"/>
    <x v="0"/>
    <x v="0"/>
  </r>
  <r>
    <s v="AD01-9362"/>
    <x v="1"/>
    <s v="Mar"/>
    <x v="0"/>
    <x v="1"/>
    <s v="Cancelld"/>
    <x v="1"/>
    <x v="0"/>
    <x v="2"/>
    <x v="271"/>
    <x v="224"/>
  </r>
  <r>
    <s v="AD01-9364"/>
    <x v="1"/>
    <s v="Mar"/>
    <x v="0"/>
    <x v="1"/>
    <s v="Cancelld"/>
    <x v="1"/>
    <x v="0"/>
    <x v="2"/>
    <x v="125"/>
    <x v="103"/>
  </r>
  <r>
    <s v="AD01-9361"/>
    <x v="1"/>
    <s v="Mar"/>
    <x v="0"/>
    <x v="1"/>
    <s v="Cancelld"/>
    <x v="1"/>
    <x v="0"/>
    <x v="2"/>
    <x v="255"/>
    <x v="207"/>
  </r>
  <r>
    <s v="AD01-9361"/>
    <x v="1"/>
    <s v="Mar"/>
    <x v="0"/>
    <x v="1"/>
    <s v="Cancelld"/>
    <x v="1"/>
    <x v="0"/>
    <x v="2"/>
    <x v="273"/>
    <x v="310"/>
  </r>
  <r>
    <s v="AD01-9362"/>
    <x v="1"/>
    <s v="Mar"/>
    <x v="0"/>
    <x v="1"/>
    <s v="Cancelld"/>
    <x v="1"/>
    <x v="0"/>
    <x v="2"/>
    <x v="297"/>
    <x v="277"/>
  </r>
  <r>
    <s v="AD01-9362"/>
    <x v="1"/>
    <s v="Mar"/>
    <x v="0"/>
    <x v="1"/>
    <s v="Cancelld"/>
    <x v="1"/>
    <x v="1"/>
    <x v="2"/>
    <x v="367"/>
    <x v="336"/>
  </r>
  <r>
    <s v="AD01-9362"/>
    <x v="1"/>
    <s v="Mar"/>
    <x v="0"/>
    <x v="1"/>
    <s v="Cancelld"/>
    <x v="1"/>
    <x v="1"/>
    <x v="2"/>
    <x v="264"/>
    <x v="217"/>
  </r>
  <r>
    <s v="AD01-9363"/>
    <x v="1"/>
    <s v="Mar"/>
    <x v="0"/>
    <x v="1"/>
    <s v="Cancelld"/>
    <x v="1"/>
    <x v="1"/>
    <x v="2"/>
    <x v="277"/>
    <x v="7"/>
  </r>
  <r>
    <s v="AD01-9362"/>
    <x v="1"/>
    <s v="Mar"/>
    <x v="0"/>
    <x v="1"/>
    <s v="Cancelld"/>
    <x v="1"/>
    <x v="1"/>
    <x v="2"/>
    <x v="136"/>
    <x v="112"/>
  </r>
  <r>
    <s v="AD01-9362"/>
    <x v="1"/>
    <s v="Mar"/>
    <x v="0"/>
    <x v="1"/>
    <s v="Cancelld"/>
    <x v="1"/>
    <x v="1"/>
    <x v="2"/>
    <x v="262"/>
    <x v="214"/>
  </r>
  <r>
    <s v="AD01-9362"/>
    <x v="1"/>
    <s v="Mar"/>
    <x v="0"/>
    <x v="1"/>
    <s v="Cancelld"/>
    <x v="1"/>
    <x v="1"/>
    <x v="2"/>
    <x v="344"/>
    <x v="313"/>
  </r>
  <r>
    <s v="AD01-9361"/>
    <x v="1"/>
    <s v="Mar"/>
    <x v="0"/>
    <x v="1"/>
    <s v="Cancelld"/>
    <x v="1"/>
    <x v="1"/>
    <x v="2"/>
    <x v="313"/>
    <x v="280"/>
  </r>
  <r>
    <s v="AD01-9364"/>
    <x v="1"/>
    <s v="Mar"/>
    <x v="0"/>
    <x v="1"/>
    <s v="Cancelld"/>
    <x v="1"/>
    <x v="1"/>
    <x v="2"/>
    <x v="476"/>
    <x v="445"/>
  </r>
  <r>
    <s v="AD01-9362"/>
    <x v="1"/>
    <s v="Mar"/>
    <x v="0"/>
    <x v="1"/>
    <s v="Cancelld"/>
    <x v="1"/>
    <x v="1"/>
    <x v="2"/>
    <x v="252"/>
    <x v="203"/>
  </r>
  <r>
    <s v="AD01-9365"/>
    <x v="1"/>
    <s v="Mar"/>
    <x v="0"/>
    <x v="1"/>
    <s v="Cancelld"/>
    <x v="1"/>
    <x v="1"/>
    <x v="2"/>
    <x v="301"/>
    <x v="258"/>
  </r>
  <r>
    <s v="AD01-9362"/>
    <x v="1"/>
    <s v="May"/>
    <x v="0"/>
    <x v="1"/>
    <s v="Cancelld"/>
    <x v="1"/>
    <x v="1"/>
    <x v="2"/>
    <x v="164"/>
    <x v="135"/>
  </r>
  <r>
    <s v="AD01-9361"/>
    <x v="1"/>
    <s v="May"/>
    <x v="0"/>
    <x v="1"/>
    <s v="Cancelld"/>
    <x v="1"/>
    <x v="1"/>
    <x v="2"/>
    <x v="254"/>
    <x v="205"/>
  </r>
  <r>
    <s v="AD01-9361"/>
    <x v="1"/>
    <s v="May"/>
    <x v="0"/>
    <x v="1"/>
    <s v="Cancelld"/>
    <x v="1"/>
    <x v="1"/>
    <x v="2"/>
    <x v="127"/>
    <x v="105"/>
  </r>
  <r>
    <s v="AD01-9361"/>
    <x v="1"/>
    <s v="May"/>
    <x v="0"/>
    <x v="1"/>
    <s v="Cancelld"/>
    <x v="1"/>
    <x v="1"/>
    <x v="2"/>
    <x v="291"/>
    <x v="290"/>
  </r>
  <r>
    <s v="AD01-9364"/>
    <x v="1"/>
    <s v="May"/>
    <x v="0"/>
    <x v="1"/>
    <s v="Cancelld"/>
    <x v="1"/>
    <x v="1"/>
    <x v="2"/>
    <x v="243"/>
    <x v="279"/>
  </r>
  <r>
    <s v="AD01-9364"/>
    <x v="1"/>
    <s v="May"/>
    <x v="0"/>
    <x v="1"/>
    <s v="Cancelld"/>
    <x v="1"/>
    <x v="1"/>
    <x v="2"/>
    <x v="351"/>
    <x v="320"/>
  </r>
  <r>
    <s v="AD01-9361"/>
    <x v="1"/>
    <s v="May"/>
    <x v="0"/>
    <x v="1"/>
    <s v="Cancelld"/>
    <x v="1"/>
    <x v="1"/>
    <x v="2"/>
    <x v="240"/>
    <x v="191"/>
  </r>
  <r>
    <s v="AD01-9362"/>
    <x v="1"/>
    <s v="May"/>
    <x v="0"/>
    <x v="1"/>
    <s v="Cancelld"/>
    <x v="1"/>
    <x v="1"/>
    <x v="2"/>
    <x v="477"/>
    <x v="446"/>
  </r>
  <r>
    <s v="AD01-9362"/>
    <x v="1"/>
    <s v="May"/>
    <x v="0"/>
    <x v="1"/>
    <s v="Cancelld"/>
    <x v="1"/>
    <x v="1"/>
    <x v="2"/>
    <x v="305"/>
    <x v="7"/>
  </r>
  <r>
    <s v="AD01-9364"/>
    <x v="1"/>
    <s v="May"/>
    <x v="0"/>
    <x v="1"/>
    <s v="Cancelld"/>
    <x v="1"/>
    <x v="1"/>
    <x v="2"/>
    <x v="138"/>
    <x v="114"/>
  </r>
  <r>
    <s v="AD01-9364"/>
    <x v="1"/>
    <s v="May"/>
    <x v="0"/>
    <x v="1"/>
    <s v="Cancelld"/>
    <x v="1"/>
    <x v="1"/>
    <x v="2"/>
    <x v="316"/>
    <x v="285"/>
  </r>
  <r>
    <s v="AD01-9363"/>
    <x v="1"/>
    <s v="May"/>
    <x v="0"/>
    <x v="1"/>
    <s v="Cancelld"/>
    <x v="1"/>
    <x v="1"/>
    <x v="2"/>
    <x v="330"/>
    <x v="299"/>
  </r>
  <r>
    <s v="AD01-9361"/>
    <x v="1"/>
    <s v="May"/>
    <x v="0"/>
    <x v="1"/>
    <s v="Cancelld"/>
    <x v="1"/>
    <x v="1"/>
    <x v="2"/>
    <x v="478"/>
    <x v="447"/>
  </r>
  <r>
    <s v="AD01-9362"/>
    <x v="1"/>
    <s v="May"/>
    <x v="0"/>
    <x v="1"/>
    <s v="Cancelld"/>
    <x v="1"/>
    <x v="1"/>
    <x v="2"/>
    <x v="441"/>
    <x v="405"/>
  </r>
  <r>
    <s v="AD01-9362"/>
    <x v="1"/>
    <s v="May"/>
    <x v="0"/>
    <x v="1"/>
    <s v="Cancelld"/>
    <x v="1"/>
    <x v="1"/>
    <x v="2"/>
    <x v="270"/>
    <x v="223"/>
  </r>
  <r>
    <s v="AD01-9362"/>
    <x v="1"/>
    <s v="Nov"/>
    <x v="1"/>
    <x v="1"/>
    <s v="Cancelld"/>
    <x v="1"/>
    <x v="1"/>
    <x v="2"/>
    <x v="0"/>
    <x v="0"/>
  </r>
  <r>
    <s v="AD01-9361"/>
    <x v="1"/>
    <s v="Nov"/>
    <x v="1"/>
    <x v="1"/>
    <s v="Cancelld"/>
    <x v="1"/>
    <x v="1"/>
    <x v="2"/>
    <x v="236"/>
    <x v="275"/>
  </r>
  <r>
    <s v="AD01-9361"/>
    <x v="1"/>
    <s v="Nov"/>
    <x v="1"/>
    <x v="1"/>
    <s v="Cancelld"/>
    <x v="1"/>
    <x v="1"/>
    <x v="2"/>
    <x v="244"/>
    <x v="206"/>
  </r>
  <r>
    <s v="AD01-9361"/>
    <x v="1"/>
    <s v="Nov"/>
    <x v="1"/>
    <x v="1"/>
    <s v="Cancelld"/>
    <x v="1"/>
    <x v="1"/>
    <x v="2"/>
    <x v="472"/>
    <x v="441"/>
  </r>
  <r>
    <s v="AD01-9362"/>
    <x v="1"/>
    <s v="Nov"/>
    <x v="1"/>
    <x v="1"/>
    <s v="Cancelld"/>
    <x v="1"/>
    <x v="1"/>
    <x v="2"/>
    <x v="307"/>
    <x v="268"/>
  </r>
  <r>
    <s v="AD01-9361"/>
    <x v="1"/>
    <s v="Nov"/>
    <x v="1"/>
    <x v="1"/>
    <s v="Cancelld"/>
    <x v="1"/>
    <x v="1"/>
    <x v="2"/>
    <x v="479"/>
    <x v="448"/>
  </r>
  <r>
    <s v="AD01-9361"/>
    <x v="1"/>
    <s v="Nov"/>
    <x v="1"/>
    <x v="1"/>
    <s v="Cancelld"/>
    <x v="1"/>
    <x v="1"/>
    <x v="2"/>
    <x v="480"/>
    <x v="449"/>
  </r>
  <r>
    <s v="AD01-9362"/>
    <x v="1"/>
    <s v="Nov"/>
    <x v="1"/>
    <x v="1"/>
    <s v="Cancelld"/>
    <x v="1"/>
    <x v="1"/>
    <x v="2"/>
    <x v="481"/>
    <x v="450"/>
  </r>
  <r>
    <s v="AD01-9362"/>
    <x v="1"/>
    <s v="Nov"/>
    <x v="1"/>
    <x v="1"/>
    <s v="Cancelld"/>
    <x v="1"/>
    <x v="1"/>
    <x v="2"/>
    <x v="449"/>
    <x v="7"/>
  </r>
  <r>
    <s v="AD01-9362"/>
    <x v="1"/>
    <s v="Nov"/>
    <x v="1"/>
    <x v="1"/>
    <s v="Cancelld"/>
    <x v="1"/>
    <x v="1"/>
    <x v="2"/>
    <x v="13"/>
    <x v="11"/>
  </r>
  <r>
    <s v="AD01-9361"/>
    <x v="1"/>
    <s v="Nov"/>
    <x v="1"/>
    <x v="1"/>
    <s v="Cancelld"/>
    <x v="1"/>
    <x v="1"/>
    <x v="2"/>
    <x v="227"/>
    <x v="182"/>
  </r>
  <r>
    <s v="AD01-9361"/>
    <x v="1"/>
    <s v="Nov"/>
    <x v="1"/>
    <x v="1"/>
    <s v="Cancelld"/>
    <x v="1"/>
    <x v="1"/>
    <x v="2"/>
    <x v="210"/>
    <x v="168"/>
  </r>
  <r>
    <s v="AD01-9361"/>
    <x v="1"/>
    <s v="Nov"/>
    <x v="1"/>
    <x v="1"/>
    <s v="Cancelld"/>
    <x v="1"/>
    <x v="1"/>
    <x v="2"/>
    <x v="315"/>
    <x v="282"/>
  </r>
  <r>
    <s v="AD01-9361"/>
    <x v="1"/>
    <s v="Nov"/>
    <x v="1"/>
    <x v="1"/>
    <s v="Cancelld"/>
    <x v="1"/>
    <x v="1"/>
    <x v="2"/>
    <x v="482"/>
    <x v="451"/>
  </r>
  <r>
    <s v="AD01-9362"/>
    <x v="1"/>
    <s v="Nov"/>
    <x v="1"/>
    <x v="1"/>
    <s v="Cancelld"/>
    <x v="1"/>
    <x v="1"/>
    <x v="2"/>
    <x v="436"/>
    <x v="400"/>
  </r>
  <r>
    <s v="AD01-9362"/>
    <x v="1"/>
    <s v="Oct"/>
    <x v="1"/>
    <x v="1"/>
    <s v="Cancelld"/>
    <x v="1"/>
    <x v="1"/>
    <x v="2"/>
    <x v="127"/>
    <x v="105"/>
  </r>
  <r>
    <s v="AD01-9365"/>
    <x v="1"/>
    <s v="Oct"/>
    <x v="1"/>
    <x v="1"/>
    <s v="Cancelld"/>
    <x v="1"/>
    <x v="1"/>
    <x v="2"/>
    <x v="148"/>
    <x v="122"/>
  </r>
  <r>
    <s v="AD01-9362"/>
    <x v="1"/>
    <s v="Oct"/>
    <x v="1"/>
    <x v="1"/>
    <s v="Cancelld"/>
    <x v="1"/>
    <x v="1"/>
    <x v="2"/>
    <x v="243"/>
    <x v="279"/>
  </r>
  <r>
    <s v="AD01-9361"/>
    <x v="1"/>
    <s v="Oct"/>
    <x v="1"/>
    <x v="1"/>
    <s v="Cancelld"/>
    <x v="1"/>
    <x v="1"/>
    <x v="2"/>
    <x v="272"/>
    <x v="225"/>
  </r>
  <r>
    <s v="AD01-9361"/>
    <x v="1"/>
    <s v="Oct"/>
    <x v="1"/>
    <x v="1"/>
    <s v="Cancelld"/>
    <x v="1"/>
    <x v="1"/>
    <x v="2"/>
    <x v="336"/>
    <x v="305"/>
  </r>
  <r>
    <s v="AD01-9363"/>
    <x v="1"/>
    <s v="Oct"/>
    <x v="1"/>
    <x v="1"/>
    <s v="Cancelld"/>
    <x v="1"/>
    <x v="1"/>
    <x v="2"/>
    <x v="483"/>
    <x v="452"/>
  </r>
  <r>
    <s v="AD01-9362"/>
    <x v="1"/>
    <s v="Oct"/>
    <x v="1"/>
    <x v="1"/>
    <s v="Cancelld"/>
    <x v="1"/>
    <x v="1"/>
    <x v="2"/>
    <x v="484"/>
    <x v="453"/>
  </r>
  <r>
    <s v="AD01-9362"/>
    <x v="1"/>
    <s v="Oct"/>
    <x v="1"/>
    <x v="1"/>
    <s v="Cancelld"/>
    <x v="1"/>
    <x v="1"/>
    <x v="2"/>
    <x v="485"/>
    <x v="454"/>
  </r>
  <r>
    <s v="AD01-9362"/>
    <x v="1"/>
    <s v="Oct"/>
    <x v="1"/>
    <x v="1"/>
    <s v="Cancelld"/>
    <x v="1"/>
    <x v="1"/>
    <x v="2"/>
    <x v="455"/>
    <x v="7"/>
  </r>
  <r>
    <s v="AD01-9364"/>
    <x v="1"/>
    <s v="Oct"/>
    <x v="1"/>
    <x v="1"/>
    <s v="Cancelld"/>
    <x v="1"/>
    <x v="1"/>
    <x v="2"/>
    <x v="157"/>
    <x v="7"/>
  </r>
  <r>
    <s v="AD01-9361"/>
    <x v="1"/>
    <s v="Oct"/>
    <x v="1"/>
    <x v="1"/>
    <s v="Cancelld"/>
    <x v="1"/>
    <x v="1"/>
    <x v="2"/>
    <x v="41"/>
    <x v="34"/>
  </r>
  <r>
    <s v="AD01-9362"/>
    <x v="1"/>
    <s v="Oct"/>
    <x v="1"/>
    <x v="1"/>
    <s v="Cancelld"/>
    <x v="1"/>
    <x v="1"/>
    <x v="2"/>
    <x v="225"/>
    <x v="180"/>
  </r>
  <r>
    <s v="AD01-9362"/>
    <x v="1"/>
    <s v="Oct"/>
    <x v="1"/>
    <x v="1"/>
    <s v="Cancelld"/>
    <x v="1"/>
    <x v="1"/>
    <x v="2"/>
    <x v="226"/>
    <x v="181"/>
  </r>
  <r>
    <s v="AD01-9363"/>
    <x v="1"/>
    <s v="Oct"/>
    <x v="1"/>
    <x v="1"/>
    <s v="Cancelld"/>
    <x v="1"/>
    <x v="1"/>
    <x v="2"/>
    <x v="314"/>
    <x v="281"/>
  </r>
  <r>
    <s v="AD01-9361"/>
    <x v="1"/>
    <s v="Oct"/>
    <x v="1"/>
    <x v="1"/>
    <s v="Cancelld"/>
    <x v="1"/>
    <x v="1"/>
    <x v="2"/>
    <x v="261"/>
    <x v="213"/>
  </r>
  <r>
    <s v="AD01-9362"/>
    <x v="1"/>
    <s v="Oct"/>
    <x v="1"/>
    <x v="1"/>
    <s v="Cancelld"/>
    <x v="1"/>
    <x v="1"/>
    <x v="2"/>
    <x v="486"/>
    <x v="455"/>
  </r>
  <r>
    <s v="AD01-9362"/>
    <x v="1"/>
    <s v="Oct"/>
    <x v="1"/>
    <x v="1"/>
    <s v="Cancelld"/>
    <x v="1"/>
    <x v="1"/>
    <x v="2"/>
    <x v="446"/>
    <x v="412"/>
  </r>
  <r>
    <s v="AD01-9361"/>
    <x v="1"/>
    <s v="Sep"/>
    <x v="1"/>
    <x v="1"/>
    <s v="Cancelld"/>
    <x v="1"/>
    <x v="1"/>
    <x v="2"/>
    <x v="126"/>
    <x v="104"/>
  </r>
  <r>
    <s v="AD01-9364"/>
    <x v="1"/>
    <s v="Sep"/>
    <x v="1"/>
    <x v="1"/>
    <s v="Cancelld"/>
    <x v="1"/>
    <x v="1"/>
    <x v="2"/>
    <x v="147"/>
    <x v="121"/>
  </r>
  <r>
    <s v="AD01-9361"/>
    <x v="1"/>
    <s v="Sep"/>
    <x v="1"/>
    <x v="1"/>
    <s v="Cancelld"/>
    <x v="1"/>
    <x v="1"/>
    <x v="2"/>
    <x v="27"/>
    <x v="23"/>
  </r>
  <r>
    <s v="AD01-9361"/>
    <x v="1"/>
    <s v="Sep"/>
    <x v="1"/>
    <x v="1"/>
    <s v="Cancelld"/>
    <x v="1"/>
    <x v="1"/>
    <x v="2"/>
    <x v="274"/>
    <x v="278"/>
  </r>
  <r>
    <s v="AD01-9362"/>
    <x v="1"/>
    <s v="Sep"/>
    <x v="1"/>
    <x v="1"/>
    <s v="Cancelld"/>
    <x v="1"/>
    <x v="1"/>
    <x v="2"/>
    <x v="285"/>
    <x v="301"/>
  </r>
  <r>
    <s v="AD01-9362"/>
    <x v="1"/>
    <s v="Sep"/>
    <x v="1"/>
    <x v="1"/>
    <s v="Cancelld"/>
    <x v="1"/>
    <x v="1"/>
    <x v="2"/>
    <x v="370"/>
    <x v="338"/>
  </r>
  <r>
    <s v="AD01-9361"/>
    <x v="1"/>
    <s v="Sep"/>
    <x v="1"/>
    <x v="1"/>
    <s v="Cancelld"/>
    <x v="1"/>
    <x v="1"/>
    <x v="2"/>
    <x v="310"/>
    <x v="273"/>
  </r>
  <r>
    <s v="AD01-9361"/>
    <x v="1"/>
    <s v="Sep"/>
    <x v="1"/>
    <x v="1"/>
    <s v="Cancelld"/>
    <x v="1"/>
    <x v="1"/>
    <x v="2"/>
    <x v="487"/>
    <x v="456"/>
  </r>
  <r>
    <s v="AD01-9361"/>
    <x v="1"/>
    <s v="Sep"/>
    <x v="1"/>
    <x v="1"/>
    <s v="Cancelld"/>
    <x v="1"/>
    <x v="1"/>
    <x v="2"/>
    <x v="452"/>
    <x v="7"/>
  </r>
  <r>
    <s v="AD01-9362"/>
    <x v="1"/>
    <s v="Sep"/>
    <x v="1"/>
    <x v="1"/>
    <s v="Cancelld"/>
    <x v="1"/>
    <x v="1"/>
    <x v="2"/>
    <x v="156"/>
    <x v="7"/>
  </r>
  <r>
    <s v="AD01-9362"/>
    <x v="1"/>
    <s v="Sep"/>
    <x v="1"/>
    <x v="1"/>
    <s v="Cancelld"/>
    <x v="1"/>
    <x v="1"/>
    <x v="2"/>
    <x v="116"/>
    <x v="96"/>
  </r>
  <r>
    <s v="AD01-9361"/>
    <x v="1"/>
    <s v="Sep"/>
    <x v="1"/>
    <x v="1"/>
    <s v="Cancelld"/>
    <x v="1"/>
    <x v="1"/>
    <x v="2"/>
    <x v="40"/>
    <x v="33"/>
  </r>
  <r>
    <s v="AD01-9361"/>
    <x v="1"/>
    <s v="Sep"/>
    <x v="1"/>
    <x v="1"/>
    <s v="Cancelld"/>
    <x v="1"/>
    <x v="1"/>
    <x v="2"/>
    <x v="350"/>
    <x v="319"/>
  </r>
  <r>
    <s v="AD01-9361"/>
    <x v="1"/>
    <s v="Sep"/>
    <x v="1"/>
    <x v="1"/>
    <s v="Cancelld"/>
    <x v="1"/>
    <x v="1"/>
    <x v="2"/>
    <x v="160"/>
    <x v="131"/>
  </r>
  <r>
    <s v="AD01-9361"/>
    <x v="1"/>
    <s v="Sep"/>
    <x v="1"/>
    <x v="1"/>
    <s v="Cancelld"/>
    <x v="1"/>
    <x v="1"/>
    <x v="2"/>
    <x v="488"/>
    <x v="457"/>
  </r>
  <r>
    <s v="AD01-9361"/>
    <x v="1"/>
    <s v="Sep"/>
    <x v="1"/>
    <x v="1"/>
    <s v="Cancelld"/>
    <x v="1"/>
    <x v="1"/>
    <x v="2"/>
    <x v="449"/>
    <x v="416"/>
  </r>
  <r>
    <s v="AD01-9364"/>
    <x v="1"/>
    <s v="Aug"/>
    <x v="0"/>
    <x v="1"/>
    <s v="Cancelld"/>
    <x v="0"/>
    <x v="1"/>
    <x v="0"/>
    <x v="256"/>
    <x v="208"/>
  </r>
  <r>
    <s v="AD01-9362"/>
    <x v="1"/>
    <s v="Aug"/>
    <x v="0"/>
    <x v="1"/>
    <s v="Cancelld"/>
    <x v="0"/>
    <x v="1"/>
    <x v="0"/>
    <x v="249"/>
    <x v="283"/>
  </r>
  <r>
    <s v="AD01-9362"/>
    <x v="1"/>
    <s v="Aug"/>
    <x v="0"/>
    <x v="1"/>
    <s v="Cancelld"/>
    <x v="0"/>
    <x v="1"/>
    <x v="0"/>
    <x v="316"/>
    <x v="285"/>
  </r>
  <r>
    <s v="AD01-9364"/>
    <x v="1"/>
    <s v="Aug"/>
    <x v="0"/>
    <x v="1"/>
    <s v="Cancelld"/>
    <x v="0"/>
    <x v="1"/>
    <x v="0"/>
    <x v="317"/>
    <x v="286"/>
  </r>
  <r>
    <s v="AD01-9361"/>
    <x v="1"/>
    <s v="Sep"/>
    <x v="0"/>
    <x v="1"/>
    <s v="Cancelld"/>
    <x v="0"/>
    <x v="1"/>
    <x v="0"/>
    <x v="234"/>
    <x v="284"/>
  </r>
  <r>
    <s v="AD01-9362"/>
    <x v="1"/>
    <s v="Sep"/>
    <x v="0"/>
    <x v="1"/>
    <s v="Cancelld"/>
    <x v="0"/>
    <x v="1"/>
    <x v="0"/>
    <x v="297"/>
    <x v="277"/>
  </r>
  <r>
    <s v="AD01-9361"/>
    <x v="1"/>
    <s v="Sep"/>
    <x v="0"/>
    <x v="1"/>
    <s v="Cancelld"/>
    <x v="0"/>
    <x v="1"/>
    <x v="0"/>
    <x v="274"/>
    <x v="278"/>
  </r>
  <r>
    <s v="AD01-9362"/>
    <x v="1"/>
    <s v="Sep"/>
    <x v="0"/>
    <x v="1"/>
    <s v="Cancelld"/>
    <x v="0"/>
    <x v="1"/>
    <x v="0"/>
    <x v="318"/>
    <x v="287"/>
  </r>
  <r>
    <s v="AD01-9364"/>
    <x v="1"/>
    <s v="Sep"/>
    <x v="0"/>
    <x v="1"/>
    <s v="Cancelld"/>
    <x v="0"/>
    <x v="1"/>
    <x v="0"/>
    <x v="313"/>
    <x v="280"/>
  </r>
  <r>
    <s v="AD01-9361"/>
    <x v="1"/>
    <s v="Sep"/>
    <x v="0"/>
    <x v="1"/>
    <s v="Cancelld"/>
    <x v="0"/>
    <x v="1"/>
    <x v="0"/>
    <x v="314"/>
    <x v="281"/>
  </r>
  <r>
    <s v="AD01-9364"/>
    <x v="2"/>
    <s v="Apr"/>
    <x v="0"/>
    <x v="0"/>
    <s v="Order assembled"/>
    <x v="1"/>
    <x v="0"/>
    <x v="0"/>
    <x v="29"/>
    <x v="25"/>
  </r>
  <r>
    <s v="AD01-9362"/>
    <x v="2"/>
    <s v="Apr"/>
    <x v="0"/>
    <x v="0"/>
    <s v="Order assembled"/>
    <x v="1"/>
    <x v="0"/>
    <x v="0"/>
    <x v="168"/>
    <x v="139"/>
  </r>
  <r>
    <s v="AD01-9364"/>
    <x v="2"/>
    <s v="Apr"/>
    <x v="0"/>
    <x v="0"/>
    <s v="Order assembled"/>
    <x v="1"/>
    <x v="0"/>
    <x v="1"/>
    <x v="60"/>
    <x v="399"/>
  </r>
  <r>
    <s v="AD01-9362"/>
    <x v="2"/>
    <s v="Apr"/>
    <x v="0"/>
    <x v="0"/>
    <s v="Order assembled"/>
    <x v="1"/>
    <x v="0"/>
    <x v="1"/>
    <x v="404"/>
    <x v="458"/>
  </r>
  <r>
    <s v="AD01-9364"/>
    <x v="2"/>
    <s v="Apr"/>
    <x v="0"/>
    <x v="0"/>
    <s v="Order assembled"/>
    <x v="1"/>
    <x v="0"/>
    <x v="1"/>
    <x v="405"/>
    <x v="459"/>
  </r>
  <r>
    <s v="AD01-9364"/>
    <x v="2"/>
    <s v="Apr"/>
    <x v="0"/>
    <x v="0"/>
    <s v="Order assembled"/>
    <x v="1"/>
    <x v="0"/>
    <x v="1"/>
    <x v="42"/>
    <x v="35"/>
  </r>
  <r>
    <s v="AD01-9361"/>
    <x v="2"/>
    <s v="Apr"/>
    <x v="0"/>
    <x v="0"/>
    <s v="Order assembled"/>
    <x v="1"/>
    <x v="0"/>
    <x v="1"/>
    <x v="228"/>
    <x v="183"/>
  </r>
  <r>
    <s v="AD01-9362"/>
    <x v="2"/>
    <s v="Apr"/>
    <x v="0"/>
    <x v="0"/>
    <s v="Order assembled"/>
    <x v="1"/>
    <x v="0"/>
    <x v="1"/>
    <x v="197"/>
    <x v="160"/>
  </r>
  <r>
    <s v="AD01-9362"/>
    <x v="2"/>
    <s v="Apr"/>
    <x v="0"/>
    <x v="0"/>
    <s v="Order assembled"/>
    <x v="1"/>
    <x v="0"/>
    <x v="0"/>
    <x v="50"/>
    <x v="41"/>
  </r>
  <r>
    <s v="AD01-9362"/>
    <x v="2"/>
    <s v="Apr"/>
    <x v="0"/>
    <x v="0"/>
    <s v="Order assembled"/>
    <x v="1"/>
    <x v="0"/>
    <x v="0"/>
    <x v="232"/>
    <x v="185"/>
  </r>
  <r>
    <s v="AD01-9363"/>
    <x v="2"/>
    <s v="Apr"/>
    <x v="0"/>
    <x v="0"/>
    <s v="Order assembled"/>
    <x v="1"/>
    <x v="0"/>
    <x v="0"/>
    <x v="215"/>
    <x v="171"/>
  </r>
  <r>
    <s v="AD01-9362"/>
    <x v="2"/>
    <s v="Aug"/>
    <x v="0"/>
    <x v="0"/>
    <s v="Order assembled"/>
    <x v="1"/>
    <x v="0"/>
    <x v="1"/>
    <x v="319"/>
    <x v="288"/>
  </r>
  <r>
    <s v="AD01-9362"/>
    <x v="2"/>
    <s v="Aug"/>
    <x v="0"/>
    <x v="0"/>
    <s v="Order assembled"/>
    <x v="1"/>
    <x v="0"/>
    <x v="1"/>
    <x v="320"/>
    <x v="289"/>
  </r>
  <r>
    <s v="AD01-9365"/>
    <x v="2"/>
    <s v="Aug"/>
    <x v="0"/>
    <x v="0"/>
    <s v="Order assembled"/>
    <x v="1"/>
    <x v="0"/>
    <x v="1"/>
    <x v="380"/>
    <x v="460"/>
  </r>
  <r>
    <s v="AD01-9361"/>
    <x v="2"/>
    <s v="Aug"/>
    <x v="0"/>
    <x v="0"/>
    <s v="Order assembled"/>
    <x v="1"/>
    <x v="0"/>
    <x v="1"/>
    <x v="385"/>
    <x v="351"/>
  </r>
  <r>
    <s v="AD01-9362"/>
    <x v="2"/>
    <s v="Aug"/>
    <x v="0"/>
    <x v="0"/>
    <s v="Order assembled"/>
    <x v="1"/>
    <x v="0"/>
    <x v="1"/>
    <x v="388"/>
    <x v="354"/>
  </r>
  <r>
    <s v="AD01-9363"/>
    <x v="2"/>
    <s v="Feb"/>
    <x v="0"/>
    <x v="0"/>
    <s v="Order assembled"/>
    <x v="1"/>
    <x v="0"/>
    <x v="0"/>
    <x v="74"/>
    <x v="60"/>
  </r>
  <r>
    <s v="AD01-9362"/>
    <x v="2"/>
    <s v="Feb"/>
    <x v="0"/>
    <x v="0"/>
    <s v="Order assembled"/>
    <x v="1"/>
    <x v="0"/>
    <x v="0"/>
    <x v="56"/>
    <x v="45"/>
  </r>
  <r>
    <s v="AD01-9364"/>
    <x v="2"/>
    <s v="Feb"/>
    <x v="0"/>
    <x v="0"/>
    <s v="Order assembled"/>
    <x v="1"/>
    <x v="0"/>
    <x v="0"/>
    <x v="2"/>
    <x v="2"/>
  </r>
  <r>
    <s v="AD01-9364"/>
    <x v="2"/>
    <s v="Feb"/>
    <x v="0"/>
    <x v="0"/>
    <s v="Order assembled"/>
    <x v="1"/>
    <x v="0"/>
    <x v="1"/>
    <x v="207"/>
    <x v="419"/>
  </r>
  <r>
    <s v="AD01-9361"/>
    <x v="2"/>
    <s v="Feb"/>
    <x v="0"/>
    <x v="0"/>
    <s v="Order assembled"/>
    <x v="1"/>
    <x v="0"/>
    <x v="1"/>
    <x v="192"/>
    <x v="396"/>
  </r>
  <r>
    <s v="AD01-9364"/>
    <x v="2"/>
    <s v="Feb"/>
    <x v="0"/>
    <x v="0"/>
    <s v="Order assembled"/>
    <x v="1"/>
    <x v="0"/>
    <x v="1"/>
    <x v="193"/>
    <x v="423"/>
  </r>
  <r>
    <s v="AD01-9361"/>
    <x v="2"/>
    <s v="Feb"/>
    <x v="0"/>
    <x v="0"/>
    <s v="Order assembled"/>
    <x v="1"/>
    <x v="0"/>
    <x v="1"/>
    <x v="158"/>
    <x v="130"/>
  </r>
  <r>
    <s v="AD01-9362"/>
    <x v="2"/>
    <s v="Feb"/>
    <x v="0"/>
    <x v="0"/>
    <s v="Order assembled"/>
    <x v="1"/>
    <x v="0"/>
    <x v="1"/>
    <x v="16"/>
    <x v="14"/>
  </r>
  <r>
    <s v="AD01-9364"/>
    <x v="2"/>
    <s v="Feb"/>
    <x v="0"/>
    <x v="0"/>
    <s v="Order assembled"/>
    <x v="1"/>
    <x v="0"/>
    <x v="0"/>
    <x v="86"/>
    <x v="71"/>
  </r>
  <r>
    <s v="AD01-9362"/>
    <x v="2"/>
    <s v="Feb"/>
    <x v="0"/>
    <x v="0"/>
    <s v="Order assembled"/>
    <x v="1"/>
    <x v="0"/>
    <x v="0"/>
    <x v="72"/>
    <x v="58"/>
  </r>
  <r>
    <s v="AD01-9362"/>
    <x v="2"/>
    <s v="Feb"/>
    <x v="0"/>
    <x v="0"/>
    <s v="Order assembled"/>
    <x v="1"/>
    <x v="0"/>
    <x v="0"/>
    <x v="188"/>
    <x v="154"/>
  </r>
  <r>
    <s v="AD01-9362"/>
    <x v="2"/>
    <s v="Jan"/>
    <x v="0"/>
    <x v="0"/>
    <s v="Order assembled"/>
    <x v="1"/>
    <x v="0"/>
    <x v="0"/>
    <x v="30"/>
    <x v="26"/>
  </r>
  <r>
    <s v="AD01-9364"/>
    <x v="2"/>
    <s v="Jan"/>
    <x v="0"/>
    <x v="0"/>
    <s v="Order assembled"/>
    <x v="1"/>
    <x v="0"/>
    <x v="0"/>
    <x v="88"/>
    <x v="173"/>
  </r>
  <r>
    <s v="AD01-9361"/>
    <x v="2"/>
    <s v="Jan"/>
    <x v="0"/>
    <x v="0"/>
    <s v="Order assembled"/>
    <x v="1"/>
    <x v="0"/>
    <x v="0"/>
    <x v="221"/>
    <x v="7"/>
  </r>
  <r>
    <s v="AD01-9364"/>
    <x v="2"/>
    <s v="Jan"/>
    <x v="0"/>
    <x v="0"/>
    <s v="Order assembled"/>
    <x v="1"/>
    <x v="0"/>
    <x v="1"/>
    <x v="205"/>
    <x v="7"/>
  </r>
  <r>
    <s v="AD01-9362"/>
    <x v="2"/>
    <s v="Jan"/>
    <x v="0"/>
    <x v="0"/>
    <s v="Order assembled"/>
    <x v="1"/>
    <x v="0"/>
    <x v="1"/>
    <x v="206"/>
    <x v="408"/>
  </r>
  <r>
    <s v="AD01-9361"/>
    <x v="2"/>
    <s v="Jan"/>
    <x v="0"/>
    <x v="0"/>
    <s v="Order assembled"/>
    <x v="1"/>
    <x v="0"/>
    <x v="0"/>
    <x v="227"/>
    <x v="182"/>
  </r>
  <r>
    <s v="AD01-9362"/>
    <x v="2"/>
    <s v="Jan"/>
    <x v="0"/>
    <x v="0"/>
    <s v="Order assembled"/>
    <x v="1"/>
    <x v="0"/>
    <x v="1"/>
    <x v="210"/>
    <x v="168"/>
  </r>
  <r>
    <s v="AD01-9361"/>
    <x v="2"/>
    <s v="Jan"/>
    <x v="0"/>
    <x v="0"/>
    <s v="Order assembled"/>
    <x v="1"/>
    <x v="0"/>
    <x v="1"/>
    <x v="81"/>
    <x v="68"/>
  </r>
  <r>
    <s v="AD01-9363"/>
    <x v="2"/>
    <s v="Jan"/>
    <x v="0"/>
    <x v="0"/>
    <s v="Order assembled"/>
    <x v="1"/>
    <x v="0"/>
    <x v="0"/>
    <x v="51"/>
    <x v="42"/>
  </r>
  <r>
    <s v="AD01-9362"/>
    <x v="2"/>
    <s v="Jan"/>
    <x v="0"/>
    <x v="0"/>
    <s v="Order assembled"/>
    <x v="1"/>
    <x v="0"/>
    <x v="0"/>
    <x v="214"/>
    <x v="170"/>
  </r>
  <r>
    <s v="AD01-9361"/>
    <x v="2"/>
    <s v="Jan"/>
    <x v="0"/>
    <x v="0"/>
    <s v="Order assembled"/>
    <x v="1"/>
    <x v="0"/>
    <x v="0"/>
    <x v="102"/>
    <x v="85"/>
  </r>
  <r>
    <s v="AD01-9365"/>
    <x v="2"/>
    <s v="Jul"/>
    <x v="0"/>
    <x v="0"/>
    <s v="Order assembled"/>
    <x v="1"/>
    <x v="0"/>
    <x v="1"/>
    <x v="57"/>
    <x v="46"/>
  </r>
  <r>
    <s v="AD01-9362"/>
    <x v="2"/>
    <s v="Jul"/>
    <x v="0"/>
    <x v="0"/>
    <s v="Order assembled"/>
    <x v="1"/>
    <x v="0"/>
    <x v="1"/>
    <x v="58"/>
    <x v="47"/>
  </r>
  <r>
    <s v="AD01-9362"/>
    <x v="2"/>
    <s v="Jul"/>
    <x v="0"/>
    <x v="0"/>
    <s v="Order assembled"/>
    <x v="1"/>
    <x v="0"/>
    <x v="1"/>
    <x v="416"/>
    <x v="461"/>
  </r>
  <r>
    <s v="AD01-9364"/>
    <x v="2"/>
    <s v="Jul"/>
    <x v="0"/>
    <x v="0"/>
    <s v="Order assembled"/>
    <x v="1"/>
    <x v="0"/>
    <x v="1"/>
    <x v="335"/>
    <x v="380"/>
  </r>
  <r>
    <s v="AD01-9362"/>
    <x v="2"/>
    <s v="Jul"/>
    <x v="0"/>
    <x v="0"/>
    <s v="Order assembled"/>
    <x v="1"/>
    <x v="0"/>
    <x v="1"/>
    <x v="324"/>
    <x v="293"/>
  </r>
  <r>
    <s v="AD01-9365"/>
    <x v="2"/>
    <s v="Jul"/>
    <x v="0"/>
    <x v="0"/>
    <s v="Order assembled"/>
    <x v="1"/>
    <x v="0"/>
    <x v="1"/>
    <x v="419"/>
    <x v="381"/>
  </r>
  <r>
    <s v="AD01-9362"/>
    <x v="2"/>
    <s v="Jun"/>
    <x v="0"/>
    <x v="0"/>
    <s v="Order assembled"/>
    <x v="1"/>
    <x v="0"/>
    <x v="0"/>
    <x v="217"/>
    <x v="174"/>
  </r>
  <r>
    <s v="AD01-9362"/>
    <x v="2"/>
    <s v="Jun"/>
    <x v="0"/>
    <x v="0"/>
    <s v="Order assembled"/>
    <x v="1"/>
    <x v="0"/>
    <x v="0"/>
    <x v="203"/>
    <x v="164"/>
  </r>
  <r>
    <s v="AD01-9362"/>
    <x v="2"/>
    <s v="Jun"/>
    <x v="0"/>
    <x v="0"/>
    <s v="Order assembled"/>
    <x v="1"/>
    <x v="0"/>
    <x v="0"/>
    <x v="190"/>
    <x v="156"/>
  </r>
  <r>
    <s v="AD01-9362"/>
    <x v="2"/>
    <s v="Jun"/>
    <x v="0"/>
    <x v="0"/>
    <s v="Order assembled"/>
    <x v="1"/>
    <x v="0"/>
    <x v="1"/>
    <x v="398"/>
    <x v="462"/>
  </r>
  <r>
    <s v="AD01-9361"/>
    <x v="2"/>
    <s v="Jun"/>
    <x v="0"/>
    <x v="0"/>
    <s v="Order assembled"/>
    <x v="1"/>
    <x v="0"/>
    <x v="1"/>
    <x v="415"/>
    <x v="463"/>
  </r>
  <r>
    <s v="AD01-9361"/>
    <x v="2"/>
    <s v="Jun"/>
    <x v="0"/>
    <x v="0"/>
    <s v="Order assembled"/>
    <x v="1"/>
    <x v="0"/>
    <x v="1"/>
    <x v="376"/>
    <x v="367"/>
  </r>
  <r>
    <s v="AD01-9362"/>
    <x v="2"/>
    <s v="Jun"/>
    <x v="0"/>
    <x v="0"/>
    <s v="Order assembled"/>
    <x v="1"/>
    <x v="0"/>
    <x v="1"/>
    <x v="372"/>
    <x v="379"/>
  </r>
  <r>
    <s v="AD01-9362"/>
    <x v="2"/>
    <s v="Jun"/>
    <x v="0"/>
    <x v="0"/>
    <s v="Order assembled"/>
    <x v="1"/>
    <x v="0"/>
    <x v="1"/>
    <x v="369"/>
    <x v="353"/>
  </r>
  <r>
    <s v="AD01-9363"/>
    <x v="2"/>
    <s v="Jun"/>
    <x v="0"/>
    <x v="0"/>
    <s v="Order assembled"/>
    <x v="1"/>
    <x v="0"/>
    <x v="0"/>
    <x v="403"/>
    <x v="369"/>
  </r>
  <r>
    <s v="AD01-9361"/>
    <x v="2"/>
    <s v="Jun"/>
    <x v="0"/>
    <x v="0"/>
    <s v="Order assembled"/>
    <x v="1"/>
    <x v="0"/>
    <x v="0"/>
    <x v="390"/>
    <x v="356"/>
  </r>
  <r>
    <s v="AD01-9361"/>
    <x v="2"/>
    <s v="Mar"/>
    <x v="0"/>
    <x v="0"/>
    <s v="Order assembled"/>
    <x v="1"/>
    <x v="0"/>
    <x v="0"/>
    <x v="167"/>
    <x v="138"/>
  </r>
  <r>
    <s v="AD01-9362"/>
    <x v="2"/>
    <s v="Mar"/>
    <x v="0"/>
    <x v="0"/>
    <s v="Order assembled"/>
    <x v="1"/>
    <x v="0"/>
    <x v="0"/>
    <x v="53"/>
    <x v="75"/>
  </r>
  <r>
    <s v="AD01-9363"/>
    <x v="2"/>
    <s v="Mar"/>
    <x v="0"/>
    <x v="0"/>
    <s v="Order assembled"/>
    <x v="1"/>
    <x v="0"/>
    <x v="0"/>
    <x v="54"/>
    <x v="61"/>
  </r>
  <r>
    <s v="AD01-9362"/>
    <x v="2"/>
    <s v="Mar"/>
    <x v="0"/>
    <x v="0"/>
    <s v="Order assembled"/>
    <x v="1"/>
    <x v="0"/>
    <x v="1"/>
    <x v="194"/>
    <x v="415"/>
  </r>
  <r>
    <s v="AD01-9362"/>
    <x v="2"/>
    <s v="Mar"/>
    <x v="0"/>
    <x v="0"/>
    <s v="Order assembled"/>
    <x v="1"/>
    <x v="0"/>
    <x v="1"/>
    <x v="59"/>
    <x v="411"/>
  </r>
  <r>
    <s v="AD01-9363"/>
    <x v="2"/>
    <s v="Mar"/>
    <x v="0"/>
    <x v="0"/>
    <s v="Order assembled"/>
    <x v="1"/>
    <x v="0"/>
    <x v="1"/>
    <x v="179"/>
    <x v="147"/>
  </r>
  <r>
    <s v="AD01-9364"/>
    <x v="2"/>
    <s v="Mar"/>
    <x v="0"/>
    <x v="0"/>
    <s v="Order assembled"/>
    <x v="1"/>
    <x v="0"/>
    <x v="1"/>
    <x v="64"/>
    <x v="51"/>
  </r>
  <r>
    <s v="AD01-9365"/>
    <x v="2"/>
    <s v="Mar"/>
    <x v="0"/>
    <x v="0"/>
    <s v="Order assembled"/>
    <x v="1"/>
    <x v="0"/>
    <x v="1"/>
    <x v="65"/>
    <x v="7"/>
  </r>
  <r>
    <s v="AD01-9361"/>
    <x v="2"/>
    <s v="Mar"/>
    <x v="0"/>
    <x v="0"/>
    <s v="Order assembled"/>
    <x v="1"/>
    <x v="0"/>
    <x v="0"/>
    <x v="144"/>
    <x v="119"/>
  </r>
  <r>
    <s v="AD01-9361"/>
    <x v="2"/>
    <s v="Mar"/>
    <x v="0"/>
    <x v="0"/>
    <s v="Order assembled"/>
    <x v="1"/>
    <x v="0"/>
    <x v="0"/>
    <x v="70"/>
    <x v="56"/>
  </r>
  <r>
    <s v="AD01-9361"/>
    <x v="2"/>
    <s v="May"/>
    <x v="0"/>
    <x v="0"/>
    <s v="Order assembled"/>
    <x v="1"/>
    <x v="0"/>
    <x v="0"/>
    <x v="129"/>
    <x v="107"/>
  </r>
  <r>
    <s v="AD01-9362"/>
    <x v="2"/>
    <s v="May"/>
    <x v="0"/>
    <x v="0"/>
    <s v="Order assembled"/>
    <x v="1"/>
    <x v="0"/>
    <x v="0"/>
    <x v="55"/>
    <x v="44"/>
  </r>
  <r>
    <s v="AD01-9362"/>
    <x v="2"/>
    <s v="May"/>
    <x v="0"/>
    <x v="0"/>
    <s v="Order assembled"/>
    <x v="1"/>
    <x v="0"/>
    <x v="0"/>
    <x v="31"/>
    <x v="27"/>
  </r>
  <r>
    <s v="AD01-9362"/>
    <x v="2"/>
    <s v="May"/>
    <x v="0"/>
    <x v="0"/>
    <s v="Order assembled"/>
    <x v="1"/>
    <x v="0"/>
    <x v="1"/>
    <x v="406"/>
    <x v="464"/>
  </r>
  <r>
    <s v="AD01-9362"/>
    <x v="2"/>
    <s v="May"/>
    <x v="0"/>
    <x v="0"/>
    <s v="Order assembled"/>
    <x v="1"/>
    <x v="0"/>
    <x v="1"/>
    <x v="396"/>
    <x v="465"/>
  </r>
  <r>
    <s v="AD01-9362"/>
    <x v="2"/>
    <s v="May"/>
    <x v="0"/>
    <x v="0"/>
    <s v="Order assembled"/>
    <x v="1"/>
    <x v="0"/>
    <x v="1"/>
    <x v="397"/>
    <x v="466"/>
  </r>
  <r>
    <s v="AD01-9361"/>
    <x v="2"/>
    <s v="May"/>
    <x v="0"/>
    <x v="0"/>
    <s v="Order assembled"/>
    <x v="1"/>
    <x v="0"/>
    <x v="1"/>
    <x v="66"/>
    <x v="53"/>
  </r>
  <r>
    <s v="AD01-9364"/>
    <x v="2"/>
    <s v="May"/>
    <x v="0"/>
    <x v="0"/>
    <s v="Order assembled"/>
    <x v="1"/>
    <x v="0"/>
    <x v="1"/>
    <x v="349"/>
    <x v="366"/>
  </r>
  <r>
    <s v="AD01-9364"/>
    <x v="2"/>
    <s v="May"/>
    <x v="0"/>
    <x v="0"/>
    <s v="Order assembled"/>
    <x v="1"/>
    <x v="0"/>
    <x v="0"/>
    <x v="201"/>
    <x v="162"/>
  </r>
  <r>
    <s v="AD01-9364"/>
    <x v="2"/>
    <s v="May"/>
    <x v="0"/>
    <x v="0"/>
    <s v="Order assembled"/>
    <x v="1"/>
    <x v="0"/>
    <x v="0"/>
    <x v="71"/>
    <x v="57"/>
  </r>
  <r>
    <s v="AD01-9364"/>
    <x v="2"/>
    <s v="May"/>
    <x v="0"/>
    <x v="0"/>
    <s v="Order assembled"/>
    <x v="1"/>
    <x v="0"/>
    <x v="0"/>
    <x v="402"/>
    <x v="368"/>
  </r>
  <r>
    <s v="AD01-9361"/>
    <x v="2"/>
    <s v="Sep"/>
    <x v="0"/>
    <x v="0"/>
    <s v="Order assembled"/>
    <x v="1"/>
    <x v="0"/>
    <x v="1"/>
    <x v="361"/>
    <x v="329"/>
  </r>
  <r>
    <s v="AD01-9362"/>
    <x v="2"/>
    <s v="Sep"/>
    <x v="0"/>
    <x v="0"/>
    <s v="Order assembled"/>
    <x v="1"/>
    <x v="0"/>
    <x v="1"/>
    <x v="381"/>
    <x v="467"/>
  </r>
  <r>
    <s v="AD01-9362"/>
    <x v="2"/>
    <s v="Sep"/>
    <x v="0"/>
    <x v="0"/>
    <s v="Order assembled"/>
    <x v="1"/>
    <x v="0"/>
    <x v="1"/>
    <x v="386"/>
    <x v="352"/>
  </r>
  <r>
    <s v="AD01-9361"/>
    <x v="2"/>
    <s v="Sep"/>
    <x v="0"/>
    <x v="0"/>
    <s v="Order assembled"/>
    <x v="1"/>
    <x v="0"/>
    <x v="1"/>
    <x v="365"/>
    <x v="334"/>
  </r>
  <r>
    <s v="AD01-9363"/>
    <x v="2"/>
    <s v="Sep"/>
    <x v="0"/>
    <x v="0"/>
    <s v="Order assembled"/>
    <x v="1"/>
    <x v="0"/>
    <x v="1"/>
    <x v="389"/>
    <x v="355"/>
  </r>
  <r>
    <s v="AD01-9361"/>
    <x v="2"/>
    <s v="Sep"/>
    <x v="0"/>
    <x v="0"/>
    <s v="Order assembled"/>
    <x v="1"/>
    <x v="0"/>
    <x v="0"/>
    <x v="268"/>
    <x v="221"/>
  </r>
  <r>
    <s v="AD01-9361"/>
    <x v="2"/>
    <s v="Aug"/>
    <x v="1"/>
    <x v="0"/>
    <s v="Order assembled"/>
    <x v="1"/>
    <x v="0"/>
    <x v="0"/>
    <x v="88"/>
    <x v="173"/>
  </r>
  <r>
    <s v="AD01-9362"/>
    <x v="2"/>
    <s v="Aug"/>
    <x v="1"/>
    <x v="0"/>
    <s v="Order assembled"/>
    <x v="1"/>
    <x v="0"/>
    <x v="0"/>
    <x v="218"/>
    <x v="175"/>
  </r>
  <r>
    <s v="AD01-9362"/>
    <x v="2"/>
    <s v="Aug"/>
    <x v="1"/>
    <x v="0"/>
    <s v="Order assembled"/>
    <x v="1"/>
    <x v="0"/>
    <x v="0"/>
    <x v="489"/>
    <x v="468"/>
  </r>
  <r>
    <s v="AD01-9362"/>
    <x v="2"/>
    <s v="Aug"/>
    <x v="1"/>
    <x v="0"/>
    <s v="Order assembled"/>
    <x v="1"/>
    <x v="0"/>
    <x v="0"/>
    <x v="210"/>
    <x v="168"/>
  </r>
  <r>
    <s v="AD01-9364"/>
    <x v="2"/>
    <s v="Aug"/>
    <x v="1"/>
    <x v="0"/>
    <s v="Order assembled"/>
    <x v="1"/>
    <x v="0"/>
    <x v="0"/>
    <x v="99"/>
    <x v="82"/>
  </r>
  <r>
    <s v="AD01-9364"/>
    <x v="2"/>
    <s v="Aug"/>
    <x v="1"/>
    <x v="0"/>
    <s v="Order assembled"/>
    <x v="1"/>
    <x v="0"/>
    <x v="0"/>
    <x v="102"/>
    <x v="85"/>
  </r>
  <r>
    <s v="AD01-9362"/>
    <x v="2"/>
    <s v="Jul"/>
    <x v="1"/>
    <x v="0"/>
    <s v="Order assembled"/>
    <x v="1"/>
    <x v="0"/>
    <x v="0"/>
    <x v="30"/>
    <x v="26"/>
  </r>
  <r>
    <s v="AD01-9362"/>
    <x v="2"/>
    <s v="Jul"/>
    <x v="1"/>
    <x v="0"/>
    <s v="Order assembled"/>
    <x v="1"/>
    <x v="0"/>
    <x v="0"/>
    <x v="490"/>
    <x v="469"/>
  </r>
  <r>
    <s v="AD01-9363"/>
    <x v="2"/>
    <s v="Jul"/>
    <x v="1"/>
    <x v="0"/>
    <s v="Order assembled"/>
    <x v="1"/>
    <x v="0"/>
    <x v="0"/>
    <x v="227"/>
    <x v="182"/>
  </r>
  <r>
    <s v="AD01-9362"/>
    <x v="2"/>
    <s v="Jul"/>
    <x v="1"/>
    <x v="0"/>
    <s v="Order assembled"/>
    <x v="1"/>
    <x v="0"/>
    <x v="0"/>
    <x v="46"/>
    <x v="37"/>
  </r>
  <r>
    <s v="AD01-9362"/>
    <x v="2"/>
    <s v="Jul"/>
    <x v="1"/>
    <x v="0"/>
    <s v="Order assembled"/>
    <x v="1"/>
    <x v="0"/>
    <x v="0"/>
    <x v="214"/>
    <x v="170"/>
  </r>
  <r>
    <s v="AD01-9361"/>
    <x v="2"/>
    <s v="Sep"/>
    <x v="1"/>
    <x v="0"/>
    <s v="Order assembled"/>
    <x v="1"/>
    <x v="0"/>
    <x v="0"/>
    <x v="74"/>
    <x v="60"/>
  </r>
  <r>
    <s v="AD01-9364"/>
    <x v="2"/>
    <s v="Sep"/>
    <x v="1"/>
    <x v="0"/>
    <s v="Order assembled"/>
    <x v="1"/>
    <x v="0"/>
    <x v="0"/>
    <x v="91"/>
    <x v="7"/>
  </r>
  <r>
    <s v="AD01-9362"/>
    <x v="2"/>
    <s v="Sep"/>
    <x v="1"/>
    <x v="0"/>
    <s v="Order assembled"/>
    <x v="1"/>
    <x v="0"/>
    <x v="0"/>
    <x v="81"/>
    <x v="68"/>
  </r>
  <r>
    <s v="AD01-9361"/>
    <x v="2"/>
    <s v="Sep"/>
    <x v="1"/>
    <x v="0"/>
    <s v="Order assembled"/>
    <x v="1"/>
    <x v="0"/>
    <x v="0"/>
    <x v="84"/>
    <x v="69"/>
  </r>
  <r>
    <s v="AD01-9361"/>
    <x v="2"/>
    <s v="Apr"/>
    <x v="0"/>
    <x v="0"/>
    <s v="Order assembled"/>
    <x v="0"/>
    <x v="0"/>
    <x v="1"/>
    <x v="148"/>
    <x v="470"/>
  </r>
  <r>
    <s v="AD01-9362"/>
    <x v="2"/>
    <s v="Apr"/>
    <x v="0"/>
    <x v="0"/>
    <s v="Order assembled"/>
    <x v="0"/>
    <x v="0"/>
    <x v="1"/>
    <x v="352"/>
    <x v="321"/>
  </r>
  <r>
    <s v="AD01-9364"/>
    <x v="2"/>
    <s v="Apr"/>
    <x v="0"/>
    <x v="1"/>
    <s v="Order assembled"/>
    <x v="0"/>
    <x v="0"/>
    <x v="1"/>
    <x v="244"/>
    <x v="206"/>
  </r>
  <r>
    <s v="AD01-9361"/>
    <x v="2"/>
    <s v="Apr"/>
    <x v="0"/>
    <x v="1"/>
    <s v="Order assembled"/>
    <x v="0"/>
    <x v="0"/>
    <x v="1"/>
    <x v="361"/>
    <x v="329"/>
  </r>
  <r>
    <s v="AD01-9365"/>
    <x v="2"/>
    <s v="Apr"/>
    <x v="0"/>
    <x v="1"/>
    <s v="Order assembled"/>
    <x v="0"/>
    <x v="0"/>
    <x v="1"/>
    <x v="491"/>
    <x v="471"/>
  </r>
  <r>
    <s v="AD01-9364"/>
    <x v="2"/>
    <s v="Apr"/>
    <x v="0"/>
    <x v="1"/>
    <s v="Order assembled"/>
    <x v="0"/>
    <x v="0"/>
    <x v="1"/>
    <x v="492"/>
    <x v="472"/>
  </r>
  <r>
    <s v="AD01-9364"/>
    <x v="2"/>
    <s v="Apr"/>
    <x v="0"/>
    <x v="1"/>
    <s v="Order assembled"/>
    <x v="0"/>
    <x v="0"/>
    <x v="1"/>
    <x v="163"/>
    <x v="7"/>
  </r>
  <r>
    <s v="AD01-9364"/>
    <x v="2"/>
    <s v="Apr"/>
    <x v="0"/>
    <x v="1"/>
    <s v="Order assembled"/>
    <x v="0"/>
    <x v="0"/>
    <x v="1"/>
    <x v="261"/>
    <x v="213"/>
  </r>
  <r>
    <s v="AD01-9364"/>
    <x v="2"/>
    <s v="Apr"/>
    <x v="0"/>
    <x v="1"/>
    <s v="Order assembled"/>
    <x v="0"/>
    <x v="0"/>
    <x v="1"/>
    <x v="365"/>
    <x v="334"/>
  </r>
  <r>
    <s v="AD01-9362"/>
    <x v="2"/>
    <s v="Apr"/>
    <x v="0"/>
    <x v="1"/>
    <s v="Order assembled"/>
    <x v="0"/>
    <x v="0"/>
    <x v="1"/>
    <x v="248"/>
    <x v="199"/>
  </r>
  <r>
    <s v="AD01-9362"/>
    <x v="2"/>
    <s v="Apr"/>
    <x v="0"/>
    <x v="1"/>
    <s v="Order assembled"/>
    <x v="0"/>
    <x v="0"/>
    <x v="1"/>
    <x v="389"/>
    <x v="355"/>
  </r>
  <r>
    <s v="AD01-9362"/>
    <x v="2"/>
    <s v="Aug"/>
    <x v="0"/>
    <x v="1"/>
    <s v="Order assembled"/>
    <x v="0"/>
    <x v="0"/>
    <x v="1"/>
    <x v="165"/>
    <x v="473"/>
  </r>
  <r>
    <s v="AD01-9362"/>
    <x v="2"/>
    <s v="Aug"/>
    <x v="0"/>
    <x v="1"/>
    <s v="Order assembled"/>
    <x v="0"/>
    <x v="0"/>
    <x v="1"/>
    <x v="290"/>
    <x v="246"/>
  </r>
  <r>
    <s v="AD01-9361"/>
    <x v="2"/>
    <s v="Aug"/>
    <x v="0"/>
    <x v="1"/>
    <s v="Order assembled"/>
    <x v="0"/>
    <x v="0"/>
    <x v="1"/>
    <x v="249"/>
    <x v="283"/>
  </r>
  <r>
    <s v="AD01-9362"/>
    <x v="2"/>
    <s v="Aug"/>
    <x v="0"/>
    <x v="1"/>
    <s v="Order assembled"/>
    <x v="0"/>
    <x v="0"/>
    <x v="1"/>
    <x v="493"/>
    <x v="474"/>
  </r>
  <r>
    <s v="AD01-9361"/>
    <x v="2"/>
    <s v="Aug"/>
    <x v="0"/>
    <x v="1"/>
    <s v="Order assembled"/>
    <x v="0"/>
    <x v="0"/>
    <x v="1"/>
    <x v="494"/>
    <x v="475"/>
  </r>
  <r>
    <s v="AD01-9362"/>
    <x v="2"/>
    <s v="Aug"/>
    <x v="0"/>
    <x v="1"/>
    <s v="Order assembled"/>
    <x v="0"/>
    <x v="0"/>
    <x v="1"/>
    <x v="177"/>
    <x v="7"/>
  </r>
  <r>
    <s v="AD01-9365"/>
    <x v="2"/>
    <s v="Aug"/>
    <x v="0"/>
    <x v="1"/>
    <s v="Order assembled"/>
    <x v="0"/>
    <x v="0"/>
    <x v="1"/>
    <x v="145"/>
    <x v="7"/>
  </r>
  <r>
    <s v="AD01-9362"/>
    <x v="2"/>
    <s v="Aug"/>
    <x v="0"/>
    <x v="1"/>
    <s v="Order assembled"/>
    <x v="0"/>
    <x v="0"/>
    <x v="1"/>
    <x v="317"/>
    <x v="286"/>
  </r>
  <r>
    <s v="AD01-9362"/>
    <x v="2"/>
    <s v="Aug"/>
    <x v="0"/>
    <x v="1"/>
    <s v="Order assembled"/>
    <x v="0"/>
    <x v="0"/>
    <x v="1"/>
    <x v="325"/>
    <x v="294"/>
  </r>
  <r>
    <s v="AD01-9363"/>
    <x v="2"/>
    <s v="Aug"/>
    <x v="0"/>
    <x v="1"/>
    <s v="Order assembled"/>
    <x v="0"/>
    <x v="0"/>
    <x v="1"/>
    <x v="253"/>
    <x v="204"/>
  </r>
  <r>
    <s v="AD01-9362"/>
    <x v="2"/>
    <s v="Aug"/>
    <x v="0"/>
    <x v="1"/>
    <s v="Order assembled"/>
    <x v="0"/>
    <x v="0"/>
    <x v="1"/>
    <x v="242"/>
    <x v="193"/>
  </r>
  <r>
    <s v="AD01-9363"/>
    <x v="2"/>
    <s v="Dec"/>
    <x v="0"/>
    <x v="1"/>
    <s v="Order assembled"/>
    <x v="0"/>
    <x v="0"/>
    <x v="1"/>
    <x v="254"/>
    <x v="205"/>
  </r>
  <r>
    <s v="AD01-9362"/>
    <x v="2"/>
    <s v="Dec"/>
    <x v="0"/>
    <x v="1"/>
    <s v="Order assembled"/>
    <x v="0"/>
    <x v="0"/>
    <x v="1"/>
    <x v="148"/>
    <x v="122"/>
  </r>
  <r>
    <s v="AD01-9362"/>
    <x v="2"/>
    <s v="Dec"/>
    <x v="0"/>
    <x v="1"/>
    <s v="Order assembled"/>
    <x v="0"/>
    <x v="0"/>
    <x v="1"/>
    <x v="243"/>
    <x v="279"/>
  </r>
  <r>
    <s v="AD01-9361"/>
    <x v="2"/>
    <s v="Dec"/>
    <x v="0"/>
    <x v="1"/>
    <s v="Order assembled"/>
    <x v="0"/>
    <x v="0"/>
    <x v="1"/>
    <x v="272"/>
    <x v="225"/>
  </r>
  <r>
    <s v="AD01-9365"/>
    <x v="2"/>
    <s v="Dec"/>
    <x v="0"/>
    <x v="1"/>
    <s v="Order assembled"/>
    <x v="0"/>
    <x v="0"/>
    <x v="1"/>
    <x v="421"/>
    <x v="476"/>
  </r>
  <r>
    <s v="AD01-9364"/>
    <x v="2"/>
    <s v="Dec"/>
    <x v="0"/>
    <x v="1"/>
    <s v="Order assembled"/>
    <x v="0"/>
    <x v="0"/>
    <x v="1"/>
    <x v="495"/>
    <x v="477"/>
  </r>
  <r>
    <s v="AD01-9361"/>
    <x v="2"/>
    <s v="Dec"/>
    <x v="0"/>
    <x v="1"/>
    <s v="Order assembled"/>
    <x v="0"/>
    <x v="0"/>
    <x v="1"/>
    <x v="496"/>
    <x v="478"/>
  </r>
  <r>
    <s v="AD01-9361"/>
    <x v="2"/>
    <s v="Dec"/>
    <x v="0"/>
    <x v="1"/>
    <s v="Order assembled"/>
    <x v="0"/>
    <x v="0"/>
    <x v="1"/>
    <x v="260"/>
    <x v="212"/>
  </r>
  <r>
    <s v="AD01-9364"/>
    <x v="2"/>
    <s v="Dec"/>
    <x v="0"/>
    <x v="1"/>
    <s v="Order assembled"/>
    <x v="0"/>
    <x v="0"/>
    <x v="1"/>
    <x v="138"/>
    <x v="7"/>
  </r>
  <r>
    <s v="AD01-9365"/>
    <x v="2"/>
    <s v="Dec"/>
    <x v="0"/>
    <x v="1"/>
    <s v="Order assembled"/>
    <x v="0"/>
    <x v="0"/>
    <x v="1"/>
    <x v="202"/>
    <x v="7"/>
  </r>
  <r>
    <s v="AD01-9361"/>
    <x v="2"/>
    <s v="Dec"/>
    <x v="0"/>
    <x v="1"/>
    <s v="Order assembled"/>
    <x v="0"/>
    <x v="0"/>
    <x v="1"/>
    <x v="330"/>
    <x v="299"/>
  </r>
  <r>
    <s v="AD01-9362"/>
    <x v="2"/>
    <s v="Dec"/>
    <x v="0"/>
    <x v="1"/>
    <s v="Order assembled"/>
    <x v="0"/>
    <x v="0"/>
    <x v="1"/>
    <x v="314"/>
    <x v="281"/>
  </r>
  <r>
    <s v="AD01-9362"/>
    <x v="2"/>
    <s v="Dec"/>
    <x v="0"/>
    <x v="1"/>
    <s v="Order assembled"/>
    <x v="0"/>
    <x v="0"/>
    <x v="1"/>
    <x v="295"/>
    <x v="252"/>
  </r>
  <r>
    <s v="AD01-9361"/>
    <x v="2"/>
    <s v="Dec"/>
    <x v="0"/>
    <x v="1"/>
    <s v="Order assembled"/>
    <x v="0"/>
    <x v="0"/>
    <x v="1"/>
    <x v="270"/>
    <x v="223"/>
  </r>
  <r>
    <s v="AD01-9363"/>
    <x v="2"/>
    <s v="Dec"/>
    <x v="0"/>
    <x v="1"/>
    <s v="Order assembled"/>
    <x v="0"/>
    <x v="0"/>
    <x v="1"/>
    <x v="97"/>
    <x v="479"/>
  </r>
  <r>
    <s v="AD01-9361"/>
    <x v="2"/>
    <s v="Feb"/>
    <x v="0"/>
    <x v="1"/>
    <s v="Order assembled"/>
    <x v="0"/>
    <x v="0"/>
    <x v="1"/>
    <x v="147"/>
    <x v="480"/>
  </r>
  <r>
    <s v="AD01-9362"/>
    <x v="2"/>
    <s v="Feb"/>
    <x v="0"/>
    <x v="1"/>
    <s v="Order assembled"/>
    <x v="0"/>
    <x v="0"/>
    <x v="1"/>
    <x v="57"/>
    <x v="46"/>
  </r>
  <r>
    <s v="AD01-9364"/>
    <x v="2"/>
    <s v="Feb"/>
    <x v="0"/>
    <x v="1"/>
    <s v="Order assembled"/>
    <x v="0"/>
    <x v="0"/>
    <x v="1"/>
    <x v="285"/>
    <x v="301"/>
  </r>
  <r>
    <s v="AD01-9361"/>
    <x v="2"/>
    <s v="Feb"/>
    <x v="0"/>
    <x v="1"/>
    <s v="Order assembled"/>
    <x v="0"/>
    <x v="0"/>
    <x v="1"/>
    <x v="58"/>
    <x v="47"/>
  </r>
  <r>
    <s v="AD01-9361"/>
    <x v="2"/>
    <s v="Feb"/>
    <x v="0"/>
    <x v="1"/>
    <s v="Order assembled"/>
    <x v="0"/>
    <x v="0"/>
    <x v="1"/>
    <x v="497"/>
    <x v="481"/>
  </r>
  <r>
    <s v="AD01-9364"/>
    <x v="2"/>
    <s v="Feb"/>
    <x v="0"/>
    <x v="1"/>
    <s v="Order assembled"/>
    <x v="0"/>
    <x v="0"/>
    <x v="1"/>
    <x v="156"/>
    <x v="128"/>
  </r>
  <r>
    <s v="AD01-9361"/>
    <x v="2"/>
    <s v="Feb"/>
    <x v="0"/>
    <x v="1"/>
    <s v="Order assembled"/>
    <x v="0"/>
    <x v="0"/>
    <x v="1"/>
    <x v="104"/>
    <x v="7"/>
  </r>
  <r>
    <s v="AD01-9361"/>
    <x v="2"/>
    <s v="Feb"/>
    <x v="0"/>
    <x v="1"/>
    <s v="Order assembled"/>
    <x v="0"/>
    <x v="0"/>
    <x v="1"/>
    <x v="355"/>
    <x v="324"/>
  </r>
  <r>
    <s v="AD01-9364"/>
    <x v="2"/>
    <s v="Feb"/>
    <x v="0"/>
    <x v="1"/>
    <s v="Order assembled"/>
    <x v="0"/>
    <x v="0"/>
    <x v="1"/>
    <x v="324"/>
    <x v="293"/>
  </r>
  <r>
    <s v="AD01-9362"/>
    <x v="2"/>
    <s v="Feb"/>
    <x v="0"/>
    <x v="1"/>
    <s v="Order assembled"/>
    <x v="0"/>
    <x v="0"/>
    <x v="1"/>
    <x v="289"/>
    <x v="245"/>
  </r>
  <r>
    <s v="AD01-9364"/>
    <x v="2"/>
    <s v="Feb"/>
    <x v="0"/>
    <x v="1"/>
    <s v="Order assembled"/>
    <x v="0"/>
    <x v="0"/>
    <x v="1"/>
    <x v="419"/>
    <x v="381"/>
  </r>
  <r>
    <s v="AD01-9361"/>
    <x v="2"/>
    <s v="Jan"/>
    <x v="0"/>
    <x v="1"/>
    <s v="Order assembled"/>
    <x v="0"/>
    <x v="0"/>
    <x v="1"/>
    <x v="146"/>
    <x v="482"/>
  </r>
  <r>
    <s v="AD01-9362"/>
    <x v="2"/>
    <s v="Jan"/>
    <x v="0"/>
    <x v="1"/>
    <s v="Order assembled"/>
    <x v="0"/>
    <x v="0"/>
    <x v="1"/>
    <x v="190"/>
    <x v="156"/>
  </r>
  <r>
    <s v="AD01-9362"/>
    <x v="2"/>
    <s v="Jan"/>
    <x v="0"/>
    <x v="1"/>
    <s v="Order assembled"/>
    <x v="0"/>
    <x v="0"/>
    <x v="1"/>
    <x v="90"/>
    <x v="76"/>
  </r>
  <r>
    <s v="AD01-9361"/>
    <x v="2"/>
    <s v="Jan"/>
    <x v="0"/>
    <x v="1"/>
    <s v="Order assembled"/>
    <x v="0"/>
    <x v="0"/>
    <x v="1"/>
    <x v="191"/>
    <x v="157"/>
  </r>
  <r>
    <s v="AD01-9362"/>
    <x v="2"/>
    <s v="Jan"/>
    <x v="0"/>
    <x v="1"/>
    <s v="Order assembled"/>
    <x v="0"/>
    <x v="0"/>
    <x v="1"/>
    <x v="498"/>
    <x v="483"/>
  </r>
  <r>
    <s v="AD01-9361"/>
    <x v="2"/>
    <s v="Jan"/>
    <x v="0"/>
    <x v="1"/>
    <s v="Order assembled"/>
    <x v="0"/>
    <x v="0"/>
    <x v="1"/>
    <x v="499"/>
    <x v="484"/>
  </r>
  <r>
    <s v="AD01-9361"/>
    <x v="2"/>
    <s v="Jan"/>
    <x v="0"/>
    <x v="1"/>
    <s v="Order assembled"/>
    <x v="0"/>
    <x v="0"/>
    <x v="1"/>
    <x v="155"/>
    <x v="127"/>
  </r>
  <r>
    <s v="AD01-9364"/>
    <x v="2"/>
    <s v="Jan"/>
    <x v="0"/>
    <x v="1"/>
    <s v="Order assembled"/>
    <x v="0"/>
    <x v="0"/>
    <x v="1"/>
    <x v="224"/>
    <x v="7"/>
  </r>
  <r>
    <s v="AD01-9362"/>
    <x v="2"/>
    <s v="Jan"/>
    <x v="0"/>
    <x v="1"/>
    <s v="Order assembled"/>
    <x v="0"/>
    <x v="0"/>
    <x v="1"/>
    <x v="200"/>
    <x v="161"/>
  </r>
  <r>
    <s v="AD01-9362"/>
    <x v="2"/>
    <s v="Jan"/>
    <x v="0"/>
    <x v="1"/>
    <s v="Order assembled"/>
    <x v="0"/>
    <x v="0"/>
    <x v="1"/>
    <x v="302"/>
    <x v="259"/>
  </r>
  <r>
    <s v="AD01-9361"/>
    <x v="2"/>
    <s v="Jan"/>
    <x v="0"/>
    <x v="1"/>
    <s v="Order assembled"/>
    <x v="0"/>
    <x v="0"/>
    <x v="1"/>
    <x v="390"/>
    <x v="356"/>
  </r>
  <r>
    <s v="AD01-9361"/>
    <x v="2"/>
    <s v="Jul"/>
    <x v="0"/>
    <x v="1"/>
    <s v="Order assembled"/>
    <x v="0"/>
    <x v="0"/>
    <x v="1"/>
    <x v="164"/>
    <x v="485"/>
  </r>
  <r>
    <s v="AD01-9365"/>
    <x v="2"/>
    <s v="Jul"/>
    <x v="0"/>
    <x v="1"/>
    <s v="Order assembled"/>
    <x v="0"/>
    <x v="0"/>
    <x v="1"/>
    <x v="254"/>
    <x v="205"/>
  </r>
  <r>
    <s v="AD01-9362"/>
    <x v="2"/>
    <s v="Jul"/>
    <x v="0"/>
    <x v="1"/>
    <s v="Order assembled"/>
    <x v="0"/>
    <x v="0"/>
    <x v="1"/>
    <x v="256"/>
    <x v="208"/>
  </r>
  <r>
    <s v="AD01-9362"/>
    <x v="2"/>
    <s v="Jul"/>
    <x v="0"/>
    <x v="1"/>
    <s v="Order assembled"/>
    <x v="0"/>
    <x v="0"/>
    <x v="1"/>
    <x v="291"/>
    <x v="290"/>
  </r>
  <r>
    <s v="AD01-9361"/>
    <x v="2"/>
    <s v="Jul"/>
    <x v="0"/>
    <x v="1"/>
    <s v="Order assembled"/>
    <x v="0"/>
    <x v="0"/>
    <x v="1"/>
    <x v="500"/>
    <x v="486"/>
  </r>
  <r>
    <s v="AD01-9364"/>
    <x v="2"/>
    <s v="Jul"/>
    <x v="0"/>
    <x v="1"/>
    <s v="Order assembled"/>
    <x v="0"/>
    <x v="0"/>
    <x v="1"/>
    <x v="501"/>
    <x v="487"/>
  </r>
  <r>
    <s v="AD01-9361"/>
    <x v="2"/>
    <s v="Jul"/>
    <x v="0"/>
    <x v="1"/>
    <s v="Order assembled"/>
    <x v="0"/>
    <x v="0"/>
    <x v="1"/>
    <x v="15"/>
    <x v="7"/>
  </r>
  <r>
    <s v="AD01-9362"/>
    <x v="2"/>
    <s v="Jul"/>
    <x v="0"/>
    <x v="1"/>
    <s v="Order assembled"/>
    <x v="0"/>
    <x v="0"/>
    <x v="1"/>
    <x v="189"/>
    <x v="7"/>
  </r>
  <r>
    <s v="AD01-9361"/>
    <x v="2"/>
    <s v="Jul"/>
    <x v="0"/>
    <x v="1"/>
    <s v="Order assembled"/>
    <x v="0"/>
    <x v="0"/>
    <x v="1"/>
    <x v="316"/>
    <x v="285"/>
  </r>
  <r>
    <s v="AD01-9362"/>
    <x v="2"/>
    <s v="Jul"/>
    <x v="0"/>
    <x v="1"/>
    <s v="Order assembled"/>
    <x v="0"/>
    <x v="0"/>
    <x v="1"/>
    <x v="330"/>
    <x v="299"/>
  </r>
  <r>
    <s v="AD01-9365"/>
    <x v="2"/>
    <s v="Jul"/>
    <x v="0"/>
    <x v="1"/>
    <s v="Order assembled"/>
    <x v="0"/>
    <x v="0"/>
    <x v="1"/>
    <x v="295"/>
    <x v="252"/>
  </r>
  <r>
    <s v="AD01-9365"/>
    <x v="2"/>
    <s v="Jun"/>
    <x v="0"/>
    <x v="1"/>
    <s v="Order assembled"/>
    <x v="0"/>
    <x v="0"/>
    <x v="1"/>
    <x v="1"/>
    <x v="488"/>
  </r>
  <r>
    <s v="AD01-9361"/>
    <x v="2"/>
    <s v="Jun"/>
    <x v="0"/>
    <x v="1"/>
    <s v="Order assembled"/>
    <x v="0"/>
    <x v="0"/>
    <x v="1"/>
    <x v="271"/>
    <x v="224"/>
  </r>
  <r>
    <s v="AD01-9362"/>
    <x v="2"/>
    <s v="Jun"/>
    <x v="0"/>
    <x v="1"/>
    <s v="Order assembled"/>
    <x v="0"/>
    <x v="0"/>
    <x v="1"/>
    <x v="257"/>
    <x v="306"/>
  </r>
  <r>
    <s v="AD01-9361"/>
    <x v="2"/>
    <s v="Jun"/>
    <x v="0"/>
    <x v="1"/>
    <s v="Order assembled"/>
    <x v="0"/>
    <x v="0"/>
    <x v="1"/>
    <x v="502"/>
    <x v="489"/>
  </r>
  <r>
    <s v="AD01-9362"/>
    <x v="2"/>
    <s v="Jun"/>
    <x v="0"/>
    <x v="1"/>
    <s v="Order assembled"/>
    <x v="0"/>
    <x v="0"/>
    <x v="1"/>
    <x v="503"/>
    <x v="490"/>
  </r>
  <r>
    <s v="AD01-9362"/>
    <x v="2"/>
    <s v="Jun"/>
    <x v="0"/>
    <x v="1"/>
    <s v="Order assembled"/>
    <x v="0"/>
    <x v="0"/>
    <x v="1"/>
    <x v="14"/>
    <x v="7"/>
  </r>
  <r>
    <s v="AD01-9362"/>
    <x v="2"/>
    <s v="Jun"/>
    <x v="0"/>
    <x v="1"/>
    <s v="Order assembled"/>
    <x v="0"/>
    <x v="0"/>
    <x v="1"/>
    <x v="263"/>
    <x v="215"/>
  </r>
  <r>
    <s v="AD01-9362"/>
    <x v="2"/>
    <s v="Jun"/>
    <x v="0"/>
    <x v="1"/>
    <s v="Order assembled"/>
    <x v="0"/>
    <x v="0"/>
    <x v="1"/>
    <x v="340"/>
    <x v="309"/>
  </r>
  <r>
    <s v="AD01-9362"/>
    <x v="2"/>
    <s v="Jun"/>
    <x v="0"/>
    <x v="1"/>
    <s v="Order assembled"/>
    <x v="0"/>
    <x v="0"/>
    <x v="1"/>
    <x v="268"/>
    <x v="221"/>
  </r>
  <r>
    <s v="AD01-9361"/>
    <x v="2"/>
    <s v="Jun"/>
    <x v="0"/>
    <x v="1"/>
    <s v="Order assembled"/>
    <x v="0"/>
    <x v="0"/>
    <x v="1"/>
    <x v="269"/>
    <x v="222"/>
  </r>
  <r>
    <s v="AD01-9365"/>
    <x v="2"/>
    <s v="Mar"/>
    <x v="0"/>
    <x v="1"/>
    <s v="Order assembled"/>
    <x v="0"/>
    <x v="0"/>
    <x v="1"/>
    <x v="319"/>
    <x v="288"/>
  </r>
  <r>
    <s v="AD01-9364"/>
    <x v="2"/>
    <s v="Mar"/>
    <x v="0"/>
    <x v="1"/>
    <s v="Order assembled"/>
    <x v="0"/>
    <x v="0"/>
    <x v="1"/>
    <x v="272"/>
    <x v="225"/>
  </r>
  <r>
    <s v="AD01-9364"/>
    <x v="2"/>
    <s v="Mar"/>
    <x v="0"/>
    <x v="1"/>
    <s v="Order assembled"/>
    <x v="0"/>
    <x v="0"/>
    <x v="1"/>
    <x v="320"/>
    <x v="289"/>
  </r>
  <r>
    <s v="AD01-9363"/>
    <x v="2"/>
    <s v="Mar"/>
    <x v="0"/>
    <x v="1"/>
    <s v="Order assembled"/>
    <x v="0"/>
    <x v="0"/>
    <x v="1"/>
    <x v="504"/>
    <x v="491"/>
  </r>
  <r>
    <s v="AD01-9363"/>
    <x v="2"/>
    <s v="Mar"/>
    <x v="0"/>
    <x v="1"/>
    <s v="Order assembled"/>
    <x v="0"/>
    <x v="0"/>
    <x v="1"/>
    <x v="505"/>
    <x v="492"/>
  </r>
  <r>
    <s v="AD01-9361"/>
    <x v="2"/>
    <s v="Mar"/>
    <x v="0"/>
    <x v="1"/>
    <s v="Order assembled"/>
    <x v="0"/>
    <x v="0"/>
    <x v="1"/>
    <x v="157"/>
    <x v="129"/>
  </r>
  <r>
    <s v="AD01-9362"/>
    <x v="2"/>
    <s v="Mar"/>
    <x v="0"/>
    <x v="1"/>
    <s v="Order assembled"/>
    <x v="0"/>
    <x v="0"/>
    <x v="1"/>
    <x v="63"/>
    <x v="7"/>
  </r>
  <r>
    <s v="AD01-9362"/>
    <x v="2"/>
    <s v="Mar"/>
    <x v="0"/>
    <x v="1"/>
    <s v="Order assembled"/>
    <x v="0"/>
    <x v="0"/>
    <x v="1"/>
    <x v="350"/>
    <x v="319"/>
  </r>
  <r>
    <s v="AD01-9362"/>
    <x v="2"/>
    <s v="Mar"/>
    <x v="0"/>
    <x v="1"/>
    <s v="Order assembled"/>
    <x v="0"/>
    <x v="0"/>
    <x v="1"/>
    <x v="284"/>
    <x v="239"/>
  </r>
  <r>
    <s v="AD01-9362"/>
    <x v="2"/>
    <s v="Mar"/>
    <x v="0"/>
    <x v="1"/>
    <s v="Order assembled"/>
    <x v="0"/>
    <x v="0"/>
    <x v="1"/>
    <x v="388"/>
    <x v="354"/>
  </r>
  <r>
    <s v="AD01-9362"/>
    <x v="2"/>
    <s v="May"/>
    <x v="0"/>
    <x v="1"/>
    <s v="Order assembled"/>
    <x v="0"/>
    <x v="0"/>
    <x v="1"/>
    <x v="0"/>
    <x v="493"/>
  </r>
  <r>
    <s v="AD01-9362"/>
    <x v="2"/>
    <s v="May"/>
    <x v="0"/>
    <x v="1"/>
    <s v="Order assembled"/>
    <x v="0"/>
    <x v="0"/>
    <x v="1"/>
    <x v="255"/>
    <x v="207"/>
  </r>
  <r>
    <s v="AD01-9364"/>
    <x v="2"/>
    <s v="May"/>
    <x v="0"/>
    <x v="1"/>
    <s v="Order assembled"/>
    <x v="0"/>
    <x v="0"/>
    <x v="1"/>
    <x v="273"/>
    <x v="310"/>
  </r>
  <r>
    <s v="AD01-9362"/>
    <x v="2"/>
    <s v="May"/>
    <x v="0"/>
    <x v="1"/>
    <s v="Order assembled"/>
    <x v="0"/>
    <x v="0"/>
    <x v="1"/>
    <x v="506"/>
    <x v="494"/>
  </r>
  <r>
    <s v="AD01-9361"/>
    <x v="2"/>
    <s v="May"/>
    <x v="0"/>
    <x v="1"/>
    <s v="Order assembled"/>
    <x v="0"/>
    <x v="0"/>
    <x v="1"/>
    <x v="507"/>
    <x v="495"/>
  </r>
  <r>
    <s v="AD01-9361"/>
    <x v="2"/>
    <s v="May"/>
    <x v="0"/>
    <x v="1"/>
    <s v="Order assembled"/>
    <x v="0"/>
    <x v="0"/>
    <x v="1"/>
    <x v="13"/>
    <x v="7"/>
  </r>
  <r>
    <s v="AD01-9362"/>
    <x v="2"/>
    <s v="May"/>
    <x v="0"/>
    <x v="1"/>
    <s v="Order assembled"/>
    <x v="0"/>
    <x v="0"/>
    <x v="1"/>
    <x v="26"/>
    <x v="7"/>
  </r>
  <r>
    <s v="AD01-9364"/>
    <x v="2"/>
    <s v="May"/>
    <x v="0"/>
    <x v="1"/>
    <s v="Order assembled"/>
    <x v="0"/>
    <x v="0"/>
    <x v="1"/>
    <x v="262"/>
    <x v="214"/>
  </r>
  <r>
    <s v="AD01-9362"/>
    <x v="2"/>
    <s v="May"/>
    <x v="0"/>
    <x v="1"/>
    <s v="Order assembled"/>
    <x v="0"/>
    <x v="0"/>
    <x v="1"/>
    <x v="344"/>
    <x v="313"/>
  </r>
  <r>
    <s v="AD01-9364"/>
    <x v="2"/>
    <s v="May"/>
    <x v="0"/>
    <x v="1"/>
    <s v="Order assembled"/>
    <x v="0"/>
    <x v="0"/>
    <x v="1"/>
    <x v="280"/>
    <x v="233"/>
  </r>
  <r>
    <s v="AD01-9362"/>
    <x v="2"/>
    <s v="May"/>
    <x v="0"/>
    <x v="1"/>
    <s v="Order assembled"/>
    <x v="0"/>
    <x v="0"/>
    <x v="1"/>
    <x v="345"/>
    <x v="315"/>
  </r>
  <r>
    <s v="AD01-9364"/>
    <x v="2"/>
    <s v="Nov"/>
    <x v="0"/>
    <x v="1"/>
    <s v="Order assembled"/>
    <x v="0"/>
    <x v="0"/>
    <x v="1"/>
    <x v="271"/>
    <x v="224"/>
  </r>
  <r>
    <s v="AD01-9365"/>
    <x v="2"/>
    <s v="Nov"/>
    <x v="0"/>
    <x v="1"/>
    <s v="Order assembled"/>
    <x v="0"/>
    <x v="0"/>
    <x v="1"/>
    <x v="126"/>
    <x v="104"/>
  </r>
  <r>
    <s v="AD01-9361"/>
    <x v="2"/>
    <s v="Nov"/>
    <x v="0"/>
    <x v="1"/>
    <s v="Order assembled"/>
    <x v="0"/>
    <x v="0"/>
    <x v="1"/>
    <x v="147"/>
    <x v="121"/>
  </r>
  <r>
    <s v="AD01-9364"/>
    <x v="2"/>
    <s v="Nov"/>
    <x v="0"/>
    <x v="1"/>
    <s v="Order assembled"/>
    <x v="0"/>
    <x v="0"/>
    <x v="1"/>
    <x v="257"/>
    <x v="306"/>
  </r>
  <r>
    <s v="AD01-9361"/>
    <x v="2"/>
    <s v="Nov"/>
    <x v="0"/>
    <x v="1"/>
    <s v="Order assembled"/>
    <x v="0"/>
    <x v="0"/>
    <x v="1"/>
    <x v="274"/>
    <x v="278"/>
  </r>
  <r>
    <s v="AD01-9362"/>
    <x v="2"/>
    <s v="Nov"/>
    <x v="0"/>
    <x v="1"/>
    <s v="Order assembled"/>
    <x v="0"/>
    <x v="0"/>
    <x v="1"/>
    <x v="285"/>
    <x v="301"/>
  </r>
  <r>
    <s v="AD01-9361"/>
    <x v="2"/>
    <s v="Nov"/>
    <x v="0"/>
    <x v="1"/>
    <s v="Order assembled"/>
    <x v="0"/>
    <x v="0"/>
    <x v="1"/>
    <x v="420"/>
    <x v="496"/>
  </r>
  <r>
    <s v="AD01-9364"/>
    <x v="2"/>
    <s v="Nov"/>
    <x v="0"/>
    <x v="1"/>
    <s v="Order assembled"/>
    <x v="0"/>
    <x v="0"/>
    <x v="1"/>
    <x v="508"/>
    <x v="497"/>
  </r>
  <r>
    <s v="AD01-9364"/>
    <x v="2"/>
    <s v="Nov"/>
    <x v="0"/>
    <x v="1"/>
    <s v="Order assembled"/>
    <x v="0"/>
    <x v="0"/>
    <x v="1"/>
    <x v="137"/>
    <x v="7"/>
  </r>
  <r>
    <s v="AD01-9361"/>
    <x v="2"/>
    <s v="Nov"/>
    <x v="0"/>
    <x v="1"/>
    <s v="Order assembled"/>
    <x v="0"/>
    <x v="0"/>
    <x v="1"/>
    <x v="216"/>
    <x v="7"/>
  </r>
  <r>
    <s v="AD01-9362"/>
    <x v="2"/>
    <s v="Nov"/>
    <x v="0"/>
    <x v="1"/>
    <s v="Order assembled"/>
    <x v="0"/>
    <x v="0"/>
    <x v="1"/>
    <x v="340"/>
    <x v="309"/>
  </r>
  <r>
    <s v="AD01-9362"/>
    <x v="2"/>
    <s v="Nov"/>
    <x v="0"/>
    <x v="1"/>
    <s v="Order assembled"/>
    <x v="0"/>
    <x v="0"/>
    <x v="1"/>
    <x v="313"/>
    <x v="280"/>
  </r>
  <r>
    <s v="AD01-9364"/>
    <x v="2"/>
    <s v="Nov"/>
    <x v="0"/>
    <x v="1"/>
    <s v="Order assembled"/>
    <x v="0"/>
    <x v="0"/>
    <x v="1"/>
    <x v="350"/>
    <x v="319"/>
  </r>
  <r>
    <s v="AD01-9361"/>
    <x v="2"/>
    <s v="Nov"/>
    <x v="0"/>
    <x v="1"/>
    <s v="Order assembled"/>
    <x v="0"/>
    <x v="0"/>
    <x v="1"/>
    <x v="269"/>
    <x v="222"/>
  </r>
  <r>
    <s v="AD01-9361"/>
    <x v="2"/>
    <s v="Nov"/>
    <x v="0"/>
    <x v="1"/>
    <s v="Order assembled"/>
    <x v="0"/>
    <x v="0"/>
    <x v="1"/>
    <x v="281"/>
    <x v="234"/>
  </r>
  <r>
    <s v="AD01-9364"/>
    <x v="2"/>
    <s v="Nov"/>
    <x v="0"/>
    <x v="1"/>
    <s v="Order assembled"/>
    <x v="0"/>
    <x v="0"/>
    <x v="1"/>
    <x v="509"/>
    <x v="498"/>
  </r>
  <r>
    <s v="AD01-9362"/>
    <x v="2"/>
    <s v="Oct"/>
    <x v="0"/>
    <x v="1"/>
    <s v="Order assembled"/>
    <x v="0"/>
    <x v="0"/>
    <x v="1"/>
    <x v="352"/>
    <x v="321"/>
  </r>
  <r>
    <s v="AD01-9363"/>
    <x v="2"/>
    <s v="Oct"/>
    <x v="0"/>
    <x v="1"/>
    <s v="Order assembled"/>
    <x v="0"/>
    <x v="0"/>
    <x v="1"/>
    <x v="125"/>
    <x v="103"/>
  </r>
  <r>
    <s v="AD01-9364"/>
    <x v="2"/>
    <s v="Oct"/>
    <x v="0"/>
    <x v="1"/>
    <s v="Order assembled"/>
    <x v="0"/>
    <x v="0"/>
    <x v="1"/>
    <x v="146"/>
    <x v="7"/>
  </r>
  <r>
    <s v="AD01-9361"/>
    <x v="2"/>
    <s v="Oct"/>
    <x v="0"/>
    <x v="1"/>
    <s v="Order assembled"/>
    <x v="0"/>
    <x v="0"/>
    <x v="1"/>
    <x v="273"/>
    <x v="310"/>
  </r>
  <r>
    <s v="AD01-9361"/>
    <x v="2"/>
    <s v="Oct"/>
    <x v="0"/>
    <x v="1"/>
    <s v="Order assembled"/>
    <x v="0"/>
    <x v="0"/>
    <x v="1"/>
    <x v="297"/>
    <x v="277"/>
  </r>
  <r>
    <s v="AD01-9362"/>
    <x v="2"/>
    <s v="Oct"/>
    <x v="0"/>
    <x v="1"/>
    <s v="Order assembled"/>
    <x v="0"/>
    <x v="0"/>
    <x v="1"/>
    <x v="90"/>
    <x v="76"/>
  </r>
  <r>
    <s v="AD01-9361"/>
    <x v="2"/>
    <s v="Oct"/>
    <x v="0"/>
    <x v="1"/>
    <s v="Order assembled"/>
    <x v="0"/>
    <x v="0"/>
    <x v="1"/>
    <x v="382"/>
    <x v="499"/>
  </r>
  <r>
    <s v="AD01-9364"/>
    <x v="2"/>
    <s v="Oct"/>
    <x v="0"/>
    <x v="1"/>
    <s v="Order assembled"/>
    <x v="0"/>
    <x v="0"/>
    <x v="1"/>
    <x v="510"/>
    <x v="500"/>
  </r>
  <r>
    <s v="AD01-9365"/>
    <x v="2"/>
    <s v="Oct"/>
    <x v="0"/>
    <x v="1"/>
    <s v="Order assembled"/>
    <x v="0"/>
    <x v="0"/>
    <x v="1"/>
    <x v="511"/>
    <x v="501"/>
  </r>
  <r>
    <s v="AD01-9365"/>
    <x v="2"/>
    <s v="Oct"/>
    <x v="0"/>
    <x v="1"/>
    <s v="Order assembled"/>
    <x v="0"/>
    <x v="0"/>
    <x v="1"/>
    <x v="277"/>
    <x v="229"/>
  </r>
  <r>
    <s v="AD01-9362"/>
    <x v="2"/>
    <s v="Oct"/>
    <x v="0"/>
    <x v="1"/>
    <s v="Order assembled"/>
    <x v="0"/>
    <x v="0"/>
    <x v="1"/>
    <x v="136"/>
    <x v="7"/>
  </r>
  <r>
    <s v="AD01-9361"/>
    <x v="2"/>
    <s v="Oct"/>
    <x v="0"/>
    <x v="1"/>
    <s v="Order assembled"/>
    <x v="0"/>
    <x v="0"/>
    <x v="1"/>
    <x v="52"/>
    <x v="7"/>
  </r>
  <r>
    <s v="AD01-9362"/>
    <x v="2"/>
    <s v="Oct"/>
    <x v="0"/>
    <x v="1"/>
    <s v="Order assembled"/>
    <x v="0"/>
    <x v="0"/>
    <x v="1"/>
    <x v="344"/>
    <x v="313"/>
  </r>
  <r>
    <s v="AD01-9361"/>
    <x v="2"/>
    <s v="Oct"/>
    <x v="0"/>
    <x v="1"/>
    <s v="Order assembled"/>
    <x v="0"/>
    <x v="0"/>
    <x v="1"/>
    <x v="355"/>
    <x v="324"/>
  </r>
  <r>
    <s v="AD01-9364"/>
    <x v="2"/>
    <s v="Oct"/>
    <x v="0"/>
    <x v="1"/>
    <s v="Order assembled"/>
    <x v="0"/>
    <x v="0"/>
    <x v="1"/>
    <x v="345"/>
    <x v="315"/>
  </r>
  <r>
    <s v="AD01-9364"/>
    <x v="2"/>
    <s v="Oct"/>
    <x v="0"/>
    <x v="1"/>
    <s v="Order assembled"/>
    <x v="0"/>
    <x v="0"/>
    <x v="1"/>
    <x v="301"/>
    <x v="258"/>
  </r>
  <r>
    <s v="AD01-9362"/>
    <x v="2"/>
    <s v="Oct"/>
    <x v="0"/>
    <x v="1"/>
    <s v="Order assembled"/>
    <x v="0"/>
    <x v="0"/>
    <x v="1"/>
    <x v="302"/>
    <x v="259"/>
  </r>
  <r>
    <s v="AD01-9361"/>
    <x v="2"/>
    <s v="Sep"/>
    <x v="0"/>
    <x v="1"/>
    <s v="Order assembled"/>
    <x v="0"/>
    <x v="0"/>
    <x v="1"/>
    <x v="166"/>
    <x v="502"/>
  </r>
  <r>
    <s v="AD01-9363"/>
    <x v="2"/>
    <s v="Sep"/>
    <x v="0"/>
    <x v="1"/>
    <s v="Order assembled"/>
    <x v="0"/>
    <x v="0"/>
    <x v="1"/>
    <x v="233"/>
    <x v="186"/>
  </r>
  <r>
    <s v="AD01-9361"/>
    <x v="2"/>
    <s v="Sep"/>
    <x v="0"/>
    <x v="1"/>
    <s v="Order assembled"/>
    <x v="0"/>
    <x v="0"/>
    <x v="1"/>
    <x v="234"/>
    <x v="284"/>
  </r>
  <r>
    <s v="AD01-9361"/>
    <x v="2"/>
    <s v="Sep"/>
    <x v="0"/>
    <x v="1"/>
    <s v="Order assembled"/>
    <x v="0"/>
    <x v="0"/>
    <x v="1"/>
    <x v="235"/>
    <x v="330"/>
  </r>
  <r>
    <s v="AD01-9362"/>
    <x v="2"/>
    <s v="Sep"/>
    <x v="0"/>
    <x v="1"/>
    <s v="Order assembled"/>
    <x v="0"/>
    <x v="0"/>
    <x v="1"/>
    <x v="512"/>
    <x v="503"/>
  </r>
  <r>
    <s v="AD01-9361"/>
    <x v="2"/>
    <s v="Sep"/>
    <x v="0"/>
    <x v="1"/>
    <s v="Order assembled"/>
    <x v="0"/>
    <x v="0"/>
    <x v="1"/>
    <x v="178"/>
    <x v="7"/>
  </r>
  <r>
    <s v="AD01-9362"/>
    <x v="2"/>
    <s v="Sep"/>
    <x v="0"/>
    <x v="1"/>
    <s v="Order assembled"/>
    <x v="0"/>
    <x v="0"/>
    <x v="1"/>
    <x v="124"/>
    <x v="7"/>
  </r>
  <r>
    <s v="AD01-9362"/>
    <x v="2"/>
    <s v="Sep"/>
    <x v="0"/>
    <x v="1"/>
    <s v="Order assembled"/>
    <x v="0"/>
    <x v="0"/>
    <x v="1"/>
    <x v="318"/>
    <x v="287"/>
  </r>
  <r>
    <s v="AD01-9361"/>
    <x v="2"/>
    <s v="Sep"/>
    <x v="0"/>
    <x v="1"/>
    <s v="Order assembled"/>
    <x v="0"/>
    <x v="0"/>
    <x v="1"/>
    <x v="366"/>
    <x v="335"/>
  </r>
  <r>
    <s v="AD01-9361"/>
    <x v="2"/>
    <s v="Sep"/>
    <x v="0"/>
    <x v="1"/>
    <s v="Order assembled"/>
    <x v="0"/>
    <x v="0"/>
    <x v="1"/>
    <x v="241"/>
    <x v="192"/>
  </r>
  <r>
    <s v="AD01-9364"/>
    <x v="2"/>
    <s v="Apr"/>
    <x v="1"/>
    <x v="0"/>
    <s v="Order assembled"/>
    <x v="0"/>
    <x v="0"/>
    <x v="1"/>
    <x v="217"/>
    <x v="174"/>
  </r>
  <r>
    <s v="AD01-9362"/>
    <x v="2"/>
    <s v="Apr"/>
    <x v="1"/>
    <x v="0"/>
    <s v="Order assembled"/>
    <x v="0"/>
    <x v="0"/>
    <x v="1"/>
    <x v="203"/>
    <x v="164"/>
  </r>
  <r>
    <s v="AD01-9361"/>
    <x v="2"/>
    <s v="Apr"/>
    <x v="1"/>
    <x v="0"/>
    <s v="Order assembled"/>
    <x v="0"/>
    <x v="0"/>
    <x v="0"/>
    <x v="129"/>
    <x v="107"/>
  </r>
  <r>
    <s v="AD01-9362"/>
    <x v="2"/>
    <s v="Apr"/>
    <x v="1"/>
    <x v="0"/>
    <s v="Order assembled"/>
    <x v="0"/>
    <x v="0"/>
    <x v="0"/>
    <x v="74"/>
    <x v="60"/>
  </r>
  <r>
    <s v="AD01-9361"/>
    <x v="2"/>
    <s v="Apr"/>
    <x v="1"/>
    <x v="0"/>
    <s v="Order assembled"/>
    <x v="0"/>
    <x v="0"/>
    <x v="0"/>
    <x v="219"/>
    <x v="176"/>
  </r>
  <r>
    <s v="AD01-9361"/>
    <x v="2"/>
    <s v="Apr"/>
    <x v="1"/>
    <x v="0"/>
    <s v="Order assembled"/>
    <x v="0"/>
    <x v="0"/>
    <x v="0"/>
    <x v="204"/>
    <x v="165"/>
  </r>
  <r>
    <s v="AD01-9362"/>
    <x v="2"/>
    <s v="Apr"/>
    <x v="1"/>
    <x v="0"/>
    <s v="Order assembled"/>
    <x v="0"/>
    <x v="0"/>
    <x v="0"/>
    <x v="191"/>
    <x v="157"/>
  </r>
  <r>
    <s v="AD01-9361"/>
    <x v="2"/>
    <s v="Apr"/>
    <x v="1"/>
    <x v="0"/>
    <s v="Order assembled"/>
    <x v="0"/>
    <x v="0"/>
    <x v="0"/>
    <x v="170"/>
    <x v="7"/>
  </r>
  <r>
    <s v="AD01-9362"/>
    <x v="2"/>
    <s v="Apr"/>
    <x v="1"/>
    <x v="0"/>
    <s v="Order assembled"/>
    <x v="0"/>
    <x v="0"/>
    <x v="0"/>
    <x v="91"/>
    <x v="7"/>
  </r>
  <r>
    <s v="AD01-9363"/>
    <x v="2"/>
    <s v="Apr"/>
    <x v="1"/>
    <x v="0"/>
    <s v="Order assembled"/>
    <x v="0"/>
    <x v="0"/>
    <x v="0"/>
    <x v="207"/>
    <x v="419"/>
  </r>
  <r>
    <s v="AD01-9361"/>
    <x v="2"/>
    <s v="Apr"/>
    <x v="1"/>
    <x v="0"/>
    <s v="Order assembled"/>
    <x v="0"/>
    <x v="0"/>
    <x v="0"/>
    <x v="197"/>
    <x v="160"/>
  </r>
  <r>
    <s v="AD01-9364"/>
    <x v="2"/>
    <s v="Apr"/>
    <x v="1"/>
    <x v="0"/>
    <s v="Order assembled"/>
    <x v="0"/>
    <x v="0"/>
    <x v="0"/>
    <x v="81"/>
    <x v="68"/>
  </r>
  <r>
    <s v="AD01-9361"/>
    <x v="2"/>
    <s v="Apr"/>
    <x v="1"/>
    <x v="0"/>
    <s v="Order assembled"/>
    <x v="0"/>
    <x v="0"/>
    <x v="0"/>
    <x v="231"/>
    <x v="184"/>
  </r>
  <r>
    <s v="AD01-9361"/>
    <x v="2"/>
    <s v="Apr"/>
    <x v="1"/>
    <x v="0"/>
    <s v="Order assembled"/>
    <x v="0"/>
    <x v="0"/>
    <x v="0"/>
    <x v="213"/>
    <x v="169"/>
  </r>
  <r>
    <s v="AD01-9362"/>
    <x v="2"/>
    <s v="Apr"/>
    <x v="1"/>
    <x v="0"/>
    <s v="Order assembled"/>
    <x v="0"/>
    <x v="0"/>
    <x v="0"/>
    <x v="513"/>
    <x v="504"/>
  </r>
  <r>
    <s v="AD01-9362"/>
    <x v="2"/>
    <s v="Apr"/>
    <x v="1"/>
    <x v="0"/>
    <s v="Order assembled"/>
    <x v="0"/>
    <x v="0"/>
    <x v="0"/>
    <x v="331"/>
    <x v="300"/>
  </r>
  <r>
    <s v="AD01-9361"/>
    <x v="2"/>
    <s v="Apr"/>
    <x v="1"/>
    <x v="0"/>
    <s v="Order assembled"/>
    <x v="0"/>
    <x v="0"/>
    <x v="1"/>
    <x v="402"/>
    <x v="368"/>
  </r>
  <r>
    <s v="AD01-9365"/>
    <x v="2"/>
    <s v="Apr"/>
    <x v="1"/>
    <x v="0"/>
    <s v="Order assembled"/>
    <x v="0"/>
    <x v="0"/>
    <x v="1"/>
    <x v="403"/>
    <x v="369"/>
  </r>
  <r>
    <s v="AD01-9364"/>
    <x v="2"/>
    <s v="Apr"/>
    <x v="1"/>
    <x v="0"/>
    <s v="Order assembled"/>
    <x v="0"/>
    <x v="0"/>
    <x v="1"/>
    <x v="390"/>
    <x v="356"/>
  </r>
  <r>
    <s v="AD01-9361"/>
    <x v="2"/>
    <s v="Apr"/>
    <x v="1"/>
    <x v="0"/>
    <s v="Order assembled"/>
    <x v="0"/>
    <x v="0"/>
    <x v="0"/>
    <x v="215"/>
    <x v="171"/>
  </r>
  <r>
    <s v="AD01-9363"/>
    <x v="2"/>
    <s v="Aug"/>
    <x v="1"/>
    <x v="0"/>
    <s v="Order assembled"/>
    <x v="0"/>
    <x v="0"/>
    <x v="1"/>
    <x v="146"/>
    <x v="7"/>
  </r>
  <r>
    <s v="AD01-9362"/>
    <x v="2"/>
    <s v="Aug"/>
    <x v="1"/>
    <x v="0"/>
    <s v="Order assembled"/>
    <x v="0"/>
    <x v="0"/>
    <x v="1"/>
    <x v="147"/>
    <x v="121"/>
  </r>
  <r>
    <s v="AD01-9362"/>
    <x v="2"/>
    <s v="Aug"/>
    <x v="1"/>
    <x v="0"/>
    <s v="Order assembled"/>
    <x v="0"/>
    <x v="0"/>
    <x v="1"/>
    <x v="148"/>
    <x v="122"/>
  </r>
  <r>
    <s v="AD01-9362"/>
    <x v="2"/>
    <s v="Aug"/>
    <x v="1"/>
    <x v="0"/>
    <s v="Order assembled"/>
    <x v="0"/>
    <x v="0"/>
    <x v="0"/>
    <x v="217"/>
    <x v="174"/>
  </r>
  <r>
    <s v="AD01-9364"/>
    <x v="2"/>
    <s v="Aug"/>
    <x v="1"/>
    <x v="0"/>
    <s v="Order assembled"/>
    <x v="0"/>
    <x v="0"/>
    <x v="0"/>
    <x v="53"/>
    <x v="75"/>
  </r>
  <r>
    <s v="AD01-9364"/>
    <x v="2"/>
    <s v="Aug"/>
    <x v="1"/>
    <x v="0"/>
    <s v="Order assembled"/>
    <x v="0"/>
    <x v="0"/>
    <x v="0"/>
    <x v="285"/>
    <x v="301"/>
  </r>
  <r>
    <s v="AD01-9362"/>
    <x v="2"/>
    <s v="Aug"/>
    <x v="1"/>
    <x v="0"/>
    <s v="Order assembled"/>
    <x v="0"/>
    <x v="0"/>
    <x v="0"/>
    <x v="272"/>
    <x v="225"/>
  </r>
  <r>
    <s v="AD01-9365"/>
    <x v="2"/>
    <s v="Aug"/>
    <x v="1"/>
    <x v="0"/>
    <s v="Order assembled"/>
    <x v="0"/>
    <x v="0"/>
    <x v="0"/>
    <x v="204"/>
    <x v="7"/>
  </r>
  <r>
    <s v="AD01-9364"/>
    <x v="2"/>
    <s v="Aug"/>
    <x v="1"/>
    <x v="0"/>
    <s v="Order assembled"/>
    <x v="0"/>
    <x v="0"/>
    <x v="0"/>
    <x v="93"/>
    <x v="7"/>
  </r>
  <r>
    <s v="AD01-9362"/>
    <x v="2"/>
    <s v="Aug"/>
    <x v="1"/>
    <x v="0"/>
    <s v="Order assembled"/>
    <x v="0"/>
    <x v="0"/>
    <x v="0"/>
    <x v="514"/>
    <x v="505"/>
  </r>
  <r>
    <s v="AD01-9362"/>
    <x v="2"/>
    <s v="Aug"/>
    <x v="1"/>
    <x v="0"/>
    <s v="Order assembled"/>
    <x v="0"/>
    <x v="0"/>
    <x v="0"/>
    <x v="194"/>
    <x v="415"/>
  </r>
  <r>
    <s v="AD01-9362"/>
    <x v="2"/>
    <s v="Aug"/>
    <x v="1"/>
    <x v="0"/>
    <s v="Order assembled"/>
    <x v="0"/>
    <x v="0"/>
    <x v="0"/>
    <x v="64"/>
    <x v="51"/>
  </r>
  <r>
    <s v="AD01-9362"/>
    <x v="2"/>
    <s v="Aug"/>
    <x v="1"/>
    <x v="0"/>
    <s v="Order assembled"/>
    <x v="0"/>
    <x v="0"/>
    <x v="0"/>
    <x v="355"/>
    <x v="324"/>
  </r>
  <r>
    <s v="AD01-9362"/>
    <x v="2"/>
    <s v="Aug"/>
    <x v="1"/>
    <x v="0"/>
    <s v="Order assembled"/>
    <x v="0"/>
    <x v="0"/>
    <x v="0"/>
    <x v="350"/>
    <x v="319"/>
  </r>
  <r>
    <s v="AD01-9365"/>
    <x v="2"/>
    <s v="Aug"/>
    <x v="1"/>
    <x v="0"/>
    <s v="Order assembled"/>
    <x v="0"/>
    <x v="0"/>
    <x v="0"/>
    <x v="261"/>
    <x v="213"/>
  </r>
  <r>
    <s v="AD01-9364"/>
    <x v="2"/>
    <s v="Aug"/>
    <x v="1"/>
    <x v="0"/>
    <s v="Order assembled"/>
    <x v="0"/>
    <x v="0"/>
    <x v="0"/>
    <x v="515"/>
    <x v="506"/>
  </r>
  <r>
    <s v="AD01-9362"/>
    <x v="2"/>
    <s v="Aug"/>
    <x v="1"/>
    <x v="0"/>
    <s v="Order assembled"/>
    <x v="0"/>
    <x v="0"/>
    <x v="0"/>
    <x v="336"/>
    <x v="305"/>
  </r>
  <r>
    <s v="AD01-9361"/>
    <x v="2"/>
    <s v="Aug"/>
    <x v="1"/>
    <x v="0"/>
    <s v="Order assembled"/>
    <x v="0"/>
    <x v="0"/>
    <x v="1"/>
    <x v="289"/>
    <x v="245"/>
  </r>
  <r>
    <s v="AD01-9362"/>
    <x v="2"/>
    <s v="Aug"/>
    <x v="1"/>
    <x v="0"/>
    <s v="Order assembled"/>
    <x v="0"/>
    <x v="0"/>
    <x v="1"/>
    <x v="284"/>
    <x v="239"/>
  </r>
  <r>
    <s v="AD01-9362"/>
    <x v="2"/>
    <s v="Aug"/>
    <x v="1"/>
    <x v="0"/>
    <s v="Order assembled"/>
    <x v="0"/>
    <x v="0"/>
    <x v="1"/>
    <x v="248"/>
    <x v="199"/>
  </r>
  <r>
    <s v="AD01-9362"/>
    <x v="2"/>
    <s v="Aug"/>
    <x v="1"/>
    <x v="0"/>
    <s v="Order assembled"/>
    <x v="0"/>
    <x v="0"/>
    <x v="0"/>
    <x v="403"/>
    <x v="369"/>
  </r>
  <r>
    <s v="AD01-9361"/>
    <x v="2"/>
    <s v="Aug"/>
    <x v="1"/>
    <x v="0"/>
    <s v="Order assembled"/>
    <x v="0"/>
    <x v="0"/>
    <x v="0"/>
    <x v="144"/>
    <x v="119"/>
  </r>
  <r>
    <s v="AD01-9362"/>
    <x v="2"/>
    <s v="Dec"/>
    <x v="1"/>
    <x v="0"/>
    <s v="Order assembled"/>
    <x v="0"/>
    <x v="0"/>
    <x v="1"/>
    <x v="105"/>
    <x v="88"/>
  </r>
  <r>
    <s v="AD01-9361"/>
    <x v="2"/>
    <s v="Dec"/>
    <x v="1"/>
    <x v="0"/>
    <s v="Order assembled"/>
    <x v="0"/>
    <x v="0"/>
    <x v="1"/>
    <x v="89"/>
    <x v="74"/>
  </r>
  <r>
    <s v="AD01-9364"/>
    <x v="2"/>
    <s v="Dec"/>
    <x v="1"/>
    <x v="0"/>
    <s v="Order assembled"/>
    <x v="0"/>
    <x v="0"/>
    <x v="1"/>
    <x v="27"/>
    <x v="23"/>
  </r>
  <r>
    <s v="AD01-9362"/>
    <x v="2"/>
    <s v="Dec"/>
    <x v="1"/>
    <x v="0"/>
    <s v="Order assembled"/>
    <x v="0"/>
    <x v="0"/>
    <x v="0"/>
    <x v="167"/>
    <x v="138"/>
  </r>
  <r>
    <s v="AD01-9364"/>
    <x v="2"/>
    <s v="Dec"/>
    <x v="1"/>
    <x v="0"/>
    <s v="Order assembled"/>
    <x v="0"/>
    <x v="0"/>
    <x v="0"/>
    <x v="319"/>
    <x v="288"/>
  </r>
  <r>
    <s v="AD01-9361"/>
    <x v="2"/>
    <s v="Dec"/>
    <x v="1"/>
    <x v="0"/>
    <s v="Order assembled"/>
    <x v="0"/>
    <x v="0"/>
    <x v="0"/>
    <x v="168"/>
    <x v="139"/>
  </r>
  <r>
    <s v="AD01-9361"/>
    <x v="2"/>
    <s v="Dec"/>
    <x v="1"/>
    <x v="0"/>
    <s v="Order assembled"/>
    <x v="0"/>
    <x v="0"/>
    <x v="0"/>
    <x v="236"/>
    <x v="275"/>
  </r>
  <r>
    <s v="AD01-9362"/>
    <x v="2"/>
    <s v="Dec"/>
    <x v="1"/>
    <x v="0"/>
    <s v="Order assembled"/>
    <x v="0"/>
    <x v="0"/>
    <x v="0"/>
    <x v="92"/>
    <x v="78"/>
  </r>
  <r>
    <s v="AD01-9364"/>
    <x v="2"/>
    <s v="Dec"/>
    <x v="1"/>
    <x v="0"/>
    <s v="Order assembled"/>
    <x v="0"/>
    <x v="0"/>
    <x v="0"/>
    <x v="76"/>
    <x v="63"/>
  </r>
  <r>
    <s v="AD01-9362"/>
    <x v="2"/>
    <s v="Dec"/>
    <x v="1"/>
    <x v="0"/>
    <s v="Order assembled"/>
    <x v="0"/>
    <x v="0"/>
    <x v="0"/>
    <x v="169"/>
    <x v="7"/>
  </r>
  <r>
    <s v="AD01-9361"/>
    <x v="2"/>
    <s v="Dec"/>
    <x v="1"/>
    <x v="0"/>
    <s v="Order assembled"/>
    <x v="0"/>
    <x v="0"/>
    <x v="0"/>
    <x v="320"/>
    <x v="7"/>
  </r>
  <r>
    <s v="AD01-9362"/>
    <x v="2"/>
    <s v="Dec"/>
    <x v="1"/>
    <x v="0"/>
    <s v="Order assembled"/>
    <x v="0"/>
    <x v="0"/>
    <x v="0"/>
    <x v="516"/>
    <x v="507"/>
  </r>
  <r>
    <s v="AD01-9361"/>
    <x v="2"/>
    <s v="Dec"/>
    <x v="1"/>
    <x v="0"/>
    <s v="Order assembled"/>
    <x v="0"/>
    <x v="0"/>
    <x v="0"/>
    <x v="517"/>
    <x v="508"/>
  </r>
  <r>
    <s v="AD01-9364"/>
    <x v="2"/>
    <s v="Dec"/>
    <x v="1"/>
    <x v="0"/>
    <s v="Order assembled"/>
    <x v="0"/>
    <x v="0"/>
    <x v="0"/>
    <x v="405"/>
    <x v="459"/>
  </r>
  <r>
    <s v="AD01-9364"/>
    <x v="2"/>
    <s v="Dec"/>
    <x v="1"/>
    <x v="0"/>
    <s v="Order assembled"/>
    <x v="0"/>
    <x v="0"/>
    <x v="0"/>
    <x v="179"/>
    <x v="147"/>
  </r>
  <r>
    <s v="AD01-9362"/>
    <x v="2"/>
    <s v="Dec"/>
    <x v="1"/>
    <x v="0"/>
    <s v="Order assembled"/>
    <x v="0"/>
    <x v="0"/>
    <x v="0"/>
    <x v="385"/>
    <x v="351"/>
  </r>
  <r>
    <s v="AD01-9362"/>
    <x v="2"/>
    <s v="Dec"/>
    <x v="1"/>
    <x v="0"/>
    <s v="Order assembled"/>
    <x v="0"/>
    <x v="0"/>
    <x v="0"/>
    <x v="228"/>
    <x v="183"/>
  </r>
  <r>
    <s v="AD01-9361"/>
    <x v="2"/>
    <s v="Dec"/>
    <x v="1"/>
    <x v="0"/>
    <s v="Order assembled"/>
    <x v="0"/>
    <x v="0"/>
    <x v="0"/>
    <x v="312"/>
    <x v="276"/>
  </r>
  <r>
    <s v="AD01-9364"/>
    <x v="2"/>
    <s v="Dec"/>
    <x v="1"/>
    <x v="0"/>
    <s v="Order assembled"/>
    <x v="0"/>
    <x v="0"/>
    <x v="0"/>
    <x v="85"/>
    <x v="70"/>
  </r>
  <r>
    <s v="AD01-9361"/>
    <x v="2"/>
    <s v="Dec"/>
    <x v="1"/>
    <x v="0"/>
    <s v="Order assembled"/>
    <x v="0"/>
    <x v="0"/>
    <x v="0"/>
    <x v="160"/>
    <x v="131"/>
  </r>
  <r>
    <s v="AD01-9364"/>
    <x v="2"/>
    <s v="Dec"/>
    <x v="1"/>
    <x v="0"/>
    <s v="Order assembled"/>
    <x v="0"/>
    <x v="0"/>
    <x v="0"/>
    <x v="518"/>
    <x v="509"/>
  </r>
  <r>
    <s v="AD01-9362"/>
    <x v="2"/>
    <s v="Dec"/>
    <x v="1"/>
    <x v="0"/>
    <s v="Order assembled"/>
    <x v="0"/>
    <x v="0"/>
    <x v="0"/>
    <x v="463"/>
    <x v="432"/>
  </r>
  <r>
    <s v="AD01-9364"/>
    <x v="2"/>
    <s v="Dec"/>
    <x v="1"/>
    <x v="0"/>
    <s v="Order assembled"/>
    <x v="0"/>
    <x v="0"/>
    <x v="1"/>
    <x v="103"/>
    <x v="86"/>
  </r>
  <r>
    <s v="AD01-9362"/>
    <x v="2"/>
    <s v="Dec"/>
    <x v="1"/>
    <x v="0"/>
    <s v="Order assembled"/>
    <x v="0"/>
    <x v="0"/>
    <x v="1"/>
    <x v="87"/>
    <x v="72"/>
  </r>
  <r>
    <s v="AD01-9361"/>
    <x v="2"/>
    <s v="Dec"/>
    <x v="1"/>
    <x v="0"/>
    <s v="Order assembled"/>
    <x v="0"/>
    <x v="0"/>
    <x v="0"/>
    <x v="188"/>
    <x v="154"/>
  </r>
  <r>
    <s v="AD01-9361"/>
    <x v="2"/>
    <s v="Dec"/>
    <x v="1"/>
    <x v="0"/>
    <s v="Order assembled"/>
    <x v="0"/>
    <x v="0"/>
    <x v="0"/>
    <x v="388"/>
    <x v="354"/>
  </r>
  <r>
    <s v="AD01-9362"/>
    <x v="2"/>
    <s v="Dec"/>
    <x v="1"/>
    <x v="0"/>
    <s v="Order assembled"/>
    <x v="0"/>
    <x v="0"/>
    <x v="0"/>
    <x v="215"/>
    <x v="171"/>
  </r>
  <r>
    <s v="AD01-9361"/>
    <x v="2"/>
    <s v="Feb"/>
    <x v="1"/>
    <x v="0"/>
    <s v="Order assembled"/>
    <x v="0"/>
    <x v="0"/>
    <x v="1"/>
    <x v="54"/>
    <x v="61"/>
  </r>
  <r>
    <s v="AD01-9362"/>
    <x v="2"/>
    <s v="Feb"/>
    <x v="1"/>
    <x v="0"/>
    <s v="Order assembled"/>
    <x v="0"/>
    <x v="0"/>
    <x v="1"/>
    <x v="29"/>
    <x v="25"/>
  </r>
  <r>
    <s v="AD01-9364"/>
    <x v="2"/>
    <s v="Feb"/>
    <x v="1"/>
    <x v="0"/>
    <s v="Order assembled"/>
    <x v="0"/>
    <x v="0"/>
    <x v="1"/>
    <x v="168"/>
    <x v="139"/>
  </r>
  <r>
    <s v="AD01-9361"/>
    <x v="2"/>
    <s v="Feb"/>
    <x v="1"/>
    <x v="0"/>
    <s v="Order assembled"/>
    <x v="0"/>
    <x v="0"/>
    <x v="0"/>
    <x v="29"/>
    <x v="25"/>
  </r>
  <r>
    <s v="AD01-9364"/>
    <x v="2"/>
    <s v="Feb"/>
    <x v="1"/>
    <x v="0"/>
    <s v="Order assembled"/>
    <x v="0"/>
    <x v="0"/>
    <x v="0"/>
    <x v="30"/>
    <x v="26"/>
  </r>
  <r>
    <s v="AD01-9361"/>
    <x v="2"/>
    <s v="Feb"/>
    <x v="1"/>
    <x v="0"/>
    <s v="Order assembled"/>
    <x v="0"/>
    <x v="0"/>
    <x v="0"/>
    <x v="32"/>
    <x v="28"/>
  </r>
  <r>
    <s v="AD01-9361"/>
    <x v="2"/>
    <s v="Feb"/>
    <x v="1"/>
    <x v="0"/>
    <s v="Order assembled"/>
    <x v="0"/>
    <x v="0"/>
    <x v="0"/>
    <x v="6"/>
    <x v="6"/>
  </r>
  <r>
    <s v="AD01-9362"/>
    <x v="2"/>
    <s v="Feb"/>
    <x v="1"/>
    <x v="0"/>
    <s v="Order assembled"/>
    <x v="0"/>
    <x v="0"/>
    <x v="0"/>
    <x v="32"/>
    <x v="7"/>
  </r>
  <r>
    <s v="AD01-9362"/>
    <x v="2"/>
    <s v="Feb"/>
    <x v="1"/>
    <x v="0"/>
    <s v="Order assembled"/>
    <x v="0"/>
    <x v="0"/>
    <x v="0"/>
    <x v="218"/>
    <x v="7"/>
  </r>
  <r>
    <s v="AD01-9361"/>
    <x v="2"/>
    <s v="Feb"/>
    <x v="1"/>
    <x v="0"/>
    <s v="Order assembled"/>
    <x v="0"/>
    <x v="0"/>
    <x v="0"/>
    <x v="519"/>
    <x v="510"/>
  </r>
  <r>
    <s v="AD01-9362"/>
    <x v="2"/>
    <s v="Feb"/>
    <x v="1"/>
    <x v="0"/>
    <s v="Order assembled"/>
    <x v="0"/>
    <x v="0"/>
    <x v="0"/>
    <x v="205"/>
    <x v="201"/>
  </r>
  <r>
    <s v="AD01-9361"/>
    <x v="2"/>
    <s v="Feb"/>
    <x v="1"/>
    <x v="0"/>
    <s v="Order assembled"/>
    <x v="0"/>
    <x v="0"/>
    <x v="0"/>
    <x v="42"/>
    <x v="35"/>
  </r>
  <r>
    <s v="AD01-9363"/>
    <x v="2"/>
    <s v="Feb"/>
    <x v="1"/>
    <x v="0"/>
    <s v="Order assembled"/>
    <x v="0"/>
    <x v="0"/>
    <x v="0"/>
    <x v="227"/>
    <x v="182"/>
  </r>
  <r>
    <s v="AD01-9362"/>
    <x v="2"/>
    <s v="Feb"/>
    <x v="1"/>
    <x v="0"/>
    <s v="Order assembled"/>
    <x v="0"/>
    <x v="0"/>
    <x v="0"/>
    <x v="45"/>
    <x v="36"/>
  </r>
  <r>
    <s v="AD01-9361"/>
    <x v="2"/>
    <s v="Feb"/>
    <x v="1"/>
    <x v="0"/>
    <s v="Order assembled"/>
    <x v="0"/>
    <x v="0"/>
    <x v="0"/>
    <x v="21"/>
    <x v="17"/>
  </r>
  <r>
    <s v="AD01-9361"/>
    <x v="2"/>
    <s v="Feb"/>
    <x v="1"/>
    <x v="0"/>
    <s v="Order assembled"/>
    <x v="0"/>
    <x v="0"/>
    <x v="0"/>
    <x v="184"/>
    <x v="150"/>
  </r>
  <r>
    <s v="AD01-9361"/>
    <x v="2"/>
    <s v="Feb"/>
    <x v="1"/>
    <x v="0"/>
    <s v="Order assembled"/>
    <x v="0"/>
    <x v="0"/>
    <x v="0"/>
    <x v="266"/>
    <x v="219"/>
  </r>
  <r>
    <s v="AD01-9362"/>
    <x v="2"/>
    <s v="Feb"/>
    <x v="1"/>
    <x v="0"/>
    <s v="Order assembled"/>
    <x v="0"/>
    <x v="0"/>
    <x v="0"/>
    <x v="356"/>
    <x v="325"/>
  </r>
  <r>
    <s v="AD01-9361"/>
    <x v="2"/>
    <s v="Feb"/>
    <x v="1"/>
    <x v="0"/>
    <s v="Order assembled"/>
    <x v="0"/>
    <x v="0"/>
    <x v="1"/>
    <x v="50"/>
    <x v="41"/>
  </r>
  <r>
    <s v="AD01-9364"/>
    <x v="2"/>
    <s v="Feb"/>
    <x v="1"/>
    <x v="0"/>
    <s v="Order assembled"/>
    <x v="0"/>
    <x v="0"/>
    <x v="1"/>
    <x v="232"/>
    <x v="185"/>
  </r>
  <r>
    <s v="AD01-9361"/>
    <x v="2"/>
    <s v="Feb"/>
    <x v="1"/>
    <x v="0"/>
    <s v="Order assembled"/>
    <x v="0"/>
    <x v="0"/>
    <x v="1"/>
    <x v="215"/>
    <x v="171"/>
  </r>
  <r>
    <s v="AD01-9364"/>
    <x v="2"/>
    <s v="Feb"/>
    <x v="1"/>
    <x v="0"/>
    <s v="Order assembled"/>
    <x v="0"/>
    <x v="0"/>
    <x v="0"/>
    <x v="214"/>
    <x v="170"/>
  </r>
  <r>
    <s v="AD01-9362"/>
    <x v="2"/>
    <s v="Jan"/>
    <x v="1"/>
    <x v="0"/>
    <s v="Order assembled"/>
    <x v="0"/>
    <x v="0"/>
    <x v="1"/>
    <x v="167"/>
    <x v="138"/>
  </r>
  <r>
    <s v="AD01-9361"/>
    <x v="2"/>
    <s v="Jan"/>
    <x v="1"/>
    <x v="0"/>
    <s v="Order assembled"/>
    <x v="0"/>
    <x v="0"/>
    <x v="1"/>
    <x v="53"/>
    <x v="75"/>
  </r>
  <r>
    <s v="AD01-9365"/>
    <x v="2"/>
    <s v="Jan"/>
    <x v="1"/>
    <x v="0"/>
    <s v="Order assembled"/>
    <x v="0"/>
    <x v="0"/>
    <x v="0"/>
    <x v="54"/>
    <x v="61"/>
  </r>
  <r>
    <s v="AD01-9363"/>
    <x v="2"/>
    <s v="Jan"/>
    <x v="1"/>
    <x v="0"/>
    <s v="Order assembled"/>
    <x v="0"/>
    <x v="0"/>
    <x v="0"/>
    <x v="106"/>
    <x v="89"/>
  </r>
  <r>
    <s v="AD01-9362"/>
    <x v="2"/>
    <s v="Jan"/>
    <x v="1"/>
    <x v="0"/>
    <s v="Order assembled"/>
    <x v="0"/>
    <x v="0"/>
    <x v="0"/>
    <x v="169"/>
    <x v="140"/>
  </r>
  <r>
    <s v="AD01-9362"/>
    <x v="2"/>
    <s v="Jan"/>
    <x v="1"/>
    <x v="0"/>
    <s v="Order assembled"/>
    <x v="0"/>
    <x v="0"/>
    <x v="0"/>
    <x v="93"/>
    <x v="79"/>
  </r>
  <r>
    <s v="AD01-9362"/>
    <x v="2"/>
    <s v="Jan"/>
    <x v="1"/>
    <x v="0"/>
    <s v="Order assembled"/>
    <x v="0"/>
    <x v="0"/>
    <x v="0"/>
    <x v="77"/>
    <x v="64"/>
  </r>
  <r>
    <s v="AD01-9361"/>
    <x v="2"/>
    <s v="Jan"/>
    <x v="1"/>
    <x v="0"/>
    <s v="Order assembled"/>
    <x v="0"/>
    <x v="0"/>
    <x v="0"/>
    <x v="33"/>
    <x v="7"/>
  </r>
  <r>
    <s v="AD01-9361"/>
    <x v="2"/>
    <s v="Jan"/>
    <x v="1"/>
    <x v="0"/>
    <s v="Order assembled"/>
    <x v="0"/>
    <x v="0"/>
    <x v="0"/>
    <x v="520"/>
    <x v="511"/>
  </r>
  <r>
    <s v="AD01-9362"/>
    <x v="2"/>
    <s v="Jan"/>
    <x v="1"/>
    <x v="0"/>
    <s v="Order assembled"/>
    <x v="0"/>
    <x v="0"/>
    <x v="0"/>
    <x v="521"/>
    <x v="512"/>
  </r>
  <r>
    <s v="AD01-9362"/>
    <x v="2"/>
    <s v="Jan"/>
    <x v="1"/>
    <x v="0"/>
    <s v="Order assembled"/>
    <x v="0"/>
    <x v="0"/>
    <x v="0"/>
    <x v="65"/>
    <x v="52"/>
  </r>
  <r>
    <s v="AD01-9365"/>
    <x v="2"/>
    <s v="Jan"/>
    <x v="1"/>
    <x v="0"/>
    <s v="Order assembled"/>
    <x v="0"/>
    <x v="0"/>
    <x v="0"/>
    <x v="182"/>
    <x v="148"/>
  </r>
  <r>
    <s v="AD01-9361"/>
    <x v="2"/>
    <s v="Jan"/>
    <x v="1"/>
    <x v="0"/>
    <s v="Order assembled"/>
    <x v="0"/>
    <x v="0"/>
    <x v="0"/>
    <x v="100"/>
    <x v="83"/>
  </r>
  <r>
    <s v="AD01-9362"/>
    <x v="2"/>
    <s v="Jan"/>
    <x v="1"/>
    <x v="0"/>
    <s v="Order assembled"/>
    <x v="0"/>
    <x v="0"/>
    <x v="0"/>
    <x v="265"/>
    <x v="218"/>
  </r>
  <r>
    <s v="AD01-9362"/>
    <x v="2"/>
    <s v="Jan"/>
    <x v="1"/>
    <x v="0"/>
    <s v="Order assembled"/>
    <x v="0"/>
    <x v="0"/>
    <x v="0"/>
    <x v="367"/>
    <x v="336"/>
  </r>
  <r>
    <s v="AD01-9362"/>
    <x v="2"/>
    <s v="Jan"/>
    <x v="1"/>
    <x v="0"/>
    <s v="Order assembled"/>
    <x v="0"/>
    <x v="0"/>
    <x v="1"/>
    <x v="188"/>
    <x v="154"/>
  </r>
  <r>
    <s v="AD01-9362"/>
    <x v="2"/>
    <s v="Jan"/>
    <x v="1"/>
    <x v="0"/>
    <s v="Order assembled"/>
    <x v="0"/>
    <x v="0"/>
    <x v="1"/>
    <x v="144"/>
    <x v="119"/>
  </r>
  <r>
    <s v="AD01-9361"/>
    <x v="2"/>
    <s v="Jan"/>
    <x v="1"/>
    <x v="0"/>
    <s v="Order assembled"/>
    <x v="0"/>
    <x v="0"/>
    <x v="1"/>
    <x v="70"/>
    <x v="56"/>
  </r>
  <r>
    <s v="AD01-9362"/>
    <x v="2"/>
    <s v="Jan"/>
    <x v="1"/>
    <x v="0"/>
    <s v="Order assembled"/>
    <x v="0"/>
    <x v="0"/>
    <x v="0"/>
    <x v="50"/>
    <x v="41"/>
  </r>
  <r>
    <s v="AD01-9364"/>
    <x v="2"/>
    <s v="Jan"/>
    <x v="1"/>
    <x v="0"/>
    <s v="Order assembled"/>
    <x v="0"/>
    <x v="0"/>
    <x v="0"/>
    <x v="51"/>
    <x v="42"/>
  </r>
  <r>
    <s v="AD01-9361"/>
    <x v="2"/>
    <s v="Jul"/>
    <x v="1"/>
    <x v="0"/>
    <s v="Order assembled"/>
    <x v="0"/>
    <x v="0"/>
    <x v="1"/>
    <x v="290"/>
    <x v="246"/>
  </r>
  <r>
    <s v="AD01-9361"/>
    <x v="2"/>
    <s v="Jul"/>
    <x v="1"/>
    <x v="0"/>
    <s v="Order assembled"/>
    <x v="0"/>
    <x v="0"/>
    <x v="1"/>
    <x v="233"/>
    <x v="186"/>
  </r>
  <r>
    <s v="AD01-9362"/>
    <x v="2"/>
    <s v="Jul"/>
    <x v="1"/>
    <x v="0"/>
    <s v="Order assembled"/>
    <x v="0"/>
    <x v="0"/>
    <x v="0"/>
    <x v="167"/>
    <x v="138"/>
  </r>
  <r>
    <s v="AD01-9362"/>
    <x v="2"/>
    <s v="Jul"/>
    <x v="1"/>
    <x v="0"/>
    <s v="Order assembled"/>
    <x v="0"/>
    <x v="0"/>
    <x v="0"/>
    <x v="291"/>
    <x v="290"/>
  </r>
  <r>
    <s v="AD01-9361"/>
    <x v="2"/>
    <s v="Jul"/>
    <x v="1"/>
    <x v="0"/>
    <s v="Order assembled"/>
    <x v="0"/>
    <x v="0"/>
    <x v="0"/>
    <x v="235"/>
    <x v="330"/>
  </r>
  <r>
    <s v="AD01-9364"/>
    <x v="2"/>
    <s v="Jul"/>
    <x v="1"/>
    <x v="0"/>
    <s v="Order assembled"/>
    <x v="0"/>
    <x v="0"/>
    <x v="0"/>
    <x v="90"/>
    <x v="76"/>
  </r>
  <r>
    <s v="AD01-9362"/>
    <x v="2"/>
    <s v="Jul"/>
    <x v="1"/>
    <x v="0"/>
    <s v="Order assembled"/>
    <x v="0"/>
    <x v="0"/>
    <x v="0"/>
    <x v="219"/>
    <x v="7"/>
  </r>
  <r>
    <s v="AD01-9362"/>
    <x v="2"/>
    <s v="Jul"/>
    <x v="1"/>
    <x v="0"/>
    <s v="Order assembled"/>
    <x v="0"/>
    <x v="0"/>
    <x v="0"/>
    <x v="169"/>
    <x v="7"/>
  </r>
  <r>
    <s v="AD01-9364"/>
    <x v="2"/>
    <s v="Jul"/>
    <x v="1"/>
    <x v="0"/>
    <s v="Order assembled"/>
    <x v="0"/>
    <x v="0"/>
    <x v="0"/>
    <x v="522"/>
    <x v="513"/>
  </r>
  <r>
    <s v="AD01-9363"/>
    <x v="2"/>
    <s v="Jul"/>
    <x v="1"/>
    <x v="0"/>
    <s v="Order assembled"/>
    <x v="0"/>
    <x v="0"/>
    <x v="0"/>
    <x v="193"/>
    <x v="423"/>
  </r>
  <r>
    <s v="AD01-9364"/>
    <x v="2"/>
    <s v="Jul"/>
    <x v="1"/>
    <x v="0"/>
    <s v="Order assembled"/>
    <x v="0"/>
    <x v="0"/>
    <x v="0"/>
    <x v="376"/>
    <x v="367"/>
  </r>
  <r>
    <s v="AD01-9362"/>
    <x v="2"/>
    <s v="Jul"/>
    <x v="1"/>
    <x v="0"/>
    <s v="Order assembled"/>
    <x v="0"/>
    <x v="0"/>
    <x v="0"/>
    <x v="179"/>
    <x v="147"/>
  </r>
  <r>
    <s v="AD01-9364"/>
    <x v="2"/>
    <s v="Jul"/>
    <x v="1"/>
    <x v="0"/>
    <s v="Order assembled"/>
    <x v="0"/>
    <x v="0"/>
    <x v="0"/>
    <x v="325"/>
    <x v="294"/>
  </r>
  <r>
    <s v="AD01-9362"/>
    <x v="2"/>
    <s v="Jul"/>
    <x v="1"/>
    <x v="0"/>
    <s v="Order assembled"/>
    <x v="0"/>
    <x v="0"/>
    <x v="0"/>
    <x v="366"/>
    <x v="335"/>
  </r>
  <r>
    <s v="AD01-9362"/>
    <x v="2"/>
    <s v="Jul"/>
    <x v="1"/>
    <x v="0"/>
    <s v="Order assembled"/>
    <x v="0"/>
    <x v="0"/>
    <x v="0"/>
    <x v="523"/>
    <x v="514"/>
  </r>
  <r>
    <s v="AD01-9362"/>
    <x v="2"/>
    <s v="Jul"/>
    <x v="1"/>
    <x v="0"/>
    <s v="Order assembled"/>
    <x v="0"/>
    <x v="0"/>
    <x v="1"/>
    <x v="295"/>
    <x v="252"/>
  </r>
  <r>
    <s v="AD01-9361"/>
    <x v="2"/>
    <s v="Jul"/>
    <x v="1"/>
    <x v="0"/>
    <s v="Order assembled"/>
    <x v="0"/>
    <x v="0"/>
    <x v="1"/>
    <x v="242"/>
    <x v="193"/>
  </r>
  <r>
    <s v="AD01-9361"/>
    <x v="2"/>
    <s v="Jul"/>
    <x v="1"/>
    <x v="0"/>
    <s v="Order assembled"/>
    <x v="0"/>
    <x v="0"/>
    <x v="1"/>
    <x v="302"/>
    <x v="259"/>
  </r>
  <r>
    <s v="AD01-9361"/>
    <x v="2"/>
    <s v="Jul"/>
    <x v="1"/>
    <x v="0"/>
    <s v="Order assembled"/>
    <x v="0"/>
    <x v="0"/>
    <x v="0"/>
    <x v="402"/>
    <x v="368"/>
  </r>
  <r>
    <s v="AD01-9362"/>
    <x v="2"/>
    <s v="Jul"/>
    <x v="1"/>
    <x v="0"/>
    <s v="Order assembled"/>
    <x v="0"/>
    <x v="0"/>
    <x v="0"/>
    <x v="188"/>
    <x v="154"/>
  </r>
  <r>
    <s v="AD01-9362"/>
    <x v="2"/>
    <s v="Jun"/>
    <x v="1"/>
    <x v="0"/>
    <s v="Order assembled"/>
    <x v="0"/>
    <x v="0"/>
    <x v="1"/>
    <x v="352"/>
    <x v="321"/>
  </r>
  <r>
    <s v="AD01-9362"/>
    <x v="2"/>
    <s v="Jun"/>
    <x v="1"/>
    <x v="0"/>
    <s v="Order assembled"/>
    <x v="0"/>
    <x v="0"/>
    <x v="1"/>
    <x v="271"/>
    <x v="224"/>
  </r>
  <r>
    <s v="AD01-9362"/>
    <x v="2"/>
    <s v="Jun"/>
    <x v="1"/>
    <x v="0"/>
    <s v="Order assembled"/>
    <x v="0"/>
    <x v="0"/>
    <x v="1"/>
    <x v="254"/>
    <x v="205"/>
  </r>
  <r>
    <s v="AD01-9365"/>
    <x v="2"/>
    <s v="Jun"/>
    <x v="1"/>
    <x v="0"/>
    <s v="Order assembled"/>
    <x v="0"/>
    <x v="0"/>
    <x v="0"/>
    <x v="31"/>
    <x v="27"/>
  </r>
  <r>
    <s v="AD01-9361"/>
    <x v="2"/>
    <s v="Jun"/>
    <x v="1"/>
    <x v="0"/>
    <s v="Order assembled"/>
    <x v="0"/>
    <x v="0"/>
    <x v="0"/>
    <x v="2"/>
    <x v="2"/>
  </r>
  <r>
    <s v="AD01-9362"/>
    <x v="2"/>
    <s v="Jun"/>
    <x v="1"/>
    <x v="0"/>
    <s v="Order assembled"/>
    <x v="0"/>
    <x v="0"/>
    <x v="0"/>
    <x v="361"/>
    <x v="329"/>
  </r>
  <r>
    <s v="AD01-9361"/>
    <x v="2"/>
    <s v="Jun"/>
    <x v="1"/>
    <x v="0"/>
    <s v="Order assembled"/>
    <x v="0"/>
    <x v="0"/>
    <x v="0"/>
    <x v="273"/>
    <x v="310"/>
  </r>
  <r>
    <s v="AD01-9364"/>
    <x v="2"/>
    <s v="Jun"/>
    <x v="1"/>
    <x v="0"/>
    <s v="Order assembled"/>
    <x v="0"/>
    <x v="0"/>
    <x v="0"/>
    <x v="257"/>
    <x v="306"/>
  </r>
  <r>
    <s v="AD01-9361"/>
    <x v="2"/>
    <s v="Jun"/>
    <x v="1"/>
    <x v="0"/>
    <s v="Order assembled"/>
    <x v="0"/>
    <x v="0"/>
    <x v="0"/>
    <x v="34"/>
    <x v="7"/>
  </r>
  <r>
    <s v="AD01-9363"/>
    <x v="2"/>
    <s v="Jun"/>
    <x v="1"/>
    <x v="0"/>
    <s v="Order assembled"/>
    <x v="0"/>
    <x v="0"/>
    <x v="0"/>
    <x v="4"/>
    <x v="7"/>
  </r>
  <r>
    <s v="AD01-9364"/>
    <x v="2"/>
    <s v="Jun"/>
    <x v="1"/>
    <x v="0"/>
    <s v="Order assembled"/>
    <x v="0"/>
    <x v="0"/>
    <x v="0"/>
    <x v="524"/>
    <x v="515"/>
  </r>
  <r>
    <s v="AD01-9364"/>
    <x v="2"/>
    <s v="Jun"/>
    <x v="1"/>
    <x v="0"/>
    <s v="Order assembled"/>
    <x v="0"/>
    <x v="0"/>
    <x v="0"/>
    <x v="349"/>
    <x v="366"/>
  </r>
  <r>
    <s v="AD01-9362"/>
    <x v="2"/>
    <s v="Jun"/>
    <x v="1"/>
    <x v="0"/>
    <s v="Order assembled"/>
    <x v="0"/>
    <x v="0"/>
    <x v="0"/>
    <x v="16"/>
    <x v="14"/>
  </r>
  <r>
    <s v="AD01-9364"/>
    <x v="2"/>
    <s v="Jun"/>
    <x v="1"/>
    <x v="0"/>
    <s v="Order assembled"/>
    <x v="0"/>
    <x v="0"/>
    <x v="0"/>
    <x v="344"/>
    <x v="313"/>
  </r>
  <r>
    <s v="AD01-9361"/>
    <x v="2"/>
    <s v="Jun"/>
    <x v="1"/>
    <x v="0"/>
    <s v="Order assembled"/>
    <x v="0"/>
    <x v="0"/>
    <x v="0"/>
    <x v="340"/>
    <x v="309"/>
  </r>
  <r>
    <s v="AD01-9365"/>
    <x v="2"/>
    <s v="Jun"/>
    <x v="1"/>
    <x v="0"/>
    <s v="Order assembled"/>
    <x v="0"/>
    <x v="0"/>
    <x v="0"/>
    <x v="330"/>
    <x v="299"/>
  </r>
  <r>
    <s v="AD01-9362"/>
    <x v="2"/>
    <s v="Jun"/>
    <x v="1"/>
    <x v="0"/>
    <s v="Order assembled"/>
    <x v="0"/>
    <x v="0"/>
    <x v="0"/>
    <x v="525"/>
    <x v="516"/>
  </r>
  <r>
    <s v="AD01-9362"/>
    <x v="2"/>
    <s v="Jun"/>
    <x v="1"/>
    <x v="0"/>
    <s v="Order assembled"/>
    <x v="0"/>
    <x v="0"/>
    <x v="0"/>
    <x v="370"/>
    <x v="338"/>
  </r>
  <r>
    <s v="AD01-9365"/>
    <x v="2"/>
    <s v="Jun"/>
    <x v="1"/>
    <x v="0"/>
    <s v="Order assembled"/>
    <x v="0"/>
    <x v="0"/>
    <x v="1"/>
    <x v="345"/>
    <x v="315"/>
  </r>
  <r>
    <s v="AD01-9361"/>
    <x v="2"/>
    <s v="Jun"/>
    <x v="1"/>
    <x v="0"/>
    <s v="Order assembled"/>
    <x v="0"/>
    <x v="0"/>
    <x v="1"/>
    <x v="269"/>
    <x v="222"/>
  </r>
  <r>
    <s v="AD01-9361"/>
    <x v="2"/>
    <s v="Jun"/>
    <x v="1"/>
    <x v="0"/>
    <s v="Order assembled"/>
    <x v="0"/>
    <x v="0"/>
    <x v="0"/>
    <x v="71"/>
    <x v="57"/>
  </r>
  <r>
    <s v="AD01-9362"/>
    <x v="2"/>
    <s v="Jun"/>
    <x v="1"/>
    <x v="0"/>
    <s v="Order assembled"/>
    <x v="0"/>
    <x v="0"/>
    <x v="0"/>
    <x v="72"/>
    <x v="58"/>
  </r>
  <r>
    <s v="AD01-9362"/>
    <x v="2"/>
    <s v="Mar"/>
    <x v="1"/>
    <x v="0"/>
    <s v="Order assembled"/>
    <x v="0"/>
    <x v="0"/>
    <x v="1"/>
    <x v="129"/>
    <x v="107"/>
  </r>
  <r>
    <s v="AD01-9362"/>
    <x v="2"/>
    <s v="Mar"/>
    <x v="1"/>
    <x v="0"/>
    <s v="Order assembled"/>
    <x v="0"/>
    <x v="0"/>
    <x v="1"/>
    <x v="55"/>
    <x v="44"/>
  </r>
  <r>
    <s v="AD01-9361"/>
    <x v="2"/>
    <s v="Mar"/>
    <x v="1"/>
    <x v="0"/>
    <s v="Order assembled"/>
    <x v="0"/>
    <x v="0"/>
    <x v="1"/>
    <x v="31"/>
    <x v="27"/>
  </r>
  <r>
    <s v="AD01-9362"/>
    <x v="2"/>
    <s v="Mar"/>
    <x v="1"/>
    <x v="0"/>
    <s v="Order assembled"/>
    <x v="0"/>
    <x v="0"/>
    <x v="0"/>
    <x v="168"/>
    <x v="139"/>
  </r>
  <r>
    <s v="AD01-9361"/>
    <x v="2"/>
    <s v="Mar"/>
    <x v="1"/>
    <x v="0"/>
    <s v="Order assembled"/>
    <x v="0"/>
    <x v="0"/>
    <x v="0"/>
    <x v="88"/>
    <x v="173"/>
  </r>
  <r>
    <s v="AD01-9363"/>
    <x v="2"/>
    <s v="Mar"/>
    <x v="1"/>
    <x v="0"/>
    <s v="Order assembled"/>
    <x v="0"/>
    <x v="0"/>
    <x v="0"/>
    <x v="170"/>
    <x v="141"/>
  </r>
  <r>
    <s v="AD01-9362"/>
    <x v="2"/>
    <s v="Mar"/>
    <x v="1"/>
    <x v="0"/>
    <s v="Order assembled"/>
    <x v="0"/>
    <x v="0"/>
    <x v="0"/>
    <x v="131"/>
    <x v="109"/>
  </r>
  <r>
    <s v="AD01-9362"/>
    <x v="2"/>
    <s v="Mar"/>
    <x v="1"/>
    <x v="0"/>
    <s v="Order assembled"/>
    <x v="0"/>
    <x v="0"/>
    <x v="0"/>
    <x v="34"/>
    <x v="30"/>
  </r>
  <r>
    <s v="AD01-9361"/>
    <x v="2"/>
    <s v="Mar"/>
    <x v="1"/>
    <x v="0"/>
    <s v="Order assembled"/>
    <x v="0"/>
    <x v="0"/>
    <x v="0"/>
    <x v="6"/>
    <x v="7"/>
  </r>
  <r>
    <s v="AD01-9362"/>
    <x v="2"/>
    <s v="Mar"/>
    <x v="1"/>
    <x v="0"/>
    <s v="Order assembled"/>
    <x v="0"/>
    <x v="0"/>
    <x v="0"/>
    <x v="526"/>
    <x v="517"/>
  </r>
  <r>
    <s v="AD01-9361"/>
    <x v="2"/>
    <s v="Mar"/>
    <x v="1"/>
    <x v="0"/>
    <s v="Order assembled"/>
    <x v="0"/>
    <x v="0"/>
    <x v="0"/>
    <x v="206"/>
    <x v="408"/>
  </r>
  <r>
    <s v="AD01-9362"/>
    <x v="2"/>
    <s v="Mar"/>
    <x v="1"/>
    <x v="0"/>
    <s v="Order assembled"/>
    <x v="0"/>
    <x v="0"/>
    <x v="0"/>
    <x v="228"/>
    <x v="183"/>
  </r>
  <r>
    <s v="AD01-9361"/>
    <x v="2"/>
    <s v="Mar"/>
    <x v="1"/>
    <x v="0"/>
    <s v="Order assembled"/>
    <x v="0"/>
    <x v="0"/>
    <x v="0"/>
    <x v="210"/>
    <x v="168"/>
  </r>
  <r>
    <s v="AD01-9361"/>
    <x v="2"/>
    <s v="Mar"/>
    <x v="1"/>
    <x v="0"/>
    <s v="Order assembled"/>
    <x v="0"/>
    <x v="0"/>
    <x v="0"/>
    <x v="141"/>
    <x v="116"/>
  </r>
  <r>
    <s v="AD01-9362"/>
    <x v="2"/>
    <s v="Mar"/>
    <x v="1"/>
    <x v="0"/>
    <s v="Order assembled"/>
    <x v="0"/>
    <x v="0"/>
    <x v="0"/>
    <x v="68"/>
    <x v="54"/>
  </r>
  <r>
    <s v="AD01-9362"/>
    <x v="2"/>
    <s v="Mar"/>
    <x v="1"/>
    <x v="0"/>
    <s v="Order assembled"/>
    <x v="0"/>
    <x v="0"/>
    <x v="0"/>
    <x v="47"/>
    <x v="38"/>
  </r>
  <r>
    <s v="AD01-9362"/>
    <x v="2"/>
    <s v="Mar"/>
    <x v="1"/>
    <x v="0"/>
    <s v="Order assembled"/>
    <x v="0"/>
    <x v="0"/>
    <x v="0"/>
    <x v="267"/>
    <x v="220"/>
  </r>
  <r>
    <s v="AD01-9362"/>
    <x v="2"/>
    <s v="Mar"/>
    <x v="1"/>
    <x v="0"/>
    <s v="Order assembled"/>
    <x v="0"/>
    <x v="0"/>
    <x v="0"/>
    <x v="351"/>
    <x v="320"/>
  </r>
  <r>
    <s v="AD01-9363"/>
    <x v="2"/>
    <s v="Mar"/>
    <x v="1"/>
    <x v="0"/>
    <s v="Order assembled"/>
    <x v="0"/>
    <x v="0"/>
    <x v="1"/>
    <x v="201"/>
    <x v="162"/>
  </r>
  <r>
    <s v="AD01-9364"/>
    <x v="2"/>
    <s v="Mar"/>
    <x v="1"/>
    <x v="0"/>
    <s v="Order assembled"/>
    <x v="0"/>
    <x v="0"/>
    <x v="1"/>
    <x v="71"/>
    <x v="57"/>
  </r>
  <r>
    <s v="AD01-9363"/>
    <x v="2"/>
    <s v="Mar"/>
    <x v="1"/>
    <x v="0"/>
    <s v="Order assembled"/>
    <x v="0"/>
    <x v="0"/>
    <x v="0"/>
    <x v="232"/>
    <x v="185"/>
  </r>
  <r>
    <s v="AD01-9363"/>
    <x v="2"/>
    <s v="Mar"/>
    <x v="1"/>
    <x v="0"/>
    <s v="Order assembled"/>
    <x v="0"/>
    <x v="0"/>
    <x v="0"/>
    <x v="102"/>
    <x v="85"/>
  </r>
  <r>
    <s v="AD01-9361"/>
    <x v="2"/>
    <s v="May"/>
    <x v="1"/>
    <x v="0"/>
    <s v="Order assembled"/>
    <x v="0"/>
    <x v="0"/>
    <x v="1"/>
    <x v="190"/>
    <x v="156"/>
  </r>
  <r>
    <s v="AD01-9364"/>
    <x v="2"/>
    <s v="May"/>
    <x v="1"/>
    <x v="0"/>
    <s v="Order assembled"/>
    <x v="0"/>
    <x v="0"/>
    <x v="1"/>
    <x v="57"/>
    <x v="46"/>
  </r>
  <r>
    <s v="AD01-9364"/>
    <x v="2"/>
    <s v="May"/>
    <x v="1"/>
    <x v="0"/>
    <s v="Order assembled"/>
    <x v="0"/>
    <x v="0"/>
    <x v="1"/>
    <x v="319"/>
    <x v="288"/>
  </r>
  <r>
    <s v="AD01-9363"/>
    <x v="2"/>
    <s v="May"/>
    <x v="1"/>
    <x v="0"/>
    <s v="Order assembled"/>
    <x v="0"/>
    <x v="0"/>
    <x v="0"/>
    <x v="55"/>
    <x v="44"/>
  </r>
  <r>
    <s v="AD01-9364"/>
    <x v="2"/>
    <s v="May"/>
    <x v="1"/>
    <x v="0"/>
    <s v="Order assembled"/>
    <x v="0"/>
    <x v="0"/>
    <x v="0"/>
    <x v="56"/>
    <x v="45"/>
  </r>
  <r>
    <s v="AD01-9364"/>
    <x v="2"/>
    <s v="May"/>
    <x v="1"/>
    <x v="0"/>
    <s v="Order assembled"/>
    <x v="0"/>
    <x v="0"/>
    <x v="0"/>
    <x v="58"/>
    <x v="47"/>
  </r>
  <r>
    <s v="AD01-9362"/>
    <x v="2"/>
    <s v="May"/>
    <x v="1"/>
    <x v="0"/>
    <s v="Order assembled"/>
    <x v="0"/>
    <x v="0"/>
    <x v="0"/>
    <x v="320"/>
    <x v="289"/>
  </r>
  <r>
    <s v="AD01-9361"/>
    <x v="2"/>
    <s v="May"/>
    <x v="1"/>
    <x v="0"/>
    <s v="Order assembled"/>
    <x v="0"/>
    <x v="0"/>
    <x v="0"/>
    <x v="131"/>
    <x v="7"/>
  </r>
  <r>
    <s v="AD01-9364"/>
    <x v="2"/>
    <s v="May"/>
    <x v="1"/>
    <x v="0"/>
    <s v="Order assembled"/>
    <x v="0"/>
    <x v="0"/>
    <x v="0"/>
    <x v="75"/>
    <x v="7"/>
  </r>
  <r>
    <s v="AD01-9364"/>
    <x v="2"/>
    <s v="May"/>
    <x v="1"/>
    <x v="0"/>
    <s v="Order assembled"/>
    <x v="0"/>
    <x v="0"/>
    <x v="0"/>
    <x v="527"/>
    <x v="518"/>
  </r>
  <r>
    <s v="AD01-9364"/>
    <x v="2"/>
    <s v="May"/>
    <x v="1"/>
    <x v="0"/>
    <s v="Order assembled"/>
    <x v="0"/>
    <x v="0"/>
    <x v="0"/>
    <x v="192"/>
    <x v="396"/>
  </r>
  <r>
    <s v="AD01-9362"/>
    <x v="2"/>
    <s v="May"/>
    <x v="1"/>
    <x v="0"/>
    <s v="Order assembled"/>
    <x v="0"/>
    <x v="0"/>
    <x v="0"/>
    <x v="66"/>
    <x v="53"/>
  </r>
  <r>
    <s v="AD01-9362"/>
    <x v="2"/>
    <s v="May"/>
    <x v="1"/>
    <x v="0"/>
    <s v="Order assembled"/>
    <x v="0"/>
    <x v="0"/>
    <x v="0"/>
    <x v="158"/>
    <x v="130"/>
  </r>
  <r>
    <s v="AD01-9364"/>
    <x v="2"/>
    <s v="May"/>
    <x v="1"/>
    <x v="0"/>
    <s v="Order assembled"/>
    <x v="0"/>
    <x v="0"/>
    <x v="0"/>
    <x v="200"/>
    <x v="161"/>
  </r>
  <r>
    <s v="AD01-9361"/>
    <x v="2"/>
    <s v="May"/>
    <x v="1"/>
    <x v="0"/>
    <s v="Order assembled"/>
    <x v="0"/>
    <x v="0"/>
    <x v="0"/>
    <x v="324"/>
    <x v="293"/>
  </r>
  <r>
    <s v="AD01-9363"/>
    <x v="2"/>
    <s v="May"/>
    <x v="1"/>
    <x v="0"/>
    <s v="Order assembled"/>
    <x v="0"/>
    <x v="0"/>
    <x v="0"/>
    <x v="365"/>
    <x v="334"/>
  </r>
  <r>
    <s v="AD01-9362"/>
    <x v="2"/>
    <s v="May"/>
    <x v="1"/>
    <x v="0"/>
    <s v="Order assembled"/>
    <x v="0"/>
    <x v="0"/>
    <x v="0"/>
    <x v="373"/>
    <x v="342"/>
  </r>
  <r>
    <s v="AD01-9362"/>
    <x v="2"/>
    <s v="May"/>
    <x v="1"/>
    <x v="0"/>
    <s v="Order assembled"/>
    <x v="0"/>
    <x v="0"/>
    <x v="1"/>
    <x v="419"/>
    <x v="381"/>
  </r>
  <r>
    <s v="AD01-9362"/>
    <x v="2"/>
    <s v="May"/>
    <x v="1"/>
    <x v="0"/>
    <s v="Order assembled"/>
    <x v="0"/>
    <x v="0"/>
    <x v="1"/>
    <x v="388"/>
    <x v="354"/>
  </r>
  <r>
    <s v="AD01-9362"/>
    <x v="2"/>
    <s v="May"/>
    <x v="1"/>
    <x v="0"/>
    <s v="Order assembled"/>
    <x v="0"/>
    <x v="0"/>
    <x v="1"/>
    <x v="389"/>
    <x v="355"/>
  </r>
  <r>
    <s v="AD01-9364"/>
    <x v="2"/>
    <s v="May"/>
    <x v="1"/>
    <x v="0"/>
    <s v="Order assembled"/>
    <x v="0"/>
    <x v="0"/>
    <x v="0"/>
    <x v="201"/>
    <x v="162"/>
  </r>
  <r>
    <s v="AD01-9361"/>
    <x v="2"/>
    <s v="May"/>
    <x v="1"/>
    <x v="0"/>
    <s v="Order assembled"/>
    <x v="0"/>
    <x v="0"/>
    <x v="0"/>
    <x v="86"/>
    <x v="71"/>
  </r>
  <r>
    <s v="AD01-9362"/>
    <x v="2"/>
    <s v="Nov"/>
    <x v="1"/>
    <x v="0"/>
    <s v="Order assembled"/>
    <x v="0"/>
    <x v="0"/>
    <x v="1"/>
    <x v="125"/>
    <x v="103"/>
  </r>
  <r>
    <s v="AD01-9361"/>
    <x v="2"/>
    <s v="Nov"/>
    <x v="1"/>
    <x v="0"/>
    <s v="Order assembled"/>
    <x v="0"/>
    <x v="0"/>
    <x v="1"/>
    <x v="126"/>
    <x v="104"/>
  </r>
  <r>
    <s v="AD01-9364"/>
    <x v="2"/>
    <s v="Nov"/>
    <x v="1"/>
    <x v="0"/>
    <s v="Order assembled"/>
    <x v="0"/>
    <x v="0"/>
    <x v="1"/>
    <x v="127"/>
    <x v="105"/>
  </r>
  <r>
    <s v="AD01-9361"/>
    <x v="2"/>
    <s v="Nov"/>
    <x v="1"/>
    <x v="0"/>
    <s v="Order assembled"/>
    <x v="0"/>
    <x v="0"/>
    <x v="0"/>
    <x v="2"/>
    <x v="2"/>
  </r>
  <r>
    <s v="AD01-9362"/>
    <x v="2"/>
    <s v="Nov"/>
    <x v="1"/>
    <x v="0"/>
    <s v="Order assembled"/>
    <x v="0"/>
    <x v="0"/>
    <x v="0"/>
    <x v="57"/>
    <x v="46"/>
  </r>
  <r>
    <s v="AD01-9361"/>
    <x v="2"/>
    <s v="Nov"/>
    <x v="1"/>
    <x v="0"/>
    <s v="Order assembled"/>
    <x v="0"/>
    <x v="0"/>
    <x v="0"/>
    <x v="29"/>
    <x v="25"/>
  </r>
  <r>
    <s v="AD01-9362"/>
    <x v="2"/>
    <s v="Nov"/>
    <x v="1"/>
    <x v="0"/>
    <s v="Order assembled"/>
    <x v="0"/>
    <x v="0"/>
    <x v="0"/>
    <x v="274"/>
    <x v="278"/>
  </r>
  <r>
    <s v="AD01-9361"/>
    <x v="2"/>
    <s v="Nov"/>
    <x v="1"/>
    <x v="0"/>
    <s v="Order assembled"/>
    <x v="0"/>
    <x v="0"/>
    <x v="0"/>
    <x v="243"/>
    <x v="279"/>
  </r>
  <r>
    <s v="AD01-9362"/>
    <x v="2"/>
    <s v="Nov"/>
    <x v="1"/>
    <x v="0"/>
    <s v="Order assembled"/>
    <x v="0"/>
    <x v="0"/>
    <x v="0"/>
    <x v="4"/>
    <x v="7"/>
  </r>
  <r>
    <s v="AD01-9362"/>
    <x v="2"/>
    <s v="Nov"/>
    <x v="1"/>
    <x v="0"/>
    <s v="Order assembled"/>
    <x v="0"/>
    <x v="0"/>
    <x v="0"/>
    <x v="58"/>
    <x v="7"/>
  </r>
  <r>
    <s v="AD01-9361"/>
    <x v="2"/>
    <s v="Nov"/>
    <x v="1"/>
    <x v="0"/>
    <s v="Order assembled"/>
    <x v="0"/>
    <x v="0"/>
    <x v="0"/>
    <x v="6"/>
    <x v="7"/>
  </r>
  <r>
    <s v="AD01-9364"/>
    <x v="2"/>
    <s v="Nov"/>
    <x v="1"/>
    <x v="0"/>
    <s v="Order assembled"/>
    <x v="0"/>
    <x v="0"/>
    <x v="0"/>
    <x v="528"/>
    <x v="519"/>
  </r>
  <r>
    <s v="AD01-9361"/>
    <x v="2"/>
    <s v="Nov"/>
    <x v="1"/>
    <x v="0"/>
    <s v="Order assembled"/>
    <x v="0"/>
    <x v="0"/>
    <x v="0"/>
    <x v="529"/>
    <x v="520"/>
  </r>
  <r>
    <s v="AD01-9361"/>
    <x v="2"/>
    <s v="Nov"/>
    <x v="1"/>
    <x v="0"/>
    <s v="Order assembled"/>
    <x v="0"/>
    <x v="0"/>
    <x v="0"/>
    <x v="404"/>
    <x v="458"/>
  </r>
  <r>
    <s v="AD01-9361"/>
    <x v="2"/>
    <s v="Nov"/>
    <x v="1"/>
    <x v="0"/>
    <s v="Order assembled"/>
    <x v="0"/>
    <x v="0"/>
    <x v="0"/>
    <x v="16"/>
    <x v="14"/>
  </r>
  <r>
    <s v="AD01-9362"/>
    <x v="2"/>
    <s v="Nov"/>
    <x v="1"/>
    <x v="0"/>
    <s v="Order assembled"/>
    <x v="0"/>
    <x v="0"/>
    <x v="0"/>
    <x v="335"/>
    <x v="380"/>
  </r>
  <r>
    <s v="AD01-9364"/>
    <x v="2"/>
    <s v="Nov"/>
    <x v="1"/>
    <x v="0"/>
    <s v="Order assembled"/>
    <x v="0"/>
    <x v="0"/>
    <x v="0"/>
    <x v="42"/>
    <x v="35"/>
  </r>
  <r>
    <s v="AD01-9362"/>
    <x v="2"/>
    <s v="Nov"/>
    <x v="1"/>
    <x v="0"/>
    <s v="Order assembled"/>
    <x v="0"/>
    <x v="0"/>
    <x v="0"/>
    <x v="313"/>
    <x v="280"/>
  </r>
  <r>
    <s v="AD01-9362"/>
    <x v="2"/>
    <s v="Nov"/>
    <x v="1"/>
    <x v="0"/>
    <s v="Order assembled"/>
    <x v="0"/>
    <x v="0"/>
    <x v="0"/>
    <x v="314"/>
    <x v="281"/>
  </r>
  <r>
    <s v="AD01-9361"/>
    <x v="2"/>
    <s v="Nov"/>
    <x v="1"/>
    <x v="0"/>
    <s v="Order assembled"/>
    <x v="0"/>
    <x v="0"/>
    <x v="0"/>
    <x v="315"/>
    <x v="282"/>
  </r>
  <r>
    <s v="AD01-9361"/>
    <x v="2"/>
    <s v="Nov"/>
    <x v="1"/>
    <x v="0"/>
    <s v="Order assembled"/>
    <x v="0"/>
    <x v="0"/>
    <x v="0"/>
    <x v="19"/>
    <x v="15"/>
  </r>
  <r>
    <s v="AD01-9361"/>
    <x v="2"/>
    <s v="Nov"/>
    <x v="1"/>
    <x v="0"/>
    <s v="Order assembled"/>
    <x v="0"/>
    <x v="0"/>
    <x v="0"/>
    <x v="530"/>
    <x v="521"/>
  </r>
  <r>
    <s v="AD01-9362"/>
    <x v="2"/>
    <s v="Nov"/>
    <x v="1"/>
    <x v="0"/>
    <s v="Order assembled"/>
    <x v="0"/>
    <x v="0"/>
    <x v="0"/>
    <x v="476"/>
    <x v="445"/>
  </r>
  <r>
    <s v="AD01-9364"/>
    <x v="2"/>
    <s v="Nov"/>
    <x v="1"/>
    <x v="0"/>
    <s v="Order assembled"/>
    <x v="0"/>
    <x v="0"/>
    <x v="1"/>
    <x v="281"/>
    <x v="234"/>
  </r>
  <r>
    <s v="AD01-9361"/>
    <x v="2"/>
    <s v="Nov"/>
    <x v="1"/>
    <x v="0"/>
    <s v="Order assembled"/>
    <x v="0"/>
    <x v="0"/>
    <x v="1"/>
    <x v="270"/>
    <x v="223"/>
  </r>
  <r>
    <s v="AD01-9365"/>
    <x v="2"/>
    <s v="Nov"/>
    <x v="1"/>
    <x v="0"/>
    <s v="Order assembled"/>
    <x v="0"/>
    <x v="0"/>
    <x v="1"/>
    <x v="296"/>
    <x v="253"/>
  </r>
  <r>
    <s v="AD01-9361"/>
    <x v="2"/>
    <s v="Nov"/>
    <x v="1"/>
    <x v="0"/>
    <s v="Order assembled"/>
    <x v="0"/>
    <x v="0"/>
    <x v="0"/>
    <x v="72"/>
    <x v="58"/>
  </r>
  <r>
    <s v="AD01-9361"/>
    <x v="2"/>
    <s v="Nov"/>
    <x v="1"/>
    <x v="0"/>
    <s v="Order assembled"/>
    <x v="0"/>
    <x v="0"/>
    <x v="0"/>
    <x v="232"/>
    <x v="185"/>
  </r>
  <r>
    <s v="AD01-9364"/>
    <x v="2"/>
    <s v="Oct"/>
    <x v="1"/>
    <x v="0"/>
    <s v="Order assembled"/>
    <x v="0"/>
    <x v="0"/>
    <x v="1"/>
    <x v="165"/>
    <x v="136"/>
  </r>
  <r>
    <s v="AD01-9362"/>
    <x v="2"/>
    <s v="Oct"/>
    <x v="1"/>
    <x v="0"/>
    <s v="Order assembled"/>
    <x v="0"/>
    <x v="0"/>
    <x v="1"/>
    <x v="166"/>
    <x v="137"/>
  </r>
  <r>
    <s v="AD01-9361"/>
    <x v="2"/>
    <s v="Oct"/>
    <x v="1"/>
    <x v="0"/>
    <s v="Order assembled"/>
    <x v="0"/>
    <x v="0"/>
    <x v="0"/>
    <x v="56"/>
    <x v="45"/>
  </r>
  <r>
    <s v="AD01-9361"/>
    <x v="2"/>
    <s v="Oct"/>
    <x v="1"/>
    <x v="0"/>
    <s v="Order assembled"/>
    <x v="0"/>
    <x v="0"/>
    <x v="0"/>
    <x v="190"/>
    <x v="156"/>
  </r>
  <r>
    <s v="AD01-9361"/>
    <x v="2"/>
    <s v="Oct"/>
    <x v="1"/>
    <x v="0"/>
    <s v="Order assembled"/>
    <x v="0"/>
    <x v="0"/>
    <x v="0"/>
    <x v="54"/>
    <x v="61"/>
  </r>
  <r>
    <s v="AD01-9361"/>
    <x v="2"/>
    <s v="Oct"/>
    <x v="1"/>
    <x v="0"/>
    <s v="Order assembled"/>
    <x v="0"/>
    <x v="0"/>
    <x v="0"/>
    <x v="249"/>
    <x v="283"/>
  </r>
  <r>
    <s v="AD01-9363"/>
    <x v="2"/>
    <s v="Oct"/>
    <x v="1"/>
    <x v="0"/>
    <s v="Order assembled"/>
    <x v="0"/>
    <x v="0"/>
    <x v="0"/>
    <x v="234"/>
    <x v="284"/>
  </r>
  <r>
    <s v="AD01-9362"/>
    <x v="2"/>
    <s v="Oct"/>
    <x v="1"/>
    <x v="0"/>
    <s v="Order assembled"/>
    <x v="0"/>
    <x v="0"/>
    <x v="0"/>
    <x v="297"/>
    <x v="277"/>
  </r>
  <r>
    <s v="AD01-9362"/>
    <x v="2"/>
    <s v="Oct"/>
    <x v="1"/>
    <x v="0"/>
    <s v="Order assembled"/>
    <x v="0"/>
    <x v="0"/>
    <x v="0"/>
    <x v="75"/>
    <x v="7"/>
  </r>
  <r>
    <s v="AD01-9362"/>
    <x v="2"/>
    <s v="Oct"/>
    <x v="1"/>
    <x v="0"/>
    <s v="Order assembled"/>
    <x v="0"/>
    <x v="0"/>
    <x v="0"/>
    <x v="32"/>
    <x v="7"/>
  </r>
  <r>
    <s v="AD01-9361"/>
    <x v="2"/>
    <s v="Oct"/>
    <x v="1"/>
    <x v="0"/>
    <s v="Order assembled"/>
    <x v="0"/>
    <x v="0"/>
    <x v="0"/>
    <x v="531"/>
    <x v="522"/>
  </r>
  <r>
    <s v="AD01-9362"/>
    <x v="2"/>
    <s v="Oct"/>
    <x v="1"/>
    <x v="0"/>
    <s v="Order assembled"/>
    <x v="0"/>
    <x v="0"/>
    <x v="0"/>
    <x v="60"/>
    <x v="399"/>
  </r>
  <r>
    <s v="AD01-9362"/>
    <x v="2"/>
    <s v="Oct"/>
    <x v="1"/>
    <x v="0"/>
    <s v="Order assembled"/>
    <x v="0"/>
    <x v="0"/>
    <x v="0"/>
    <x v="158"/>
    <x v="130"/>
  </r>
  <r>
    <s v="AD01-9361"/>
    <x v="2"/>
    <s v="Oct"/>
    <x v="1"/>
    <x v="0"/>
    <s v="Order assembled"/>
    <x v="0"/>
    <x v="0"/>
    <x v="0"/>
    <x v="369"/>
    <x v="353"/>
  </r>
  <r>
    <s v="AD01-9361"/>
    <x v="2"/>
    <s v="Oct"/>
    <x v="1"/>
    <x v="0"/>
    <s v="Order assembled"/>
    <x v="0"/>
    <x v="0"/>
    <x v="0"/>
    <x v="317"/>
    <x v="286"/>
  </r>
  <r>
    <s v="AD01-9361"/>
    <x v="2"/>
    <s v="Oct"/>
    <x v="1"/>
    <x v="0"/>
    <s v="Order assembled"/>
    <x v="0"/>
    <x v="0"/>
    <x v="0"/>
    <x v="318"/>
    <x v="287"/>
  </r>
  <r>
    <s v="AD01-9362"/>
    <x v="2"/>
    <s v="Oct"/>
    <x v="1"/>
    <x v="0"/>
    <s v="Order assembled"/>
    <x v="0"/>
    <x v="0"/>
    <x v="0"/>
    <x v="69"/>
    <x v="55"/>
  </r>
  <r>
    <s v="AD01-9363"/>
    <x v="2"/>
    <s v="Oct"/>
    <x v="1"/>
    <x v="0"/>
    <s v="Order assembled"/>
    <x v="0"/>
    <x v="0"/>
    <x v="0"/>
    <x v="532"/>
    <x v="523"/>
  </r>
  <r>
    <s v="AD01-9362"/>
    <x v="2"/>
    <s v="Oct"/>
    <x v="1"/>
    <x v="0"/>
    <s v="Order assembled"/>
    <x v="0"/>
    <x v="0"/>
    <x v="0"/>
    <x v="466"/>
    <x v="435"/>
  </r>
  <r>
    <s v="AD01-9364"/>
    <x v="2"/>
    <s v="Oct"/>
    <x v="1"/>
    <x v="0"/>
    <s v="Order assembled"/>
    <x v="0"/>
    <x v="0"/>
    <x v="1"/>
    <x v="253"/>
    <x v="204"/>
  </r>
  <r>
    <s v="AD01-9361"/>
    <x v="2"/>
    <s v="Oct"/>
    <x v="1"/>
    <x v="0"/>
    <s v="Order assembled"/>
    <x v="0"/>
    <x v="0"/>
    <x v="1"/>
    <x v="241"/>
    <x v="192"/>
  </r>
  <r>
    <s v="AD01-9363"/>
    <x v="2"/>
    <s v="Oct"/>
    <x v="1"/>
    <x v="0"/>
    <s v="Order assembled"/>
    <x v="0"/>
    <x v="0"/>
    <x v="1"/>
    <x v="301"/>
    <x v="258"/>
  </r>
  <r>
    <s v="AD01-9361"/>
    <x v="2"/>
    <s v="Oct"/>
    <x v="1"/>
    <x v="0"/>
    <s v="Order assembled"/>
    <x v="0"/>
    <x v="0"/>
    <x v="0"/>
    <x v="86"/>
    <x v="71"/>
  </r>
  <r>
    <s v="AD01-9362"/>
    <x v="2"/>
    <s v="Oct"/>
    <x v="1"/>
    <x v="0"/>
    <s v="Order assembled"/>
    <x v="0"/>
    <x v="0"/>
    <x v="0"/>
    <x v="419"/>
    <x v="381"/>
  </r>
  <r>
    <s v="AD01-9361"/>
    <x v="2"/>
    <s v="Oct"/>
    <x v="1"/>
    <x v="0"/>
    <s v="Order assembled"/>
    <x v="0"/>
    <x v="0"/>
    <x v="0"/>
    <x v="50"/>
    <x v="41"/>
  </r>
  <r>
    <s v="AD01-9361"/>
    <x v="2"/>
    <s v="Sep"/>
    <x v="1"/>
    <x v="0"/>
    <s v="Order assembled"/>
    <x v="0"/>
    <x v="0"/>
    <x v="1"/>
    <x v="0"/>
    <x v="0"/>
  </r>
  <r>
    <s v="AD01-9361"/>
    <x v="2"/>
    <s v="Sep"/>
    <x v="1"/>
    <x v="0"/>
    <s v="Order assembled"/>
    <x v="0"/>
    <x v="0"/>
    <x v="1"/>
    <x v="1"/>
    <x v="1"/>
  </r>
  <r>
    <s v="AD01-9362"/>
    <x v="2"/>
    <s v="Sep"/>
    <x v="1"/>
    <x v="0"/>
    <s v="Order assembled"/>
    <x v="0"/>
    <x v="0"/>
    <x v="1"/>
    <x v="164"/>
    <x v="135"/>
  </r>
  <r>
    <s v="AD01-9361"/>
    <x v="2"/>
    <s v="Sep"/>
    <x v="1"/>
    <x v="0"/>
    <s v="Order assembled"/>
    <x v="0"/>
    <x v="0"/>
    <x v="0"/>
    <x v="203"/>
    <x v="164"/>
  </r>
  <r>
    <s v="AD01-9362"/>
    <x v="2"/>
    <s v="Sep"/>
    <x v="1"/>
    <x v="0"/>
    <s v="Order assembled"/>
    <x v="0"/>
    <x v="0"/>
    <x v="0"/>
    <x v="244"/>
    <x v="206"/>
  </r>
  <r>
    <s v="AD01-9362"/>
    <x v="2"/>
    <s v="Sep"/>
    <x v="1"/>
    <x v="0"/>
    <s v="Order assembled"/>
    <x v="0"/>
    <x v="0"/>
    <x v="0"/>
    <x v="255"/>
    <x v="207"/>
  </r>
  <r>
    <s v="AD01-9361"/>
    <x v="2"/>
    <s v="Sep"/>
    <x v="1"/>
    <x v="0"/>
    <s v="Order assembled"/>
    <x v="0"/>
    <x v="0"/>
    <x v="0"/>
    <x v="256"/>
    <x v="208"/>
  </r>
  <r>
    <s v="AD01-9361"/>
    <x v="2"/>
    <s v="Sep"/>
    <x v="1"/>
    <x v="0"/>
    <s v="Order assembled"/>
    <x v="0"/>
    <x v="0"/>
    <x v="0"/>
    <x v="191"/>
    <x v="7"/>
  </r>
  <r>
    <s v="AD01-9361"/>
    <x v="2"/>
    <s v="Sep"/>
    <x v="1"/>
    <x v="0"/>
    <s v="Order assembled"/>
    <x v="0"/>
    <x v="0"/>
    <x v="0"/>
    <x v="77"/>
    <x v="7"/>
  </r>
  <r>
    <s v="AD01-9362"/>
    <x v="2"/>
    <s v="Sep"/>
    <x v="1"/>
    <x v="0"/>
    <s v="Order assembled"/>
    <x v="0"/>
    <x v="0"/>
    <x v="0"/>
    <x v="533"/>
    <x v="524"/>
  </r>
  <r>
    <s v="AD01-9362"/>
    <x v="2"/>
    <s v="Sep"/>
    <x v="1"/>
    <x v="0"/>
    <s v="Order assembled"/>
    <x v="0"/>
    <x v="0"/>
    <x v="0"/>
    <x v="534"/>
    <x v="525"/>
  </r>
  <r>
    <s v="AD01-9362"/>
    <x v="2"/>
    <s v="Sep"/>
    <x v="1"/>
    <x v="0"/>
    <s v="Order assembled"/>
    <x v="0"/>
    <x v="0"/>
    <x v="0"/>
    <x v="59"/>
    <x v="411"/>
  </r>
  <r>
    <s v="AD01-9362"/>
    <x v="2"/>
    <s v="Sep"/>
    <x v="1"/>
    <x v="0"/>
    <s v="Order assembled"/>
    <x v="0"/>
    <x v="0"/>
    <x v="0"/>
    <x v="372"/>
    <x v="379"/>
  </r>
  <r>
    <s v="AD01-9362"/>
    <x v="2"/>
    <s v="Sep"/>
    <x v="1"/>
    <x v="0"/>
    <s v="Order assembled"/>
    <x v="0"/>
    <x v="0"/>
    <x v="0"/>
    <x v="65"/>
    <x v="52"/>
  </r>
  <r>
    <s v="AD01-9361"/>
    <x v="2"/>
    <s v="Sep"/>
    <x v="1"/>
    <x v="0"/>
    <s v="Order assembled"/>
    <x v="0"/>
    <x v="0"/>
    <x v="0"/>
    <x v="262"/>
    <x v="214"/>
  </r>
  <r>
    <s v="AD01-9362"/>
    <x v="2"/>
    <s v="Sep"/>
    <x v="1"/>
    <x v="0"/>
    <s v="Order assembled"/>
    <x v="0"/>
    <x v="0"/>
    <x v="0"/>
    <x v="263"/>
    <x v="215"/>
  </r>
  <r>
    <s v="AD01-9361"/>
    <x v="2"/>
    <s v="Sep"/>
    <x v="1"/>
    <x v="0"/>
    <s v="Order assembled"/>
    <x v="0"/>
    <x v="0"/>
    <x v="0"/>
    <x v="316"/>
    <x v="285"/>
  </r>
  <r>
    <s v="AD01-9362"/>
    <x v="2"/>
    <s v="Sep"/>
    <x v="1"/>
    <x v="0"/>
    <s v="Order assembled"/>
    <x v="0"/>
    <x v="0"/>
    <x v="0"/>
    <x v="535"/>
    <x v="526"/>
  </r>
  <r>
    <s v="AD01-9364"/>
    <x v="2"/>
    <s v="Sep"/>
    <x v="1"/>
    <x v="0"/>
    <s v="Order assembled"/>
    <x v="0"/>
    <x v="0"/>
    <x v="0"/>
    <x v="472"/>
    <x v="441"/>
  </r>
  <r>
    <s v="AD01-9361"/>
    <x v="2"/>
    <s v="Sep"/>
    <x v="1"/>
    <x v="0"/>
    <s v="Order assembled"/>
    <x v="0"/>
    <x v="0"/>
    <x v="1"/>
    <x v="280"/>
    <x v="233"/>
  </r>
  <r>
    <s v="AD01-9361"/>
    <x v="2"/>
    <s v="Sep"/>
    <x v="1"/>
    <x v="0"/>
    <s v="Order assembled"/>
    <x v="0"/>
    <x v="0"/>
    <x v="1"/>
    <x v="268"/>
    <x v="221"/>
  </r>
  <r>
    <s v="AD01-9361"/>
    <x v="2"/>
    <s v="Sep"/>
    <x v="1"/>
    <x v="0"/>
    <s v="Order assembled"/>
    <x v="0"/>
    <x v="0"/>
    <x v="0"/>
    <x v="390"/>
    <x v="356"/>
  </r>
  <r>
    <s v="AD01-9361"/>
    <x v="2"/>
    <s v="Sep"/>
    <x v="1"/>
    <x v="0"/>
    <s v="Order assembled"/>
    <x v="0"/>
    <x v="0"/>
    <x v="0"/>
    <x v="70"/>
    <x v="56"/>
  </r>
  <r>
    <s v="AD01-9361"/>
    <x v="2"/>
    <s v="Apr"/>
    <x v="0"/>
    <x v="1"/>
    <s v="Cancelld"/>
    <x v="1"/>
    <x v="0"/>
    <x v="2"/>
    <x v="32"/>
    <x v="28"/>
  </r>
  <r>
    <s v="AD01-9364"/>
    <x v="2"/>
    <s v="Apr"/>
    <x v="0"/>
    <x v="1"/>
    <s v="Cancelld"/>
    <x v="1"/>
    <x v="0"/>
    <x v="2"/>
    <x v="6"/>
    <x v="6"/>
  </r>
  <r>
    <s v="AD01-9362"/>
    <x v="2"/>
    <s v="Apr"/>
    <x v="0"/>
    <x v="1"/>
    <s v="Cancelld"/>
    <x v="1"/>
    <x v="0"/>
    <x v="2"/>
    <x v="170"/>
    <x v="141"/>
  </r>
  <r>
    <s v="AD01-9365"/>
    <x v="2"/>
    <s v="Apr"/>
    <x v="0"/>
    <x v="1"/>
    <s v="Cancelld"/>
    <x v="1"/>
    <x v="0"/>
    <x v="2"/>
    <x v="21"/>
    <x v="17"/>
  </r>
  <r>
    <s v="AD01-9361"/>
    <x v="2"/>
    <s v="Apr"/>
    <x v="0"/>
    <x v="1"/>
    <s v="Cancelld"/>
    <x v="1"/>
    <x v="0"/>
    <x v="2"/>
    <x v="184"/>
    <x v="150"/>
  </r>
  <r>
    <s v="AD01-9362"/>
    <x v="2"/>
    <s v="Feb"/>
    <x v="0"/>
    <x v="1"/>
    <s v="Cancelld"/>
    <x v="1"/>
    <x v="0"/>
    <x v="2"/>
    <x v="75"/>
    <x v="62"/>
  </r>
  <r>
    <s v="AD01-9361"/>
    <x v="2"/>
    <s v="Feb"/>
    <x v="0"/>
    <x v="1"/>
    <s v="Cancelld"/>
    <x v="1"/>
    <x v="0"/>
    <x v="2"/>
    <x v="4"/>
    <x v="4"/>
  </r>
  <r>
    <s v="AD01-9361"/>
    <x v="2"/>
    <s v="Feb"/>
    <x v="0"/>
    <x v="1"/>
    <s v="Cancelld"/>
    <x v="1"/>
    <x v="0"/>
    <x v="2"/>
    <x v="84"/>
    <x v="69"/>
  </r>
  <r>
    <s v="AD01-9362"/>
    <x v="2"/>
    <s v="Feb"/>
    <x v="0"/>
    <x v="1"/>
    <s v="Cancelld"/>
    <x v="1"/>
    <x v="0"/>
    <x v="2"/>
    <x v="69"/>
    <x v="55"/>
  </r>
  <r>
    <s v="AD01-9364"/>
    <x v="2"/>
    <s v="Feb"/>
    <x v="0"/>
    <x v="1"/>
    <s v="Cancelld"/>
    <x v="1"/>
    <x v="0"/>
    <x v="2"/>
    <x v="19"/>
    <x v="15"/>
  </r>
  <r>
    <s v="AD01-9362"/>
    <x v="2"/>
    <s v="Jan"/>
    <x v="0"/>
    <x v="1"/>
    <s v="Cancelld"/>
    <x v="1"/>
    <x v="0"/>
    <x v="0"/>
    <x v="33"/>
    <x v="29"/>
  </r>
  <r>
    <s v="AD01-9362"/>
    <x v="2"/>
    <s v="Jan"/>
    <x v="0"/>
    <x v="1"/>
    <s v="Cancelld"/>
    <x v="1"/>
    <x v="0"/>
    <x v="2"/>
    <x v="218"/>
    <x v="175"/>
  </r>
  <r>
    <s v="AD01-9362"/>
    <x v="2"/>
    <s v="Jan"/>
    <x v="0"/>
    <x v="1"/>
    <s v="Cancelld"/>
    <x v="1"/>
    <x v="0"/>
    <x v="2"/>
    <x v="91"/>
    <x v="77"/>
  </r>
  <r>
    <s v="AD01-9362"/>
    <x v="2"/>
    <s v="Jan"/>
    <x v="0"/>
    <x v="1"/>
    <s v="Cancelld"/>
    <x v="1"/>
    <x v="0"/>
    <x v="2"/>
    <x v="46"/>
    <x v="37"/>
  </r>
  <r>
    <s v="AD01-9364"/>
    <x v="2"/>
    <s v="Jan"/>
    <x v="0"/>
    <x v="1"/>
    <s v="Cancelld"/>
    <x v="1"/>
    <x v="0"/>
    <x v="2"/>
    <x v="99"/>
    <x v="82"/>
  </r>
  <r>
    <s v="AD01-9362"/>
    <x v="2"/>
    <s v="Jun"/>
    <x v="0"/>
    <x v="1"/>
    <s v="Cancelld"/>
    <x v="1"/>
    <x v="0"/>
    <x v="2"/>
    <x v="219"/>
    <x v="176"/>
  </r>
  <r>
    <s v="AD01-9363"/>
    <x v="2"/>
    <s v="Jun"/>
    <x v="0"/>
    <x v="1"/>
    <s v="Cancelld"/>
    <x v="1"/>
    <x v="0"/>
    <x v="2"/>
    <x v="204"/>
    <x v="165"/>
  </r>
  <r>
    <s v="AD01-9364"/>
    <x v="2"/>
    <s v="Jun"/>
    <x v="0"/>
    <x v="1"/>
    <s v="Cancelld"/>
    <x v="1"/>
    <x v="0"/>
    <x v="2"/>
    <x v="191"/>
    <x v="157"/>
  </r>
  <r>
    <s v="AD01-9361"/>
    <x v="2"/>
    <s v="Jun"/>
    <x v="0"/>
    <x v="1"/>
    <s v="Cancelld"/>
    <x v="1"/>
    <x v="0"/>
    <x v="2"/>
    <x v="231"/>
    <x v="184"/>
  </r>
  <r>
    <s v="AD01-9363"/>
    <x v="2"/>
    <s v="Jun"/>
    <x v="0"/>
    <x v="1"/>
    <s v="Cancelld"/>
    <x v="1"/>
    <x v="0"/>
    <x v="2"/>
    <x v="213"/>
    <x v="169"/>
  </r>
  <r>
    <s v="AD01-9362"/>
    <x v="2"/>
    <s v="Jun"/>
    <x v="0"/>
    <x v="1"/>
    <s v="Cancelld"/>
    <x v="1"/>
    <x v="0"/>
    <x v="2"/>
    <x v="200"/>
    <x v="161"/>
  </r>
  <r>
    <s v="AD01-9361"/>
    <x v="2"/>
    <s v="Mar"/>
    <x v="0"/>
    <x v="1"/>
    <s v="Cancelld"/>
    <x v="1"/>
    <x v="0"/>
    <x v="2"/>
    <x v="169"/>
    <x v="140"/>
  </r>
  <r>
    <s v="AD01-9362"/>
    <x v="2"/>
    <s v="Mar"/>
    <x v="0"/>
    <x v="1"/>
    <s v="Cancelld"/>
    <x v="1"/>
    <x v="0"/>
    <x v="2"/>
    <x v="93"/>
    <x v="79"/>
  </r>
  <r>
    <s v="AD01-9362"/>
    <x v="2"/>
    <s v="Mar"/>
    <x v="0"/>
    <x v="1"/>
    <s v="Cancelld"/>
    <x v="1"/>
    <x v="0"/>
    <x v="2"/>
    <x v="77"/>
    <x v="64"/>
  </r>
  <r>
    <s v="AD01-9364"/>
    <x v="2"/>
    <s v="Mar"/>
    <x v="0"/>
    <x v="1"/>
    <s v="Cancelld"/>
    <x v="1"/>
    <x v="0"/>
    <x v="2"/>
    <x v="182"/>
    <x v="148"/>
  </r>
  <r>
    <s v="AD01-9361"/>
    <x v="2"/>
    <s v="Mar"/>
    <x v="0"/>
    <x v="1"/>
    <s v="Cancelld"/>
    <x v="1"/>
    <x v="0"/>
    <x v="2"/>
    <x v="100"/>
    <x v="83"/>
  </r>
  <r>
    <s v="AD01-9361"/>
    <x v="2"/>
    <s v="Mar"/>
    <x v="0"/>
    <x v="1"/>
    <s v="Cancelld"/>
    <x v="1"/>
    <x v="0"/>
    <x v="2"/>
    <x v="45"/>
    <x v="36"/>
  </r>
  <r>
    <s v="AD01-9362"/>
    <x v="2"/>
    <s v="May"/>
    <x v="0"/>
    <x v="1"/>
    <s v="Cancelld"/>
    <x v="1"/>
    <x v="0"/>
    <x v="2"/>
    <x v="131"/>
    <x v="109"/>
  </r>
  <r>
    <s v="AD01-9361"/>
    <x v="2"/>
    <s v="May"/>
    <x v="0"/>
    <x v="1"/>
    <s v="Cancelld"/>
    <x v="1"/>
    <x v="0"/>
    <x v="2"/>
    <x v="34"/>
    <x v="30"/>
  </r>
  <r>
    <s v="AD01-9361"/>
    <x v="2"/>
    <s v="May"/>
    <x v="0"/>
    <x v="1"/>
    <s v="Cancelld"/>
    <x v="1"/>
    <x v="0"/>
    <x v="2"/>
    <x v="141"/>
    <x v="116"/>
  </r>
  <r>
    <s v="AD01-9361"/>
    <x v="2"/>
    <s v="May"/>
    <x v="0"/>
    <x v="1"/>
    <s v="Cancelld"/>
    <x v="1"/>
    <x v="0"/>
    <x v="2"/>
    <x v="68"/>
    <x v="54"/>
  </r>
  <r>
    <s v="AD01-9361"/>
    <x v="2"/>
    <s v="May"/>
    <x v="0"/>
    <x v="1"/>
    <s v="Cancelld"/>
    <x v="1"/>
    <x v="0"/>
    <x v="2"/>
    <x v="47"/>
    <x v="38"/>
  </r>
  <r>
    <s v="AD01-9362"/>
    <x v="2"/>
    <s v="Apr"/>
    <x v="1"/>
    <x v="1"/>
    <s v="Cancelld"/>
    <x v="1"/>
    <x v="0"/>
    <x v="2"/>
    <x v="28"/>
    <x v="24"/>
  </r>
  <r>
    <s v="AD01-9365"/>
    <x v="2"/>
    <s v="Apr"/>
    <x v="1"/>
    <x v="1"/>
    <s v="Cancelld"/>
    <x v="1"/>
    <x v="0"/>
    <x v="2"/>
    <x v="166"/>
    <x v="137"/>
  </r>
  <r>
    <s v="AD01-9361"/>
    <x v="2"/>
    <s v="Apr"/>
    <x v="1"/>
    <x v="1"/>
    <s v="Cancelld"/>
    <x v="1"/>
    <x v="0"/>
    <x v="2"/>
    <x v="5"/>
    <x v="5"/>
  </r>
  <r>
    <s v="AD01-9361"/>
    <x v="2"/>
    <s v="Apr"/>
    <x v="1"/>
    <x v="1"/>
    <s v="Cancelld"/>
    <x v="1"/>
    <x v="0"/>
    <x v="2"/>
    <x v="474"/>
    <x v="443"/>
  </r>
  <r>
    <s v="AD01-9361"/>
    <x v="2"/>
    <s v="Apr"/>
    <x v="1"/>
    <x v="1"/>
    <s v="Cancelld"/>
    <x v="1"/>
    <x v="0"/>
    <x v="2"/>
    <x v="452"/>
    <x v="420"/>
  </r>
  <r>
    <s v="AD01-9362"/>
    <x v="2"/>
    <s v="Apr"/>
    <x v="1"/>
    <x v="1"/>
    <s v="Cancelld"/>
    <x v="1"/>
    <x v="0"/>
    <x v="2"/>
    <x v="536"/>
    <x v="527"/>
  </r>
  <r>
    <s v="AD01-9362"/>
    <x v="2"/>
    <s v="Apr"/>
    <x v="1"/>
    <x v="1"/>
    <s v="Cancelld"/>
    <x v="1"/>
    <x v="0"/>
    <x v="2"/>
    <x v="537"/>
    <x v="528"/>
  </r>
  <r>
    <s v="AD01-9361"/>
    <x v="2"/>
    <s v="Apr"/>
    <x v="1"/>
    <x v="1"/>
    <s v="Cancelld"/>
    <x v="1"/>
    <x v="0"/>
    <x v="2"/>
    <x v="538"/>
    <x v="529"/>
  </r>
  <r>
    <s v="AD01-9362"/>
    <x v="2"/>
    <s v="Apr"/>
    <x v="1"/>
    <x v="1"/>
    <s v="Cancelld"/>
    <x v="1"/>
    <x v="0"/>
    <x v="2"/>
    <x v="101"/>
    <x v="7"/>
  </r>
  <r>
    <s v="AD01-9361"/>
    <x v="2"/>
    <s v="Apr"/>
    <x v="1"/>
    <x v="1"/>
    <s v="Cancelld"/>
    <x v="1"/>
    <x v="0"/>
    <x v="2"/>
    <x v="178"/>
    <x v="146"/>
  </r>
  <r>
    <s v="AD01-9361"/>
    <x v="2"/>
    <s v="Apr"/>
    <x v="1"/>
    <x v="1"/>
    <s v="Cancelld"/>
    <x v="1"/>
    <x v="0"/>
    <x v="2"/>
    <x v="376"/>
    <x v="367"/>
  </r>
  <r>
    <s v="AD01-9362"/>
    <x v="2"/>
    <s v="Apr"/>
    <x v="1"/>
    <x v="1"/>
    <s v="Cancelld"/>
    <x v="1"/>
    <x v="0"/>
    <x v="2"/>
    <x v="372"/>
    <x v="379"/>
  </r>
  <r>
    <s v="AD01-9361"/>
    <x v="2"/>
    <s v="Apr"/>
    <x v="1"/>
    <x v="1"/>
    <s v="Cancelld"/>
    <x v="1"/>
    <x v="0"/>
    <x v="2"/>
    <x v="369"/>
    <x v="353"/>
  </r>
  <r>
    <s v="AD01-9361"/>
    <x v="2"/>
    <s v="Apr"/>
    <x v="1"/>
    <x v="1"/>
    <s v="Cancelld"/>
    <x v="1"/>
    <x v="0"/>
    <x v="2"/>
    <x v="183"/>
    <x v="149"/>
  </r>
  <r>
    <s v="AD01-9364"/>
    <x v="2"/>
    <s v="Apr"/>
    <x v="1"/>
    <x v="1"/>
    <s v="Cancelld"/>
    <x v="1"/>
    <x v="0"/>
    <x v="2"/>
    <x v="318"/>
    <x v="287"/>
  </r>
  <r>
    <s v="AD01-9362"/>
    <x v="2"/>
    <s v="Apr"/>
    <x v="1"/>
    <x v="1"/>
    <s v="Cancelld"/>
    <x v="1"/>
    <x v="0"/>
    <x v="2"/>
    <x v="539"/>
    <x v="530"/>
  </r>
  <r>
    <s v="AD01-9362"/>
    <x v="2"/>
    <s v="Apr"/>
    <x v="1"/>
    <x v="1"/>
    <s v="Cancelld"/>
    <x v="1"/>
    <x v="0"/>
    <x v="2"/>
    <x v="22"/>
    <x v="18"/>
  </r>
  <r>
    <s v="AD01-9362"/>
    <x v="2"/>
    <s v="Aug"/>
    <x v="1"/>
    <x v="1"/>
    <s v="Cancelld"/>
    <x v="1"/>
    <x v="0"/>
    <x v="2"/>
    <x v="165"/>
    <x v="136"/>
  </r>
  <r>
    <s v="AD01-9362"/>
    <x v="2"/>
    <s v="Aug"/>
    <x v="1"/>
    <x v="1"/>
    <s v="Cancelld"/>
    <x v="1"/>
    <x v="0"/>
    <x v="2"/>
    <x v="105"/>
    <x v="88"/>
  </r>
  <r>
    <s v="AD01-9364"/>
    <x v="2"/>
    <s v="Aug"/>
    <x v="1"/>
    <x v="1"/>
    <s v="Cancelld"/>
    <x v="1"/>
    <x v="0"/>
    <x v="2"/>
    <x v="218"/>
    <x v="175"/>
  </r>
  <r>
    <s v="AD01-9363"/>
    <x v="2"/>
    <s v="Aug"/>
    <x v="1"/>
    <x v="1"/>
    <s v="Cancelld"/>
    <x v="1"/>
    <x v="0"/>
    <x v="2"/>
    <x v="236"/>
    <x v="275"/>
  </r>
  <r>
    <s v="AD01-9361"/>
    <x v="2"/>
    <s v="Aug"/>
    <x v="1"/>
    <x v="1"/>
    <s v="Cancelld"/>
    <x v="1"/>
    <x v="0"/>
    <x v="2"/>
    <x v="424"/>
    <x v="383"/>
  </r>
  <r>
    <s v="AD01-9363"/>
    <x v="2"/>
    <s v="Aug"/>
    <x v="1"/>
    <x v="1"/>
    <s v="Cancelld"/>
    <x v="1"/>
    <x v="0"/>
    <x v="2"/>
    <x v="486"/>
    <x v="455"/>
  </r>
  <r>
    <s v="AD01-9362"/>
    <x v="2"/>
    <s v="Aug"/>
    <x v="1"/>
    <x v="1"/>
    <s v="Cancelld"/>
    <x v="1"/>
    <x v="0"/>
    <x v="2"/>
    <x v="446"/>
    <x v="412"/>
  </r>
  <r>
    <s v="AD01-9362"/>
    <x v="2"/>
    <s v="Aug"/>
    <x v="1"/>
    <x v="1"/>
    <s v="Cancelld"/>
    <x v="1"/>
    <x v="0"/>
    <x v="2"/>
    <x v="540"/>
    <x v="531"/>
  </r>
  <r>
    <s v="AD01-9362"/>
    <x v="2"/>
    <s v="Aug"/>
    <x v="1"/>
    <x v="1"/>
    <s v="Cancelld"/>
    <x v="1"/>
    <x v="0"/>
    <x v="2"/>
    <x v="541"/>
    <x v="532"/>
  </r>
  <r>
    <s v="AD01-9361"/>
    <x v="2"/>
    <s v="Aug"/>
    <x v="1"/>
    <x v="1"/>
    <s v="Cancelld"/>
    <x v="1"/>
    <x v="0"/>
    <x v="2"/>
    <x v="542"/>
    <x v="533"/>
  </r>
  <r>
    <s v="AD01-9362"/>
    <x v="2"/>
    <s v="Aug"/>
    <x v="1"/>
    <x v="1"/>
    <s v="Cancelld"/>
    <x v="1"/>
    <x v="0"/>
    <x v="2"/>
    <x v="356"/>
    <x v="7"/>
  </r>
  <r>
    <s v="AD01-9361"/>
    <x v="2"/>
    <s v="Aug"/>
    <x v="1"/>
    <x v="1"/>
    <s v="Cancelld"/>
    <x v="1"/>
    <x v="0"/>
    <x v="2"/>
    <x v="23"/>
    <x v="7"/>
  </r>
  <r>
    <s v="AD01-9361"/>
    <x v="2"/>
    <s v="Aug"/>
    <x v="1"/>
    <x v="1"/>
    <s v="Cancelld"/>
    <x v="1"/>
    <x v="0"/>
    <x v="2"/>
    <x v="114"/>
    <x v="94"/>
  </r>
  <r>
    <s v="AD01-9363"/>
    <x v="2"/>
    <s v="Aug"/>
    <x v="1"/>
    <x v="1"/>
    <s v="Cancelld"/>
    <x v="1"/>
    <x v="0"/>
    <x v="2"/>
    <x v="156"/>
    <x v="128"/>
  </r>
  <r>
    <s v="AD01-9364"/>
    <x v="2"/>
    <s v="Aug"/>
    <x v="1"/>
    <x v="1"/>
    <s v="Cancelld"/>
    <x v="1"/>
    <x v="0"/>
    <x v="2"/>
    <x v="157"/>
    <x v="129"/>
  </r>
  <r>
    <s v="AD01-9363"/>
    <x v="2"/>
    <s v="Aug"/>
    <x v="1"/>
    <x v="1"/>
    <s v="Cancelld"/>
    <x v="1"/>
    <x v="0"/>
    <x v="2"/>
    <x v="317"/>
    <x v="286"/>
  </r>
  <r>
    <s v="AD01-9362"/>
    <x v="2"/>
    <s v="Aug"/>
    <x v="1"/>
    <x v="1"/>
    <s v="Cancelld"/>
    <x v="1"/>
    <x v="0"/>
    <x v="2"/>
    <x v="46"/>
    <x v="37"/>
  </r>
  <r>
    <s v="AD01-9362"/>
    <x v="2"/>
    <s v="Aug"/>
    <x v="1"/>
    <x v="1"/>
    <s v="Cancelld"/>
    <x v="1"/>
    <x v="0"/>
    <x v="2"/>
    <x v="525"/>
    <x v="516"/>
  </r>
  <r>
    <s v="AD01-9362"/>
    <x v="2"/>
    <s v="Aug"/>
    <x v="1"/>
    <x v="1"/>
    <s v="Cancelld"/>
    <x v="1"/>
    <x v="0"/>
    <x v="2"/>
    <x v="363"/>
    <x v="332"/>
  </r>
  <r>
    <s v="AD01-9362"/>
    <x v="2"/>
    <s v="Aug"/>
    <x v="1"/>
    <x v="1"/>
    <s v="Cancelld"/>
    <x v="1"/>
    <x v="0"/>
    <x v="2"/>
    <x v="185"/>
    <x v="151"/>
  </r>
  <r>
    <s v="AD01-9362"/>
    <x v="2"/>
    <s v="Dec"/>
    <x v="1"/>
    <x v="1"/>
    <s v="Cancelld"/>
    <x v="1"/>
    <x v="0"/>
    <x v="2"/>
    <x v="127"/>
    <x v="105"/>
  </r>
  <r>
    <s v="AD01-9361"/>
    <x v="2"/>
    <s v="Dec"/>
    <x v="1"/>
    <x v="1"/>
    <s v="Cancelld"/>
    <x v="1"/>
    <x v="0"/>
    <x v="2"/>
    <x v="2"/>
    <x v="2"/>
  </r>
  <r>
    <s v="AD01-9362"/>
    <x v="2"/>
    <s v="Dec"/>
    <x v="1"/>
    <x v="1"/>
    <s v="Cancelld"/>
    <x v="1"/>
    <x v="0"/>
    <x v="2"/>
    <x v="3"/>
    <x v="3"/>
  </r>
  <r>
    <s v="AD01-9362"/>
    <x v="2"/>
    <s v="Dec"/>
    <x v="1"/>
    <x v="1"/>
    <s v="Cancelld"/>
    <x v="1"/>
    <x v="0"/>
    <x v="2"/>
    <x v="243"/>
    <x v="279"/>
  </r>
  <r>
    <s v="AD01-9362"/>
    <x v="2"/>
    <s v="Dec"/>
    <x v="1"/>
    <x v="1"/>
    <s v="Cancelld"/>
    <x v="1"/>
    <x v="0"/>
    <x v="2"/>
    <x v="4"/>
    <x v="4"/>
  </r>
  <r>
    <s v="AD01-9362"/>
    <x v="2"/>
    <s v="Dec"/>
    <x v="1"/>
    <x v="1"/>
    <s v="Cancelld"/>
    <x v="1"/>
    <x v="0"/>
    <x v="2"/>
    <x v="5"/>
    <x v="5"/>
  </r>
  <r>
    <s v="AD01-9361"/>
    <x v="2"/>
    <s v="Dec"/>
    <x v="1"/>
    <x v="1"/>
    <s v="Cancelld"/>
    <x v="1"/>
    <x v="0"/>
    <x v="2"/>
    <x v="431"/>
    <x v="393"/>
  </r>
  <r>
    <s v="AD01-9361"/>
    <x v="2"/>
    <s v="Dec"/>
    <x v="1"/>
    <x v="1"/>
    <s v="Cancelld"/>
    <x v="1"/>
    <x v="0"/>
    <x v="2"/>
    <x v="543"/>
    <x v="534"/>
  </r>
  <r>
    <s v="AD01-9364"/>
    <x v="2"/>
    <s v="Dec"/>
    <x v="1"/>
    <x v="1"/>
    <s v="Cancelld"/>
    <x v="1"/>
    <x v="0"/>
    <x v="2"/>
    <x v="161"/>
    <x v="132"/>
  </r>
  <r>
    <s v="AD01-9361"/>
    <x v="2"/>
    <s v="Dec"/>
    <x v="1"/>
    <x v="1"/>
    <s v="Cancelld"/>
    <x v="1"/>
    <x v="0"/>
    <x v="2"/>
    <x v="544"/>
    <x v="535"/>
  </r>
  <r>
    <s v="AD01-9361"/>
    <x v="2"/>
    <s v="Dec"/>
    <x v="1"/>
    <x v="1"/>
    <s v="Cancelld"/>
    <x v="1"/>
    <x v="0"/>
    <x v="2"/>
    <x v="545"/>
    <x v="536"/>
  </r>
  <r>
    <s v="AD01-9364"/>
    <x v="2"/>
    <s v="Dec"/>
    <x v="1"/>
    <x v="1"/>
    <s v="Cancelld"/>
    <x v="1"/>
    <x v="0"/>
    <x v="2"/>
    <x v="370"/>
    <x v="7"/>
  </r>
  <r>
    <s v="AD01-9361"/>
    <x v="2"/>
    <s v="Dec"/>
    <x v="1"/>
    <x v="1"/>
    <s v="Cancelld"/>
    <x v="1"/>
    <x v="0"/>
    <x v="2"/>
    <x v="186"/>
    <x v="7"/>
  </r>
  <r>
    <s v="AD01-9361"/>
    <x v="2"/>
    <s v="Dec"/>
    <x v="1"/>
    <x v="1"/>
    <s v="Cancelld"/>
    <x v="1"/>
    <x v="0"/>
    <x v="2"/>
    <x v="40"/>
    <x v="33"/>
  </r>
  <r>
    <s v="AD01-9362"/>
    <x v="2"/>
    <s v="Dec"/>
    <x v="1"/>
    <x v="1"/>
    <s v="Cancelld"/>
    <x v="1"/>
    <x v="0"/>
    <x v="2"/>
    <x v="114"/>
    <x v="94"/>
  </r>
  <r>
    <s v="AD01-9361"/>
    <x v="2"/>
    <s v="Dec"/>
    <x v="1"/>
    <x v="1"/>
    <s v="Cancelld"/>
    <x v="1"/>
    <x v="0"/>
    <x v="2"/>
    <x v="115"/>
    <x v="95"/>
  </r>
  <r>
    <s v="AD01-9361"/>
    <x v="2"/>
    <s v="Dec"/>
    <x v="1"/>
    <x v="1"/>
    <s v="Cancelld"/>
    <x v="1"/>
    <x v="0"/>
    <x v="2"/>
    <x v="116"/>
    <x v="96"/>
  </r>
  <r>
    <s v="AD01-9362"/>
    <x v="2"/>
    <s v="Dec"/>
    <x v="1"/>
    <x v="1"/>
    <s v="Cancelld"/>
    <x v="1"/>
    <x v="0"/>
    <x v="2"/>
    <x v="315"/>
    <x v="282"/>
  </r>
  <r>
    <s v="AD01-9361"/>
    <x v="2"/>
    <s v="Dec"/>
    <x v="1"/>
    <x v="1"/>
    <s v="Cancelld"/>
    <x v="1"/>
    <x v="0"/>
    <x v="2"/>
    <x v="19"/>
    <x v="15"/>
  </r>
  <r>
    <s v="AD01-9362"/>
    <x v="2"/>
    <s v="Dec"/>
    <x v="1"/>
    <x v="1"/>
    <s v="Cancelld"/>
    <x v="1"/>
    <x v="0"/>
    <x v="2"/>
    <x v="20"/>
    <x v="16"/>
  </r>
  <r>
    <s v="AD01-9362"/>
    <x v="2"/>
    <s v="Dec"/>
    <x v="1"/>
    <x v="1"/>
    <s v="Cancelld"/>
    <x v="1"/>
    <x v="0"/>
    <x v="2"/>
    <x v="535"/>
    <x v="526"/>
  </r>
  <r>
    <s v="AD01-9362"/>
    <x v="2"/>
    <s v="Dec"/>
    <x v="1"/>
    <x v="1"/>
    <s v="Cancelld"/>
    <x v="1"/>
    <x v="0"/>
    <x v="2"/>
    <x v="143"/>
    <x v="118"/>
  </r>
  <r>
    <s v="AD01-9364"/>
    <x v="2"/>
    <s v="Feb"/>
    <x v="1"/>
    <x v="1"/>
    <s v="Cancelld"/>
    <x v="1"/>
    <x v="0"/>
    <x v="2"/>
    <x v="27"/>
    <x v="23"/>
  </r>
  <r>
    <s v="AD01-9361"/>
    <x v="2"/>
    <s v="Feb"/>
    <x v="1"/>
    <x v="1"/>
    <s v="Cancelld"/>
    <x v="1"/>
    <x v="0"/>
    <x v="2"/>
    <x v="164"/>
    <x v="135"/>
  </r>
  <r>
    <s v="AD01-9364"/>
    <x v="2"/>
    <s v="Feb"/>
    <x v="1"/>
    <x v="1"/>
    <s v="Cancelld"/>
    <x v="1"/>
    <x v="0"/>
    <x v="2"/>
    <x v="249"/>
    <x v="283"/>
  </r>
  <r>
    <s v="AD01-9362"/>
    <x v="2"/>
    <s v="Feb"/>
    <x v="1"/>
    <x v="1"/>
    <s v="Cancelld"/>
    <x v="1"/>
    <x v="0"/>
    <x v="2"/>
    <x v="463"/>
    <x v="432"/>
  </r>
  <r>
    <s v="AD01-9362"/>
    <x v="2"/>
    <s v="Feb"/>
    <x v="1"/>
    <x v="1"/>
    <s v="Cancelld"/>
    <x v="1"/>
    <x v="0"/>
    <x v="2"/>
    <x v="444"/>
    <x v="409"/>
  </r>
  <r>
    <s v="AD01-9362"/>
    <x v="2"/>
    <s v="Feb"/>
    <x v="1"/>
    <x v="1"/>
    <s v="Cancelld"/>
    <x v="1"/>
    <x v="0"/>
    <x v="2"/>
    <x v="546"/>
    <x v="537"/>
  </r>
  <r>
    <s v="AD01-9361"/>
    <x v="2"/>
    <s v="Feb"/>
    <x v="1"/>
    <x v="1"/>
    <s v="Cancelld"/>
    <x v="1"/>
    <x v="0"/>
    <x v="2"/>
    <x v="547"/>
    <x v="538"/>
  </r>
  <r>
    <s v="AD01-9364"/>
    <x v="2"/>
    <s v="Feb"/>
    <x v="1"/>
    <x v="1"/>
    <s v="Cancelld"/>
    <x v="1"/>
    <x v="0"/>
    <x v="2"/>
    <x v="548"/>
    <x v="539"/>
  </r>
  <r>
    <s v="AD01-9362"/>
    <x v="2"/>
    <s v="Feb"/>
    <x v="1"/>
    <x v="1"/>
    <s v="Cancelld"/>
    <x v="1"/>
    <x v="0"/>
    <x v="2"/>
    <x v="436"/>
    <x v="7"/>
  </r>
  <r>
    <s v="AD01-9364"/>
    <x v="2"/>
    <s v="Feb"/>
    <x v="1"/>
    <x v="1"/>
    <s v="Cancelld"/>
    <x v="1"/>
    <x v="0"/>
    <x v="2"/>
    <x v="42"/>
    <x v="35"/>
  </r>
  <r>
    <s v="AD01-9362"/>
    <x v="2"/>
    <s v="Feb"/>
    <x v="1"/>
    <x v="1"/>
    <s v="Cancelld"/>
    <x v="1"/>
    <x v="0"/>
    <x v="2"/>
    <x v="228"/>
    <x v="183"/>
  </r>
  <r>
    <s v="AD01-9361"/>
    <x v="2"/>
    <s v="Feb"/>
    <x v="1"/>
    <x v="1"/>
    <s v="Cancelld"/>
    <x v="1"/>
    <x v="0"/>
    <x v="2"/>
    <x v="160"/>
    <x v="131"/>
  </r>
  <r>
    <s v="AD01-9362"/>
    <x v="2"/>
    <s v="Feb"/>
    <x v="1"/>
    <x v="1"/>
    <s v="Cancelld"/>
    <x v="1"/>
    <x v="0"/>
    <x v="2"/>
    <x v="316"/>
    <x v="285"/>
  </r>
  <r>
    <s v="AD01-9364"/>
    <x v="2"/>
    <s v="Feb"/>
    <x v="1"/>
    <x v="1"/>
    <s v="Cancelld"/>
    <x v="1"/>
    <x v="0"/>
    <x v="2"/>
    <x v="543"/>
    <x v="534"/>
  </r>
  <r>
    <s v="AD01-9361"/>
    <x v="2"/>
    <s v="Feb"/>
    <x v="1"/>
    <x v="1"/>
    <s v="Cancelld"/>
    <x v="1"/>
    <x v="0"/>
    <x v="2"/>
    <x v="161"/>
    <x v="132"/>
  </r>
  <r>
    <s v="AD01-9364"/>
    <x v="2"/>
    <s v="Jan"/>
    <x v="1"/>
    <x v="1"/>
    <s v="Cancelld"/>
    <x v="1"/>
    <x v="0"/>
    <x v="2"/>
    <x v="89"/>
    <x v="74"/>
  </r>
  <r>
    <s v="AD01-9365"/>
    <x v="2"/>
    <s v="Jan"/>
    <x v="1"/>
    <x v="1"/>
    <s v="Cancelld"/>
    <x v="1"/>
    <x v="0"/>
    <x v="2"/>
    <x v="76"/>
    <x v="63"/>
  </r>
  <r>
    <s v="AD01-9364"/>
    <x v="2"/>
    <s v="Jan"/>
    <x v="1"/>
    <x v="1"/>
    <s v="Cancelld"/>
    <x v="1"/>
    <x v="0"/>
    <x v="2"/>
    <x v="256"/>
    <x v="208"/>
  </r>
  <r>
    <s v="AD01-9361"/>
    <x v="2"/>
    <s v="Jan"/>
    <x v="1"/>
    <x v="1"/>
    <s v="Cancelld"/>
    <x v="1"/>
    <x v="0"/>
    <x v="2"/>
    <x v="476"/>
    <x v="445"/>
  </r>
  <r>
    <s v="AD01-9362"/>
    <x v="2"/>
    <s v="Jan"/>
    <x v="1"/>
    <x v="1"/>
    <s v="Cancelld"/>
    <x v="1"/>
    <x v="0"/>
    <x v="2"/>
    <x v="252"/>
    <x v="203"/>
  </r>
  <r>
    <s v="AD01-9362"/>
    <x v="2"/>
    <s v="Jan"/>
    <x v="1"/>
    <x v="1"/>
    <s v="Cancelld"/>
    <x v="1"/>
    <x v="0"/>
    <x v="2"/>
    <x v="549"/>
    <x v="540"/>
  </r>
  <r>
    <s v="AD01-9361"/>
    <x v="2"/>
    <s v="Jan"/>
    <x v="1"/>
    <x v="1"/>
    <s v="Cancelld"/>
    <x v="1"/>
    <x v="0"/>
    <x v="2"/>
    <x v="550"/>
    <x v="541"/>
  </r>
  <r>
    <s v="AD01-9364"/>
    <x v="2"/>
    <s v="Jan"/>
    <x v="1"/>
    <x v="1"/>
    <s v="Cancelld"/>
    <x v="1"/>
    <x v="0"/>
    <x v="2"/>
    <x v="551"/>
    <x v="542"/>
  </r>
  <r>
    <s v="AD01-9362"/>
    <x v="2"/>
    <s v="Jan"/>
    <x v="1"/>
    <x v="1"/>
    <s v="Cancelld"/>
    <x v="1"/>
    <x v="0"/>
    <x v="2"/>
    <x v="446"/>
    <x v="7"/>
  </r>
  <r>
    <s v="AD01-9362"/>
    <x v="2"/>
    <s v="Jan"/>
    <x v="1"/>
    <x v="1"/>
    <s v="Cancelld"/>
    <x v="1"/>
    <x v="0"/>
    <x v="2"/>
    <x v="15"/>
    <x v="13"/>
  </r>
  <r>
    <s v="AD01-9364"/>
    <x v="2"/>
    <s v="Jan"/>
    <x v="1"/>
    <x v="1"/>
    <s v="Cancelld"/>
    <x v="1"/>
    <x v="0"/>
    <x v="2"/>
    <x v="179"/>
    <x v="147"/>
  </r>
  <r>
    <s v="AD01-9361"/>
    <x v="2"/>
    <s v="Jan"/>
    <x v="1"/>
    <x v="1"/>
    <s v="Cancelld"/>
    <x v="1"/>
    <x v="0"/>
    <x v="2"/>
    <x v="64"/>
    <x v="51"/>
  </r>
  <r>
    <s v="AD01-9365"/>
    <x v="2"/>
    <s v="Jan"/>
    <x v="1"/>
    <x v="1"/>
    <s v="Cancelld"/>
    <x v="1"/>
    <x v="0"/>
    <x v="2"/>
    <x v="65"/>
    <x v="52"/>
  </r>
  <r>
    <s v="AD01-9361"/>
    <x v="2"/>
    <s v="Jan"/>
    <x v="1"/>
    <x v="1"/>
    <s v="Cancelld"/>
    <x v="1"/>
    <x v="0"/>
    <x v="2"/>
    <x v="85"/>
    <x v="70"/>
  </r>
  <r>
    <s v="AD01-9362"/>
    <x v="2"/>
    <s v="Jan"/>
    <x v="1"/>
    <x v="1"/>
    <s v="Cancelld"/>
    <x v="1"/>
    <x v="0"/>
    <x v="2"/>
    <x v="263"/>
    <x v="215"/>
  </r>
  <r>
    <s v="AD01-9364"/>
    <x v="2"/>
    <s v="Jan"/>
    <x v="1"/>
    <x v="1"/>
    <s v="Cancelld"/>
    <x v="1"/>
    <x v="0"/>
    <x v="2"/>
    <x v="552"/>
    <x v="543"/>
  </r>
  <r>
    <s v="AD01-9362"/>
    <x v="2"/>
    <s v="Jan"/>
    <x v="1"/>
    <x v="1"/>
    <s v="Cancelld"/>
    <x v="1"/>
    <x v="1"/>
    <x v="2"/>
    <x v="101"/>
    <x v="84"/>
  </r>
  <r>
    <s v="AD01-9363"/>
    <x v="2"/>
    <s v="Jul"/>
    <x v="1"/>
    <x v="1"/>
    <s v="Cancelld"/>
    <x v="1"/>
    <x v="1"/>
    <x v="2"/>
    <x v="164"/>
    <x v="135"/>
  </r>
  <r>
    <s v="AD01-9361"/>
    <x v="2"/>
    <s v="Jul"/>
    <x v="1"/>
    <x v="1"/>
    <s v="Cancelld"/>
    <x v="1"/>
    <x v="1"/>
    <x v="2"/>
    <x v="30"/>
    <x v="26"/>
  </r>
  <r>
    <s v="AD01-9364"/>
    <x v="2"/>
    <s v="Jul"/>
    <x v="1"/>
    <x v="1"/>
    <s v="Cancelld"/>
    <x v="1"/>
    <x v="1"/>
    <x v="2"/>
    <x v="127"/>
    <x v="105"/>
  </r>
  <r>
    <s v="AD01-9365"/>
    <x v="2"/>
    <s v="Jul"/>
    <x v="1"/>
    <x v="1"/>
    <s v="Cancelld"/>
    <x v="1"/>
    <x v="1"/>
    <x v="2"/>
    <x v="249"/>
    <x v="283"/>
  </r>
  <r>
    <s v="AD01-9364"/>
    <x v="2"/>
    <s v="Jul"/>
    <x v="1"/>
    <x v="1"/>
    <s v="Cancelld"/>
    <x v="1"/>
    <x v="1"/>
    <x v="2"/>
    <x v="33"/>
    <x v="29"/>
  </r>
  <r>
    <s v="AD01-9362"/>
    <x v="2"/>
    <s v="Jul"/>
    <x v="1"/>
    <x v="1"/>
    <s v="Cancelld"/>
    <x v="1"/>
    <x v="1"/>
    <x v="2"/>
    <x v="243"/>
    <x v="279"/>
  </r>
  <r>
    <s v="AD01-9362"/>
    <x v="2"/>
    <s v="Jul"/>
    <x v="1"/>
    <x v="1"/>
    <s v="Cancelld"/>
    <x v="1"/>
    <x v="1"/>
    <x v="2"/>
    <x v="391"/>
    <x v="357"/>
  </r>
  <r>
    <s v="AD01-9361"/>
    <x v="2"/>
    <s v="Jul"/>
    <x v="1"/>
    <x v="1"/>
    <s v="Cancelld"/>
    <x v="1"/>
    <x v="1"/>
    <x v="2"/>
    <x v="488"/>
    <x v="457"/>
  </r>
  <r>
    <s v="AD01-9361"/>
    <x v="2"/>
    <s v="Jul"/>
    <x v="1"/>
    <x v="1"/>
    <s v="Cancelld"/>
    <x v="1"/>
    <x v="1"/>
    <x v="2"/>
    <x v="553"/>
    <x v="544"/>
  </r>
  <r>
    <s v="AD01-9362"/>
    <x v="2"/>
    <s v="Jul"/>
    <x v="1"/>
    <x v="1"/>
    <s v="Cancelld"/>
    <x v="1"/>
    <x v="1"/>
    <x v="2"/>
    <x v="554"/>
    <x v="545"/>
  </r>
  <r>
    <s v="AD01-9364"/>
    <x v="2"/>
    <s v="Jul"/>
    <x v="1"/>
    <x v="1"/>
    <s v="Cancelld"/>
    <x v="1"/>
    <x v="1"/>
    <x v="2"/>
    <x v="555"/>
    <x v="546"/>
  </r>
  <r>
    <s v="AD01-9364"/>
    <x v="2"/>
    <s v="Jul"/>
    <x v="1"/>
    <x v="1"/>
    <s v="Cancelld"/>
    <x v="1"/>
    <x v="1"/>
    <x v="2"/>
    <x v="22"/>
    <x v="7"/>
  </r>
  <r>
    <s v="AD01-9362"/>
    <x v="2"/>
    <s v="Jul"/>
    <x v="1"/>
    <x v="1"/>
    <s v="Cancelld"/>
    <x v="1"/>
    <x v="1"/>
    <x v="2"/>
    <x v="138"/>
    <x v="114"/>
  </r>
  <r>
    <s v="AD01-9361"/>
    <x v="2"/>
    <s v="Jul"/>
    <x v="1"/>
    <x v="1"/>
    <s v="Cancelld"/>
    <x v="1"/>
    <x v="1"/>
    <x v="2"/>
    <x v="293"/>
    <x v="249"/>
  </r>
  <r>
    <s v="AD01-9364"/>
    <x v="2"/>
    <s v="Jul"/>
    <x v="1"/>
    <x v="1"/>
    <s v="Cancelld"/>
    <x v="1"/>
    <x v="1"/>
    <x v="2"/>
    <x v="239"/>
    <x v="190"/>
  </r>
  <r>
    <s v="AD01-9361"/>
    <x v="2"/>
    <s v="Jul"/>
    <x v="1"/>
    <x v="1"/>
    <s v="Cancelld"/>
    <x v="1"/>
    <x v="1"/>
    <x v="2"/>
    <x v="155"/>
    <x v="127"/>
  </r>
  <r>
    <s v="AD01-9362"/>
    <x v="2"/>
    <s v="Jul"/>
    <x v="1"/>
    <x v="1"/>
    <s v="Cancelld"/>
    <x v="1"/>
    <x v="1"/>
    <x v="2"/>
    <x v="316"/>
    <x v="285"/>
  </r>
  <r>
    <s v="AD01-9361"/>
    <x v="2"/>
    <s v="Jul"/>
    <x v="1"/>
    <x v="1"/>
    <s v="Cancelld"/>
    <x v="1"/>
    <x v="1"/>
    <x v="2"/>
    <x v="119"/>
    <x v="97"/>
  </r>
  <r>
    <s v="AD01-9365"/>
    <x v="2"/>
    <s v="Jul"/>
    <x v="1"/>
    <x v="1"/>
    <s v="Cancelld"/>
    <x v="1"/>
    <x v="1"/>
    <x v="2"/>
    <x v="315"/>
    <x v="282"/>
  </r>
  <r>
    <s v="AD01-9364"/>
    <x v="2"/>
    <s v="Jul"/>
    <x v="1"/>
    <x v="1"/>
    <s v="Cancelld"/>
    <x v="1"/>
    <x v="1"/>
    <x v="2"/>
    <x v="513"/>
    <x v="504"/>
  </r>
  <r>
    <s v="AD01-9362"/>
    <x v="2"/>
    <s v="Jul"/>
    <x v="1"/>
    <x v="1"/>
    <s v="Cancelld"/>
    <x v="1"/>
    <x v="1"/>
    <x v="2"/>
    <x v="357"/>
    <x v="326"/>
  </r>
  <r>
    <s v="AD01-9363"/>
    <x v="2"/>
    <s v="Jul"/>
    <x v="1"/>
    <x v="1"/>
    <s v="Cancelld"/>
    <x v="1"/>
    <x v="1"/>
    <x v="2"/>
    <x v="24"/>
    <x v="20"/>
  </r>
  <r>
    <s v="AD01-9361"/>
    <x v="2"/>
    <s v="Jun"/>
    <x v="1"/>
    <x v="1"/>
    <s v="Cancelld"/>
    <x v="1"/>
    <x v="1"/>
    <x v="2"/>
    <x v="106"/>
    <x v="89"/>
  </r>
  <r>
    <s v="AD01-9363"/>
    <x v="2"/>
    <s v="Jun"/>
    <x v="1"/>
    <x v="1"/>
    <s v="Cancelld"/>
    <x v="1"/>
    <x v="1"/>
    <x v="2"/>
    <x v="126"/>
    <x v="104"/>
  </r>
  <r>
    <s v="AD01-9362"/>
    <x v="2"/>
    <s v="Jun"/>
    <x v="1"/>
    <x v="1"/>
    <s v="Cancelld"/>
    <x v="1"/>
    <x v="1"/>
    <x v="2"/>
    <x v="107"/>
    <x v="90"/>
  </r>
  <r>
    <s v="AD01-9361"/>
    <x v="2"/>
    <s v="Jun"/>
    <x v="1"/>
    <x v="1"/>
    <s v="Cancelld"/>
    <x v="1"/>
    <x v="1"/>
    <x v="2"/>
    <x v="274"/>
    <x v="278"/>
  </r>
  <r>
    <s v="AD01-9362"/>
    <x v="2"/>
    <s v="Jun"/>
    <x v="1"/>
    <x v="1"/>
    <s v="Cancelld"/>
    <x v="1"/>
    <x v="1"/>
    <x v="2"/>
    <x v="465"/>
    <x v="434"/>
  </r>
  <r>
    <s v="AD01-9362"/>
    <x v="2"/>
    <s v="Jun"/>
    <x v="1"/>
    <x v="1"/>
    <s v="Cancelld"/>
    <x v="1"/>
    <x v="1"/>
    <x v="2"/>
    <x v="449"/>
    <x v="416"/>
  </r>
  <r>
    <s v="AD01-9362"/>
    <x v="2"/>
    <s v="Jun"/>
    <x v="1"/>
    <x v="1"/>
    <s v="Cancelld"/>
    <x v="1"/>
    <x v="1"/>
    <x v="2"/>
    <x v="556"/>
    <x v="547"/>
  </r>
  <r>
    <s v="AD01-9361"/>
    <x v="2"/>
    <s v="Jun"/>
    <x v="1"/>
    <x v="1"/>
    <s v="Cancelld"/>
    <x v="1"/>
    <x v="1"/>
    <x v="2"/>
    <x v="557"/>
    <x v="548"/>
  </r>
  <r>
    <s v="AD01-9361"/>
    <x v="2"/>
    <s v="Jun"/>
    <x v="1"/>
    <x v="1"/>
    <s v="Cancelld"/>
    <x v="1"/>
    <x v="1"/>
    <x v="2"/>
    <x v="162"/>
    <x v="7"/>
  </r>
  <r>
    <s v="AD01-9363"/>
    <x v="2"/>
    <s v="Jun"/>
    <x v="1"/>
    <x v="1"/>
    <s v="Cancelld"/>
    <x v="1"/>
    <x v="1"/>
    <x v="2"/>
    <x v="137"/>
    <x v="113"/>
  </r>
  <r>
    <s v="AD01-9362"/>
    <x v="2"/>
    <s v="Jun"/>
    <x v="1"/>
    <x v="1"/>
    <s v="Cancelld"/>
    <x v="1"/>
    <x v="1"/>
    <x v="2"/>
    <x v="386"/>
    <x v="352"/>
  </r>
  <r>
    <s v="AD01-9362"/>
    <x v="2"/>
    <s v="Jun"/>
    <x v="1"/>
    <x v="1"/>
    <s v="Cancelld"/>
    <x v="1"/>
    <x v="1"/>
    <x v="2"/>
    <x v="277"/>
    <x v="229"/>
  </r>
  <r>
    <s v="AD01-9361"/>
    <x v="2"/>
    <s v="Jun"/>
    <x v="1"/>
    <x v="1"/>
    <s v="Cancelld"/>
    <x v="1"/>
    <x v="1"/>
    <x v="2"/>
    <x v="260"/>
    <x v="212"/>
  </r>
  <r>
    <s v="AD01-9364"/>
    <x v="2"/>
    <s v="Jun"/>
    <x v="1"/>
    <x v="1"/>
    <s v="Cancelld"/>
    <x v="1"/>
    <x v="1"/>
    <x v="2"/>
    <x v="314"/>
    <x v="281"/>
  </r>
  <r>
    <s v="AD01-9362"/>
    <x v="2"/>
    <s v="Jun"/>
    <x v="1"/>
    <x v="1"/>
    <s v="Cancelld"/>
    <x v="1"/>
    <x v="1"/>
    <x v="2"/>
    <x v="337"/>
    <x v="307"/>
  </r>
  <r>
    <s v="AD01-9362"/>
    <x v="2"/>
    <s v="Jun"/>
    <x v="1"/>
    <x v="1"/>
    <s v="Cancelld"/>
    <x v="1"/>
    <x v="1"/>
    <x v="2"/>
    <x v="23"/>
    <x v="19"/>
  </r>
  <r>
    <s v="AD01-9362"/>
    <x v="2"/>
    <s v="Mar"/>
    <x v="1"/>
    <x v="1"/>
    <s v="Cancelld"/>
    <x v="1"/>
    <x v="1"/>
    <x v="2"/>
    <x v="3"/>
    <x v="3"/>
  </r>
  <r>
    <s v="AD01-9364"/>
    <x v="2"/>
    <s v="Mar"/>
    <x v="1"/>
    <x v="1"/>
    <s v="Cancelld"/>
    <x v="1"/>
    <x v="1"/>
    <x v="2"/>
    <x v="165"/>
    <x v="136"/>
  </r>
  <r>
    <s v="AD01-9362"/>
    <x v="2"/>
    <s v="Mar"/>
    <x v="1"/>
    <x v="1"/>
    <s v="Cancelld"/>
    <x v="1"/>
    <x v="1"/>
    <x v="2"/>
    <x v="149"/>
    <x v="123"/>
  </r>
  <r>
    <s v="AD01-9361"/>
    <x v="2"/>
    <s v="Mar"/>
    <x v="1"/>
    <x v="1"/>
    <s v="Cancelld"/>
    <x v="1"/>
    <x v="1"/>
    <x v="2"/>
    <x v="234"/>
    <x v="284"/>
  </r>
  <r>
    <s v="AD01-9365"/>
    <x v="2"/>
    <s v="Mar"/>
    <x v="1"/>
    <x v="1"/>
    <s v="Cancelld"/>
    <x v="1"/>
    <x v="1"/>
    <x v="2"/>
    <x v="478"/>
    <x v="447"/>
  </r>
  <r>
    <s v="AD01-9361"/>
    <x v="2"/>
    <s v="Mar"/>
    <x v="1"/>
    <x v="1"/>
    <s v="Cancelld"/>
    <x v="1"/>
    <x v="1"/>
    <x v="2"/>
    <x v="441"/>
    <x v="405"/>
  </r>
  <r>
    <s v="AD01-9364"/>
    <x v="2"/>
    <s v="Mar"/>
    <x v="1"/>
    <x v="1"/>
    <s v="Cancelld"/>
    <x v="1"/>
    <x v="1"/>
    <x v="2"/>
    <x v="558"/>
    <x v="549"/>
  </r>
  <r>
    <s v="AD01-9362"/>
    <x v="2"/>
    <s v="Mar"/>
    <x v="1"/>
    <x v="1"/>
    <s v="Cancelld"/>
    <x v="1"/>
    <x v="1"/>
    <x v="2"/>
    <x v="559"/>
    <x v="550"/>
  </r>
  <r>
    <s v="AD01-9364"/>
    <x v="2"/>
    <s v="Mar"/>
    <x v="1"/>
    <x v="1"/>
    <s v="Cancelld"/>
    <x v="1"/>
    <x v="1"/>
    <x v="2"/>
    <x v="461"/>
    <x v="7"/>
  </r>
  <r>
    <s v="AD01-9361"/>
    <x v="2"/>
    <s v="Mar"/>
    <x v="1"/>
    <x v="1"/>
    <s v="Cancelld"/>
    <x v="1"/>
    <x v="1"/>
    <x v="2"/>
    <x v="177"/>
    <x v="145"/>
  </r>
  <r>
    <s v="AD01-9362"/>
    <x v="2"/>
    <s v="Mar"/>
    <x v="1"/>
    <x v="1"/>
    <s v="Cancelld"/>
    <x v="1"/>
    <x v="1"/>
    <x v="2"/>
    <x v="197"/>
    <x v="160"/>
  </r>
  <r>
    <s v="AD01-9362"/>
    <x v="2"/>
    <s v="Mar"/>
    <x v="1"/>
    <x v="1"/>
    <s v="Cancelld"/>
    <x v="1"/>
    <x v="1"/>
    <x v="2"/>
    <x v="66"/>
    <x v="53"/>
  </r>
  <r>
    <s v="AD01-9365"/>
    <x v="2"/>
    <s v="Mar"/>
    <x v="1"/>
    <x v="1"/>
    <s v="Cancelld"/>
    <x v="1"/>
    <x v="1"/>
    <x v="2"/>
    <x v="349"/>
    <x v="366"/>
  </r>
  <r>
    <s v="AD01-9362"/>
    <x v="2"/>
    <s v="Mar"/>
    <x v="1"/>
    <x v="1"/>
    <s v="Cancelld"/>
    <x v="1"/>
    <x v="1"/>
    <x v="2"/>
    <x v="20"/>
    <x v="16"/>
  </r>
  <r>
    <s v="AD01-9362"/>
    <x v="2"/>
    <s v="Mar"/>
    <x v="1"/>
    <x v="1"/>
    <s v="Cancelld"/>
    <x v="1"/>
    <x v="1"/>
    <x v="2"/>
    <x v="317"/>
    <x v="286"/>
  </r>
  <r>
    <s v="AD01-9362"/>
    <x v="2"/>
    <s v="Mar"/>
    <x v="1"/>
    <x v="1"/>
    <s v="Cancelld"/>
    <x v="1"/>
    <x v="1"/>
    <x v="2"/>
    <x v="162"/>
    <x v="133"/>
  </r>
  <r>
    <s v="AD01-9361"/>
    <x v="2"/>
    <s v="May"/>
    <x v="1"/>
    <x v="1"/>
    <s v="Cancelld"/>
    <x v="1"/>
    <x v="1"/>
    <x v="2"/>
    <x v="128"/>
    <x v="106"/>
  </r>
  <r>
    <s v="AD01-9361"/>
    <x v="2"/>
    <s v="May"/>
    <x v="1"/>
    <x v="1"/>
    <s v="Cancelld"/>
    <x v="1"/>
    <x v="1"/>
    <x v="2"/>
    <x v="125"/>
    <x v="103"/>
  </r>
  <r>
    <s v="AD01-9361"/>
    <x v="2"/>
    <s v="May"/>
    <x v="1"/>
    <x v="1"/>
    <s v="Cancelld"/>
    <x v="1"/>
    <x v="1"/>
    <x v="2"/>
    <x v="130"/>
    <x v="108"/>
  </r>
  <r>
    <s v="AD01-9361"/>
    <x v="2"/>
    <s v="May"/>
    <x v="1"/>
    <x v="1"/>
    <s v="Cancelld"/>
    <x v="1"/>
    <x v="1"/>
    <x v="2"/>
    <x v="297"/>
    <x v="277"/>
  </r>
  <r>
    <s v="AD01-9361"/>
    <x v="2"/>
    <s v="May"/>
    <x v="1"/>
    <x v="1"/>
    <s v="Cancelld"/>
    <x v="1"/>
    <x v="1"/>
    <x v="2"/>
    <x v="455"/>
    <x v="424"/>
  </r>
  <r>
    <s v="AD01-9361"/>
    <x v="2"/>
    <s v="May"/>
    <x v="1"/>
    <x v="1"/>
    <s v="Cancelld"/>
    <x v="1"/>
    <x v="1"/>
    <x v="2"/>
    <x v="560"/>
    <x v="551"/>
  </r>
  <r>
    <s v="AD01-9363"/>
    <x v="2"/>
    <s v="May"/>
    <x v="1"/>
    <x v="1"/>
    <s v="Cancelld"/>
    <x v="1"/>
    <x v="1"/>
    <x v="2"/>
    <x v="561"/>
    <x v="552"/>
  </r>
  <r>
    <s v="AD01-9362"/>
    <x v="2"/>
    <s v="May"/>
    <x v="1"/>
    <x v="1"/>
    <s v="Cancelld"/>
    <x v="1"/>
    <x v="1"/>
    <x v="2"/>
    <x v="562"/>
    <x v="553"/>
  </r>
  <r>
    <s v="AD01-9363"/>
    <x v="2"/>
    <s v="May"/>
    <x v="1"/>
    <x v="1"/>
    <s v="Cancelld"/>
    <x v="1"/>
    <x v="1"/>
    <x v="2"/>
    <x v="161"/>
    <x v="7"/>
  </r>
  <r>
    <s v="AD01-9362"/>
    <x v="2"/>
    <s v="May"/>
    <x v="1"/>
    <x v="1"/>
    <s v="Cancelld"/>
    <x v="1"/>
    <x v="1"/>
    <x v="2"/>
    <x v="136"/>
    <x v="112"/>
  </r>
  <r>
    <s v="AD01-9361"/>
    <x v="2"/>
    <s v="May"/>
    <x v="1"/>
    <x v="1"/>
    <s v="Cancelld"/>
    <x v="1"/>
    <x v="1"/>
    <x v="2"/>
    <x v="335"/>
    <x v="380"/>
  </r>
  <r>
    <s v="AD01-9361"/>
    <x v="2"/>
    <s v="May"/>
    <x v="1"/>
    <x v="1"/>
    <s v="Cancelld"/>
    <x v="1"/>
    <x v="1"/>
    <x v="2"/>
    <x v="385"/>
    <x v="351"/>
  </r>
  <r>
    <s v="AD01-9362"/>
    <x v="2"/>
    <s v="May"/>
    <x v="1"/>
    <x v="1"/>
    <s v="Cancelld"/>
    <x v="1"/>
    <x v="1"/>
    <x v="2"/>
    <x v="140"/>
    <x v="115"/>
  </r>
  <r>
    <s v="AD01-9361"/>
    <x v="2"/>
    <s v="May"/>
    <x v="1"/>
    <x v="1"/>
    <s v="Cancelld"/>
    <x v="1"/>
    <x v="1"/>
    <x v="2"/>
    <x v="313"/>
    <x v="280"/>
  </r>
  <r>
    <s v="AD01-9361"/>
    <x v="2"/>
    <s v="May"/>
    <x v="1"/>
    <x v="1"/>
    <s v="Cancelld"/>
    <x v="1"/>
    <x v="1"/>
    <x v="2"/>
    <x v="341"/>
    <x v="311"/>
  </r>
  <r>
    <s v="AD01-9362"/>
    <x v="2"/>
    <s v="Nov"/>
    <x v="1"/>
    <x v="1"/>
    <s v="Cancelld"/>
    <x v="1"/>
    <x v="1"/>
    <x v="2"/>
    <x v="126"/>
    <x v="104"/>
  </r>
  <r>
    <s v="AD01-9365"/>
    <x v="2"/>
    <s v="Nov"/>
    <x v="1"/>
    <x v="1"/>
    <s v="Cancelld"/>
    <x v="1"/>
    <x v="1"/>
    <x v="2"/>
    <x v="56"/>
    <x v="45"/>
  </r>
  <r>
    <s v="AD01-9362"/>
    <x v="2"/>
    <s v="Nov"/>
    <x v="1"/>
    <x v="1"/>
    <s v="Cancelld"/>
    <x v="1"/>
    <x v="1"/>
    <x v="2"/>
    <x v="27"/>
    <x v="23"/>
  </r>
  <r>
    <s v="AD01-9362"/>
    <x v="2"/>
    <s v="Nov"/>
    <x v="1"/>
    <x v="1"/>
    <s v="Cancelld"/>
    <x v="1"/>
    <x v="1"/>
    <x v="2"/>
    <x v="274"/>
    <x v="278"/>
  </r>
  <r>
    <s v="AD01-9362"/>
    <x v="2"/>
    <s v="Nov"/>
    <x v="1"/>
    <x v="1"/>
    <s v="Cancelld"/>
    <x v="1"/>
    <x v="1"/>
    <x v="2"/>
    <x v="149"/>
    <x v="123"/>
  </r>
  <r>
    <s v="AD01-9361"/>
    <x v="2"/>
    <s v="Nov"/>
    <x v="1"/>
    <x v="1"/>
    <s v="Cancelld"/>
    <x v="1"/>
    <x v="1"/>
    <x v="2"/>
    <x v="552"/>
    <x v="543"/>
  </r>
  <r>
    <s v="AD01-9361"/>
    <x v="2"/>
    <s v="Nov"/>
    <x v="1"/>
    <x v="1"/>
    <s v="Cancelld"/>
    <x v="1"/>
    <x v="1"/>
    <x v="2"/>
    <x v="101"/>
    <x v="84"/>
  </r>
  <r>
    <s v="AD01-9362"/>
    <x v="2"/>
    <s v="Nov"/>
    <x v="1"/>
    <x v="1"/>
    <s v="Cancelld"/>
    <x v="1"/>
    <x v="1"/>
    <x v="2"/>
    <x v="563"/>
    <x v="554"/>
  </r>
  <r>
    <s v="AD01-9362"/>
    <x v="2"/>
    <s v="Nov"/>
    <x v="1"/>
    <x v="1"/>
    <s v="Cancelld"/>
    <x v="1"/>
    <x v="1"/>
    <x v="2"/>
    <x v="564"/>
    <x v="555"/>
  </r>
  <r>
    <s v="AD01-9362"/>
    <x v="2"/>
    <s v="Nov"/>
    <x v="1"/>
    <x v="1"/>
    <s v="Cancelld"/>
    <x v="1"/>
    <x v="1"/>
    <x v="2"/>
    <x v="565"/>
    <x v="556"/>
  </r>
  <r>
    <s v="AD01-9361"/>
    <x v="2"/>
    <s v="Nov"/>
    <x v="1"/>
    <x v="1"/>
    <s v="Cancelld"/>
    <x v="1"/>
    <x v="1"/>
    <x v="2"/>
    <x v="373"/>
    <x v="7"/>
  </r>
  <r>
    <s v="AD01-9362"/>
    <x v="2"/>
    <s v="Nov"/>
    <x v="1"/>
    <x v="1"/>
    <s v="Cancelld"/>
    <x v="1"/>
    <x v="1"/>
    <x v="2"/>
    <x v="185"/>
    <x v="7"/>
  </r>
  <r>
    <s v="AD01-9365"/>
    <x v="2"/>
    <s v="Nov"/>
    <x v="1"/>
    <x v="1"/>
    <s v="Cancelld"/>
    <x v="1"/>
    <x v="1"/>
    <x v="2"/>
    <x v="137"/>
    <x v="113"/>
  </r>
  <r>
    <s v="AD01-9361"/>
    <x v="2"/>
    <s v="Nov"/>
    <x v="1"/>
    <x v="1"/>
    <s v="Cancelld"/>
    <x v="1"/>
    <x v="1"/>
    <x v="2"/>
    <x v="138"/>
    <x v="114"/>
  </r>
  <r>
    <s v="AD01-9362"/>
    <x v="2"/>
    <s v="Nov"/>
    <x v="1"/>
    <x v="1"/>
    <s v="Cancelld"/>
    <x v="1"/>
    <x v="1"/>
    <x v="2"/>
    <x v="314"/>
    <x v="281"/>
  </r>
  <r>
    <s v="AD01-9362"/>
    <x v="2"/>
    <s v="Nov"/>
    <x v="1"/>
    <x v="1"/>
    <s v="Cancelld"/>
    <x v="1"/>
    <x v="1"/>
    <x v="2"/>
    <x v="69"/>
    <x v="55"/>
  </r>
  <r>
    <s v="AD01-9362"/>
    <x v="2"/>
    <s v="Nov"/>
    <x v="1"/>
    <x v="1"/>
    <s v="Cancelld"/>
    <x v="1"/>
    <x v="1"/>
    <x v="2"/>
    <x v="160"/>
    <x v="131"/>
  </r>
  <r>
    <s v="AD01-9362"/>
    <x v="2"/>
    <s v="Nov"/>
    <x v="1"/>
    <x v="1"/>
    <s v="Cancelld"/>
    <x v="1"/>
    <x v="1"/>
    <x v="2"/>
    <x v="515"/>
    <x v="506"/>
  </r>
  <r>
    <s v="AD01-9362"/>
    <x v="2"/>
    <s v="Nov"/>
    <x v="1"/>
    <x v="1"/>
    <s v="Cancelld"/>
    <x v="1"/>
    <x v="1"/>
    <x v="2"/>
    <x v="328"/>
    <x v="297"/>
  </r>
  <r>
    <s v="AD01-9362"/>
    <x v="2"/>
    <s v="Nov"/>
    <x v="1"/>
    <x v="1"/>
    <s v="Cancelld"/>
    <x v="1"/>
    <x v="1"/>
    <x v="2"/>
    <x v="142"/>
    <x v="117"/>
  </r>
  <r>
    <s v="AD01-9362"/>
    <x v="2"/>
    <s v="Oct"/>
    <x v="1"/>
    <x v="1"/>
    <s v="Cancelld"/>
    <x v="1"/>
    <x v="1"/>
    <x v="2"/>
    <x v="125"/>
    <x v="103"/>
  </r>
  <r>
    <s v="AD01-9362"/>
    <x v="2"/>
    <s v="Oct"/>
    <x v="1"/>
    <x v="1"/>
    <s v="Cancelld"/>
    <x v="1"/>
    <x v="1"/>
    <x v="2"/>
    <x v="74"/>
    <x v="60"/>
  </r>
  <r>
    <s v="AD01-9362"/>
    <x v="2"/>
    <s v="Oct"/>
    <x v="1"/>
    <x v="1"/>
    <s v="Cancelld"/>
    <x v="1"/>
    <x v="1"/>
    <x v="2"/>
    <x v="297"/>
    <x v="277"/>
  </r>
  <r>
    <s v="AD01-9362"/>
    <x v="2"/>
    <s v="Oct"/>
    <x v="1"/>
    <x v="1"/>
    <s v="Cancelld"/>
    <x v="1"/>
    <x v="1"/>
    <x v="2"/>
    <x v="75"/>
    <x v="62"/>
  </r>
  <r>
    <s v="AD01-9364"/>
    <x v="2"/>
    <s v="Oct"/>
    <x v="1"/>
    <x v="1"/>
    <s v="Cancelld"/>
    <x v="1"/>
    <x v="1"/>
    <x v="2"/>
    <x v="76"/>
    <x v="63"/>
  </r>
  <r>
    <s v="AD01-9362"/>
    <x v="2"/>
    <s v="Oct"/>
    <x v="1"/>
    <x v="1"/>
    <s v="Cancelld"/>
    <x v="1"/>
    <x v="1"/>
    <x v="2"/>
    <x v="394"/>
    <x v="361"/>
  </r>
  <r>
    <s v="AD01-9362"/>
    <x v="2"/>
    <s v="Oct"/>
    <x v="1"/>
    <x v="1"/>
    <s v="Cancelld"/>
    <x v="1"/>
    <x v="1"/>
    <x v="2"/>
    <x v="469"/>
    <x v="438"/>
  </r>
  <r>
    <s v="AD01-9361"/>
    <x v="2"/>
    <s v="Oct"/>
    <x v="1"/>
    <x v="1"/>
    <s v="Cancelld"/>
    <x v="1"/>
    <x v="1"/>
    <x v="2"/>
    <x v="461"/>
    <x v="430"/>
  </r>
  <r>
    <s v="AD01-9361"/>
    <x v="2"/>
    <s v="Oct"/>
    <x v="1"/>
    <x v="1"/>
    <s v="Cancelld"/>
    <x v="1"/>
    <x v="1"/>
    <x v="2"/>
    <x v="566"/>
    <x v="557"/>
  </r>
  <r>
    <s v="AD01-9364"/>
    <x v="2"/>
    <s v="Oct"/>
    <x v="1"/>
    <x v="1"/>
    <s v="Cancelld"/>
    <x v="1"/>
    <x v="1"/>
    <x v="2"/>
    <x v="567"/>
    <x v="558"/>
  </r>
  <r>
    <s v="AD01-9364"/>
    <x v="2"/>
    <s v="Oct"/>
    <x v="1"/>
    <x v="1"/>
    <s v="Cancelld"/>
    <x v="1"/>
    <x v="1"/>
    <x v="2"/>
    <x v="568"/>
    <x v="559"/>
  </r>
  <r>
    <s v="AD01-9361"/>
    <x v="2"/>
    <s v="Oct"/>
    <x v="1"/>
    <x v="1"/>
    <s v="Cancelld"/>
    <x v="1"/>
    <x v="1"/>
    <x v="2"/>
    <x v="331"/>
    <x v="7"/>
  </r>
  <r>
    <s v="AD01-9361"/>
    <x v="2"/>
    <s v="Oct"/>
    <x v="1"/>
    <x v="1"/>
    <s v="Cancelld"/>
    <x v="1"/>
    <x v="1"/>
    <x v="2"/>
    <x v="24"/>
    <x v="7"/>
  </r>
  <r>
    <s v="AD01-9362"/>
    <x v="2"/>
    <s v="Oct"/>
    <x v="1"/>
    <x v="1"/>
    <s v="Cancelld"/>
    <x v="1"/>
    <x v="1"/>
    <x v="2"/>
    <x v="116"/>
    <x v="96"/>
  </r>
  <r>
    <s v="AD01-9362"/>
    <x v="2"/>
    <s v="Oct"/>
    <x v="1"/>
    <x v="1"/>
    <s v="Cancelld"/>
    <x v="1"/>
    <x v="1"/>
    <x v="2"/>
    <x v="177"/>
    <x v="145"/>
  </r>
  <r>
    <s v="AD01-9362"/>
    <x v="2"/>
    <s v="Oct"/>
    <x v="1"/>
    <x v="1"/>
    <s v="Cancelld"/>
    <x v="1"/>
    <x v="1"/>
    <x v="2"/>
    <x v="178"/>
    <x v="146"/>
  </r>
  <r>
    <s v="AD01-9362"/>
    <x v="2"/>
    <s v="Oct"/>
    <x v="1"/>
    <x v="1"/>
    <s v="Cancelld"/>
    <x v="1"/>
    <x v="1"/>
    <x v="2"/>
    <x v="136"/>
    <x v="112"/>
  </r>
  <r>
    <s v="AD01-9364"/>
    <x v="2"/>
    <s v="Oct"/>
    <x v="1"/>
    <x v="1"/>
    <s v="Cancelld"/>
    <x v="1"/>
    <x v="1"/>
    <x v="2"/>
    <x v="313"/>
    <x v="280"/>
  </r>
  <r>
    <s v="AD01-9364"/>
    <x v="2"/>
    <s v="Oct"/>
    <x v="1"/>
    <x v="1"/>
    <s v="Cancelld"/>
    <x v="1"/>
    <x v="1"/>
    <x v="2"/>
    <x v="84"/>
    <x v="69"/>
  </r>
  <r>
    <s v="AD01-9362"/>
    <x v="2"/>
    <s v="Oct"/>
    <x v="1"/>
    <x v="1"/>
    <s v="Cancelld"/>
    <x v="1"/>
    <x v="1"/>
    <x v="2"/>
    <x v="85"/>
    <x v="70"/>
  </r>
  <r>
    <s v="AD01-9364"/>
    <x v="2"/>
    <s v="Oct"/>
    <x v="1"/>
    <x v="1"/>
    <s v="Cancelld"/>
    <x v="1"/>
    <x v="1"/>
    <x v="2"/>
    <x v="347"/>
    <x v="317"/>
  </r>
  <r>
    <s v="AD01-9362"/>
    <x v="2"/>
    <s v="Oct"/>
    <x v="1"/>
    <x v="1"/>
    <s v="Cancelld"/>
    <x v="1"/>
    <x v="1"/>
    <x v="2"/>
    <x v="187"/>
    <x v="153"/>
  </r>
  <r>
    <s v="AD01-9361"/>
    <x v="2"/>
    <s v="Sep"/>
    <x v="1"/>
    <x v="1"/>
    <s v="Cancelld"/>
    <x v="1"/>
    <x v="1"/>
    <x v="2"/>
    <x v="166"/>
    <x v="137"/>
  </r>
  <r>
    <s v="AD01-9361"/>
    <x v="2"/>
    <s v="Sep"/>
    <x v="1"/>
    <x v="1"/>
    <s v="Cancelld"/>
    <x v="1"/>
    <x v="1"/>
    <x v="2"/>
    <x v="88"/>
    <x v="173"/>
  </r>
  <r>
    <s v="AD01-9362"/>
    <x v="2"/>
    <s v="Sep"/>
    <x v="1"/>
    <x v="1"/>
    <s v="Cancelld"/>
    <x v="1"/>
    <x v="1"/>
    <x v="2"/>
    <x v="89"/>
    <x v="74"/>
  </r>
  <r>
    <s v="AD01-9361"/>
    <x v="2"/>
    <s v="Sep"/>
    <x v="1"/>
    <x v="1"/>
    <s v="Cancelld"/>
    <x v="1"/>
    <x v="1"/>
    <x v="2"/>
    <x v="234"/>
    <x v="284"/>
  </r>
  <r>
    <s v="AD01-9364"/>
    <x v="2"/>
    <s v="Sep"/>
    <x v="1"/>
    <x v="1"/>
    <s v="Cancelld"/>
    <x v="1"/>
    <x v="1"/>
    <x v="2"/>
    <x v="91"/>
    <x v="77"/>
  </r>
  <r>
    <s v="AD01-9362"/>
    <x v="2"/>
    <s v="Sep"/>
    <x v="1"/>
    <x v="1"/>
    <s v="Cancelld"/>
    <x v="1"/>
    <x v="1"/>
    <x v="2"/>
    <x v="92"/>
    <x v="78"/>
  </r>
  <r>
    <s v="AD01-9361"/>
    <x v="2"/>
    <s v="Sep"/>
    <x v="1"/>
    <x v="1"/>
    <s v="Cancelld"/>
    <x v="1"/>
    <x v="1"/>
    <x v="2"/>
    <x v="412"/>
    <x v="375"/>
  </r>
  <r>
    <s v="AD01-9365"/>
    <x v="2"/>
    <s v="Sep"/>
    <x v="1"/>
    <x v="1"/>
    <s v="Cancelld"/>
    <x v="1"/>
    <x v="1"/>
    <x v="2"/>
    <x v="482"/>
    <x v="451"/>
  </r>
  <r>
    <s v="AD01-9365"/>
    <x v="2"/>
    <s v="Sep"/>
    <x v="1"/>
    <x v="1"/>
    <s v="Cancelld"/>
    <x v="1"/>
    <x v="1"/>
    <x v="2"/>
    <x v="436"/>
    <x v="400"/>
  </r>
  <r>
    <s v="AD01-9364"/>
    <x v="2"/>
    <s v="Sep"/>
    <x v="1"/>
    <x v="1"/>
    <s v="Cancelld"/>
    <x v="1"/>
    <x v="1"/>
    <x v="2"/>
    <x v="569"/>
    <x v="560"/>
  </r>
  <r>
    <s v="AD01-9362"/>
    <x v="2"/>
    <s v="Sep"/>
    <x v="1"/>
    <x v="1"/>
    <s v="Cancelld"/>
    <x v="1"/>
    <x v="1"/>
    <x v="2"/>
    <x v="570"/>
    <x v="561"/>
  </r>
  <r>
    <s v="AD01-9365"/>
    <x v="2"/>
    <s v="Sep"/>
    <x v="1"/>
    <x v="1"/>
    <s v="Cancelld"/>
    <x v="1"/>
    <x v="1"/>
    <x v="2"/>
    <x v="351"/>
    <x v="7"/>
  </r>
  <r>
    <s v="AD01-9361"/>
    <x v="2"/>
    <s v="Sep"/>
    <x v="1"/>
    <x v="1"/>
    <s v="Cancelld"/>
    <x v="1"/>
    <x v="1"/>
    <x v="2"/>
    <x v="115"/>
    <x v="95"/>
  </r>
  <r>
    <s v="AD01-9361"/>
    <x v="2"/>
    <s v="Sep"/>
    <x v="1"/>
    <x v="1"/>
    <s v="Cancelld"/>
    <x v="1"/>
    <x v="1"/>
    <x v="2"/>
    <x v="13"/>
    <x v="11"/>
  </r>
  <r>
    <s v="AD01-9365"/>
    <x v="2"/>
    <s v="Sep"/>
    <x v="1"/>
    <x v="1"/>
    <s v="Cancelld"/>
    <x v="1"/>
    <x v="1"/>
    <x v="2"/>
    <x v="14"/>
    <x v="12"/>
  </r>
  <r>
    <s v="AD01-9364"/>
    <x v="2"/>
    <s v="Sep"/>
    <x v="1"/>
    <x v="1"/>
    <s v="Cancelld"/>
    <x v="1"/>
    <x v="1"/>
    <x v="2"/>
    <x v="15"/>
    <x v="13"/>
  </r>
  <r>
    <s v="AD01-9362"/>
    <x v="2"/>
    <s v="Sep"/>
    <x v="1"/>
    <x v="1"/>
    <s v="Cancelld"/>
    <x v="1"/>
    <x v="1"/>
    <x v="2"/>
    <x v="318"/>
    <x v="287"/>
  </r>
  <r>
    <s v="AD01-9364"/>
    <x v="2"/>
    <s v="Sep"/>
    <x v="1"/>
    <x v="1"/>
    <s v="Cancelld"/>
    <x v="1"/>
    <x v="1"/>
    <x v="2"/>
    <x v="99"/>
    <x v="82"/>
  </r>
  <r>
    <s v="AD01-9361"/>
    <x v="2"/>
    <s v="Sep"/>
    <x v="1"/>
    <x v="1"/>
    <s v="Cancelld"/>
    <x v="1"/>
    <x v="1"/>
    <x v="2"/>
    <x v="312"/>
    <x v="276"/>
  </r>
  <r>
    <s v="AD01-9362"/>
    <x v="2"/>
    <s v="Sep"/>
    <x v="1"/>
    <x v="1"/>
    <s v="Cancelld"/>
    <x v="1"/>
    <x v="1"/>
    <x v="2"/>
    <x v="523"/>
    <x v="514"/>
  </r>
  <r>
    <s v="AD01-9362"/>
    <x v="2"/>
    <s v="Sep"/>
    <x v="1"/>
    <x v="1"/>
    <s v="Cancelld"/>
    <x v="1"/>
    <x v="1"/>
    <x v="2"/>
    <x v="354"/>
    <x v="323"/>
  </r>
  <r>
    <s v="AD01-9361"/>
    <x v="2"/>
    <s v="Sep"/>
    <x v="1"/>
    <x v="1"/>
    <s v="Cancelld"/>
    <x v="1"/>
    <x v="1"/>
    <x v="2"/>
    <x v="186"/>
    <x v="152"/>
  </r>
  <r>
    <s v="AD01-9361"/>
    <x v="3"/>
    <s v="Apr"/>
    <x v="0"/>
    <x v="1"/>
    <s v="Order assembled"/>
    <x v="0"/>
    <x v="0"/>
    <x v="1"/>
    <x v="147"/>
    <x v="562"/>
  </r>
  <r>
    <s v="AD01-9362"/>
    <x v="3"/>
    <s v="Apr"/>
    <x v="0"/>
    <x v="1"/>
    <s v="Order assembled"/>
    <x v="0"/>
    <x v="0"/>
    <x v="1"/>
    <x v="164"/>
    <x v="135"/>
  </r>
  <r>
    <s v="AD01-9363"/>
    <x v="3"/>
    <s v="Apr"/>
    <x v="0"/>
    <x v="1"/>
    <s v="Order assembled"/>
    <x v="0"/>
    <x v="0"/>
    <x v="1"/>
    <x v="285"/>
    <x v="301"/>
  </r>
  <r>
    <s v="AD01-9362"/>
    <x v="3"/>
    <s v="Apr"/>
    <x v="0"/>
    <x v="1"/>
    <s v="Order assembled"/>
    <x v="0"/>
    <x v="0"/>
    <x v="1"/>
    <x v="249"/>
    <x v="283"/>
  </r>
  <r>
    <s v="AD01-9362"/>
    <x v="3"/>
    <s v="Apr"/>
    <x v="0"/>
    <x v="1"/>
    <s v="Order assembled"/>
    <x v="0"/>
    <x v="0"/>
    <x v="1"/>
    <x v="571"/>
    <x v="563"/>
  </r>
  <r>
    <s v="AD01-9361"/>
    <x v="3"/>
    <s v="Apr"/>
    <x v="0"/>
    <x v="1"/>
    <s v="Order assembled"/>
    <x v="0"/>
    <x v="0"/>
    <x v="1"/>
    <x v="572"/>
    <x v="564"/>
  </r>
  <r>
    <s v="AD01-9361"/>
    <x v="3"/>
    <s v="Apr"/>
    <x v="0"/>
    <x v="1"/>
    <s v="Order assembled"/>
    <x v="0"/>
    <x v="0"/>
    <x v="1"/>
    <x v="156"/>
    <x v="128"/>
  </r>
  <r>
    <s v="AD01-9362"/>
    <x v="3"/>
    <s v="Apr"/>
    <x v="0"/>
    <x v="1"/>
    <s v="Order assembled"/>
    <x v="0"/>
    <x v="0"/>
    <x v="1"/>
    <x v="378"/>
    <x v="7"/>
  </r>
  <r>
    <s v="AD01-9362"/>
    <x v="3"/>
    <s v="Apr"/>
    <x v="0"/>
    <x v="1"/>
    <s v="Order assembled"/>
    <x v="0"/>
    <x v="0"/>
    <x v="1"/>
    <x v="350"/>
    <x v="319"/>
  </r>
  <r>
    <s v="AD01-9363"/>
    <x v="3"/>
    <s v="Apr"/>
    <x v="0"/>
    <x v="1"/>
    <s v="Order assembled"/>
    <x v="0"/>
    <x v="0"/>
    <x v="1"/>
    <x v="316"/>
    <x v="285"/>
  </r>
  <r>
    <s v="AD01-9362"/>
    <x v="3"/>
    <s v="Apr"/>
    <x v="0"/>
    <x v="1"/>
    <s v="Order assembled"/>
    <x v="0"/>
    <x v="0"/>
    <x v="1"/>
    <x v="289"/>
    <x v="245"/>
  </r>
  <r>
    <s v="AD01-9361"/>
    <x v="3"/>
    <s v="Apr"/>
    <x v="0"/>
    <x v="1"/>
    <s v="Order assembled"/>
    <x v="0"/>
    <x v="0"/>
    <x v="1"/>
    <x v="139"/>
    <x v="565"/>
  </r>
  <r>
    <s v="AD01-9363"/>
    <x v="3"/>
    <s v="Aug"/>
    <x v="0"/>
    <x v="1"/>
    <s v="Order assembled"/>
    <x v="0"/>
    <x v="0"/>
    <x v="1"/>
    <x v="1"/>
    <x v="566"/>
  </r>
  <r>
    <s v="AD01-9361"/>
    <x v="3"/>
    <s v="Aug"/>
    <x v="0"/>
    <x v="1"/>
    <s v="Order assembled"/>
    <x v="0"/>
    <x v="0"/>
    <x v="1"/>
    <x v="126"/>
    <x v="104"/>
  </r>
  <r>
    <s v="AD01-9362"/>
    <x v="3"/>
    <s v="Aug"/>
    <x v="0"/>
    <x v="0"/>
    <s v="Order assembled"/>
    <x v="0"/>
    <x v="0"/>
    <x v="1"/>
    <x v="256"/>
    <x v="208"/>
  </r>
  <r>
    <s v="AD01-9361"/>
    <x v="3"/>
    <s v="Aug"/>
    <x v="0"/>
    <x v="0"/>
    <s v="Order assembled"/>
    <x v="0"/>
    <x v="0"/>
    <x v="1"/>
    <x v="274"/>
    <x v="278"/>
  </r>
  <r>
    <s v="AD01-9362"/>
    <x v="3"/>
    <s v="Aug"/>
    <x v="0"/>
    <x v="0"/>
    <s v="Order assembled"/>
    <x v="0"/>
    <x v="0"/>
    <x v="1"/>
    <x v="573"/>
    <x v="567"/>
  </r>
  <r>
    <s v="AD01-9362"/>
    <x v="3"/>
    <s v="Aug"/>
    <x v="0"/>
    <x v="0"/>
    <s v="Order assembled"/>
    <x v="0"/>
    <x v="0"/>
    <x v="1"/>
    <x v="412"/>
    <x v="7"/>
  </r>
  <r>
    <s v="AD01-9361"/>
    <x v="3"/>
    <s v="Aug"/>
    <x v="0"/>
    <x v="0"/>
    <s v="Order assembled"/>
    <x v="0"/>
    <x v="0"/>
    <x v="1"/>
    <x v="263"/>
    <x v="215"/>
  </r>
  <r>
    <s v="AD01-9362"/>
    <x v="3"/>
    <s v="Aug"/>
    <x v="0"/>
    <x v="0"/>
    <s v="Order assembled"/>
    <x v="0"/>
    <x v="0"/>
    <x v="1"/>
    <x v="314"/>
    <x v="281"/>
  </r>
  <r>
    <s v="AD01-9361"/>
    <x v="3"/>
    <s v="Aug"/>
    <x v="0"/>
    <x v="0"/>
    <s v="Order assembled"/>
    <x v="0"/>
    <x v="0"/>
    <x v="1"/>
    <x v="268"/>
    <x v="221"/>
  </r>
  <r>
    <s v="AD01-9363"/>
    <x v="3"/>
    <s v="Aug"/>
    <x v="0"/>
    <x v="0"/>
    <s v="Order assembled"/>
    <x v="0"/>
    <x v="0"/>
    <x v="1"/>
    <x v="229"/>
    <x v="568"/>
  </r>
  <r>
    <s v="AD01-9363"/>
    <x v="3"/>
    <s v="Dec"/>
    <x v="0"/>
    <x v="0"/>
    <s v="Order assembled"/>
    <x v="0"/>
    <x v="0"/>
    <x v="1"/>
    <x v="125"/>
    <x v="569"/>
  </r>
  <r>
    <s v="AD01-9361"/>
    <x v="3"/>
    <s v="Dec"/>
    <x v="0"/>
    <x v="0"/>
    <s v="Order assembled"/>
    <x v="0"/>
    <x v="0"/>
    <x v="1"/>
    <x v="89"/>
    <x v="74"/>
  </r>
  <r>
    <s v="AD01-9362"/>
    <x v="3"/>
    <s v="Dec"/>
    <x v="0"/>
    <x v="0"/>
    <s v="Order assembled"/>
    <x v="0"/>
    <x v="0"/>
    <x v="1"/>
    <x v="297"/>
    <x v="277"/>
  </r>
  <r>
    <s v="AD01-9362"/>
    <x v="3"/>
    <s v="Dec"/>
    <x v="0"/>
    <x v="0"/>
    <s v="Order assembled"/>
    <x v="0"/>
    <x v="0"/>
    <x v="1"/>
    <x v="76"/>
    <x v="63"/>
  </r>
  <r>
    <s v="AD01-9362"/>
    <x v="3"/>
    <s v="Dec"/>
    <x v="0"/>
    <x v="0"/>
    <s v="Order assembled"/>
    <x v="0"/>
    <x v="0"/>
    <x v="1"/>
    <x v="17"/>
    <x v="570"/>
  </r>
  <r>
    <s v="AD01-9362"/>
    <x v="3"/>
    <s v="Dec"/>
    <x v="0"/>
    <x v="0"/>
    <s v="Order assembled"/>
    <x v="0"/>
    <x v="0"/>
    <x v="1"/>
    <x v="136"/>
    <x v="112"/>
  </r>
  <r>
    <s v="AD01-9362"/>
    <x v="3"/>
    <s v="Dec"/>
    <x v="0"/>
    <x v="0"/>
    <s v="Order assembled"/>
    <x v="0"/>
    <x v="0"/>
    <x v="1"/>
    <x v="313"/>
    <x v="280"/>
  </r>
  <r>
    <s v="AD01-9362"/>
    <x v="3"/>
    <s v="Dec"/>
    <x v="0"/>
    <x v="0"/>
    <s v="Order assembled"/>
    <x v="0"/>
    <x v="0"/>
    <x v="1"/>
    <x v="85"/>
    <x v="70"/>
  </r>
  <r>
    <s v="AD01-9361"/>
    <x v="3"/>
    <s v="Dec"/>
    <x v="0"/>
    <x v="0"/>
    <s v="Order assembled"/>
    <x v="0"/>
    <x v="0"/>
    <x v="1"/>
    <x v="301"/>
    <x v="258"/>
  </r>
  <r>
    <s v="AD01-9363"/>
    <x v="3"/>
    <s v="Dec"/>
    <x v="0"/>
    <x v="0"/>
    <s v="Order assembled"/>
    <x v="0"/>
    <x v="0"/>
    <x v="1"/>
    <x v="401"/>
    <x v="571"/>
  </r>
  <r>
    <s v="AD01-9365"/>
    <x v="3"/>
    <s v="Feb"/>
    <x v="0"/>
    <x v="0"/>
    <s v="Order assembled"/>
    <x v="0"/>
    <x v="0"/>
    <x v="1"/>
    <x v="233"/>
    <x v="572"/>
  </r>
  <r>
    <s v="AD01-9361"/>
    <x v="3"/>
    <s v="Feb"/>
    <x v="0"/>
    <x v="0"/>
    <s v="Order assembled"/>
    <x v="0"/>
    <x v="0"/>
    <x v="1"/>
    <x v="105"/>
    <x v="88"/>
  </r>
  <r>
    <s v="AD01-9361"/>
    <x v="3"/>
    <s v="Feb"/>
    <x v="0"/>
    <x v="0"/>
    <s v="Order assembled"/>
    <x v="0"/>
    <x v="0"/>
    <x v="1"/>
    <x v="235"/>
    <x v="330"/>
  </r>
  <r>
    <s v="AD01-9361"/>
    <x v="3"/>
    <s v="Feb"/>
    <x v="0"/>
    <x v="0"/>
    <s v="Order assembled"/>
    <x v="0"/>
    <x v="0"/>
    <x v="1"/>
    <x v="255"/>
    <x v="207"/>
  </r>
  <r>
    <s v="AD01-9362"/>
    <x v="3"/>
    <s v="Feb"/>
    <x v="0"/>
    <x v="0"/>
    <s v="Order assembled"/>
    <x v="0"/>
    <x v="0"/>
    <x v="1"/>
    <x v="94"/>
    <x v="573"/>
  </r>
  <r>
    <s v="AD01-9364"/>
    <x v="3"/>
    <s v="Feb"/>
    <x v="0"/>
    <x v="0"/>
    <s v="Order assembled"/>
    <x v="0"/>
    <x v="0"/>
    <x v="1"/>
    <x v="574"/>
    <x v="574"/>
  </r>
  <r>
    <s v="AD01-9364"/>
    <x v="3"/>
    <s v="Feb"/>
    <x v="0"/>
    <x v="0"/>
    <s v="Order assembled"/>
    <x v="0"/>
    <x v="0"/>
    <x v="1"/>
    <x v="239"/>
    <x v="190"/>
  </r>
  <r>
    <s v="AD01-9362"/>
    <x v="3"/>
    <s v="Feb"/>
    <x v="0"/>
    <x v="0"/>
    <s v="Order assembled"/>
    <x v="0"/>
    <x v="0"/>
    <x v="1"/>
    <x v="509"/>
    <x v="7"/>
  </r>
  <r>
    <s v="AD01-9362"/>
    <x v="3"/>
    <s v="Feb"/>
    <x v="0"/>
    <x v="0"/>
    <s v="Order assembled"/>
    <x v="0"/>
    <x v="0"/>
    <x v="1"/>
    <x v="377"/>
    <x v="7"/>
  </r>
  <r>
    <s v="AD01-9361"/>
    <x v="3"/>
    <s v="Feb"/>
    <x v="0"/>
    <x v="0"/>
    <s v="Order assembled"/>
    <x v="0"/>
    <x v="0"/>
    <x v="1"/>
    <x v="366"/>
    <x v="335"/>
  </r>
  <r>
    <s v="AD01-9362"/>
    <x v="3"/>
    <s v="Feb"/>
    <x v="0"/>
    <x v="0"/>
    <s v="Order assembled"/>
    <x v="0"/>
    <x v="0"/>
    <x v="1"/>
    <x v="312"/>
    <x v="276"/>
  </r>
  <r>
    <s v="AD01-9361"/>
    <x v="3"/>
    <s v="Feb"/>
    <x v="0"/>
    <x v="0"/>
    <s v="Order assembled"/>
    <x v="0"/>
    <x v="0"/>
    <x v="1"/>
    <x v="262"/>
    <x v="214"/>
  </r>
  <r>
    <s v="AD01-9365"/>
    <x v="3"/>
    <s v="Feb"/>
    <x v="0"/>
    <x v="0"/>
    <s v="Order assembled"/>
    <x v="0"/>
    <x v="0"/>
    <x v="1"/>
    <x v="17"/>
    <x v="570"/>
  </r>
  <r>
    <s v="AD01-9364"/>
    <x v="3"/>
    <s v="Jan"/>
    <x v="0"/>
    <x v="0"/>
    <s v="Order assembled"/>
    <x v="0"/>
    <x v="0"/>
    <x v="1"/>
    <x v="290"/>
    <x v="246"/>
  </r>
  <r>
    <s v="AD01-9362"/>
    <x v="3"/>
    <s v="Jan"/>
    <x v="0"/>
    <x v="0"/>
    <s v="Order assembled"/>
    <x v="0"/>
    <x v="0"/>
    <x v="1"/>
    <x v="127"/>
    <x v="105"/>
  </r>
  <r>
    <s v="AD01-9361"/>
    <x v="3"/>
    <s v="Jan"/>
    <x v="0"/>
    <x v="0"/>
    <s v="Order assembled"/>
    <x v="0"/>
    <x v="0"/>
    <x v="1"/>
    <x v="0"/>
    <x v="0"/>
  </r>
  <r>
    <s v="AD01-9361"/>
    <x v="3"/>
    <s v="Jan"/>
    <x v="0"/>
    <x v="0"/>
    <s v="Order assembled"/>
    <x v="0"/>
    <x v="0"/>
    <x v="1"/>
    <x v="291"/>
    <x v="290"/>
  </r>
  <r>
    <s v="AD01-9365"/>
    <x v="3"/>
    <s v="Jan"/>
    <x v="0"/>
    <x v="0"/>
    <s v="Order assembled"/>
    <x v="0"/>
    <x v="0"/>
    <x v="1"/>
    <x v="236"/>
    <x v="275"/>
  </r>
  <r>
    <s v="AD01-9361"/>
    <x v="3"/>
    <s v="Jan"/>
    <x v="0"/>
    <x v="0"/>
    <s v="Order assembled"/>
    <x v="0"/>
    <x v="0"/>
    <x v="1"/>
    <x v="244"/>
    <x v="206"/>
  </r>
  <r>
    <s v="AD01-9361"/>
    <x v="3"/>
    <s v="Jan"/>
    <x v="0"/>
    <x v="0"/>
    <s v="Order assembled"/>
    <x v="0"/>
    <x v="0"/>
    <x v="1"/>
    <x v="422"/>
    <x v="575"/>
  </r>
  <r>
    <s v="AD01-9362"/>
    <x v="3"/>
    <s v="Jan"/>
    <x v="0"/>
    <x v="0"/>
    <s v="Order assembled"/>
    <x v="0"/>
    <x v="0"/>
    <x v="1"/>
    <x v="575"/>
    <x v="576"/>
  </r>
  <r>
    <s v="AD01-9361"/>
    <x v="3"/>
    <s v="Jan"/>
    <x v="0"/>
    <x v="0"/>
    <s v="Order assembled"/>
    <x v="0"/>
    <x v="0"/>
    <x v="1"/>
    <x v="576"/>
    <x v="577"/>
  </r>
  <r>
    <s v="AD01-9361"/>
    <x v="3"/>
    <s v="Jan"/>
    <x v="0"/>
    <x v="0"/>
    <s v="Order assembled"/>
    <x v="0"/>
    <x v="0"/>
    <x v="1"/>
    <x v="293"/>
    <x v="249"/>
  </r>
  <r>
    <s v="AD01-9361"/>
    <x v="3"/>
    <s v="Jan"/>
    <x v="0"/>
    <x v="0"/>
    <s v="Order assembled"/>
    <x v="0"/>
    <x v="0"/>
    <x v="1"/>
    <x v="73"/>
    <x v="7"/>
  </r>
  <r>
    <s v="AD01-9361"/>
    <x v="3"/>
    <s v="Jan"/>
    <x v="0"/>
    <x v="0"/>
    <s v="Order assembled"/>
    <x v="0"/>
    <x v="0"/>
    <x v="1"/>
    <x v="325"/>
    <x v="294"/>
  </r>
  <r>
    <s v="AD01-9364"/>
    <x v="3"/>
    <s v="Jan"/>
    <x v="0"/>
    <x v="0"/>
    <s v="Order assembled"/>
    <x v="0"/>
    <x v="0"/>
    <x v="1"/>
    <x v="315"/>
    <x v="282"/>
  </r>
  <r>
    <s v="AD01-9361"/>
    <x v="3"/>
    <s v="Jan"/>
    <x v="0"/>
    <x v="0"/>
    <s v="Order assembled"/>
    <x v="0"/>
    <x v="0"/>
    <x v="1"/>
    <x v="261"/>
    <x v="213"/>
  </r>
  <r>
    <s v="AD01-9361"/>
    <x v="3"/>
    <s v="Jan"/>
    <x v="0"/>
    <x v="0"/>
    <s v="Order assembled"/>
    <x v="0"/>
    <x v="0"/>
    <x v="1"/>
    <x v="242"/>
    <x v="193"/>
  </r>
  <r>
    <s v="AD01-9362"/>
    <x v="3"/>
    <s v="Jan"/>
    <x v="0"/>
    <x v="0"/>
    <s v="Order assembled"/>
    <x v="0"/>
    <x v="0"/>
    <x v="1"/>
    <x v="296"/>
    <x v="253"/>
  </r>
  <r>
    <s v="AD01-9364"/>
    <x v="3"/>
    <s v="Jan"/>
    <x v="0"/>
    <x v="0"/>
    <s v="Order assembled"/>
    <x v="0"/>
    <x v="0"/>
    <x v="1"/>
    <x v="82"/>
    <x v="578"/>
  </r>
  <r>
    <s v="AD01-9361"/>
    <x v="3"/>
    <s v="Jul"/>
    <x v="0"/>
    <x v="0"/>
    <s v="Order assembled"/>
    <x v="0"/>
    <x v="0"/>
    <x v="1"/>
    <x v="0"/>
    <x v="579"/>
  </r>
  <r>
    <s v="AD01-9361"/>
    <x v="3"/>
    <s v="Jul"/>
    <x v="0"/>
    <x v="0"/>
    <s v="Order assembled"/>
    <x v="0"/>
    <x v="0"/>
    <x v="1"/>
    <x v="125"/>
    <x v="103"/>
  </r>
  <r>
    <s v="AD01-9364"/>
    <x v="3"/>
    <s v="Jul"/>
    <x v="0"/>
    <x v="0"/>
    <s v="Order assembled"/>
    <x v="0"/>
    <x v="0"/>
    <x v="1"/>
    <x v="255"/>
    <x v="207"/>
  </r>
  <r>
    <s v="AD01-9363"/>
    <x v="3"/>
    <s v="Jul"/>
    <x v="0"/>
    <x v="0"/>
    <s v="Order assembled"/>
    <x v="0"/>
    <x v="0"/>
    <x v="1"/>
    <x v="297"/>
    <x v="277"/>
  </r>
  <r>
    <s v="AD01-9361"/>
    <x v="3"/>
    <s v="Jul"/>
    <x v="0"/>
    <x v="0"/>
    <s v="Order assembled"/>
    <x v="0"/>
    <x v="0"/>
    <x v="1"/>
    <x v="577"/>
    <x v="580"/>
  </r>
  <r>
    <s v="AD01-9364"/>
    <x v="3"/>
    <s v="Jul"/>
    <x v="0"/>
    <x v="0"/>
    <s v="Order assembled"/>
    <x v="0"/>
    <x v="0"/>
    <x v="1"/>
    <x v="578"/>
    <x v="581"/>
  </r>
  <r>
    <s v="AD01-9364"/>
    <x v="3"/>
    <s v="Jul"/>
    <x v="0"/>
    <x v="0"/>
    <s v="Order assembled"/>
    <x v="0"/>
    <x v="0"/>
    <x v="1"/>
    <x v="14"/>
    <x v="12"/>
  </r>
  <r>
    <s v="AD01-9361"/>
    <x v="3"/>
    <s v="Jul"/>
    <x v="0"/>
    <x v="0"/>
    <s v="Order assembled"/>
    <x v="0"/>
    <x v="0"/>
    <x v="1"/>
    <x v="424"/>
    <x v="7"/>
  </r>
  <r>
    <s v="AD01-9363"/>
    <x v="3"/>
    <s v="Jul"/>
    <x v="0"/>
    <x v="0"/>
    <s v="Order assembled"/>
    <x v="0"/>
    <x v="0"/>
    <x v="1"/>
    <x v="262"/>
    <x v="214"/>
  </r>
  <r>
    <s v="AD01-9364"/>
    <x v="3"/>
    <s v="Jul"/>
    <x v="0"/>
    <x v="0"/>
    <s v="Order assembled"/>
    <x v="0"/>
    <x v="0"/>
    <x v="1"/>
    <x v="313"/>
    <x v="280"/>
  </r>
  <r>
    <s v="AD01-9361"/>
    <x v="3"/>
    <s v="Jul"/>
    <x v="0"/>
    <x v="0"/>
    <s v="Order assembled"/>
    <x v="0"/>
    <x v="0"/>
    <x v="1"/>
    <x v="280"/>
    <x v="233"/>
  </r>
  <r>
    <s v="AD01-9361"/>
    <x v="3"/>
    <s v="Jul"/>
    <x v="0"/>
    <x v="0"/>
    <s v="Order assembled"/>
    <x v="0"/>
    <x v="0"/>
    <x v="1"/>
    <x v="43"/>
    <x v="582"/>
  </r>
  <r>
    <s v="AD01-9361"/>
    <x v="3"/>
    <s v="Jun"/>
    <x v="0"/>
    <x v="0"/>
    <s v="Order assembled"/>
    <x v="0"/>
    <x v="0"/>
    <x v="1"/>
    <x v="166"/>
    <x v="137"/>
  </r>
  <r>
    <s v="AD01-9362"/>
    <x v="3"/>
    <s v="Jun"/>
    <x v="0"/>
    <x v="0"/>
    <s v="Order assembled"/>
    <x v="0"/>
    <x v="0"/>
    <x v="1"/>
    <x v="244"/>
    <x v="206"/>
  </r>
  <r>
    <s v="AD01-9361"/>
    <x v="3"/>
    <s v="Jun"/>
    <x v="0"/>
    <x v="0"/>
    <s v="Order assembled"/>
    <x v="0"/>
    <x v="0"/>
    <x v="1"/>
    <x v="234"/>
    <x v="284"/>
  </r>
  <r>
    <s v="AD01-9362"/>
    <x v="3"/>
    <s v="Jun"/>
    <x v="0"/>
    <x v="0"/>
    <s v="Order assembled"/>
    <x v="0"/>
    <x v="0"/>
    <x v="1"/>
    <x v="579"/>
    <x v="583"/>
  </r>
  <r>
    <s v="AD01-9361"/>
    <x v="3"/>
    <s v="Jun"/>
    <x v="0"/>
    <x v="0"/>
    <s v="Order assembled"/>
    <x v="0"/>
    <x v="0"/>
    <x v="1"/>
    <x v="580"/>
    <x v="584"/>
  </r>
  <r>
    <s v="AD01-9361"/>
    <x v="3"/>
    <s v="Jun"/>
    <x v="0"/>
    <x v="0"/>
    <s v="Order assembled"/>
    <x v="0"/>
    <x v="0"/>
    <x v="1"/>
    <x v="13"/>
    <x v="11"/>
  </r>
  <r>
    <s v="AD01-9362"/>
    <x v="3"/>
    <s v="Jun"/>
    <x v="0"/>
    <x v="0"/>
    <s v="Order assembled"/>
    <x v="0"/>
    <x v="0"/>
    <x v="1"/>
    <x v="391"/>
    <x v="7"/>
  </r>
  <r>
    <s v="AD01-9361"/>
    <x v="3"/>
    <s v="Jun"/>
    <x v="0"/>
    <x v="0"/>
    <s v="Order assembled"/>
    <x v="0"/>
    <x v="0"/>
    <x v="1"/>
    <x v="261"/>
    <x v="213"/>
  </r>
  <r>
    <s v="AD01-9362"/>
    <x v="3"/>
    <s v="Jun"/>
    <x v="0"/>
    <x v="0"/>
    <s v="Order assembled"/>
    <x v="0"/>
    <x v="0"/>
    <x v="1"/>
    <x v="318"/>
    <x v="287"/>
  </r>
  <r>
    <s v="AD01-9361"/>
    <x v="3"/>
    <s v="Jun"/>
    <x v="0"/>
    <x v="0"/>
    <s v="Order assembled"/>
    <x v="0"/>
    <x v="0"/>
    <x v="1"/>
    <x v="248"/>
    <x v="199"/>
  </r>
  <r>
    <s v="AD01-9362"/>
    <x v="3"/>
    <s v="Mar"/>
    <x v="0"/>
    <x v="0"/>
    <s v="Order assembled"/>
    <x v="0"/>
    <x v="0"/>
    <x v="1"/>
    <x v="146"/>
    <x v="585"/>
  </r>
  <r>
    <s v="AD01-9362"/>
    <x v="3"/>
    <s v="Mar"/>
    <x v="0"/>
    <x v="0"/>
    <s v="Order assembled"/>
    <x v="0"/>
    <x v="0"/>
    <x v="1"/>
    <x v="1"/>
    <x v="1"/>
  </r>
  <r>
    <s v="AD01-9362"/>
    <x v="3"/>
    <s v="Mar"/>
    <x v="0"/>
    <x v="0"/>
    <s v="Order assembled"/>
    <x v="0"/>
    <x v="0"/>
    <x v="1"/>
    <x v="90"/>
    <x v="76"/>
  </r>
  <r>
    <s v="AD01-9362"/>
    <x v="3"/>
    <s v="Mar"/>
    <x v="0"/>
    <x v="0"/>
    <s v="Order assembled"/>
    <x v="0"/>
    <x v="0"/>
    <x v="1"/>
    <x v="256"/>
    <x v="208"/>
  </r>
  <r>
    <s v="AD01-9361"/>
    <x v="3"/>
    <s v="Mar"/>
    <x v="0"/>
    <x v="0"/>
    <s v="Order assembled"/>
    <x v="0"/>
    <x v="0"/>
    <x v="1"/>
    <x v="581"/>
    <x v="586"/>
  </r>
  <r>
    <s v="AD01-9361"/>
    <x v="3"/>
    <s v="Mar"/>
    <x v="0"/>
    <x v="0"/>
    <s v="Order assembled"/>
    <x v="0"/>
    <x v="0"/>
    <x v="1"/>
    <x v="155"/>
    <x v="127"/>
  </r>
  <r>
    <s v="AD01-9362"/>
    <x v="3"/>
    <s v="Mar"/>
    <x v="0"/>
    <x v="0"/>
    <s v="Order assembled"/>
    <x v="0"/>
    <x v="0"/>
    <x v="1"/>
    <x v="355"/>
    <x v="324"/>
  </r>
  <r>
    <s v="AD01-9362"/>
    <x v="3"/>
    <s v="Mar"/>
    <x v="0"/>
    <x v="0"/>
    <s v="Order assembled"/>
    <x v="0"/>
    <x v="0"/>
    <x v="1"/>
    <x v="263"/>
    <x v="215"/>
  </r>
  <r>
    <s v="AD01-9362"/>
    <x v="3"/>
    <s v="Mar"/>
    <x v="0"/>
    <x v="0"/>
    <s v="Order assembled"/>
    <x v="0"/>
    <x v="0"/>
    <x v="1"/>
    <x v="302"/>
    <x v="259"/>
  </r>
  <r>
    <s v="AD01-9362"/>
    <x v="3"/>
    <s v="Mar"/>
    <x v="0"/>
    <x v="0"/>
    <s v="Order assembled"/>
    <x v="0"/>
    <x v="0"/>
    <x v="1"/>
    <x v="180"/>
    <x v="587"/>
  </r>
  <r>
    <s v="AD01-9362"/>
    <x v="3"/>
    <s v="May"/>
    <x v="0"/>
    <x v="0"/>
    <s v="Order assembled"/>
    <x v="0"/>
    <x v="0"/>
    <x v="1"/>
    <x v="148"/>
    <x v="588"/>
  </r>
  <r>
    <s v="AD01-9361"/>
    <x v="3"/>
    <s v="May"/>
    <x v="0"/>
    <x v="0"/>
    <s v="Order assembled"/>
    <x v="0"/>
    <x v="0"/>
    <x v="1"/>
    <x v="165"/>
    <x v="136"/>
  </r>
  <r>
    <s v="AD01-9362"/>
    <x v="3"/>
    <s v="May"/>
    <x v="0"/>
    <x v="0"/>
    <s v="Order assembled"/>
    <x v="0"/>
    <x v="0"/>
    <x v="1"/>
    <x v="272"/>
    <x v="225"/>
  </r>
  <r>
    <s v="AD01-9361"/>
    <x v="3"/>
    <s v="May"/>
    <x v="0"/>
    <x v="0"/>
    <s v="Order assembled"/>
    <x v="0"/>
    <x v="0"/>
    <x v="1"/>
    <x v="582"/>
    <x v="589"/>
  </r>
  <r>
    <s v="AD01-9364"/>
    <x v="3"/>
    <s v="May"/>
    <x v="0"/>
    <x v="0"/>
    <s v="Order assembled"/>
    <x v="0"/>
    <x v="0"/>
    <x v="1"/>
    <x v="583"/>
    <x v="590"/>
  </r>
  <r>
    <s v="AD01-9364"/>
    <x v="3"/>
    <s v="May"/>
    <x v="0"/>
    <x v="0"/>
    <s v="Order assembled"/>
    <x v="0"/>
    <x v="0"/>
    <x v="1"/>
    <x v="157"/>
    <x v="129"/>
  </r>
  <r>
    <s v="AD01-9361"/>
    <x v="3"/>
    <s v="May"/>
    <x v="0"/>
    <x v="0"/>
    <s v="Order assembled"/>
    <x v="0"/>
    <x v="0"/>
    <x v="1"/>
    <x v="379"/>
    <x v="7"/>
  </r>
  <r>
    <s v="AD01-9362"/>
    <x v="3"/>
    <s v="May"/>
    <x v="0"/>
    <x v="0"/>
    <s v="Order assembled"/>
    <x v="0"/>
    <x v="0"/>
    <x v="1"/>
    <x v="317"/>
    <x v="286"/>
  </r>
  <r>
    <s v="AD01-9361"/>
    <x v="3"/>
    <s v="May"/>
    <x v="0"/>
    <x v="0"/>
    <s v="Order assembled"/>
    <x v="0"/>
    <x v="0"/>
    <x v="1"/>
    <x v="284"/>
    <x v="239"/>
  </r>
  <r>
    <s v="AD01-9362"/>
    <x v="3"/>
    <s v="May"/>
    <x v="0"/>
    <x v="0"/>
    <s v="Order assembled"/>
    <x v="0"/>
    <x v="0"/>
    <x v="1"/>
    <x v="117"/>
    <x v="591"/>
  </r>
  <r>
    <s v="AD01-9361"/>
    <x v="3"/>
    <s v="Nov"/>
    <x v="0"/>
    <x v="0"/>
    <s v="Order assembled"/>
    <x v="0"/>
    <x v="0"/>
    <x v="1"/>
    <x v="166"/>
    <x v="592"/>
  </r>
  <r>
    <s v="AD01-9364"/>
    <x v="3"/>
    <s v="Nov"/>
    <x v="0"/>
    <x v="0"/>
    <s v="Order assembled"/>
    <x v="0"/>
    <x v="0"/>
    <x v="1"/>
    <x v="234"/>
    <x v="284"/>
  </r>
  <r>
    <s v="AD01-9362"/>
    <x v="3"/>
    <s v="Nov"/>
    <x v="0"/>
    <x v="0"/>
    <s v="Order assembled"/>
    <x v="0"/>
    <x v="0"/>
    <x v="1"/>
    <x v="92"/>
    <x v="78"/>
  </r>
  <r>
    <s v="AD01-9364"/>
    <x v="3"/>
    <s v="Nov"/>
    <x v="0"/>
    <x v="0"/>
    <s v="Order assembled"/>
    <x v="0"/>
    <x v="0"/>
    <x v="1"/>
    <x v="584"/>
    <x v="593"/>
  </r>
  <r>
    <s v="AD01-9364"/>
    <x v="3"/>
    <s v="Nov"/>
    <x v="0"/>
    <x v="0"/>
    <s v="Order assembled"/>
    <x v="0"/>
    <x v="0"/>
    <x v="1"/>
    <x v="82"/>
    <x v="578"/>
  </r>
  <r>
    <s v="AD01-9364"/>
    <x v="3"/>
    <s v="Nov"/>
    <x v="0"/>
    <x v="0"/>
    <s v="Order assembled"/>
    <x v="0"/>
    <x v="0"/>
    <x v="1"/>
    <x v="178"/>
    <x v="146"/>
  </r>
  <r>
    <s v="AD01-9364"/>
    <x v="3"/>
    <s v="Nov"/>
    <x v="0"/>
    <x v="0"/>
    <s v="Order assembled"/>
    <x v="0"/>
    <x v="0"/>
    <x v="1"/>
    <x v="279"/>
    <x v="7"/>
  </r>
  <r>
    <s v="AD01-9362"/>
    <x v="3"/>
    <s v="Nov"/>
    <x v="0"/>
    <x v="0"/>
    <s v="Order assembled"/>
    <x v="0"/>
    <x v="0"/>
    <x v="1"/>
    <x v="318"/>
    <x v="287"/>
  </r>
  <r>
    <s v="AD01-9364"/>
    <x v="3"/>
    <s v="Nov"/>
    <x v="0"/>
    <x v="0"/>
    <s v="Order assembled"/>
    <x v="0"/>
    <x v="0"/>
    <x v="1"/>
    <x v="312"/>
    <x v="276"/>
  </r>
  <r>
    <s v="AD01-9361"/>
    <x v="3"/>
    <s v="Nov"/>
    <x v="0"/>
    <x v="0"/>
    <s v="Order assembled"/>
    <x v="0"/>
    <x v="0"/>
    <x v="1"/>
    <x v="409"/>
    <x v="594"/>
  </r>
  <r>
    <s v="AD01-9364"/>
    <x v="3"/>
    <s v="Oct"/>
    <x v="0"/>
    <x v="0"/>
    <s v="Order assembled"/>
    <x v="0"/>
    <x v="0"/>
    <x v="1"/>
    <x v="165"/>
    <x v="595"/>
  </r>
  <r>
    <s v="AD01-9362"/>
    <x v="3"/>
    <s v="Oct"/>
    <x v="0"/>
    <x v="0"/>
    <s v="Order assembled"/>
    <x v="0"/>
    <x v="0"/>
    <x v="1"/>
    <x v="105"/>
    <x v="88"/>
  </r>
  <r>
    <s v="AD01-9361"/>
    <x v="3"/>
    <s v="Oct"/>
    <x v="0"/>
    <x v="0"/>
    <s v="Order assembled"/>
    <x v="0"/>
    <x v="0"/>
    <x v="1"/>
    <x v="249"/>
    <x v="283"/>
  </r>
  <r>
    <s v="AD01-9365"/>
    <x v="3"/>
    <s v="Oct"/>
    <x v="0"/>
    <x v="0"/>
    <s v="Order assembled"/>
    <x v="0"/>
    <x v="0"/>
    <x v="1"/>
    <x v="236"/>
    <x v="275"/>
  </r>
  <r>
    <s v="AD01-9362"/>
    <x v="3"/>
    <s v="Oct"/>
    <x v="0"/>
    <x v="0"/>
    <s v="Order assembled"/>
    <x v="0"/>
    <x v="0"/>
    <x v="1"/>
    <x v="585"/>
    <x v="596"/>
  </r>
  <r>
    <s v="AD01-9361"/>
    <x v="3"/>
    <s v="Oct"/>
    <x v="0"/>
    <x v="0"/>
    <s v="Order assembled"/>
    <x v="0"/>
    <x v="0"/>
    <x v="1"/>
    <x v="97"/>
    <x v="479"/>
  </r>
  <r>
    <s v="AD01-9361"/>
    <x v="3"/>
    <s v="Oct"/>
    <x v="0"/>
    <x v="0"/>
    <s v="Order assembled"/>
    <x v="0"/>
    <x v="0"/>
    <x v="1"/>
    <x v="177"/>
    <x v="145"/>
  </r>
  <r>
    <s v="AD01-9362"/>
    <x v="3"/>
    <s v="Oct"/>
    <x v="0"/>
    <x v="0"/>
    <s v="Order assembled"/>
    <x v="0"/>
    <x v="0"/>
    <x v="1"/>
    <x v="431"/>
    <x v="7"/>
  </r>
  <r>
    <s v="AD01-9365"/>
    <x v="3"/>
    <s v="Oct"/>
    <x v="0"/>
    <x v="0"/>
    <s v="Order assembled"/>
    <x v="0"/>
    <x v="0"/>
    <x v="1"/>
    <x v="317"/>
    <x v="286"/>
  </r>
  <r>
    <s v="AD01-9361"/>
    <x v="3"/>
    <s v="Oct"/>
    <x v="0"/>
    <x v="0"/>
    <s v="Order assembled"/>
    <x v="0"/>
    <x v="0"/>
    <x v="1"/>
    <x v="315"/>
    <x v="282"/>
  </r>
  <r>
    <s v="AD01-9362"/>
    <x v="3"/>
    <s v="Oct"/>
    <x v="0"/>
    <x v="0"/>
    <s v="Order assembled"/>
    <x v="0"/>
    <x v="0"/>
    <x v="1"/>
    <x v="241"/>
    <x v="192"/>
  </r>
  <r>
    <s v="AD01-9364"/>
    <x v="3"/>
    <s v="Oct"/>
    <x v="0"/>
    <x v="0"/>
    <s v="Order assembled"/>
    <x v="0"/>
    <x v="0"/>
    <x v="1"/>
    <x v="198"/>
    <x v="597"/>
  </r>
  <r>
    <s v="AD01-9362"/>
    <x v="3"/>
    <s v="Sep"/>
    <x v="0"/>
    <x v="0"/>
    <s v="Order assembled"/>
    <x v="0"/>
    <x v="0"/>
    <x v="1"/>
    <x v="164"/>
    <x v="598"/>
  </r>
  <r>
    <s v="AD01-9362"/>
    <x v="3"/>
    <s v="Sep"/>
    <x v="0"/>
    <x v="0"/>
    <s v="Order assembled"/>
    <x v="0"/>
    <x v="0"/>
    <x v="1"/>
    <x v="127"/>
    <x v="105"/>
  </r>
  <r>
    <s v="AD01-9365"/>
    <x v="3"/>
    <s v="Sep"/>
    <x v="0"/>
    <x v="0"/>
    <s v="Order assembled"/>
    <x v="0"/>
    <x v="0"/>
    <x v="1"/>
    <x v="243"/>
    <x v="279"/>
  </r>
  <r>
    <s v="AD01-9361"/>
    <x v="3"/>
    <s v="Sep"/>
    <x v="0"/>
    <x v="0"/>
    <s v="Order assembled"/>
    <x v="0"/>
    <x v="0"/>
    <x v="1"/>
    <x v="586"/>
    <x v="599"/>
  </r>
  <r>
    <s v="AD01-9364"/>
    <x v="3"/>
    <s v="Sep"/>
    <x v="0"/>
    <x v="0"/>
    <s v="Order assembled"/>
    <x v="0"/>
    <x v="0"/>
    <x v="1"/>
    <x v="509"/>
    <x v="498"/>
  </r>
  <r>
    <s v="AD01-9364"/>
    <x v="3"/>
    <s v="Sep"/>
    <x v="0"/>
    <x v="0"/>
    <s v="Order assembled"/>
    <x v="0"/>
    <x v="0"/>
    <x v="1"/>
    <x v="15"/>
    <x v="13"/>
  </r>
  <r>
    <s v="AD01-9361"/>
    <x v="3"/>
    <s v="Sep"/>
    <x v="0"/>
    <x v="0"/>
    <s v="Order assembled"/>
    <x v="0"/>
    <x v="0"/>
    <x v="1"/>
    <x v="394"/>
    <x v="7"/>
  </r>
  <r>
    <s v="AD01-9365"/>
    <x v="3"/>
    <s v="Sep"/>
    <x v="0"/>
    <x v="0"/>
    <s v="Order assembled"/>
    <x v="0"/>
    <x v="0"/>
    <x v="1"/>
    <x v="316"/>
    <x v="285"/>
  </r>
  <r>
    <s v="AD01-9362"/>
    <x v="3"/>
    <s v="Sep"/>
    <x v="0"/>
    <x v="0"/>
    <s v="Order assembled"/>
    <x v="0"/>
    <x v="0"/>
    <x v="1"/>
    <x v="253"/>
    <x v="204"/>
  </r>
  <r>
    <s v="AD01-9362"/>
    <x v="3"/>
    <s v="Sep"/>
    <x v="0"/>
    <x v="0"/>
    <s v="Order assembled"/>
    <x v="0"/>
    <x v="0"/>
    <x v="1"/>
    <x v="211"/>
    <x v="600"/>
  </r>
  <r>
    <s v="AD01-9362"/>
    <x v="3"/>
    <s v="Apr"/>
    <x v="1"/>
    <x v="0"/>
    <s v="Order assembled"/>
    <x v="0"/>
    <x v="0"/>
    <x v="0"/>
    <x v="29"/>
    <x v="25"/>
  </r>
  <r>
    <s v="AD01-9361"/>
    <x v="3"/>
    <s v="Apr"/>
    <x v="1"/>
    <x v="0"/>
    <s v="Order assembled"/>
    <x v="0"/>
    <x v="0"/>
    <x v="0"/>
    <x v="217"/>
    <x v="174"/>
  </r>
  <r>
    <s v="AD01-9362"/>
    <x v="3"/>
    <s v="Apr"/>
    <x v="1"/>
    <x v="0"/>
    <s v="Order assembled"/>
    <x v="0"/>
    <x v="0"/>
    <x v="0"/>
    <x v="219"/>
    <x v="7"/>
  </r>
  <r>
    <s v="AD01-9362"/>
    <x v="3"/>
    <s v="Apr"/>
    <x v="1"/>
    <x v="0"/>
    <s v="Order assembled"/>
    <x v="0"/>
    <x v="0"/>
    <x v="0"/>
    <x v="587"/>
    <x v="601"/>
  </r>
  <r>
    <s v="AD01-9365"/>
    <x v="3"/>
    <s v="Apr"/>
    <x v="1"/>
    <x v="0"/>
    <s v="Order assembled"/>
    <x v="0"/>
    <x v="0"/>
    <x v="0"/>
    <x v="397"/>
    <x v="466"/>
  </r>
  <r>
    <s v="AD01-9365"/>
    <x v="3"/>
    <s v="Apr"/>
    <x v="1"/>
    <x v="0"/>
    <s v="Order assembled"/>
    <x v="0"/>
    <x v="0"/>
    <x v="0"/>
    <x v="42"/>
    <x v="35"/>
  </r>
  <r>
    <s v="AD01-9362"/>
    <x v="3"/>
    <s v="Apr"/>
    <x v="1"/>
    <x v="0"/>
    <s v="Order assembled"/>
    <x v="0"/>
    <x v="0"/>
    <x v="0"/>
    <x v="376"/>
    <x v="367"/>
  </r>
  <r>
    <s v="AD01-9362"/>
    <x v="3"/>
    <s v="Apr"/>
    <x v="1"/>
    <x v="0"/>
    <s v="Order assembled"/>
    <x v="0"/>
    <x v="0"/>
    <x v="0"/>
    <x v="17"/>
    <x v="570"/>
  </r>
  <r>
    <s v="AD01-9361"/>
    <x v="3"/>
    <s v="Apr"/>
    <x v="1"/>
    <x v="0"/>
    <s v="Order assembled"/>
    <x v="0"/>
    <x v="0"/>
    <x v="0"/>
    <x v="232"/>
    <x v="185"/>
  </r>
  <r>
    <s v="AD01-9362"/>
    <x v="3"/>
    <s v="Apr"/>
    <x v="1"/>
    <x v="0"/>
    <s v="Order assembled"/>
    <x v="0"/>
    <x v="0"/>
    <x v="0"/>
    <x v="402"/>
    <x v="368"/>
  </r>
  <r>
    <s v="AD01-9362"/>
    <x v="3"/>
    <s v="Aug"/>
    <x v="1"/>
    <x v="0"/>
    <s v="Order assembled"/>
    <x v="0"/>
    <x v="0"/>
    <x v="0"/>
    <x v="31"/>
    <x v="27"/>
  </r>
  <r>
    <s v="AD01-9361"/>
    <x v="3"/>
    <s v="Aug"/>
    <x v="1"/>
    <x v="0"/>
    <s v="Order assembled"/>
    <x v="0"/>
    <x v="0"/>
    <x v="0"/>
    <x v="57"/>
    <x v="46"/>
  </r>
  <r>
    <s v="AD01-9364"/>
    <x v="3"/>
    <s v="Aug"/>
    <x v="1"/>
    <x v="0"/>
    <s v="Order assembled"/>
    <x v="0"/>
    <x v="0"/>
    <x v="0"/>
    <x v="34"/>
    <x v="7"/>
  </r>
  <r>
    <s v="AD01-9361"/>
    <x v="3"/>
    <s v="Aug"/>
    <x v="1"/>
    <x v="0"/>
    <s v="Order assembled"/>
    <x v="0"/>
    <x v="0"/>
    <x v="0"/>
    <x v="320"/>
    <x v="7"/>
  </r>
  <r>
    <s v="AD01-9362"/>
    <x v="3"/>
    <s v="Aug"/>
    <x v="1"/>
    <x v="0"/>
    <s v="Order assembled"/>
    <x v="0"/>
    <x v="0"/>
    <x v="0"/>
    <x v="588"/>
    <x v="602"/>
  </r>
  <r>
    <s v="AD01-9361"/>
    <x v="3"/>
    <s v="Aug"/>
    <x v="1"/>
    <x v="0"/>
    <s v="Order assembled"/>
    <x v="0"/>
    <x v="0"/>
    <x v="0"/>
    <x v="380"/>
    <x v="460"/>
  </r>
  <r>
    <s v="AD01-9361"/>
    <x v="3"/>
    <s v="Aug"/>
    <x v="1"/>
    <x v="0"/>
    <s v="Order assembled"/>
    <x v="0"/>
    <x v="0"/>
    <x v="0"/>
    <x v="349"/>
    <x v="366"/>
  </r>
  <r>
    <s v="AD01-9362"/>
    <x v="3"/>
    <s v="Aug"/>
    <x v="1"/>
    <x v="0"/>
    <s v="Order assembled"/>
    <x v="0"/>
    <x v="0"/>
    <x v="0"/>
    <x v="335"/>
    <x v="380"/>
  </r>
  <r>
    <s v="AD01-9361"/>
    <x v="3"/>
    <s v="Aug"/>
    <x v="1"/>
    <x v="0"/>
    <s v="Order assembled"/>
    <x v="0"/>
    <x v="0"/>
    <x v="0"/>
    <x v="43"/>
    <x v="582"/>
  </r>
  <r>
    <s v="AD01-9364"/>
    <x v="3"/>
    <s v="Aug"/>
    <x v="1"/>
    <x v="0"/>
    <s v="Order assembled"/>
    <x v="0"/>
    <x v="0"/>
    <x v="0"/>
    <x v="469"/>
    <x v="438"/>
  </r>
  <r>
    <s v="AD01-9361"/>
    <x v="3"/>
    <s v="Aug"/>
    <x v="1"/>
    <x v="0"/>
    <s v="Order assembled"/>
    <x v="0"/>
    <x v="0"/>
    <x v="0"/>
    <x v="71"/>
    <x v="57"/>
  </r>
  <r>
    <s v="AD01-9362"/>
    <x v="3"/>
    <s v="Aug"/>
    <x v="1"/>
    <x v="0"/>
    <s v="Order assembled"/>
    <x v="0"/>
    <x v="0"/>
    <x v="0"/>
    <x v="388"/>
    <x v="354"/>
  </r>
  <r>
    <s v="AD01-9361"/>
    <x v="3"/>
    <s v="Dec"/>
    <x v="1"/>
    <x v="0"/>
    <s v="Order assembled"/>
    <x v="0"/>
    <x v="0"/>
    <x v="0"/>
    <x v="190"/>
    <x v="156"/>
  </r>
  <r>
    <s v="AD01-9361"/>
    <x v="3"/>
    <s v="Dec"/>
    <x v="1"/>
    <x v="0"/>
    <s v="Order assembled"/>
    <x v="0"/>
    <x v="0"/>
    <x v="0"/>
    <x v="254"/>
    <x v="205"/>
  </r>
  <r>
    <s v="AD01-9361"/>
    <x v="3"/>
    <s v="Dec"/>
    <x v="1"/>
    <x v="0"/>
    <s v="Order assembled"/>
    <x v="0"/>
    <x v="0"/>
    <x v="0"/>
    <x v="58"/>
    <x v="7"/>
  </r>
  <r>
    <s v="AD01-9361"/>
    <x v="3"/>
    <s v="Dec"/>
    <x v="1"/>
    <x v="0"/>
    <s v="Order assembled"/>
    <x v="0"/>
    <x v="0"/>
    <x v="0"/>
    <x v="257"/>
    <x v="7"/>
  </r>
  <r>
    <s v="AD01-9362"/>
    <x v="3"/>
    <s v="Dec"/>
    <x v="1"/>
    <x v="0"/>
    <s v="Order assembled"/>
    <x v="0"/>
    <x v="0"/>
    <x v="0"/>
    <x v="589"/>
    <x v="603"/>
  </r>
  <r>
    <s v="AD01-9362"/>
    <x v="3"/>
    <s v="Dec"/>
    <x v="1"/>
    <x v="0"/>
    <s v="Order assembled"/>
    <x v="0"/>
    <x v="0"/>
    <x v="0"/>
    <x v="260"/>
    <x v="212"/>
  </r>
  <r>
    <s v="AD01-9361"/>
    <x v="3"/>
    <s v="Dec"/>
    <x v="1"/>
    <x v="0"/>
    <s v="Order assembled"/>
    <x v="0"/>
    <x v="0"/>
    <x v="0"/>
    <x v="198"/>
    <x v="597"/>
  </r>
  <r>
    <s v="AD01-9361"/>
    <x v="3"/>
    <s v="Dec"/>
    <x v="1"/>
    <x v="0"/>
    <s v="Order assembled"/>
    <x v="0"/>
    <x v="0"/>
    <x v="0"/>
    <x v="341"/>
    <x v="311"/>
  </r>
  <r>
    <s v="AD01-9361"/>
    <x v="3"/>
    <s v="Dec"/>
    <x v="1"/>
    <x v="0"/>
    <s v="Order assembled"/>
    <x v="0"/>
    <x v="0"/>
    <x v="0"/>
    <x v="419"/>
    <x v="381"/>
  </r>
  <r>
    <s v="AD01-9361"/>
    <x v="3"/>
    <s v="Dec"/>
    <x v="1"/>
    <x v="0"/>
    <s v="Order assembled"/>
    <x v="0"/>
    <x v="0"/>
    <x v="0"/>
    <x v="269"/>
    <x v="222"/>
  </r>
  <r>
    <s v="AD01-9362"/>
    <x v="3"/>
    <s v="Feb"/>
    <x v="1"/>
    <x v="0"/>
    <s v="Order assembled"/>
    <x v="0"/>
    <x v="0"/>
    <x v="1"/>
    <x v="128"/>
    <x v="106"/>
  </r>
  <r>
    <s v="AD01-9362"/>
    <x v="3"/>
    <s v="Feb"/>
    <x v="1"/>
    <x v="0"/>
    <s v="Order assembled"/>
    <x v="0"/>
    <x v="0"/>
    <x v="1"/>
    <x v="106"/>
    <x v="89"/>
  </r>
  <r>
    <s v="AD01-9361"/>
    <x v="3"/>
    <s v="Feb"/>
    <x v="1"/>
    <x v="0"/>
    <s v="Order assembled"/>
    <x v="0"/>
    <x v="0"/>
    <x v="0"/>
    <x v="53"/>
    <x v="75"/>
  </r>
  <r>
    <s v="AD01-9361"/>
    <x v="3"/>
    <s v="Feb"/>
    <x v="1"/>
    <x v="0"/>
    <s v="Order assembled"/>
    <x v="0"/>
    <x v="0"/>
    <x v="0"/>
    <x v="55"/>
    <x v="44"/>
  </r>
  <r>
    <s v="AD01-9364"/>
    <x v="3"/>
    <s v="Feb"/>
    <x v="1"/>
    <x v="0"/>
    <s v="Order assembled"/>
    <x v="0"/>
    <x v="0"/>
    <x v="0"/>
    <x v="107"/>
    <x v="90"/>
  </r>
  <r>
    <s v="AD01-9364"/>
    <x v="3"/>
    <s v="Feb"/>
    <x v="1"/>
    <x v="0"/>
    <s v="Order assembled"/>
    <x v="0"/>
    <x v="0"/>
    <x v="0"/>
    <x v="77"/>
    <x v="7"/>
  </r>
  <r>
    <s v="AD01-9364"/>
    <x v="3"/>
    <s v="Feb"/>
    <x v="1"/>
    <x v="0"/>
    <s v="Order assembled"/>
    <x v="0"/>
    <x v="0"/>
    <x v="0"/>
    <x v="131"/>
    <x v="7"/>
  </r>
  <r>
    <s v="AD01-9365"/>
    <x v="3"/>
    <s v="Feb"/>
    <x v="1"/>
    <x v="0"/>
    <s v="Order assembled"/>
    <x v="0"/>
    <x v="0"/>
    <x v="0"/>
    <x v="590"/>
    <x v="604"/>
  </r>
  <r>
    <s v="AD01-9361"/>
    <x v="3"/>
    <s v="Feb"/>
    <x v="1"/>
    <x v="0"/>
    <s v="Order assembled"/>
    <x v="0"/>
    <x v="0"/>
    <x v="0"/>
    <x v="591"/>
    <x v="605"/>
  </r>
  <r>
    <s v="AD01-9361"/>
    <x v="3"/>
    <s v="Feb"/>
    <x v="1"/>
    <x v="0"/>
    <s v="Order assembled"/>
    <x v="0"/>
    <x v="0"/>
    <x v="0"/>
    <x v="396"/>
    <x v="465"/>
  </r>
  <r>
    <s v="AD01-9361"/>
    <x v="3"/>
    <s v="Feb"/>
    <x v="1"/>
    <x v="0"/>
    <s v="Order assembled"/>
    <x v="0"/>
    <x v="0"/>
    <x v="0"/>
    <x v="65"/>
    <x v="52"/>
  </r>
  <r>
    <s v="AD01-9365"/>
    <x v="3"/>
    <s v="Feb"/>
    <x v="1"/>
    <x v="0"/>
    <s v="Order assembled"/>
    <x v="0"/>
    <x v="0"/>
    <x v="0"/>
    <x v="66"/>
    <x v="53"/>
  </r>
  <r>
    <s v="AD01-9361"/>
    <x v="3"/>
    <s v="Feb"/>
    <x v="1"/>
    <x v="0"/>
    <s v="Order assembled"/>
    <x v="0"/>
    <x v="0"/>
    <x v="0"/>
    <x v="140"/>
    <x v="115"/>
  </r>
  <r>
    <s v="AD01-9364"/>
    <x v="3"/>
    <s v="Feb"/>
    <x v="1"/>
    <x v="0"/>
    <s v="Order assembled"/>
    <x v="0"/>
    <x v="0"/>
    <x v="0"/>
    <x v="97"/>
    <x v="479"/>
  </r>
  <r>
    <s v="AD01-9364"/>
    <x v="3"/>
    <s v="Feb"/>
    <x v="1"/>
    <x v="0"/>
    <s v="Order assembled"/>
    <x v="0"/>
    <x v="0"/>
    <x v="0"/>
    <x v="474"/>
    <x v="443"/>
  </r>
  <r>
    <s v="AD01-9361"/>
    <x v="3"/>
    <s v="Feb"/>
    <x v="1"/>
    <x v="0"/>
    <s v="Order assembled"/>
    <x v="0"/>
    <x v="0"/>
    <x v="1"/>
    <x v="123"/>
    <x v="101"/>
  </r>
  <r>
    <s v="AD01-9361"/>
    <x v="3"/>
    <s v="Feb"/>
    <x v="1"/>
    <x v="0"/>
    <s v="Order assembled"/>
    <x v="0"/>
    <x v="0"/>
    <x v="0"/>
    <x v="70"/>
    <x v="56"/>
  </r>
  <r>
    <s v="AD01-9364"/>
    <x v="3"/>
    <s v="Feb"/>
    <x v="1"/>
    <x v="0"/>
    <s v="Order assembled"/>
    <x v="0"/>
    <x v="0"/>
    <x v="0"/>
    <x v="345"/>
    <x v="315"/>
  </r>
  <r>
    <s v="AD01-9361"/>
    <x v="3"/>
    <s v="Feb"/>
    <x v="1"/>
    <x v="0"/>
    <s v="Order assembled"/>
    <x v="0"/>
    <x v="0"/>
    <x v="0"/>
    <x v="201"/>
    <x v="162"/>
  </r>
  <r>
    <s v="AD01-9364"/>
    <x v="3"/>
    <s v="Jan"/>
    <x v="1"/>
    <x v="0"/>
    <s v="Order assembled"/>
    <x v="0"/>
    <x v="0"/>
    <x v="1"/>
    <x v="3"/>
    <x v="3"/>
  </r>
  <r>
    <s v="AD01-9362"/>
    <x v="3"/>
    <s v="Jan"/>
    <x v="1"/>
    <x v="0"/>
    <s v="Order assembled"/>
    <x v="0"/>
    <x v="0"/>
    <x v="1"/>
    <x v="28"/>
    <x v="24"/>
  </r>
  <r>
    <s v="AD01-9364"/>
    <x v="3"/>
    <s v="Jan"/>
    <x v="1"/>
    <x v="0"/>
    <s v="Order assembled"/>
    <x v="0"/>
    <x v="0"/>
    <x v="0"/>
    <x v="352"/>
    <x v="321"/>
  </r>
  <r>
    <s v="AD01-9361"/>
    <x v="3"/>
    <s v="Jan"/>
    <x v="1"/>
    <x v="0"/>
    <s v="Order assembled"/>
    <x v="0"/>
    <x v="0"/>
    <x v="0"/>
    <x v="129"/>
    <x v="107"/>
  </r>
  <r>
    <s v="AD01-9362"/>
    <x v="3"/>
    <s v="Jan"/>
    <x v="1"/>
    <x v="0"/>
    <s v="Order assembled"/>
    <x v="0"/>
    <x v="0"/>
    <x v="0"/>
    <x v="149"/>
    <x v="123"/>
  </r>
  <r>
    <s v="AD01-9362"/>
    <x v="3"/>
    <s v="Jan"/>
    <x v="1"/>
    <x v="0"/>
    <s v="Order assembled"/>
    <x v="0"/>
    <x v="0"/>
    <x v="0"/>
    <x v="5"/>
    <x v="5"/>
  </r>
  <r>
    <s v="AD01-9361"/>
    <x v="3"/>
    <s v="Jan"/>
    <x v="1"/>
    <x v="0"/>
    <s v="Order assembled"/>
    <x v="0"/>
    <x v="0"/>
    <x v="0"/>
    <x v="130"/>
    <x v="108"/>
  </r>
  <r>
    <s v="AD01-9362"/>
    <x v="3"/>
    <s v="Jan"/>
    <x v="1"/>
    <x v="0"/>
    <s v="Order assembled"/>
    <x v="0"/>
    <x v="0"/>
    <x v="0"/>
    <x v="93"/>
    <x v="7"/>
  </r>
  <r>
    <s v="AD01-9363"/>
    <x v="3"/>
    <s v="Jan"/>
    <x v="1"/>
    <x v="0"/>
    <s v="Order assembled"/>
    <x v="0"/>
    <x v="0"/>
    <x v="0"/>
    <x v="361"/>
    <x v="7"/>
  </r>
  <r>
    <s v="AD01-9361"/>
    <x v="3"/>
    <s v="Jan"/>
    <x v="1"/>
    <x v="0"/>
    <s v="Order assembled"/>
    <x v="0"/>
    <x v="0"/>
    <x v="0"/>
    <x v="170"/>
    <x v="7"/>
  </r>
  <r>
    <s v="AD01-9364"/>
    <x v="3"/>
    <s v="Jan"/>
    <x v="1"/>
    <x v="0"/>
    <s v="Order assembled"/>
    <x v="0"/>
    <x v="0"/>
    <x v="0"/>
    <x v="592"/>
    <x v="606"/>
  </r>
  <r>
    <s v="AD01-9362"/>
    <x v="3"/>
    <s v="Jan"/>
    <x v="1"/>
    <x v="0"/>
    <s v="Order assembled"/>
    <x v="0"/>
    <x v="0"/>
    <x v="0"/>
    <x v="406"/>
    <x v="464"/>
  </r>
  <r>
    <s v="AD01-9362"/>
    <x v="3"/>
    <s v="Jan"/>
    <x v="1"/>
    <x v="0"/>
    <s v="Order assembled"/>
    <x v="0"/>
    <x v="0"/>
    <x v="0"/>
    <x v="64"/>
    <x v="51"/>
  </r>
  <r>
    <s v="AD01-9362"/>
    <x v="3"/>
    <s v="Jan"/>
    <x v="1"/>
    <x v="0"/>
    <s v="Order assembled"/>
    <x v="0"/>
    <x v="0"/>
    <x v="0"/>
    <x v="386"/>
    <x v="352"/>
  </r>
  <r>
    <s v="AD01-9364"/>
    <x v="3"/>
    <s v="Jan"/>
    <x v="1"/>
    <x v="0"/>
    <s v="Order assembled"/>
    <x v="0"/>
    <x v="0"/>
    <x v="0"/>
    <x v="197"/>
    <x v="160"/>
  </r>
  <r>
    <s v="AD01-9363"/>
    <x v="3"/>
    <s v="Jan"/>
    <x v="1"/>
    <x v="0"/>
    <s v="Order assembled"/>
    <x v="0"/>
    <x v="0"/>
    <x v="0"/>
    <x v="20"/>
    <x v="16"/>
  </r>
  <r>
    <s v="AD01-9364"/>
    <x v="3"/>
    <s v="Jan"/>
    <x v="1"/>
    <x v="0"/>
    <s v="Order assembled"/>
    <x v="0"/>
    <x v="0"/>
    <x v="0"/>
    <x v="183"/>
    <x v="149"/>
  </r>
  <r>
    <s v="AD01-9361"/>
    <x v="3"/>
    <s v="Jan"/>
    <x v="1"/>
    <x v="0"/>
    <s v="Order assembled"/>
    <x v="0"/>
    <x v="0"/>
    <x v="0"/>
    <x v="509"/>
    <x v="498"/>
  </r>
  <r>
    <s v="AD01-9361"/>
    <x v="3"/>
    <s v="Jan"/>
    <x v="1"/>
    <x v="0"/>
    <s v="Order assembled"/>
    <x v="0"/>
    <x v="0"/>
    <x v="0"/>
    <x v="98"/>
    <x v="607"/>
  </r>
  <r>
    <s v="AD01-9362"/>
    <x v="3"/>
    <s v="Jan"/>
    <x v="1"/>
    <x v="0"/>
    <s v="Order assembled"/>
    <x v="0"/>
    <x v="0"/>
    <x v="0"/>
    <x v="478"/>
    <x v="447"/>
  </r>
  <r>
    <s v="AD01-9362"/>
    <x v="3"/>
    <s v="Jan"/>
    <x v="1"/>
    <x v="0"/>
    <s v="Order assembled"/>
    <x v="0"/>
    <x v="0"/>
    <x v="1"/>
    <x v="48"/>
    <x v="39"/>
  </r>
  <r>
    <s v="AD01-9362"/>
    <x v="3"/>
    <s v="Jan"/>
    <x v="1"/>
    <x v="0"/>
    <s v="Order assembled"/>
    <x v="0"/>
    <x v="0"/>
    <x v="1"/>
    <x v="25"/>
    <x v="21"/>
  </r>
  <r>
    <s v="AD01-9365"/>
    <x v="3"/>
    <s v="Jan"/>
    <x v="1"/>
    <x v="0"/>
    <s v="Order assembled"/>
    <x v="0"/>
    <x v="0"/>
    <x v="1"/>
    <x v="49"/>
    <x v="40"/>
  </r>
  <r>
    <s v="AD01-9361"/>
    <x v="3"/>
    <s v="Jan"/>
    <x v="1"/>
    <x v="0"/>
    <s v="Order assembled"/>
    <x v="0"/>
    <x v="0"/>
    <x v="0"/>
    <x v="144"/>
    <x v="119"/>
  </r>
  <r>
    <s v="AD01-9362"/>
    <x v="3"/>
    <s v="Jan"/>
    <x v="1"/>
    <x v="0"/>
    <s v="Order assembled"/>
    <x v="0"/>
    <x v="0"/>
    <x v="0"/>
    <x v="389"/>
    <x v="355"/>
  </r>
  <r>
    <s v="AD01-9361"/>
    <x v="3"/>
    <s v="Jul"/>
    <x v="1"/>
    <x v="0"/>
    <s v="Order assembled"/>
    <x v="0"/>
    <x v="0"/>
    <x v="0"/>
    <x v="55"/>
    <x v="44"/>
  </r>
  <r>
    <s v="AD01-9364"/>
    <x v="3"/>
    <s v="Jul"/>
    <x v="1"/>
    <x v="0"/>
    <s v="Order assembled"/>
    <x v="0"/>
    <x v="0"/>
    <x v="0"/>
    <x v="190"/>
    <x v="156"/>
  </r>
  <r>
    <s v="AD01-9364"/>
    <x v="3"/>
    <s v="Jul"/>
    <x v="1"/>
    <x v="0"/>
    <s v="Order assembled"/>
    <x v="0"/>
    <x v="0"/>
    <x v="0"/>
    <x v="131"/>
    <x v="7"/>
  </r>
  <r>
    <s v="AD01-9364"/>
    <x v="3"/>
    <s v="Jul"/>
    <x v="1"/>
    <x v="0"/>
    <s v="Order assembled"/>
    <x v="0"/>
    <x v="0"/>
    <x v="0"/>
    <x v="58"/>
    <x v="7"/>
  </r>
  <r>
    <s v="AD01-9365"/>
    <x v="3"/>
    <s v="Jul"/>
    <x v="1"/>
    <x v="0"/>
    <s v="Order assembled"/>
    <x v="0"/>
    <x v="0"/>
    <x v="0"/>
    <x v="416"/>
    <x v="461"/>
  </r>
  <r>
    <s v="AD01-9365"/>
    <x v="3"/>
    <s v="Jul"/>
    <x v="1"/>
    <x v="0"/>
    <s v="Order assembled"/>
    <x v="0"/>
    <x v="0"/>
    <x v="0"/>
    <x v="66"/>
    <x v="53"/>
  </r>
  <r>
    <s v="AD01-9364"/>
    <x v="3"/>
    <s v="Jul"/>
    <x v="1"/>
    <x v="0"/>
    <s v="Order assembled"/>
    <x v="0"/>
    <x v="0"/>
    <x v="0"/>
    <x v="117"/>
    <x v="591"/>
  </r>
  <r>
    <s v="AD01-9364"/>
    <x v="3"/>
    <s v="Jul"/>
    <x v="1"/>
    <x v="0"/>
    <s v="Order assembled"/>
    <x v="0"/>
    <x v="0"/>
    <x v="0"/>
    <x v="482"/>
    <x v="451"/>
  </r>
  <r>
    <s v="AD01-9364"/>
    <x v="3"/>
    <s v="Jul"/>
    <x v="1"/>
    <x v="0"/>
    <s v="Order assembled"/>
    <x v="0"/>
    <x v="0"/>
    <x v="0"/>
    <x v="201"/>
    <x v="162"/>
  </r>
  <r>
    <s v="AD01-9361"/>
    <x v="3"/>
    <s v="Jul"/>
    <x v="1"/>
    <x v="0"/>
    <s v="Order assembled"/>
    <x v="0"/>
    <x v="0"/>
    <x v="0"/>
    <x v="419"/>
    <x v="381"/>
  </r>
  <r>
    <s v="AD01-9363"/>
    <x v="3"/>
    <s v="Jun"/>
    <x v="1"/>
    <x v="0"/>
    <s v="Order assembled"/>
    <x v="0"/>
    <x v="0"/>
    <x v="0"/>
    <x v="129"/>
    <x v="107"/>
  </r>
  <r>
    <s v="AD01-9361"/>
    <x v="3"/>
    <s v="Jun"/>
    <x v="1"/>
    <x v="0"/>
    <s v="Order assembled"/>
    <x v="0"/>
    <x v="0"/>
    <x v="0"/>
    <x v="170"/>
    <x v="7"/>
  </r>
  <r>
    <s v="AD01-9361"/>
    <x v="3"/>
    <s v="Jun"/>
    <x v="1"/>
    <x v="0"/>
    <s v="Order assembled"/>
    <x v="0"/>
    <x v="0"/>
    <x v="0"/>
    <x v="191"/>
    <x v="7"/>
  </r>
  <r>
    <s v="AD01-9361"/>
    <x v="3"/>
    <s v="Jun"/>
    <x v="1"/>
    <x v="0"/>
    <s v="Order assembled"/>
    <x v="0"/>
    <x v="0"/>
    <x v="0"/>
    <x v="593"/>
    <x v="608"/>
  </r>
  <r>
    <s v="AD01-9361"/>
    <x v="3"/>
    <s v="Jun"/>
    <x v="1"/>
    <x v="0"/>
    <s v="Order assembled"/>
    <x v="0"/>
    <x v="0"/>
    <x v="0"/>
    <x v="415"/>
    <x v="463"/>
  </r>
  <r>
    <s v="AD01-9361"/>
    <x v="3"/>
    <s v="Jun"/>
    <x v="1"/>
    <x v="0"/>
    <s v="Order assembled"/>
    <x v="0"/>
    <x v="0"/>
    <x v="0"/>
    <x v="197"/>
    <x v="160"/>
  </r>
  <r>
    <s v="AD01-9361"/>
    <x v="3"/>
    <s v="Jun"/>
    <x v="1"/>
    <x v="0"/>
    <s v="Order assembled"/>
    <x v="0"/>
    <x v="0"/>
    <x v="0"/>
    <x v="369"/>
    <x v="353"/>
  </r>
  <r>
    <s v="AD01-9361"/>
    <x v="3"/>
    <s v="Jun"/>
    <x v="1"/>
    <x v="0"/>
    <s v="Order assembled"/>
    <x v="0"/>
    <x v="0"/>
    <x v="0"/>
    <x v="139"/>
    <x v="565"/>
  </r>
  <r>
    <s v="AD01-9361"/>
    <x v="3"/>
    <s v="Jun"/>
    <x v="1"/>
    <x v="0"/>
    <s v="Order assembled"/>
    <x v="0"/>
    <x v="0"/>
    <x v="0"/>
    <x v="486"/>
    <x v="455"/>
  </r>
  <r>
    <s v="AD01-9363"/>
    <x v="3"/>
    <s v="Jun"/>
    <x v="1"/>
    <x v="0"/>
    <s v="Order assembled"/>
    <x v="0"/>
    <x v="0"/>
    <x v="0"/>
    <x v="390"/>
    <x v="356"/>
  </r>
  <r>
    <s v="AD01-9362"/>
    <x v="3"/>
    <s v="Mar"/>
    <x v="1"/>
    <x v="0"/>
    <s v="Order assembled"/>
    <x v="0"/>
    <x v="0"/>
    <x v="0"/>
    <x v="54"/>
    <x v="61"/>
  </r>
  <r>
    <s v="AD01-9362"/>
    <x v="3"/>
    <s v="Mar"/>
    <x v="1"/>
    <x v="0"/>
    <s v="Order assembled"/>
    <x v="0"/>
    <x v="0"/>
    <x v="0"/>
    <x v="31"/>
    <x v="27"/>
  </r>
  <r>
    <s v="AD01-9362"/>
    <x v="3"/>
    <s v="Mar"/>
    <x v="1"/>
    <x v="0"/>
    <s v="Order assembled"/>
    <x v="0"/>
    <x v="0"/>
    <x v="0"/>
    <x v="32"/>
    <x v="7"/>
  </r>
  <r>
    <s v="AD01-9362"/>
    <x v="3"/>
    <s v="Mar"/>
    <x v="1"/>
    <x v="0"/>
    <s v="Order assembled"/>
    <x v="0"/>
    <x v="0"/>
    <x v="0"/>
    <x v="34"/>
    <x v="7"/>
  </r>
  <r>
    <s v="AD01-9362"/>
    <x v="3"/>
    <s v="Mar"/>
    <x v="1"/>
    <x v="0"/>
    <s v="Order assembled"/>
    <x v="0"/>
    <x v="0"/>
    <x v="0"/>
    <x v="594"/>
    <x v="609"/>
  </r>
  <r>
    <s v="AD01-9362"/>
    <x v="3"/>
    <s v="Mar"/>
    <x v="1"/>
    <x v="0"/>
    <s v="Order assembled"/>
    <x v="0"/>
    <x v="0"/>
    <x v="0"/>
    <x v="349"/>
    <x v="366"/>
  </r>
  <r>
    <s v="AD01-9362"/>
    <x v="3"/>
    <s v="Mar"/>
    <x v="1"/>
    <x v="0"/>
    <s v="Order assembled"/>
    <x v="0"/>
    <x v="0"/>
    <x v="0"/>
    <x v="82"/>
    <x v="578"/>
  </r>
  <r>
    <s v="AD01-9362"/>
    <x v="3"/>
    <s v="Mar"/>
    <x v="1"/>
    <x v="0"/>
    <s v="Order assembled"/>
    <x v="0"/>
    <x v="0"/>
    <x v="0"/>
    <x v="465"/>
    <x v="434"/>
  </r>
  <r>
    <s v="AD01-9362"/>
    <x v="3"/>
    <s v="Mar"/>
    <x v="1"/>
    <x v="0"/>
    <s v="Order assembled"/>
    <x v="0"/>
    <x v="0"/>
    <x v="0"/>
    <x v="50"/>
    <x v="41"/>
  </r>
  <r>
    <s v="AD01-9362"/>
    <x v="3"/>
    <s v="Mar"/>
    <x v="1"/>
    <x v="0"/>
    <s v="Order assembled"/>
    <x v="0"/>
    <x v="0"/>
    <x v="0"/>
    <x v="71"/>
    <x v="57"/>
  </r>
  <r>
    <s v="AD01-9365"/>
    <x v="3"/>
    <s v="May"/>
    <x v="1"/>
    <x v="0"/>
    <s v="Order assembled"/>
    <x v="0"/>
    <x v="0"/>
    <x v="0"/>
    <x v="168"/>
    <x v="139"/>
  </r>
  <r>
    <s v="AD01-9362"/>
    <x v="3"/>
    <s v="May"/>
    <x v="1"/>
    <x v="0"/>
    <s v="Order assembled"/>
    <x v="0"/>
    <x v="0"/>
    <x v="0"/>
    <x v="203"/>
    <x v="164"/>
  </r>
  <r>
    <s v="AD01-9362"/>
    <x v="3"/>
    <s v="May"/>
    <x v="1"/>
    <x v="0"/>
    <s v="Order assembled"/>
    <x v="0"/>
    <x v="0"/>
    <x v="0"/>
    <x v="6"/>
    <x v="7"/>
  </r>
  <r>
    <s v="AD01-9362"/>
    <x v="3"/>
    <s v="May"/>
    <x v="1"/>
    <x v="0"/>
    <s v="Order assembled"/>
    <x v="0"/>
    <x v="0"/>
    <x v="0"/>
    <x v="204"/>
    <x v="7"/>
  </r>
  <r>
    <s v="AD01-9362"/>
    <x v="3"/>
    <s v="May"/>
    <x v="1"/>
    <x v="0"/>
    <s v="Order assembled"/>
    <x v="0"/>
    <x v="0"/>
    <x v="0"/>
    <x v="595"/>
    <x v="610"/>
  </r>
  <r>
    <s v="AD01-9362"/>
    <x v="3"/>
    <s v="May"/>
    <x v="1"/>
    <x v="0"/>
    <s v="Order assembled"/>
    <x v="0"/>
    <x v="0"/>
    <x v="0"/>
    <x v="398"/>
    <x v="462"/>
  </r>
  <r>
    <s v="AD01-9362"/>
    <x v="3"/>
    <s v="May"/>
    <x v="1"/>
    <x v="0"/>
    <s v="Order assembled"/>
    <x v="0"/>
    <x v="0"/>
    <x v="0"/>
    <x v="228"/>
    <x v="183"/>
  </r>
  <r>
    <s v="AD01-9362"/>
    <x v="3"/>
    <s v="May"/>
    <x v="1"/>
    <x v="0"/>
    <s v="Order assembled"/>
    <x v="0"/>
    <x v="0"/>
    <x v="0"/>
    <x v="372"/>
    <x v="379"/>
  </r>
  <r>
    <s v="AD01-9362"/>
    <x v="3"/>
    <s v="May"/>
    <x v="1"/>
    <x v="0"/>
    <s v="Order assembled"/>
    <x v="0"/>
    <x v="0"/>
    <x v="0"/>
    <x v="180"/>
    <x v="587"/>
  </r>
  <r>
    <s v="AD01-9362"/>
    <x v="3"/>
    <s v="May"/>
    <x v="1"/>
    <x v="0"/>
    <s v="Order assembled"/>
    <x v="0"/>
    <x v="0"/>
    <x v="0"/>
    <x v="488"/>
    <x v="457"/>
  </r>
  <r>
    <s v="AD01-9362"/>
    <x v="3"/>
    <s v="May"/>
    <x v="1"/>
    <x v="0"/>
    <s v="Order assembled"/>
    <x v="0"/>
    <x v="0"/>
    <x v="0"/>
    <x v="215"/>
    <x v="171"/>
  </r>
  <r>
    <s v="AD01-9365"/>
    <x v="3"/>
    <s v="May"/>
    <x v="1"/>
    <x v="0"/>
    <s v="Order assembled"/>
    <x v="0"/>
    <x v="0"/>
    <x v="0"/>
    <x v="403"/>
    <x v="369"/>
  </r>
  <r>
    <s v="AD01-9361"/>
    <x v="3"/>
    <s v="Nov"/>
    <x v="1"/>
    <x v="0"/>
    <s v="Order assembled"/>
    <x v="0"/>
    <x v="0"/>
    <x v="0"/>
    <x v="203"/>
    <x v="164"/>
  </r>
  <r>
    <s v="AD01-9361"/>
    <x v="3"/>
    <s v="Nov"/>
    <x v="1"/>
    <x v="0"/>
    <s v="Order assembled"/>
    <x v="0"/>
    <x v="0"/>
    <x v="0"/>
    <x v="271"/>
    <x v="224"/>
  </r>
  <r>
    <s v="AD01-9361"/>
    <x v="3"/>
    <s v="Nov"/>
    <x v="1"/>
    <x v="0"/>
    <s v="Order assembled"/>
    <x v="0"/>
    <x v="0"/>
    <x v="0"/>
    <x v="191"/>
    <x v="7"/>
  </r>
  <r>
    <s v="AD01-9364"/>
    <x v="3"/>
    <s v="Nov"/>
    <x v="1"/>
    <x v="0"/>
    <s v="Order assembled"/>
    <x v="0"/>
    <x v="0"/>
    <x v="0"/>
    <x v="273"/>
    <x v="7"/>
  </r>
  <r>
    <s v="AD01-9364"/>
    <x v="3"/>
    <s v="Nov"/>
    <x v="1"/>
    <x v="0"/>
    <s v="Order assembled"/>
    <x v="0"/>
    <x v="0"/>
    <x v="0"/>
    <x v="596"/>
    <x v="611"/>
  </r>
  <r>
    <s v="AD01-9361"/>
    <x v="3"/>
    <s v="Nov"/>
    <x v="1"/>
    <x v="0"/>
    <s v="Order assembled"/>
    <x v="0"/>
    <x v="0"/>
    <x v="0"/>
    <x v="420"/>
    <x v="496"/>
  </r>
  <r>
    <s v="AD01-9361"/>
    <x v="3"/>
    <s v="Nov"/>
    <x v="1"/>
    <x v="0"/>
    <s v="Order assembled"/>
    <x v="0"/>
    <x v="0"/>
    <x v="0"/>
    <x v="369"/>
    <x v="353"/>
  </r>
  <r>
    <s v="AD01-9364"/>
    <x v="3"/>
    <s v="Nov"/>
    <x v="1"/>
    <x v="0"/>
    <s v="Order assembled"/>
    <x v="0"/>
    <x v="0"/>
    <x v="0"/>
    <x v="277"/>
    <x v="229"/>
  </r>
  <r>
    <s v="AD01-9364"/>
    <x v="3"/>
    <s v="Nov"/>
    <x v="1"/>
    <x v="0"/>
    <s v="Order assembled"/>
    <x v="0"/>
    <x v="0"/>
    <x v="0"/>
    <x v="211"/>
    <x v="600"/>
  </r>
  <r>
    <s v="AD01-9361"/>
    <x v="3"/>
    <s v="Nov"/>
    <x v="1"/>
    <x v="0"/>
    <s v="Order assembled"/>
    <x v="0"/>
    <x v="0"/>
    <x v="0"/>
    <x v="539"/>
    <x v="530"/>
  </r>
  <r>
    <s v="AD01-9361"/>
    <x v="3"/>
    <s v="Nov"/>
    <x v="1"/>
    <x v="0"/>
    <s v="Order assembled"/>
    <x v="0"/>
    <x v="0"/>
    <x v="0"/>
    <x v="390"/>
    <x v="356"/>
  </r>
  <r>
    <s v="AD01-9361"/>
    <x v="3"/>
    <s v="Nov"/>
    <x v="1"/>
    <x v="0"/>
    <s v="Order assembled"/>
    <x v="0"/>
    <x v="0"/>
    <x v="0"/>
    <x v="345"/>
    <x v="315"/>
  </r>
  <r>
    <s v="AD01-9365"/>
    <x v="3"/>
    <s v="Oct"/>
    <x v="1"/>
    <x v="0"/>
    <s v="Order assembled"/>
    <x v="0"/>
    <x v="0"/>
    <x v="0"/>
    <x v="352"/>
    <x v="321"/>
  </r>
  <r>
    <s v="AD01-9361"/>
    <x v="3"/>
    <s v="Oct"/>
    <x v="1"/>
    <x v="0"/>
    <s v="Order assembled"/>
    <x v="0"/>
    <x v="0"/>
    <x v="0"/>
    <x v="204"/>
    <x v="7"/>
  </r>
  <r>
    <s v="AD01-9361"/>
    <x v="3"/>
    <s v="Oct"/>
    <x v="1"/>
    <x v="0"/>
    <s v="Order assembled"/>
    <x v="0"/>
    <x v="0"/>
    <x v="0"/>
    <x v="361"/>
    <x v="7"/>
  </r>
  <r>
    <s v="AD01-9364"/>
    <x v="3"/>
    <s v="Oct"/>
    <x v="1"/>
    <x v="0"/>
    <s v="Order assembled"/>
    <x v="0"/>
    <x v="0"/>
    <x v="0"/>
    <x v="597"/>
    <x v="612"/>
  </r>
  <r>
    <s v="AD01-9362"/>
    <x v="3"/>
    <s v="Oct"/>
    <x v="1"/>
    <x v="0"/>
    <s v="Order assembled"/>
    <x v="0"/>
    <x v="0"/>
    <x v="0"/>
    <x v="382"/>
    <x v="499"/>
  </r>
  <r>
    <s v="AD01-9362"/>
    <x v="3"/>
    <s v="Oct"/>
    <x v="1"/>
    <x v="0"/>
    <s v="Order assembled"/>
    <x v="0"/>
    <x v="0"/>
    <x v="0"/>
    <x v="372"/>
    <x v="379"/>
  </r>
  <r>
    <s v="AD01-9364"/>
    <x v="3"/>
    <s v="Oct"/>
    <x v="1"/>
    <x v="0"/>
    <s v="Order assembled"/>
    <x v="0"/>
    <x v="0"/>
    <x v="0"/>
    <x v="386"/>
    <x v="352"/>
  </r>
  <r>
    <s v="AD01-9361"/>
    <x v="3"/>
    <s v="Oct"/>
    <x v="1"/>
    <x v="0"/>
    <s v="Order assembled"/>
    <x v="0"/>
    <x v="0"/>
    <x v="0"/>
    <x v="229"/>
    <x v="568"/>
  </r>
  <r>
    <s v="AD01-9361"/>
    <x v="3"/>
    <s v="Oct"/>
    <x v="1"/>
    <x v="0"/>
    <s v="Order assembled"/>
    <x v="0"/>
    <x v="0"/>
    <x v="0"/>
    <x v="543"/>
    <x v="534"/>
  </r>
  <r>
    <s v="AD01-9365"/>
    <x v="3"/>
    <s v="Oct"/>
    <x v="1"/>
    <x v="0"/>
    <s v="Order assembled"/>
    <x v="0"/>
    <x v="0"/>
    <x v="0"/>
    <x v="403"/>
    <x v="369"/>
  </r>
  <r>
    <s v="AD01-9361"/>
    <x v="3"/>
    <s v="Sep"/>
    <x v="1"/>
    <x v="0"/>
    <s v="Order assembled"/>
    <x v="0"/>
    <x v="0"/>
    <x v="0"/>
    <x v="217"/>
    <x v="174"/>
  </r>
  <r>
    <s v="AD01-9362"/>
    <x v="3"/>
    <s v="Sep"/>
    <x v="1"/>
    <x v="0"/>
    <s v="Order assembled"/>
    <x v="0"/>
    <x v="0"/>
    <x v="0"/>
    <x v="319"/>
    <x v="288"/>
  </r>
  <r>
    <s v="AD01-9362"/>
    <x v="3"/>
    <s v="Sep"/>
    <x v="1"/>
    <x v="0"/>
    <s v="Order assembled"/>
    <x v="0"/>
    <x v="0"/>
    <x v="0"/>
    <x v="219"/>
    <x v="7"/>
  </r>
  <r>
    <s v="AD01-9364"/>
    <x v="3"/>
    <s v="Sep"/>
    <x v="1"/>
    <x v="0"/>
    <s v="Order assembled"/>
    <x v="0"/>
    <x v="0"/>
    <x v="0"/>
    <x v="598"/>
    <x v="613"/>
  </r>
  <r>
    <s v="AD01-9361"/>
    <x v="3"/>
    <s v="Sep"/>
    <x v="1"/>
    <x v="0"/>
    <s v="Order assembled"/>
    <x v="0"/>
    <x v="0"/>
    <x v="0"/>
    <x v="381"/>
    <x v="467"/>
  </r>
  <r>
    <s v="AD01-9361"/>
    <x v="3"/>
    <s v="Sep"/>
    <x v="1"/>
    <x v="0"/>
    <s v="Order assembled"/>
    <x v="0"/>
    <x v="0"/>
    <x v="0"/>
    <x v="376"/>
    <x v="367"/>
  </r>
  <r>
    <s v="AD01-9364"/>
    <x v="3"/>
    <s v="Sep"/>
    <x v="1"/>
    <x v="0"/>
    <s v="Order assembled"/>
    <x v="0"/>
    <x v="0"/>
    <x v="0"/>
    <x v="385"/>
    <x v="351"/>
  </r>
  <r>
    <s v="AD01-9362"/>
    <x v="3"/>
    <s v="Sep"/>
    <x v="1"/>
    <x v="0"/>
    <s v="Order assembled"/>
    <x v="0"/>
    <x v="0"/>
    <x v="0"/>
    <x v="552"/>
    <x v="543"/>
  </r>
  <r>
    <s v="AD01-9362"/>
    <x v="3"/>
    <s v="Sep"/>
    <x v="1"/>
    <x v="0"/>
    <s v="Order assembled"/>
    <x v="0"/>
    <x v="0"/>
    <x v="0"/>
    <x v="402"/>
    <x v="368"/>
  </r>
  <r>
    <s v="AD01-9361"/>
    <x v="3"/>
    <s v="Sep"/>
    <x v="1"/>
    <x v="0"/>
    <s v="Order assembled"/>
    <x v="0"/>
    <x v="0"/>
    <x v="0"/>
    <x v="389"/>
    <x v="355"/>
  </r>
  <r>
    <s v="AD01-9362"/>
    <x v="3"/>
    <s v="Apr"/>
    <x v="1"/>
    <x v="1"/>
    <s v="Cancelld"/>
    <x v="1"/>
    <x v="1"/>
    <x v="2"/>
    <x v="27"/>
    <x v="23"/>
  </r>
  <r>
    <s v="AD01-9364"/>
    <x v="3"/>
    <s v="Apr"/>
    <x v="1"/>
    <x v="1"/>
    <s v="Cancelld"/>
    <x v="1"/>
    <x v="1"/>
    <x v="2"/>
    <x v="30"/>
    <x v="26"/>
  </r>
  <r>
    <s v="AD01-9362"/>
    <x v="3"/>
    <s v="Apr"/>
    <x v="1"/>
    <x v="1"/>
    <s v="Cancelld"/>
    <x v="1"/>
    <x v="1"/>
    <x v="2"/>
    <x v="149"/>
    <x v="123"/>
  </r>
  <r>
    <s v="AD01-9362"/>
    <x v="3"/>
    <s v="Apr"/>
    <x v="1"/>
    <x v="1"/>
    <s v="Cancelld"/>
    <x v="1"/>
    <x v="1"/>
    <x v="2"/>
    <x v="33"/>
    <x v="29"/>
  </r>
  <r>
    <s v="AD01-9364"/>
    <x v="3"/>
    <s v="Apr"/>
    <x v="1"/>
    <x v="1"/>
    <s v="Cancelld"/>
    <x v="1"/>
    <x v="1"/>
    <x v="2"/>
    <x v="267"/>
    <x v="220"/>
  </r>
  <r>
    <s v="AD01-9364"/>
    <x v="3"/>
    <s v="Apr"/>
    <x v="1"/>
    <x v="1"/>
    <s v="Cancelld"/>
    <x v="1"/>
    <x v="1"/>
    <x v="2"/>
    <x v="227"/>
    <x v="182"/>
  </r>
  <r>
    <s v="AD01-9362"/>
    <x v="3"/>
    <s v="Apr"/>
    <x v="1"/>
    <x v="1"/>
    <s v="Cancelld"/>
    <x v="1"/>
    <x v="1"/>
    <x v="2"/>
    <x v="160"/>
    <x v="131"/>
  </r>
  <r>
    <s v="AD01-9362"/>
    <x v="3"/>
    <s v="Apr"/>
    <x v="1"/>
    <x v="1"/>
    <s v="Cancelld"/>
    <x v="1"/>
    <x v="1"/>
    <x v="2"/>
    <x v="46"/>
    <x v="37"/>
  </r>
  <r>
    <s v="AD01-9364"/>
    <x v="3"/>
    <s v="Apr"/>
    <x v="1"/>
    <x v="1"/>
    <s v="Cancelld"/>
    <x v="1"/>
    <x v="1"/>
    <x v="2"/>
    <x v="98"/>
    <x v="607"/>
  </r>
  <r>
    <s v="AD01-9362"/>
    <x v="3"/>
    <s v="Apr"/>
    <x v="1"/>
    <x v="1"/>
    <s v="Cancelld"/>
    <x v="1"/>
    <x v="1"/>
    <x v="2"/>
    <x v="122"/>
    <x v="100"/>
  </r>
  <r>
    <s v="AD01-9362"/>
    <x v="3"/>
    <s v="Aug"/>
    <x v="1"/>
    <x v="1"/>
    <s v="Cancelld"/>
    <x v="1"/>
    <x v="1"/>
    <x v="2"/>
    <x v="106"/>
    <x v="89"/>
  </r>
  <r>
    <s v="AD01-9361"/>
    <x v="3"/>
    <s v="Aug"/>
    <x v="1"/>
    <x v="1"/>
    <s v="Cancelld"/>
    <x v="1"/>
    <x v="1"/>
    <x v="2"/>
    <x v="56"/>
    <x v="45"/>
  </r>
  <r>
    <s v="AD01-9361"/>
    <x v="3"/>
    <s v="Aug"/>
    <x v="1"/>
    <x v="1"/>
    <s v="Cancelld"/>
    <x v="1"/>
    <x v="1"/>
    <x v="2"/>
    <x v="107"/>
    <x v="90"/>
  </r>
  <r>
    <s v="AD01-9361"/>
    <x v="3"/>
    <s v="Aug"/>
    <x v="1"/>
    <x v="1"/>
    <s v="Cancelld"/>
    <x v="1"/>
    <x v="1"/>
    <x v="2"/>
    <x v="4"/>
    <x v="4"/>
  </r>
  <r>
    <s v="AD01-9361"/>
    <x v="3"/>
    <s v="Aug"/>
    <x v="1"/>
    <x v="1"/>
    <s v="Cancelld"/>
    <x v="1"/>
    <x v="1"/>
    <x v="2"/>
    <x v="187"/>
    <x v="153"/>
  </r>
  <r>
    <s v="AD01-9361"/>
    <x v="3"/>
    <s v="Aug"/>
    <x v="1"/>
    <x v="1"/>
    <s v="Cancelld"/>
    <x v="1"/>
    <x v="1"/>
    <x v="2"/>
    <x v="474"/>
    <x v="7"/>
  </r>
  <r>
    <s v="AD01-9361"/>
    <x v="3"/>
    <s v="Aug"/>
    <x v="1"/>
    <x v="1"/>
    <s v="Cancelld"/>
    <x v="1"/>
    <x v="1"/>
    <x v="2"/>
    <x v="119"/>
    <x v="97"/>
  </r>
  <r>
    <s v="AD01-9361"/>
    <x v="3"/>
    <s v="Aug"/>
    <x v="1"/>
    <x v="1"/>
    <s v="Cancelld"/>
    <x v="1"/>
    <x v="1"/>
    <x v="2"/>
    <x v="69"/>
    <x v="55"/>
  </r>
  <r>
    <s v="AD01-9361"/>
    <x v="3"/>
    <s v="Aug"/>
    <x v="1"/>
    <x v="1"/>
    <s v="Cancelld"/>
    <x v="1"/>
    <x v="1"/>
    <x v="2"/>
    <x v="18"/>
    <x v="250"/>
  </r>
  <r>
    <s v="AD01-9362"/>
    <x v="3"/>
    <s v="Aug"/>
    <x v="1"/>
    <x v="1"/>
    <s v="Cancelld"/>
    <x v="1"/>
    <x v="1"/>
    <x v="2"/>
    <x v="72"/>
    <x v="58"/>
  </r>
  <r>
    <s v="AD01-9362"/>
    <x v="3"/>
    <s v="Dec"/>
    <x v="1"/>
    <x v="1"/>
    <s v="Cancelld"/>
    <x v="1"/>
    <x v="1"/>
    <x v="2"/>
    <x v="74"/>
    <x v="60"/>
  </r>
  <r>
    <s v="AD01-9363"/>
    <x v="3"/>
    <s v="Dec"/>
    <x v="1"/>
    <x v="1"/>
    <s v="Cancelld"/>
    <x v="1"/>
    <x v="1"/>
    <x v="2"/>
    <x v="54"/>
    <x v="61"/>
  </r>
  <r>
    <s v="AD01-9362"/>
    <x v="3"/>
    <s v="Dec"/>
    <x v="1"/>
    <x v="1"/>
    <s v="Cancelld"/>
    <x v="1"/>
    <x v="1"/>
    <x v="2"/>
    <x v="75"/>
    <x v="62"/>
  </r>
  <r>
    <s v="AD01-9362"/>
    <x v="3"/>
    <s v="Dec"/>
    <x v="1"/>
    <x v="1"/>
    <s v="Cancelld"/>
    <x v="1"/>
    <x v="1"/>
    <x v="2"/>
    <x v="77"/>
    <x v="64"/>
  </r>
  <r>
    <s v="AD01-9364"/>
    <x v="3"/>
    <s v="Dec"/>
    <x v="1"/>
    <x v="1"/>
    <s v="Cancelld"/>
    <x v="1"/>
    <x v="1"/>
    <x v="2"/>
    <x v="530"/>
    <x v="521"/>
  </r>
  <r>
    <s v="AD01-9362"/>
    <x v="3"/>
    <s v="Dec"/>
    <x v="1"/>
    <x v="1"/>
    <s v="Cancelld"/>
    <x v="1"/>
    <x v="1"/>
    <x v="2"/>
    <x v="121"/>
    <x v="99"/>
  </r>
  <r>
    <s v="AD01-9362"/>
    <x v="3"/>
    <s v="Dec"/>
    <x v="1"/>
    <x v="1"/>
    <s v="Cancelld"/>
    <x v="1"/>
    <x v="1"/>
    <x v="2"/>
    <x v="482"/>
    <x v="7"/>
  </r>
  <r>
    <s v="AD01-9364"/>
    <x v="3"/>
    <s v="Dec"/>
    <x v="1"/>
    <x v="1"/>
    <s v="Cancelld"/>
    <x v="1"/>
    <x v="1"/>
    <x v="2"/>
    <x v="65"/>
    <x v="52"/>
  </r>
  <r>
    <s v="AD01-9362"/>
    <x v="3"/>
    <s v="Dec"/>
    <x v="1"/>
    <x v="1"/>
    <s v="Cancelld"/>
    <x v="1"/>
    <x v="1"/>
    <x v="2"/>
    <x v="84"/>
    <x v="69"/>
  </r>
  <r>
    <s v="AD01-9362"/>
    <x v="3"/>
    <s v="Dec"/>
    <x v="1"/>
    <x v="1"/>
    <s v="Cancelld"/>
    <x v="1"/>
    <x v="1"/>
    <x v="2"/>
    <x v="45"/>
    <x v="36"/>
  </r>
  <r>
    <s v="AD01-9363"/>
    <x v="3"/>
    <s v="Dec"/>
    <x v="1"/>
    <x v="1"/>
    <s v="Cancelld"/>
    <x v="1"/>
    <x v="1"/>
    <x v="2"/>
    <x v="230"/>
    <x v="197"/>
  </r>
  <r>
    <s v="AD01-9362"/>
    <x v="3"/>
    <s v="Dec"/>
    <x v="1"/>
    <x v="1"/>
    <s v="Cancelld"/>
    <x v="1"/>
    <x v="1"/>
    <x v="2"/>
    <x v="70"/>
    <x v="56"/>
  </r>
  <r>
    <s v="AD01-9362"/>
    <x v="3"/>
    <s v="Feb"/>
    <x v="1"/>
    <x v="1"/>
    <s v="Cancelld"/>
    <x v="1"/>
    <x v="1"/>
    <x v="2"/>
    <x v="128"/>
    <x v="106"/>
  </r>
  <r>
    <s v="AD01-9362"/>
    <x v="3"/>
    <s v="Feb"/>
    <x v="1"/>
    <x v="1"/>
    <s v="Cancelld"/>
    <x v="1"/>
    <x v="1"/>
    <x v="2"/>
    <x v="92"/>
    <x v="78"/>
  </r>
  <r>
    <s v="AD01-9361"/>
    <x v="3"/>
    <s v="Feb"/>
    <x v="1"/>
    <x v="1"/>
    <s v="Cancelld"/>
    <x v="1"/>
    <x v="1"/>
    <x v="2"/>
    <x v="93"/>
    <x v="79"/>
  </r>
  <r>
    <s v="AD01-9362"/>
    <x v="3"/>
    <s v="Feb"/>
    <x v="1"/>
    <x v="1"/>
    <s v="Cancelld"/>
    <x v="1"/>
    <x v="1"/>
    <x v="2"/>
    <x v="130"/>
    <x v="108"/>
  </r>
  <r>
    <s v="AD01-9362"/>
    <x v="3"/>
    <s v="Feb"/>
    <x v="1"/>
    <x v="1"/>
    <s v="Cancelld"/>
    <x v="1"/>
    <x v="1"/>
    <x v="2"/>
    <x v="265"/>
    <x v="218"/>
  </r>
  <r>
    <s v="AD01-9364"/>
    <x v="3"/>
    <s v="Feb"/>
    <x v="1"/>
    <x v="1"/>
    <s v="Cancelld"/>
    <x v="1"/>
    <x v="1"/>
    <x v="2"/>
    <x v="22"/>
    <x v="18"/>
  </r>
  <r>
    <s v="AD01-9361"/>
    <x v="3"/>
    <s v="Feb"/>
    <x v="1"/>
    <x v="1"/>
    <s v="Cancelld"/>
    <x v="1"/>
    <x v="1"/>
    <x v="2"/>
    <x v="599"/>
    <x v="614"/>
  </r>
  <r>
    <s v="AD01-9364"/>
    <x v="3"/>
    <s v="Feb"/>
    <x v="1"/>
    <x v="1"/>
    <s v="Cancelld"/>
    <x v="1"/>
    <x v="1"/>
    <x v="2"/>
    <x v="472"/>
    <x v="7"/>
  </r>
  <r>
    <s v="AD01-9362"/>
    <x v="3"/>
    <s v="Feb"/>
    <x v="1"/>
    <x v="1"/>
    <s v="Cancelld"/>
    <x v="1"/>
    <x v="1"/>
    <x v="2"/>
    <x v="225"/>
    <x v="180"/>
  </r>
  <r>
    <s v="AD01-9361"/>
    <x v="3"/>
    <s v="Feb"/>
    <x v="1"/>
    <x v="1"/>
    <s v="Cancelld"/>
    <x v="1"/>
    <x v="1"/>
    <x v="2"/>
    <x v="226"/>
    <x v="181"/>
  </r>
  <r>
    <s v="AD01-9362"/>
    <x v="3"/>
    <s v="Feb"/>
    <x v="1"/>
    <x v="1"/>
    <s v="Cancelld"/>
    <x v="1"/>
    <x v="1"/>
    <x v="2"/>
    <x v="312"/>
    <x v="276"/>
  </r>
  <r>
    <s v="AD01-9362"/>
    <x v="3"/>
    <s v="Feb"/>
    <x v="1"/>
    <x v="1"/>
    <s v="Cancelld"/>
    <x v="1"/>
    <x v="1"/>
    <x v="2"/>
    <x v="140"/>
    <x v="115"/>
  </r>
  <r>
    <s v="AD01-9362"/>
    <x v="3"/>
    <s v="Feb"/>
    <x v="1"/>
    <x v="1"/>
    <s v="Cancelld"/>
    <x v="1"/>
    <x v="1"/>
    <x v="2"/>
    <x v="530"/>
    <x v="521"/>
  </r>
  <r>
    <s v="AD01-9361"/>
    <x v="3"/>
    <s v="Feb"/>
    <x v="1"/>
    <x v="1"/>
    <s v="Cancelld"/>
    <x v="1"/>
    <x v="1"/>
    <x v="2"/>
    <x v="359"/>
    <x v="340"/>
  </r>
  <r>
    <s v="AD01-9361"/>
    <x v="3"/>
    <s v="Jan"/>
    <x v="1"/>
    <x v="1"/>
    <s v="Cancelld"/>
    <x v="1"/>
    <x v="1"/>
    <x v="2"/>
    <x v="105"/>
    <x v="88"/>
  </r>
  <r>
    <s v="AD01-9362"/>
    <x v="3"/>
    <s v="Jan"/>
    <x v="1"/>
    <x v="1"/>
    <s v="Cancelld"/>
    <x v="1"/>
    <x v="1"/>
    <x v="2"/>
    <x v="167"/>
    <x v="138"/>
  </r>
  <r>
    <s v="AD01-9364"/>
    <x v="3"/>
    <s v="Jan"/>
    <x v="1"/>
    <x v="1"/>
    <s v="Cancelld"/>
    <x v="1"/>
    <x v="1"/>
    <x v="2"/>
    <x v="28"/>
    <x v="24"/>
  </r>
  <r>
    <s v="AD01-9361"/>
    <x v="3"/>
    <s v="Jan"/>
    <x v="1"/>
    <x v="1"/>
    <s v="Cancelld"/>
    <x v="1"/>
    <x v="1"/>
    <x v="2"/>
    <x v="236"/>
    <x v="275"/>
  </r>
  <r>
    <s v="AD01-9361"/>
    <x v="3"/>
    <s v="Jan"/>
    <x v="1"/>
    <x v="1"/>
    <s v="Cancelld"/>
    <x v="1"/>
    <x v="1"/>
    <x v="2"/>
    <x v="169"/>
    <x v="140"/>
  </r>
  <r>
    <s v="AD01-9362"/>
    <x v="3"/>
    <s v="Jan"/>
    <x v="1"/>
    <x v="1"/>
    <s v="Cancelld"/>
    <x v="1"/>
    <x v="1"/>
    <x v="2"/>
    <x v="279"/>
    <x v="232"/>
  </r>
  <r>
    <s v="AD01-9362"/>
    <x v="3"/>
    <s v="Jan"/>
    <x v="1"/>
    <x v="1"/>
    <s v="Cancelld"/>
    <x v="1"/>
    <x v="1"/>
    <x v="2"/>
    <x v="539"/>
    <x v="530"/>
  </r>
  <r>
    <s v="AD01-9361"/>
    <x v="3"/>
    <s v="Jan"/>
    <x v="1"/>
    <x v="1"/>
    <s v="Cancelld"/>
    <x v="1"/>
    <x v="1"/>
    <x v="2"/>
    <x v="162"/>
    <x v="133"/>
  </r>
  <r>
    <s v="AD01-9363"/>
    <x v="3"/>
    <s v="Jan"/>
    <x v="1"/>
    <x v="1"/>
    <s v="Cancelld"/>
    <x v="1"/>
    <x v="1"/>
    <x v="2"/>
    <x v="600"/>
    <x v="615"/>
  </r>
  <r>
    <s v="AD01-9362"/>
    <x v="3"/>
    <s v="Jan"/>
    <x v="1"/>
    <x v="1"/>
    <s v="Cancelld"/>
    <x v="1"/>
    <x v="1"/>
    <x v="2"/>
    <x v="601"/>
    <x v="616"/>
  </r>
  <r>
    <s v="AD01-9362"/>
    <x v="3"/>
    <s v="Jan"/>
    <x v="1"/>
    <x v="1"/>
    <s v="Cancelld"/>
    <x v="1"/>
    <x v="1"/>
    <x v="2"/>
    <x v="602"/>
    <x v="617"/>
  </r>
  <r>
    <s v="AD01-9361"/>
    <x v="3"/>
    <s v="Jan"/>
    <x v="1"/>
    <x v="1"/>
    <s v="Cancelld"/>
    <x v="1"/>
    <x v="1"/>
    <x v="2"/>
    <x v="336"/>
    <x v="7"/>
  </r>
  <r>
    <s v="AD01-9362"/>
    <x v="3"/>
    <s v="Jan"/>
    <x v="1"/>
    <x v="1"/>
    <s v="Cancelld"/>
    <x v="1"/>
    <x v="1"/>
    <x v="2"/>
    <x v="187"/>
    <x v="7"/>
  </r>
  <r>
    <s v="AD01-9362"/>
    <x v="3"/>
    <s v="Jan"/>
    <x v="1"/>
    <x v="1"/>
    <s v="Cancelld"/>
    <x v="1"/>
    <x v="1"/>
    <x v="2"/>
    <x v="41"/>
    <x v="34"/>
  </r>
  <r>
    <s v="AD01-9361"/>
    <x v="3"/>
    <s v="Jan"/>
    <x v="1"/>
    <x v="1"/>
    <s v="Cancelld"/>
    <x v="1"/>
    <x v="1"/>
    <x v="2"/>
    <x v="40"/>
    <x v="33"/>
  </r>
  <r>
    <s v="AD01-9362"/>
    <x v="3"/>
    <s v="Jan"/>
    <x v="1"/>
    <x v="1"/>
    <s v="Cancelld"/>
    <x v="1"/>
    <x v="1"/>
    <x v="2"/>
    <x v="41"/>
    <x v="34"/>
  </r>
  <r>
    <s v="AD01-9362"/>
    <x v="3"/>
    <s v="Jan"/>
    <x v="1"/>
    <x v="1"/>
    <s v="Cancelld"/>
    <x v="1"/>
    <x v="1"/>
    <x v="2"/>
    <x v="225"/>
    <x v="180"/>
  </r>
  <r>
    <s v="AD01-9362"/>
    <x v="3"/>
    <s v="Jan"/>
    <x v="1"/>
    <x v="1"/>
    <s v="Cancelld"/>
    <x v="1"/>
    <x v="1"/>
    <x v="2"/>
    <x v="182"/>
    <x v="148"/>
  </r>
  <r>
    <s v="AD01-9361"/>
    <x v="3"/>
    <s v="Jan"/>
    <x v="1"/>
    <x v="1"/>
    <s v="Cancelld"/>
    <x v="1"/>
    <x v="1"/>
    <x v="2"/>
    <x v="183"/>
    <x v="149"/>
  </r>
  <r>
    <s v="AD01-9364"/>
    <x v="3"/>
    <s v="Jan"/>
    <x v="1"/>
    <x v="1"/>
    <s v="Cancelld"/>
    <x v="1"/>
    <x v="1"/>
    <x v="2"/>
    <x v="532"/>
    <x v="523"/>
  </r>
  <r>
    <s v="AD01-9363"/>
    <x v="3"/>
    <s v="Jan"/>
    <x v="1"/>
    <x v="1"/>
    <s v="Cancelld"/>
    <x v="1"/>
    <x v="1"/>
    <x v="2"/>
    <x v="339"/>
    <x v="344"/>
  </r>
  <r>
    <s v="AD01-9361"/>
    <x v="3"/>
    <s v="Jan"/>
    <x v="1"/>
    <x v="1"/>
    <s v="Cancelld"/>
    <x v="1"/>
    <x v="1"/>
    <x v="2"/>
    <x v="120"/>
    <x v="98"/>
  </r>
  <r>
    <s v="AD01-9364"/>
    <x v="3"/>
    <s v="Jul"/>
    <x v="1"/>
    <x v="1"/>
    <s v="Cancelld"/>
    <x v="1"/>
    <x v="1"/>
    <x v="2"/>
    <x v="128"/>
    <x v="106"/>
  </r>
  <r>
    <s v="AD01-9364"/>
    <x v="3"/>
    <s v="Jul"/>
    <x v="1"/>
    <x v="1"/>
    <s v="Cancelld"/>
    <x v="1"/>
    <x v="1"/>
    <x v="2"/>
    <x v="130"/>
    <x v="108"/>
  </r>
  <r>
    <s v="AD01-9364"/>
    <x v="3"/>
    <s v="Jul"/>
    <x v="1"/>
    <x v="1"/>
    <s v="Cancelld"/>
    <x v="1"/>
    <x v="1"/>
    <x v="2"/>
    <x v="75"/>
    <x v="62"/>
  </r>
  <r>
    <s v="AD01-9362"/>
    <x v="3"/>
    <s v="Jul"/>
    <x v="1"/>
    <x v="1"/>
    <s v="Cancelld"/>
    <x v="1"/>
    <x v="1"/>
    <x v="2"/>
    <x v="523"/>
    <x v="514"/>
  </r>
  <r>
    <s v="AD01-9362"/>
    <x v="3"/>
    <s v="Jul"/>
    <x v="1"/>
    <x v="1"/>
    <s v="Cancelld"/>
    <x v="1"/>
    <x v="1"/>
    <x v="2"/>
    <x v="186"/>
    <x v="152"/>
  </r>
  <r>
    <s v="AD01-9362"/>
    <x v="3"/>
    <s v="Jul"/>
    <x v="1"/>
    <x v="1"/>
    <s v="Cancelld"/>
    <x v="1"/>
    <x v="1"/>
    <x v="2"/>
    <x v="478"/>
    <x v="7"/>
  </r>
  <r>
    <s v="AD01-9362"/>
    <x v="3"/>
    <s v="Jul"/>
    <x v="1"/>
    <x v="1"/>
    <s v="Cancelld"/>
    <x v="1"/>
    <x v="1"/>
    <x v="2"/>
    <x v="158"/>
    <x v="130"/>
  </r>
  <r>
    <s v="AD01-9364"/>
    <x v="3"/>
    <s v="Jul"/>
    <x v="1"/>
    <x v="1"/>
    <s v="Cancelld"/>
    <x v="1"/>
    <x v="1"/>
    <x v="2"/>
    <x v="140"/>
    <x v="115"/>
  </r>
  <r>
    <s v="AD01-9364"/>
    <x v="3"/>
    <s v="Jul"/>
    <x v="1"/>
    <x v="1"/>
    <s v="Cancelld"/>
    <x v="1"/>
    <x v="1"/>
    <x v="2"/>
    <x v="84"/>
    <x v="69"/>
  </r>
  <r>
    <s v="AD01-9364"/>
    <x v="3"/>
    <s v="Jul"/>
    <x v="1"/>
    <x v="1"/>
    <s v="Cancelld"/>
    <x v="1"/>
    <x v="1"/>
    <x v="2"/>
    <x v="86"/>
    <x v="71"/>
  </r>
  <r>
    <s v="AD01-9365"/>
    <x v="3"/>
    <s v="Jun"/>
    <x v="1"/>
    <x v="1"/>
    <s v="Cancelld"/>
    <x v="1"/>
    <x v="1"/>
    <x v="2"/>
    <x v="28"/>
    <x v="24"/>
  </r>
  <r>
    <s v="AD01-9361"/>
    <x v="3"/>
    <s v="Jun"/>
    <x v="1"/>
    <x v="1"/>
    <s v="Cancelld"/>
    <x v="1"/>
    <x v="1"/>
    <x v="2"/>
    <x v="74"/>
    <x v="60"/>
  </r>
  <r>
    <s v="AD01-9364"/>
    <x v="3"/>
    <s v="Jun"/>
    <x v="1"/>
    <x v="1"/>
    <s v="Cancelld"/>
    <x v="1"/>
    <x v="1"/>
    <x v="2"/>
    <x v="5"/>
    <x v="5"/>
  </r>
  <r>
    <s v="AD01-9361"/>
    <x v="3"/>
    <s v="Jun"/>
    <x v="1"/>
    <x v="1"/>
    <s v="Cancelld"/>
    <x v="1"/>
    <x v="1"/>
    <x v="2"/>
    <x v="91"/>
    <x v="77"/>
  </r>
  <r>
    <s v="AD01-9362"/>
    <x v="3"/>
    <s v="Jun"/>
    <x v="1"/>
    <x v="1"/>
    <s v="Cancelld"/>
    <x v="1"/>
    <x v="1"/>
    <x v="2"/>
    <x v="525"/>
    <x v="516"/>
  </r>
  <r>
    <s v="AD01-9361"/>
    <x v="3"/>
    <s v="Jun"/>
    <x v="1"/>
    <x v="1"/>
    <s v="Cancelld"/>
    <x v="1"/>
    <x v="1"/>
    <x v="2"/>
    <x v="185"/>
    <x v="151"/>
  </r>
  <r>
    <s v="AD01-9361"/>
    <x v="3"/>
    <s v="Jun"/>
    <x v="1"/>
    <x v="1"/>
    <s v="Cancelld"/>
    <x v="1"/>
    <x v="1"/>
    <x v="2"/>
    <x v="463"/>
    <x v="7"/>
  </r>
  <r>
    <s v="AD01-9362"/>
    <x v="3"/>
    <s v="Jun"/>
    <x v="1"/>
    <x v="1"/>
    <s v="Cancelld"/>
    <x v="1"/>
    <x v="1"/>
    <x v="2"/>
    <x v="81"/>
    <x v="68"/>
  </r>
  <r>
    <s v="AD01-9361"/>
    <x v="3"/>
    <s v="Jun"/>
    <x v="1"/>
    <x v="1"/>
    <s v="Cancelld"/>
    <x v="1"/>
    <x v="1"/>
    <x v="2"/>
    <x v="183"/>
    <x v="149"/>
  </r>
  <r>
    <s v="AD01-9364"/>
    <x v="3"/>
    <s v="Jun"/>
    <x v="1"/>
    <x v="1"/>
    <s v="Cancelld"/>
    <x v="1"/>
    <x v="1"/>
    <x v="2"/>
    <x v="99"/>
    <x v="82"/>
  </r>
  <r>
    <s v="AD01-9361"/>
    <x v="3"/>
    <s v="Jun"/>
    <x v="1"/>
    <x v="1"/>
    <s v="Cancelld"/>
    <x v="1"/>
    <x v="1"/>
    <x v="2"/>
    <x v="159"/>
    <x v="216"/>
  </r>
  <r>
    <s v="AD01-9365"/>
    <x v="3"/>
    <s v="Jun"/>
    <x v="1"/>
    <x v="1"/>
    <s v="Cancelld"/>
    <x v="1"/>
    <x v="1"/>
    <x v="2"/>
    <x v="102"/>
    <x v="85"/>
  </r>
  <r>
    <s v="AD01-9364"/>
    <x v="3"/>
    <s v="Mar"/>
    <x v="1"/>
    <x v="1"/>
    <s v="Cancelld"/>
    <x v="1"/>
    <x v="1"/>
    <x v="2"/>
    <x v="89"/>
    <x v="74"/>
  </r>
  <r>
    <s v="AD01-9364"/>
    <x v="3"/>
    <s v="Mar"/>
    <x v="1"/>
    <x v="1"/>
    <s v="Cancelld"/>
    <x v="1"/>
    <x v="1"/>
    <x v="2"/>
    <x v="106"/>
    <x v="89"/>
  </r>
  <r>
    <s v="AD01-9362"/>
    <x v="3"/>
    <s v="Mar"/>
    <x v="1"/>
    <x v="1"/>
    <s v="Cancelld"/>
    <x v="1"/>
    <x v="1"/>
    <x v="2"/>
    <x v="76"/>
    <x v="63"/>
  </r>
  <r>
    <s v="AD01-9364"/>
    <x v="3"/>
    <s v="Mar"/>
    <x v="1"/>
    <x v="1"/>
    <s v="Cancelld"/>
    <x v="1"/>
    <x v="1"/>
    <x v="2"/>
    <x v="107"/>
    <x v="90"/>
  </r>
  <r>
    <s v="AD01-9364"/>
    <x v="3"/>
    <s v="Mar"/>
    <x v="1"/>
    <x v="1"/>
    <s v="Cancelld"/>
    <x v="1"/>
    <x v="1"/>
    <x v="2"/>
    <x v="266"/>
    <x v="219"/>
  </r>
  <r>
    <s v="AD01-9362"/>
    <x v="3"/>
    <s v="Mar"/>
    <x v="1"/>
    <x v="1"/>
    <s v="Cancelld"/>
    <x v="1"/>
    <x v="1"/>
    <x v="2"/>
    <x v="23"/>
    <x v="19"/>
  </r>
  <r>
    <s v="AD01-9362"/>
    <x v="3"/>
    <s v="Mar"/>
    <x v="1"/>
    <x v="1"/>
    <s v="Cancelld"/>
    <x v="1"/>
    <x v="1"/>
    <x v="2"/>
    <x v="466"/>
    <x v="7"/>
  </r>
  <r>
    <s v="AD01-9364"/>
    <x v="3"/>
    <s v="Mar"/>
    <x v="1"/>
    <x v="1"/>
    <s v="Cancelld"/>
    <x v="1"/>
    <x v="1"/>
    <x v="2"/>
    <x v="226"/>
    <x v="181"/>
  </r>
  <r>
    <s v="AD01-9364"/>
    <x v="3"/>
    <s v="Mar"/>
    <x v="1"/>
    <x v="1"/>
    <s v="Cancelld"/>
    <x v="1"/>
    <x v="1"/>
    <x v="2"/>
    <x v="85"/>
    <x v="70"/>
  </r>
  <r>
    <s v="AD01-9362"/>
    <x v="3"/>
    <s v="Mar"/>
    <x v="1"/>
    <x v="1"/>
    <s v="Cancelld"/>
    <x v="1"/>
    <x v="1"/>
    <x v="2"/>
    <x v="119"/>
    <x v="97"/>
  </r>
  <r>
    <s v="AD01-9364"/>
    <x v="3"/>
    <s v="Mar"/>
    <x v="1"/>
    <x v="1"/>
    <s v="Cancelld"/>
    <x v="1"/>
    <x v="1"/>
    <x v="2"/>
    <x v="518"/>
    <x v="509"/>
  </r>
  <r>
    <s v="AD01-9364"/>
    <x v="3"/>
    <s v="Mar"/>
    <x v="1"/>
    <x v="1"/>
    <s v="Cancelld"/>
    <x v="1"/>
    <x v="1"/>
    <x v="2"/>
    <x v="121"/>
    <x v="99"/>
  </r>
  <r>
    <s v="AD01-9362"/>
    <x v="3"/>
    <s v="May"/>
    <x v="1"/>
    <x v="1"/>
    <s v="Cancelld"/>
    <x v="1"/>
    <x v="1"/>
    <x v="2"/>
    <x v="3"/>
    <x v="3"/>
  </r>
  <r>
    <s v="AD01-9364"/>
    <x v="3"/>
    <s v="May"/>
    <x v="1"/>
    <x v="1"/>
    <s v="Cancelld"/>
    <x v="1"/>
    <x v="1"/>
    <x v="2"/>
    <x v="88"/>
    <x v="173"/>
  </r>
  <r>
    <s v="AD01-9362"/>
    <x v="3"/>
    <s v="May"/>
    <x v="1"/>
    <x v="1"/>
    <s v="Cancelld"/>
    <x v="1"/>
    <x v="1"/>
    <x v="2"/>
    <x v="218"/>
    <x v="175"/>
  </r>
  <r>
    <s v="AD01-9362"/>
    <x v="3"/>
    <s v="May"/>
    <x v="1"/>
    <x v="1"/>
    <s v="Cancelld"/>
    <x v="1"/>
    <x v="1"/>
    <x v="2"/>
    <x v="513"/>
    <x v="504"/>
  </r>
  <r>
    <s v="AD01-9362"/>
    <x v="3"/>
    <s v="May"/>
    <x v="1"/>
    <x v="1"/>
    <s v="Cancelld"/>
    <x v="1"/>
    <x v="1"/>
    <x v="2"/>
    <x v="24"/>
    <x v="20"/>
  </r>
  <r>
    <s v="AD01-9362"/>
    <x v="3"/>
    <s v="May"/>
    <x v="1"/>
    <x v="1"/>
    <s v="Cancelld"/>
    <x v="1"/>
    <x v="1"/>
    <x v="2"/>
    <x v="476"/>
    <x v="7"/>
  </r>
  <r>
    <s v="AD01-9362"/>
    <x v="3"/>
    <s v="May"/>
    <x v="1"/>
    <x v="1"/>
    <s v="Cancelld"/>
    <x v="1"/>
    <x v="1"/>
    <x v="2"/>
    <x v="210"/>
    <x v="168"/>
  </r>
  <r>
    <s v="AD01-9362"/>
    <x v="3"/>
    <s v="May"/>
    <x v="1"/>
    <x v="1"/>
    <s v="Cancelld"/>
    <x v="1"/>
    <x v="1"/>
    <x v="2"/>
    <x v="20"/>
    <x v="16"/>
  </r>
  <r>
    <s v="AD01-9364"/>
    <x v="3"/>
    <s v="May"/>
    <x v="1"/>
    <x v="1"/>
    <s v="Cancelld"/>
    <x v="1"/>
    <x v="1"/>
    <x v="2"/>
    <x v="83"/>
    <x v="230"/>
  </r>
  <r>
    <s v="AD01-9362"/>
    <x v="3"/>
    <s v="May"/>
    <x v="1"/>
    <x v="1"/>
    <s v="Cancelld"/>
    <x v="1"/>
    <x v="1"/>
    <x v="2"/>
    <x v="214"/>
    <x v="170"/>
  </r>
  <r>
    <s v="AD01-9361"/>
    <x v="3"/>
    <s v="Nov"/>
    <x v="1"/>
    <x v="1"/>
    <s v="Cancelld"/>
    <x v="1"/>
    <x v="1"/>
    <x v="2"/>
    <x v="53"/>
    <x v="75"/>
  </r>
  <r>
    <s v="AD01-9361"/>
    <x v="3"/>
    <s v="Nov"/>
    <x v="1"/>
    <x v="1"/>
    <s v="Cancelld"/>
    <x v="1"/>
    <x v="1"/>
    <x v="2"/>
    <x v="91"/>
    <x v="77"/>
  </r>
  <r>
    <s v="AD01-9361"/>
    <x v="3"/>
    <s v="Nov"/>
    <x v="1"/>
    <x v="1"/>
    <s v="Cancelld"/>
    <x v="1"/>
    <x v="1"/>
    <x v="2"/>
    <x v="93"/>
    <x v="79"/>
  </r>
  <r>
    <s v="AD01-9361"/>
    <x v="3"/>
    <s v="Nov"/>
    <x v="1"/>
    <x v="1"/>
    <s v="Cancelld"/>
    <x v="1"/>
    <x v="1"/>
    <x v="2"/>
    <x v="532"/>
    <x v="523"/>
  </r>
  <r>
    <s v="AD01-9361"/>
    <x v="3"/>
    <s v="Nov"/>
    <x v="1"/>
    <x v="1"/>
    <s v="Cancelld"/>
    <x v="1"/>
    <x v="1"/>
    <x v="2"/>
    <x v="120"/>
    <x v="98"/>
  </r>
  <r>
    <s v="AD01-9361"/>
    <x v="3"/>
    <s v="Nov"/>
    <x v="1"/>
    <x v="1"/>
    <s v="Cancelld"/>
    <x v="1"/>
    <x v="1"/>
    <x v="2"/>
    <x v="486"/>
    <x v="7"/>
  </r>
  <r>
    <s v="AD01-9361"/>
    <x v="3"/>
    <s v="Nov"/>
    <x v="1"/>
    <x v="1"/>
    <s v="Cancelld"/>
    <x v="1"/>
    <x v="1"/>
    <x v="2"/>
    <x v="64"/>
    <x v="51"/>
  </r>
  <r>
    <s v="AD01-9361"/>
    <x v="3"/>
    <s v="Nov"/>
    <x v="1"/>
    <x v="1"/>
    <s v="Cancelld"/>
    <x v="1"/>
    <x v="1"/>
    <x v="2"/>
    <x v="99"/>
    <x v="82"/>
  </r>
  <r>
    <s v="AD01-9361"/>
    <x v="3"/>
    <s v="Nov"/>
    <x v="1"/>
    <x v="1"/>
    <s v="Cancelld"/>
    <x v="1"/>
    <x v="1"/>
    <x v="2"/>
    <x v="100"/>
    <x v="83"/>
  </r>
  <r>
    <s v="AD01-9361"/>
    <x v="3"/>
    <s v="Nov"/>
    <x v="1"/>
    <x v="1"/>
    <s v="Cancelld"/>
    <x v="1"/>
    <x v="1"/>
    <x v="2"/>
    <x v="44"/>
    <x v="238"/>
  </r>
  <r>
    <s v="AD01-9362"/>
    <x v="3"/>
    <s v="Oct"/>
    <x v="1"/>
    <x v="1"/>
    <s v="Cancelld"/>
    <x v="1"/>
    <x v="1"/>
    <x v="2"/>
    <x v="88"/>
    <x v="173"/>
  </r>
  <r>
    <s v="AD01-9362"/>
    <x v="3"/>
    <s v="Oct"/>
    <x v="1"/>
    <x v="1"/>
    <s v="Cancelld"/>
    <x v="1"/>
    <x v="1"/>
    <x v="2"/>
    <x v="167"/>
    <x v="138"/>
  </r>
  <r>
    <s v="AD01-9362"/>
    <x v="3"/>
    <s v="Oct"/>
    <x v="1"/>
    <x v="1"/>
    <s v="Cancelld"/>
    <x v="1"/>
    <x v="1"/>
    <x v="2"/>
    <x v="218"/>
    <x v="175"/>
  </r>
  <r>
    <s v="AD01-9362"/>
    <x v="3"/>
    <s v="Oct"/>
    <x v="1"/>
    <x v="1"/>
    <s v="Cancelld"/>
    <x v="1"/>
    <x v="1"/>
    <x v="2"/>
    <x v="535"/>
    <x v="526"/>
  </r>
  <r>
    <s v="AD01-9361"/>
    <x v="3"/>
    <s v="Oct"/>
    <x v="1"/>
    <x v="1"/>
    <s v="Cancelld"/>
    <x v="1"/>
    <x v="1"/>
    <x v="2"/>
    <x v="143"/>
    <x v="118"/>
  </r>
  <r>
    <s v="AD01-9361"/>
    <x v="3"/>
    <s v="Oct"/>
    <x v="1"/>
    <x v="1"/>
    <s v="Cancelld"/>
    <x v="1"/>
    <x v="1"/>
    <x v="2"/>
    <x v="488"/>
    <x v="7"/>
  </r>
  <r>
    <s v="AD01-9362"/>
    <x v="3"/>
    <s v="Oct"/>
    <x v="1"/>
    <x v="1"/>
    <s v="Cancelld"/>
    <x v="1"/>
    <x v="1"/>
    <x v="2"/>
    <x v="179"/>
    <x v="147"/>
  </r>
  <r>
    <s v="AD01-9362"/>
    <x v="3"/>
    <s v="Oct"/>
    <x v="1"/>
    <x v="1"/>
    <s v="Cancelld"/>
    <x v="1"/>
    <x v="1"/>
    <x v="2"/>
    <x v="182"/>
    <x v="148"/>
  </r>
  <r>
    <s v="AD01-9362"/>
    <x v="3"/>
    <s v="Oct"/>
    <x v="1"/>
    <x v="1"/>
    <s v="Cancelld"/>
    <x v="1"/>
    <x v="1"/>
    <x v="2"/>
    <x v="118"/>
    <x v="243"/>
  </r>
  <r>
    <s v="AD01-9362"/>
    <x v="3"/>
    <s v="Oct"/>
    <x v="1"/>
    <x v="1"/>
    <s v="Cancelld"/>
    <x v="1"/>
    <x v="1"/>
    <x v="2"/>
    <x v="144"/>
    <x v="119"/>
  </r>
  <r>
    <s v="AD01-9364"/>
    <x v="3"/>
    <s v="Sep"/>
    <x v="1"/>
    <x v="1"/>
    <s v="Cancelld"/>
    <x v="1"/>
    <x v="1"/>
    <x v="2"/>
    <x v="30"/>
    <x v="26"/>
  </r>
  <r>
    <s v="AD01-9361"/>
    <x v="3"/>
    <s v="Sep"/>
    <x v="1"/>
    <x v="1"/>
    <s v="Cancelld"/>
    <x v="1"/>
    <x v="1"/>
    <x v="2"/>
    <x v="2"/>
    <x v="2"/>
  </r>
  <r>
    <s v="AD01-9362"/>
    <x v="3"/>
    <s v="Sep"/>
    <x v="1"/>
    <x v="1"/>
    <s v="Cancelld"/>
    <x v="1"/>
    <x v="1"/>
    <x v="2"/>
    <x v="33"/>
    <x v="29"/>
  </r>
  <r>
    <s v="AD01-9365"/>
    <x v="3"/>
    <s v="Sep"/>
    <x v="1"/>
    <x v="1"/>
    <s v="Cancelld"/>
    <x v="1"/>
    <x v="1"/>
    <x v="2"/>
    <x v="169"/>
    <x v="140"/>
  </r>
  <r>
    <s v="AD01-9361"/>
    <x v="3"/>
    <s v="Sep"/>
    <x v="1"/>
    <x v="1"/>
    <s v="Cancelld"/>
    <x v="1"/>
    <x v="1"/>
    <x v="2"/>
    <x v="515"/>
    <x v="506"/>
  </r>
  <r>
    <s v="AD01-9362"/>
    <x v="3"/>
    <s v="Sep"/>
    <x v="1"/>
    <x v="1"/>
    <s v="Cancelld"/>
    <x v="1"/>
    <x v="1"/>
    <x v="2"/>
    <x v="142"/>
    <x v="117"/>
  </r>
  <r>
    <s v="AD01-9362"/>
    <x v="3"/>
    <s v="Sep"/>
    <x v="1"/>
    <x v="1"/>
    <s v="Cancelld"/>
    <x v="1"/>
    <x v="1"/>
    <x v="2"/>
    <x v="465"/>
    <x v="7"/>
  </r>
  <r>
    <s v="AD01-9361"/>
    <x v="3"/>
    <s v="Sep"/>
    <x v="1"/>
    <x v="1"/>
    <s v="Cancelld"/>
    <x v="1"/>
    <x v="1"/>
    <x v="2"/>
    <x v="16"/>
    <x v="14"/>
  </r>
  <r>
    <s v="AD01-9365"/>
    <x v="3"/>
    <s v="Sep"/>
    <x v="1"/>
    <x v="1"/>
    <s v="Cancelld"/>
    <x v="1"/>
    <x v="1"/>
    <x v="2"/>
    <x v="46"/>
    <x v="37"/>
  </r>
  <r>
    <s v="AD01-9362"/>
    <x v="3"/>
    <s v="Sep"/>
    <x v="1"/>
    <x v="1"/>
    <s v="Cancelld"/>
    <x v="1"/>
    <x v="1"/>
    <x v="2"/>
    <x v="19"/>
    <x v="15"/>
  </r>
  <r>
    <s v="AD01-9361"/>
    <x v="3"/>
    <s v="Sep"/>
    <x v="1"/>
    <x v="1"/>
    <s v="Cancelld"/>
    <x v="1"/>
    <x v="1"/>
    <x v="2"/>
    <x v="181"/>
    <x v="256"/>
  </r>
  <r>
    <s v="AD01-9364"/>
    <x v="3"/>
    <s v="Sep"/>
    <x v="1"/>
    <x v="1"/>
    <s v="Cancelld"/>
    <x v="1"/>
    <x v="1"/>
    <x v="2"/>
    <x v="188"/>
    <x v="154"/>
  </r>
  <r>
    <s v="AD01-9362"/>
    <x v="4"/>
    <s v="Apr"/>
    <x v="0"/>
    <x v="0"/>
    <s v="Order assembled"/>
    <x v="0"/>
    <x v="0"/>
    <x v="1"/>
    <x v="105"/>
    <x v="618"/>
  </r>
  <r>
    <s v="AD01-9361"/>
    <x v="4"/>
    <s v="Apr"/>
    <x v="0"/>
    <x v="0"/>
    <s v="Order assembled"/>
    <x v="0"/>
    <x v="0"/>
    <x v="1"/>
    <x v="128"/>
    <x v="106"/>
  </r>
  <r>
    <s v="AD01-9362"/>
    <x v="4"/>
    <s v="Apr"/>
    <x v="0"/>
    <x v="0"/>
    <s v="Order assembled"/>
    <x v="0"/>
    <x v="0"/>
    <x v="1"/>
    <x v="92"/>
    <x v="78"/>
  </r>
  <r>
    <s v="AD01-9362"/>
    <x v="4"/>
    <s v="Apr"/>
    <x v="0"/>
    <x v="0"/>
    <s v="Order assembled"/>
    <x v="0"/>
    <x v="0"/>
    <x v="1"/>
    <x v="130"/>
    <x v="108"/>
  </r>
  <r>
    <s v="AD01-9361"/>
    <x v="4"/>
    <s v="Apr"/>
    <x v="0"/>
    <x v="0"/>
    <s v="Order assembled"/>
    <x v="0"/>
    <x v="0"/>
    <x v="1"/>
    <x v="603"/>
    <x v="619"/>
  </r>
  <r>
    <s v="AD01-9364"/>
    <x v="4"/>
    <s v="Apr"/>
    <x v="0"/>
    <x v="0"/>
    <s v="Order assembled"/>
    <x v="0"/>
    <x v="0"/>
    <x v="1"/>
    <x v="43"/>
    <x v="582"/>
  </r>
  <r>
    <s v="AD01-9364"/>
    <x v="4"/>
    <s v="Apr"/>
    <x v="0"/>
    <x v="0"/>
    <s v="Order assembled"/>
    <x v="0"/>
    <x v="0"/>
    <x v="1"/>
    <x v="115"/>
    <x v="95"/>
  </r>
  <r>
    <s v="AD01-9361"/>
    <x v="4"/>
    <s v="Apr"/>
    <x v="0"/>
    <x v="0"/>
    <s v="Order assembled"/>
    <x v="0"/>
    <x v="0"/>
    <x v="1"/>
    <x v="513"/>
    <x v="7"/>
  </r>
  <r>
    <s v="AD01-9362"/>
    <x v="4"/>
    <s v="Apr"/>
    <x v="0"/>
    <x v="0"/>
    <s v="Order assembled"/>
    <x v="0"/>
    <x v="0"/>
    <x v="1"/>
    <x v="312"/>
    <x v="276"/>
  </r>
  <r>
    <s v="AD01-9362"/>
    <x v="4"/>
    <s v="Apr"/>
    <x v="0"/>
    <x v="0"/>
    <s v="Order assembled"/>
    <x v="0"/>
    <x v="0"/>
    <x v="1"/>
    <x v="140"/>
    <x v="115"/>
  </r>
  <r>
    <s v="AD01-9361"/>
    <x v="4"/>
    <s v="Apr"/>
    <x v="0"/>
    <x v="0"/>
    <s v="Order assembled"/>
    <x v="0"/>
    <x v="0"/>
    <x v="1"/>
    <x v="103"/>
    <x v="86"/>
  </r>
  <r>
    <s v="AD01-9362"/>
    <x v="4"/>
    <s v="Apr"/>
    <x v="0"/>
    <x v="0"/>
    <s v="Order assembled"/>
    <x v="0"/>
    <x v="0"/>
    <x v="1"/>
    <x v="80"/>
    <x v="67"/>
  </r>
  <r>
    <s v="AD01-9361"/>
    <x v="4"/>
    <s v="Aug"/>
    <x v="0"/>
    <x v="0"/>
    <s v="Order assembled"/>
    <x v="0"/>
    <x v="0"/>
    <x v="1"/>
    <x v="28"/>
    <x v="620"/>
  </r>
  <r>
    <s v="AD01-9362"/>
    <x v="4"/>
    <s v="Aug"/>
    <x v="0"/>
    <x v="0"/>
    <s v="Order assembled"/>
    <x v="0"/>
    <x v="0"/>
    <x v="1"/>
    <x v="5"/>
    <x v="5"/>
  </r>
  <r>
    <s v="AD01-9361"/>
    <x v="4"/>
    <s v="Aug"/>
    <x v="0"/>
    <x v="0"/>
    <s v="Order assembled"/>
    <x v="0"/>
    <x v="0"/>
    <x v="1"/>
    <x v="91"/>
    <x v="77"/>
  </r>
  <r>
    <s v="AD01-9362"/>
    <x v="4"/>
    <s v="Aug"/>
    <x v="0"/>
    <x v="0"/>
    <s v="Order assembled"/>
    <x v="0"/>
    <x v="0"/>
    <x v="1"/>
    <x v="604"/>
    <x v="621"/>
  </r>
  <r>
    <s v="AD01-9361"/>
    <x v="4"/>
    <s v="Aug"/>
    <x v="0"/>
    <x v="0"/>
    <s v="Order assembled"/>
    <x v="0"/>
    <x v="0"/>
    <x v="1"/>
    <x v="198"/>
    <x v="597"/>
  </r>
  <r>
    <s v="AD01-9361"/>
    <x v="4"/>
    <s v="Aug"/>
    <x v="0"/>
    <x v="0"/>
    <s v="Order assembled"/>
    <x v="0"/>
    <x v="0"/>
    <x v="1"/>
    <x v="41"/>
    <x v="34"/>
  </r>
  <r>
    <s v="AD01-9362"/>
    <x v="4"/>
    <s v="Aug"/>
    <x v="0"/>
    <x v="0"/>
    <s v="Order assembled"/>
    <x v="0"/>
    <x v="0"/>
    <x v="1"/>
    <x v="535"/>
    <x v="7"/>
  </r>
  <r>
    <s v="AD01-9361"/>
    <x v="4"/>
    <s v="Aug"/>
    <x v="0"/>
    <x v="0"/>
    <s v="Order assembled"/>
    <x v="0"/>
    <x v="0"/>
    <x v="1"/>
    <x v="183"/>
    <x v="149"/>
  </r>
  <r>
    <s v="AD01-9362"/>
    <x v="4"/>
    <s v="Aug"/>
    <x v="0"/>
    <x v="0"/>
    <s v="Order assembled"/>
    <x v="0"/>
    <x v="0"/>
    <x v="1"/>
    <x v="99"/>
    <x v="82"/>
  </r>
  <r>
    <s v="AD01-9361"/>
    <x v="4"/>
    <s v="Aug"/>
    <x v="0"/>
    <x v="0"/>
    <s v="Order assembled"/>
    <x v="0"/>
    <x v="0"/>
    <x v="1"/>
    <x v="135"/>
    <x v="111"/>
  </r>
  <r>
    <s v="AD01-9361"/>
    <x v="4"/>
    <s v="Dec"/>
    <x v="0"/>
    <x v="0"/>
    <s v="Order assembled"/>
    <x v="0"/>
    <x v="0"/>
    <x v="1"/>
    <x v="167"/>
    <x v="138"/>
  </r>
  <r>
    <s v="AD01-9362"/>
    <x v="4"/>
    <s v="Dec"/>
    <x v="0"/>
    <x v="0"/>
    <s v="Order assembled"/>
    <x v="0"/>
    <x v="0"/>
    <x v="1"/>
    <x v="218"/>
    <x v="175"/>
  </r>
  <r>
    <s v="AD01-9363"/>
    <x v="4"/>
    <s v="Dec"/>
    <x v="0"/>
    <x v="0"/>
    <s v="Order assembled"/>
    <x v="0"/>
    <x v="0"/>
    <x v="1"/>
    <x v="169"/>
    <x v="140"/>
  </r>
  <r>
    <s v="AD01-9364"/>
    <x v="4"/>
    <s v="Dec"/>
    <x v="0"/>
    <x v="0"/>
    <s v="Order assembled"/>
    <x v="0"/>
    <x v="0"/>
    <x v="1"/>
    <x v="605"/>
    <x v="622"/>
  </r>
  <r>
    <s v="AD01-9362"/>
    <x v="4"/>
    <s v="Dec"/>
    <x v="0"/>
    <x v="0"/>
    <s v="Order assembled"/>
    <x v="0"/>
    <x v="0"/>
    <x v="1"/>
    <x v="387"/>
    <x v="623"/>
  </r>
  <r>
    <s v="AD01-9362"/>
    <x v="4"/>
    <s v="Dec"/>
    <x v="0"/>
    <x v="0"/>
    <s v="Order assembled"/>
    <x v="0"/>
    <x v="0"/>
    <x v="1"/>
    <x v="210"/>
    <x v="168"/>
  </r>
  <r>
    <s v="AD01-9364"/>
    <x v="4"/>
    <s v="Dec"/>
    <x v="0"/>
    <x v="0"/>
    <s v="Order assembled"/>
    <x v="0"/>
    <x v="0"/>
    <x v="1"/>
    <x v="518"/>
    <x v="7"/>
  </r>
  <r>
    <s v="AD01-9363"/>
    <x v="4"/>
    <s v="Dec"/>
    <x v="0"/>
    <x v="0"/>
    <s v="Order assembled"/>
    <x v="0"/>
    <x v="0"/>
    <x v="1"/>
    <x v="46"/>
    <x v="37"/>
  </r>
  <r>
    <s v="AD01-9362"/>
    <x v="4"/>
    <s v="Dec"/>
    <x v="0"/>
    <x v="0"/>
    <s v="Order assembled"/>
    <x v="0"/>
    <x v="0"/>
    <x v="1"/>
    <x v="182"/>
    <x v="148"/>
  </r>
  <r>
    <s v="AD01-9361"/>
    <x v="4"/>
    <s v="Dec"/>
    <x v="0"/>
    <x v="0"/>
    <s v="Order assembled"/>
    <x v="0"/>
    <x v="0"/>
    <x v="1"/>
    <x v="214"/>
    <x v="170"/>
  </r>
  <r>
    <s v="AD01-9364"/>
    <x v="4"/>
    <s v="Feb"/>
    <x v="0"/>
    <x v="0"/>
    <s v="Order assembled"/>
    <x v="0"/>
    <x v="0"/>
    <x v="1"/>
    <x v="127"/>
    <x v="624"/>
  </r>
  <r>
    <s v="AD01-9361"/>
    <x v="4"/>
    <s v="Feb"/>
    <x v="0"/>
    <x v="0"/>
    <s v="Order assembled"/>
    <x v="0"/>
    <x v="0"/>
    <x v="1"/>
    <x v="3"/>
    <x v="3"/>
  </r>
  <r>
    <s v="AD01-9361"/>
    <x v="4"/>
    <s v="Feb"/>
    <x v="0"/>
    <x v="0"/>
    <s v="Order assembled"/>
    <x v="0"/>
    <x v="0"/>
    <x v="1"/>
    <x v="243"/>
    <x v="279"/>
  </r>
  <r>
    <s v="AD01-9362"/>
    <x v="4"/>
    <s v="Feb"/>
    <x v="0"/>
    <x v="0"/>
    <s v="Order assembled"/>
    <x v="0"/>
    <x v="0"/>
    <x v="1"/>
    <x v="606"/>
    <x v="625"/>
  </r>
  <r>
    <s v="AD01-9361"/>
    <x v="4"/>
    <s v="Feb"/>
    <x v="0"/>
    <x v="0"/>
    <s v="Order assembled"/>
    <x v="0"/>
    <x v="0"/>
    <x v="1"/>
    <x v="139"/>
    <x v="565"/>
  </r>
  <r>
    <s v="AD01-9361"/>
    <x v="4"/>
    <s v="Feb"/>
    <x v="0"/>
    <x v="0"/>
    <s v="Order assembled"/>
    <x v="0"/>
    <x v="0"/>
    <x v="1"/>
    <x v="138"/>
    <x v="114"/>
  </r>
  <r>
    <s v="AD01-9362"/>
    <x v="4"/>
    <s v="Feb"/>
    <x v="0"/>
    <x v="0"/>
    <s v="Order assembled"/>
    <x v="0"/>
    <x v="0"/>
    <x v="1"/>
    <x v="266"/>
    <x v="7"/>
  </r>
  <r>
    <s v="AD01-9361"/>
    <x v="4"/>
    <s v="Feb"/>
    <x v="0"/>
    <x v="0"/>
    <s v="Order assembled"/>
    <x v="0"/>
    <x v="0"/>
    <x v="1"/>
    <x v="20"/>
    <x v="16"/>
  </r>
  <r>
    <s v="AD01-9361"/>
    <x v="4"/>
    <s v="Feb"/>
    <x v="0"/>
    <x v="0"/>
    <s v="Order assembled"/>
    <x v="0"/>
    <x v="0"/>
    <x v="1"/>
    <x v="270"/>
    <x v="223"/>
  </r>
  <r>
    <s v="AD01-9364"/>
    <x v="4"/>
    <s v="Feb"/>
    <x v="0"/>
    <x v="0"/>
    <s v="Order assembled"/>
    <x v="0"/>
    <x v="0"/>
    <x v="1"/>
    <x v="387"/>
    <x v="623"/>
  </r>
  <r>
    <s v="AD01-9362"/>
    <x v="4"/>
    <s v="Jan"/>
    <x v="0"/>
    <x v="0"/>
    <s v="Order assembled"/>
    <x v="0"/>
    <x v="0"/>
    <x v="1"/>
    <x v="126"/>
    <x v="626"/>
  </r>
  <r>
    <s v="AD01-9362"/>
    <x v="4"/>
    <s v="Jan"/>
    <x v="0"/>
    <x v="0"/>
    <s v="Order assembled"/>
    <x v="0"/>
    <x v="0"/>
    <x v="1"/>
    <x v="27"/>
    <x v="23"/>
  </r>
  <r>
    <s v="AD01-9362"/>
    <x v="4"/>
    <s v="Jan"/>
    <x v="0"/>
    <x v="0"/>
    <s v="Order assembled"/>
    <x v="0"/>
    <x v="0"/>
    <x v="1"/>
    <x v="274"/>
    <x v="278"/>
  </r>
  <r>
    <s v="AD01-9363"/>
    <x v="4"/>
    <s v="Jan"/>
    <x v="0"/>
    <x v="0"/>
    <s v="Order assembled"/>
    <x v="0"/>
    <x v="0"/>
    <x v="1"/>
    <x v="149"/>
    <x v="123"/>
  </r>
  <r>
    <s v="AD01-9362"/>
    <x v="4"/>
    <s v="Jan"/>
    <x v="0"/>
    <x v="0"/>
    <s v="Order assembled"/>
    <x v="0"/>
    <x v="0"/>
    <x v="1"/>
    <x v="607"/>
    <x v="627"/>
  </r>
  <r>
    <s v="AD01-9362"/>
    <x v="4"/>
    <s v="Jan"/>
    <x v="0"/>
    <x v="0"/>
    <s v="Order assembled"/>
    <x v="0"/>
    <x v="0"/>
    <x v="1"/>
    <x v="180"/>
    <x v="587"/>
  </r>
  <r>
    <s v="AD01-9362"/>
    <x v="4"/>
    <s v="Jan"/>
    <x v="0"/>
    <x v="0"/>
    <s v="Order assembled"/>
    <x v="0"/>
    <x v="0"/>
    <x v="1"/>
    <x v="137"/>
    <x v="113"/>
  </r>
  <r>
    <s v="AD01-9362"/>
    <x v="4"/>
    <s v="Jan"/>
    <x v="0"/>
    <x v="0"/>
    <s v="Order assembled"/>
    <x v="0"/>
    <x v="0"/>
    <x v="1"/>
    <x v="265"/>
    <x v="7"/>
  </r>
  <r>
    <s v="AD01-9363"/>
    <x v="4"/>
    <s v="Jan"/>
    <x v="0"/>
    <x v="0"/>
    <s v="Order assembled"/>
    <x v="0"/>
    <x v="0"/>
    <x v="1"/>
    <x v="314"/>
    <x v="281"/>
  </r>
  <r>
    <s v="AD01-9362"/>
    <x v="4"/>
    <s v="Jan"/>
    <x v="0"/>
    <x v="0"/>
    <s v="Order assembled"/>
    <x v="0"/>
    <x v="0"/>
    <x v="1"/>
    <x v="160"/>
    <x v="131"/>
  </r>
  <r>
    <s v="AD01-9362"/>
    <x v="4"/>
    <s v="Jan"/>
    <x v="0"/>
    <x v="0"/>
    <s v="Order assembled"/>
    <x v="0"/>
    <x v="0"/>
    <x v="1"/>
    <x v="281"/>
    <x v="234"/>
  </r>
  <r>
    <s v="AD01-9362"/>
    <x v="4"/>
    <s v="Jan"/>
    <x v="0"/>
    <x v="0"/>
    <s v="Order assembled"/>
    <x v="0"/>
    <x v="0"/>
    <x v="1"/>
    <x v="418"/>
    <x v="628"/>
  </r>
  <r>
    <s v="AD01-9362"/>
    <x v="4"/>
    <s v="Jul"/>
    <x v="0"/>
    <x v="0"/>
    <s v="Order assembled"/>
    <x v="0"/>
    <x v="0"/>
    <x v="1"/>
    <x v="3"/>
    <x v="629"/>
  </r>
  <r>
    <s v="AD01-9362"/>
    <x v="4"/>
    <s v="Jul"/>
    <x v="0"/>
    <x v="0"/>
    <s v="Order assembled"/>
    <x v="0"/>
    <x v="0"/>
    <x v="1"/>
    <x v="88"/>
    <x v="173"/>
  </r>
  <r>
    <s v="AD01-9362"/>
    <x v="4"/>
    <s v="Jul"/>
    <x v="0"/>
    <x v="0"/>
    <s v="Order assembled"/>
    <x v="0"/>
    <x v="0"/>
    <x v="1"/>
    <x v="149"/>
    <x v="123"/>
  </r>
  <r>
    <s v="AD01-9361"/>
    <x v="4"/>
    <s v="Jul"/>
    <x v="0"/>
    <x v="0"/>
    <s v="Order assembled"/>
    <x v="0"/>
    <x v="0"/>
    <x v="1"/>
    <x v="218"/>
    <x v="175"/>
  </r>
  <r>
    <s v="AD01-9362"/>
    <x v="4"/>
    <s v="Jul"/>
    <x v="0"/>
    <x v="0"/>
    <s v="Order assembled"/>
    <x v="0"/>
    <x v="0"/>
    <x v="1"/>
    <x v="608"/>
    <x v="630"/>
  </r>
  <r>
    <s v="AD01-9361"/>
    <x v="4"/>
    <s v="Jul"/>
    <x v="0"/>
    <x v="0"/>
    <s v="Order assembled"/>
    <x v="0"/>
    <x v="0"/>
    <x v="1"/>
    <x v="211"/>
    <x v="600"/>
  </r>
  <r>
    <s v="AD01-9361"/>
    <x v="4"/>
    <s v="Jul"/>
    <x v="0"/>
    <x v="0"/>
    <s v="Order assembled"/>
    <x v="0"/>
    <x v="0"/>
    <x v="1"/>
    <x v="40"/>
    <x v="33"/>
  </r>
  <r>
    <s v="AD01-9362"/>
    <x v="4"/>
    <s v="Jul"/>
    <x v="0"/>
    <x v="0"/>
    <s v="Order assembled"/>
    <x v="0"/>
    <x v="0"/>
    <x v="1"/>
    <x v="515"/>
    <x v="7"/>
  </r>
  <r>
    <s v="AD01-9361"/>
    <x v="4"/>
    <s v="Jul"/>
    <x v="0"/>
    <x v="0"/>
    <s v="Order assembled"/>
    <x v="0"/>
    <x v="0"/>
    <x v="1"/>
    <x v="20"/>
    <x v="16"/>
  </r>
  <r>
    <s v="AD01-9362"/>
    <x v="4"/>
    <s v="Jul"/>
    <x v="0"/>
    <x v="0"/>
    <s v="Order assembled"/>
    <x v="0"/>
    <x v="0"/>
    <x v="1"/>
    <x v="46"/>
    <x v="37"/>
  </r>
  <r>
    <s v="AD01-9362"/>
    <x v="4"/>
    <s v="Jul"/>
    <x v="0"/>
    <x v="0"/>
    <s v="Order assembled"/>
    <x v="0"/>
    <x v="0"/>
    <x v="1"/>
    <x v="25"/>
    <x v="21"/>
  </r>
  <r>
    <s v="AD01-9362"/>
    <x v="4"/>
    <s v="Jul"/>
    <x v="0"/>
    <x v="0"/>
    <s v="Order assembled"/>
    <x v="0"/>
    <x v="0"/>
    <x v="1"/>
    <x v="176"/>
    <x v="144"/>
  </r>
  <r>
    <s v="AD01-9364"/>
    <x v="4"/>
    <s v="Jun"/>
    <x v="0"/>
    <x v="0"/>
    <s v="Order assembled"/>
    <x v="0"/>
    <x v="0"/>
    <x v="1"/>
    <x v="27"/>
    <x v="631"/>
  </r>
  <r>
    <s v="AD01-9364"/>
    <x v="4"/>
    <s v="Jun"/>
    <x v="0"/>
    <x v="0"/>
    <s v="Order assembled"/>
    <x v="0"/>
    <x v="0"/>
    <x v="1"/>
    <x v="30"/>
    <x v="26"/>
  </r>
  <r>
    <s v="AD01-9362"/>
    <x v="4"/>
    <s v="Jun"/>
    <x v="0"/>
    <x v="0"/>
    <s v="Order assembled"/>
    <x v="0"/>
    <x v="0"/>
    <x v="1"/>
    <x v="33"/>
    <x v="29"/>
  </r>
  <r>
    <s v="AD01-9364"/>
    <x v="4"/>
    <s v="Jun"/>
    <x v="0"/>
    <x v="0"/>
    <s v="Order assembled"/>
    <x v="0"/>
    <x v="0"/>
    <x v="1"/>
    <x v="609"/>
    <x v="632"/>
  </r>
  <r>
    <s v="AD01-9364"/>
    <x v="4"/>
    <s v="Jun"/>
    <x v="0"/>
    <x v="0"/>
    <s v="Order assembled"/>
    <x v="0"/>
    <x v="0"/>
    <x v="1"/>
    <x v="229"/>
    <x v="568"/>
  </r>
  <r>
    <s v="AD01-9364"/>
    <x v="4"/>
    <s v="Jun"/>
    <x v="0"/>
    <x v="0"/>
    <s v="Order assembled"/>
    <x v="0"/>
    <x v="0"/>
    <x v="1"/>
    <x v="116"/>
    <x v="96"/>
  </r>
  <r>
    <s v="AD01-9364"/>
    <x v="4"/>
    <s v="Jun"/>
    <x v="0"/>
    <x v="0"/>
    <s v="Order assembled"/>
    <x v="0"/>
    <x v="0"/>
    <x v="1"/>
    <x v="523"/>
    <x v="7"/>
  </r>
  <r>
    <s v="AD01-9362"/>
    <x v="4"/>
    <s v="Jun"/>
    <x v="0"/>
    <x v="0"/>
    <s v="Order assembled"/>
    <x v="0"/>
    <x v="0"/>
    <x v="1"/>
    <x v="160"/>
    <x v="131"/>
  </r>
  <r>
    <s v="AD01-9364"/>
    <x v="4"/>
    <s v="Jun"/>
    <x v="0"/>
    <x v="0"/>
    <s v="Order assembled"/>
    <x v="0"/>
    <x v="0"/>
    <x v="1"/>
    <x v="48"/>
    <x v="39"/>
  </r>
  <r>
    <s v="AD01-9364"/>
    <x v="4"/>
    <s v="Jun"/>
    <x v="0"/>
    <x v="0"/>
    <s v="Order assembled"/>
    <x v="0"/>
    <x v="0"/>
    <x v="1"/>
    <x v="12"/>
    <x v="10"/>
  </r>
  <r>
    <s v="AD01-9361"/>
    <x v="4"/>
    <s v="Mar"/>
    <x v="0"/>
    <x v="0"/>
    <s v="Order assembled"/>
    <x v="0"/>
    <x v="0"/>
    <x v="1"/>
    <x v="28"/>
    <x v="24"/>
  </r>
  <r>
    <s v="AD01-9362"/>
    <x v="4"/>
    <s v="Mar"/>
    <x v="0"/>
    <x v="0"/>
    <s v="Order assembled"/>
    <x v="0"/>
    <x v="0"/>
    <x v="1"/>
    <x v="236"/>
    <x v="275"/>
  </r>
  <r>
    <s v="AD01-9362"/>
    <x v="4"/>
    <s v="Mar"/>
    <x v="0"/>
    <x v="0"/>
    <s v="Order assembled"/>
    <x v="0"/>
    <x v="0"/>
    <x v="1"/>
    <x v="5"/>
    <x v="5"/>
  </r>
  <r>
    <s v="AD01-9362"/>
    <x v="4"/>
    <s v="Mar"/>
    <x v="0"/>
    <x v="0"/>
    <s v="Order assembled"/>
    <x v="0"/>
    <x v="0"/>
    <x v="1"/>
    <x v="610"/>
    <x v="633"/>
  </r>
  <r>
    <s v="AD01-9364"/>
    <x v="4"/>
    <s v="Mar"/>
    <x v="0"/>
    <x v="0"/>
    <s v="Order assembled"/>
    <x v="0"/>
    <x v="0"/>
    <x v="1"/>
    <x v="117"/>
    <x v="591"/>
  </r>
  <r>
    <s v="AD01-9364"/>
    <x v="4"/>
    <s v="Mar"/>
    <x v="0"/>
    <x v="0"/>
    <s v="Order assembled"/>
    <x v="0"/>
    <x v="0"/>
    <x v="1"/>
    <x v="114"/>
    <x v="94"/>
  </r>
  <r>
    <s v="AD01-9362"/>
    <x v="4"/>
    <s v="Mar"/>
    <x v="0"/>
    <x v="0"/>
    <s v="Order assembled"/>
    <x v="0"/>
    <x v="0"/>
    <x v="1"/>
    <x v="267"/>
    <x v="7"/>
  </r>
  <r>
    <s v="AD01-9362"/>
    <x v="4"/>
    <s v="Mar"/>
    <x v="0"/>
    <x v="0"/>
    <s v="Order assembled"/>
    <x v="0"/>
    <x v="0"/>
    <x v="1"/>
    <x v="315"/>
    <x v="282"/>
  </r>
  <r>
    <s v="AD01-9362"/>
    <x v="4"/>
    <s v="Mar"/>
    <x v="0"/>
    <x v="0"/>
    <s v="Order assembled"/>
    <x v="0"/>
    <x v="0"/>
    <x v="1"/>
    <x v="183"/>
    <x v="149"/>
  </r>
  <r>
    <s v="AD01-9361"/>
    <x v="4"/>
    <s v="Mar"/>
    <x v="0"/>
    <x v="0"/>
    <s v="Order assembled"/>
    <x v="0"/>
    <x v="0"/>
    <x v="1"/>
    <x v="296"/>
    <x v="253"/>
  </r>
  <r>
    <s v="AD01-9362"/>
    <x v="4"/>
    <s v="May"/>
    <x v="0"/>
    <x v="0"/>
    <s v="Order assembled"/>
    <x v="0"/>
    <x v="0"/>
    <x v="1"/>
    <x v="89"/>
    <x v="634"/>
  </r>
  <r>
    <s v="AD01-9362"/>
    <x v="4"/>
    <s v="May"/>
    <x v="0"/>
    <x v="0"/>
    <s v="Order assembled"/>
    <x v="0"/>
    <x v="0"/>
    <x v="1"/>
    <x v="106"/>
    <x v="89"/>
  </r>
  <r>
    <s v="AD01-9362"/>
    <x v="4"/>
    <s v="May"/>
    <x v="0"/>
    <x v="0"/>
    <s v="Order assembled"/>
    <x v="0"/>
    <x v="0"/>
    <x v="1"/>
    <x v="76"/>
    <x v="63"/>
  </r>
  <r>
    <s v="AD01-9362"/>
    <x v="4"/>
    <s v="May"/>
    <x v="0"/>
    <x v="0"/>
    <s v="Order assembled"/>
    <x v="0"/>
    <x v="0"/>
    <x v="1"/>
    <x v="107"/>
    <x v="90"/>
  </r>
  <r>
    <s v="AD01-9361"/>
    <x v="4"/>
    <s v="May"/>
    <x v="0"/>
    <x v="0"/>
    <s v="Order assembled"/>
    <x v="0"/>
    <x v="0"/>
    <x v="1"/>
    <x v="611"/>
    <x v="635"/>
  </r>
  <r>
    <s v="AD01-9361"/>
    <x v="4"/>
    <s v="May"/>
    <x v="0"/>
    <x v="0"/>
    <s v="Order assembled"/>
    <x v="0"/>
    <x v="0"/>
    <x v="1"/>
    <x v="525"/>
    <x v="7"/>
  </r>
  <r>
    <s v="AD01-9362"/>
    <x v="4"/>
    <s v="May"/>
    <x v="0"/>
    <x v="0"/>
    <s v="Order assembled"/>
    <x v="0"/>
    <x v="0"/>
    <x v="1"/>
    <x v="85"/>
    <x v="70"/>
  </r>
  <r>
    <s v="AD01-9362"/>
    <x v="4"/>
    <s v="May"/>
    <x v="0"/>
    <x v="0"/>
    <s v="Order assembled"/>
    <x v="0"/>
    <x v="0"/>
    <x v="1"/>
    <x v="119"/>
    <x v="97"/>
  </r>
  <r>
    <s v="AD01-9362"/>
    <x v="4"/>
    <s v="May"/>
    <x v="0"/>
    <x v="0"/>
    <s v="Order assembled"/>
    <x v="0"/>
    <x v="0"/>
    <x v="1"/>
    <x v="87"/>
    <x v="72"/>
  </r>
  <r>
    <s v="AD01-9362"/>
    <x v="4"/>
    <s v="May"/>
    <x v="0"/>
    <x v="0"/>
    <s v="Order assembled"/>
    <x v="0"/>
    <x v="0"/>
    <x v="1"/>
    <x v="154"/>
    <x v="126"/>
  </r>
  <r>
    <s v="AD01-9361"/>
    <x v="4"/>
    <s v="Nov"/>
    <x v="0"/>
    <x v="0"/>
    <s v="Order assembled"/>
    <x v="0"/>
    <x v="0"/>
    <x v="1"/>
    <x v="30"/>
    <x v="636"/>
  </r>
  <r>
    <s v="AD01-9362"/>
    <x v="4"/>
    <s v="Nov"/>
    <x v="0"/>
    <x v="0"/>
    <s v="Order assembled"/>
    <x v="0"/>
    <x v="0"/>
    <x v="1"/>
    <x v="2"/>
    <x v="2"/>
  </r>
  <r>
    <s v="AD01-9361"/>
    <x v="4"/>
    <s v="Nov"/>
    <x v="0"/>
    <x v="0"/>
    <s v="Order assembled"/>
    <x v="0"/>
    <x v="0"/>
    <x v="1"/>
    <x v="33"/>
    <x v="29"/>
  </r>
  <r>
    <s v="AD01-9365"/>
    <x v="4"/>
    <s v="Nov"/>
    <x v="0"/>
    <x v="0"/>
    <s v="Order assembled"/>
    <x v="0"/>
    <x v="0"/>
    <x v="1"/>
    <x v="612"/>
    <x v="637"/>
  </r>
  <r>
    <s v="AD01-9362"/>
    <x v="4"/>
    <s v="Nov"/>
    <x v="0"/>
    <x v="0"/>
    <s v="Order assembled"/>
    <x v="0"/>
    <x v="0"/>
    <x v="1"/>
    <x v="418"/>
    <x v="628"/>
  </r>
  <r>
    <s v="AD01-9362"/>
    <x v="4"/>
    <s v="Nov"/>
    <x v="0"/>
    <x v="0"/>
    <s v="Order assembled"/>
    <x v="0"/>
    <x v="0"/>
    <x v="1"/>
    <x v="227"/>
    <x v="182"/>
  </r>
  <r>
    <s v="AD01-9365"/>
    <x v="4"/>
    <s v="Nov"/>
    <x v="0"/>
    <x v="0"/>
    <s v="Order assembled"/>
    <x v="0"/>
    <x v="0"/>
    <x v="1"/>
    <x v="530"/>
    <x v="7"/>
  </r>
  <r>
    <s v="AD01-9361"/>
    <x v="4"/>
    <s v="Nov"/>
    <x v="0"/>
    <x v="0"/>
    <s v="Order assembled"/>
    <x v="0"/>
    <x v="0"/>
    <x v="1"/>
    <x v="19"/>
    <x v="15"/>
  </r>
  <r>
    <s v="AD01-9362"/>
    <x v="4"/>
    <s v="Nov"/>
    <x v="0"/>
    <x v="0"/>
    <s v="Order assembled"/>
    <x v="0"/>
    <x v="0"/>
    <x v="1"/>
    <x v="51"/>
    <x v="42"/>
  </r>
  <r>
    <s v="AD01-9361"/>
    <x v="4"/>
    <s v="Nov"/>
    <x v="0"/>
    <x v="0"/>
    <s v="Order assembled"/>
    <x v="0"/>
    <x v="0"/>
    <x v="1"/>
    <x v="224"/>
    <x v="179"/>
  </r>
  <r>
    <s v="AD01-9362"/>
    <x v="4"/>
    <s v="Oct"/>
    <x v="0"/>
    <x v="0"/>
    <s v="Order assembled"/>
    <x v="0"/>
    <x v="0"/>
    <x v="1"/>
    <x v="106"/>
    <x v="638"/>
  </r>
  <r>
    <s v="AD01-9364"/>
    <x v="4"/>
    <s v="Oct"/>
    <x v="0"/>
    <x v="0"/>
    <s v="Order assembled"/>
    <x v="0"/>
    <x v="0"/>
    <x v="1"/>
    <x v="56"/>
    <x v="45"/>
  </r>
  <r>
    <s v="AD01-9362"/>
    <x v="4"/>
    <s v="Oct"/>
    <x v="0"/>
    <x v="0"/>
    <s v="Order assembled"/>
    <x v="0"/>
    <x v="0"/>
    <x v="1"/>
    <x v="107"/>
    <x v="90"/>
  </r>
  <r>
    <s v="AD01-9362"/>
    <x v="4"/>
    <s v="Oct"/>
    <x v="0"/>
    <x v="0"/>
    <s v="Order assembled"/>
    <x v="0"/>
    <x v="0"/>
    <x v="1"/>
    <x v="4"/>
    <x v="4"/>
  </r>
  <r>
    <s v="AD01-9362"/>
    <x v="4"/>
    <s v="Oct"/>
    <x v="0"/>
    <x v="0"/>
    <s v="Order assembled"/>
    <x v="0"/>
    <x v="0"/>
    <x v="1"/>
    <x v="613"/>
    <x v="639"/>
  </r>
  <r>
    <s v="AD01-9364"/>
    <x v="4"/>
    <s v="Oct"/>
    <x v="0"/>
    <x v="0"/>
    <s v="Order assembled"/>
    <x v="0"/>
    <x v="0"/>
    <x v="1"/>
    <x v="401"/>
    <x v="571"/>
  </r>
  <r>
    <s v="AD01-9364"/>
    <x v="4"/>
    <s v="Oct"/>
    <x v="0"/>
    <x v="0"/>
    <s v="Order assembled"/>
    <x v="0"/>
    <x v="0"/>
    <x v="1"/>
    <x v="226"/>
    <x v="181"/>
  </r>
  <r>
    <s v="AD01-9362"/>
    <x v="4"/>
    <s v="Oct"/>
    <x v="0"/>
    <x v="0"/>
    <s v="Order assembled"/>
    <x v="0"/>
    <x v="0"/>
    <x v="1"/>
    <x v="532"/>
    <x v="7"/>
  </r>
  <r>
    <s v="AD01-9362"/>
    <x v="4"/>
    <s v="Oct"/>
    <x v="0"/>
    <x v="0"/>
    <s v="Order assembled"/>
    <x v="0"/>
    <x v="0"/>
    <x v="1"/>
    <x v="119"/>
    <x v="97"/>
  </r>
  <r>
    <s v="AD01-9362"/>
    <x v="4"/>
    <s v="Oct"/>
    <x v="0"/>
    <x v="0"/>
    <s v="Order assembled"/>
    <x v="0"/>
    <x v="0"/>
    <x v="1"/>
    <x v="69"/>
    <x v="55"/>
  </r>
  <r>
    <s v="AD01-9364"/>
    <x v="4"/>
    <s v="Oct"/>
    <x v="0"/>
    <x v="0"/>
    <s v="Order assembled"/>
    <x v="0"/>
    <x v="0"/>
    <x v="1"/>
    <x v="123"/>
    <x v="101"/>
  </r>
  <r>
    <s v="AD01-9362"/>
    <x v="4"/>
    <s v="Oct"/>
    <x v="0"/>
    <x v="0"/>
    <s v="Order assembled"/>
    <x v="0"/>
    <x v="0"/>
    <x v="1"/>
    <x v="39"/>
    <x v="32"/>
  </r>
  <r>
    <s v="AD01-9364"/>
    <x v="4"/>
    <s v="Sep"/>
    <x v="0"/>
    <x v="0"/>
    <s v="Order assembled"/>
    <x v="0"/>
    <x v="0"/>
    <x v="1"/>
    <x v="128"/>
    <x v="640"/>
  </r>
  <r>
    <s v="AD01-9364"/>
    <x v="4"/>
    <s v="Sep"/>
    <x v="0"/>
    <x v="0"/>
    <s v="Order assembled"/>
    <x v="0"/>
    <x v="0"/>
    <x v="1"/>
    <x v="74"/>
    <x v="60"/>
  </r>
  <r>
    <s v="AD01-9365"/>
    <x v="4"/>
    <s v="Sep"/>
    <x v="0"/>
    <x v="0"/>
    <s v="Order assembled"/>
    <x v="0"/>
    <x v="0"/>
    <x v="1"/>
    <x v="130"/>
    <x v="108"/>
  </r>
  <r>
    <s v="AD01-9361"/>
    <x v="4"/>
    <s v="Sep"/>
    <x v="0"/>
    <x v="0"/>
    <s v="Order assembled"/>
    <x v="0"/>
    <x v="0"/>
    <x v="1"/>
    <x v="75"/>
    <x v="62"/>
  </r>
  <r>
    <s v="AD01-9362"/>
    <x v="4"/>
    <s v="Sep"/>
    <x v="0"/>
    <x v="0"/>
    <s v="Order assembled"/>
    <x v="0"/>
    <x v="0"/>
    <x v="1"/>
    <x v="409"/>
    <x v="594"/>
  </r>
  <r>
    <s v="AD01-9362"/>
    <x v="4"/>
    <s v="Sep"/>
    <x v="0"/>
    <x v="0"/>
    <s v="Order assembled"/>
    <x v="0"/>
    <x v="0"/>
    <x v="1"/>
    <x v="225"/>
    <x v="180"/>
  </r>
  <r>
    <s v="AD01-9361"/>
    <x v="4"/>
    <s v="Sep"/>
    <x v="0"/>
    <x v="0"/>
    <s v="Order assembled"/>
    <x v="0"/>
    <x v="0"/>
    <x v="1"/>
    <x v="140"/>
    <x v="115"/>
  </r>
  <r>
    <s v="AD01-9365"/>
    <x v="4"/>
    <s v="Sep"/>
    <x v="0"/>
    <x v="0"/>
    <s v="Order assembled"/>
    <x v="0"/>
    <x v="0"/>
    <x v="1"/>
    <x v="84"/>
    <x v="69"/>
  </r>
  <r>
    <s v="AD01-9364"/>
    <x v="4"/>
    <s v="Sep"/>
    <x v="0"/>
    <x v="0"/>
    <s v="Order assembled"/>
    <x v="0"/>
    <x v="0"/>
    <x v="1"/>
    <x v="49"/>
    <x v="40"/>
  </r>
  <r>
    <s v="AD01-9364"/>
    <x v="4"/>
    <s v="Sep"/>
    <x v="0"/>
    <x v="0"/>
    <s v="Order assembled"/>
    <x v="0"/>
    <x v="0"/>
    <x v="1"/>
    <x v="113"/>
    <x v="93"/>
  </r>
  <r>
    <s v="AD01-9362"/>
    <x v="4"/>
    <s v="Apr"/>
    <x v="1"/>
    <x v="0"/>
    <s v="Order assembled"/>
    <x v="0"/>
    <x v="0"/>
    <x v="0"/>
    <x v="271"/>
    <x v="224"/>
  </r>
  <r>
    <s v="AD01-9364"/>
    <x v="4"/>
    <s v="Apr"/>
    <x v="1"/>
    <x v="0"/>
    <s v="Order assembled"/>
    <x v="0"/>
    <x v="0"/>
    <x v="0"/>
    <x v="146"/>
    <x v="7"/>
  </r>
  <r>
    <s v="AD01-9361"/>
    <x v="4"/>
    <s v="Apr"/>
    <x v="1"/>
    <x v="0"/>
    <s v="Order assembled"/>
    <x v="0"/>
    <x v="0"/>
    <x v="0"/>
    <x v="273"/>
    <x v="7"/>
  </r>
  <r>
    <s v="AD01-9363"/>
    <x v="4"/>
    <s v="Apr"/>
    <x v="1"/>
    <x v="0"/>
    <s v="Order assembled"/>
    <x v="0"/>
    <x v="0"/>
    <x v="0"/>
    <x v="285"/>
    <x v="7"/>
  </r>
  <r>
    <s v="AD01-9363"/>
    <x v="4"/>
    <s v="Apr"/>
    <x v="1"/>
    <x v="0"/>
    <s v="Order assembled"/>
    <x v="0"/>
    <x v="0"/>
    <x v="0"/>
    <x v="150"/>
    <x v="641"/>
  </r>
  <r>
    <s v="AD01-9363"/>
    <x v="4"/>
    <s v="Apr"/>
    <x v="1"/>
    <x v="0"/>
    <s v="Order assembled"/>
    <x v="0"/>
    <x v="0"/>
    <x v="0"/>
    <x v="277"/>
    <x v="229"/>
  </r>
  <r>
    <s v="AD01-9363"/>
    <x v="4"/>
    <s v="Apr"/>
    <x v="1"/>
    <x v="0"/>
    <s v="Order assembled"/>
    <x v="0"/>
    <x v="0"/>
    <x v="0"/>
    <x v="387"/>
    <x v="623"/>
  </r>
  <r>
    <s v="AD01-9361"/>
    <x v="4"/>
    <s v="Apr"/>
    <x v="1"/>
    <x v="0"/>
    <s v="Order assembled"/>
    <x v="0"/>
    <x v="0"/>
    <x v="0"/>
    <x v="363"/>
    <x v="332"/>
  </r>
  <r>
    <s v="AD01-9364"/>
    <x v="4"/>
    <s v="Apr"/>
    <x v="1"/>
    <x v="0"/>
    <s v="Order assembled"/>
    <x v="0"/>
    <x v="0"/>
    <x v="0"/>
    <x v="345"/>
    <x v="315"/>
  </r>
  <r>
    <s v="AD01-9362"/>
    <x v="4"/>
    <s v="Apr"/>
    <x v="1"/>
    <x v="0"/>
    <s v="Order assembled"/>
    <x v="0"/>
    <x v="0"/>
    <x v="0"/>
    <x v="289"/>
    <x v="245"/>
  </r>
  <r>
    <s v="AD01-9361"/>
    <x v="4"/>
    <s v="Aug"/>
    <x v="1"/>
    <x v="0"/>
    <s v="Order assembled"/>
    <x v="0"/>
    <x v="0"/>
    <x v="0"/>
    <x v="233"/>
    <x v="186"/>
  </r>
  <r>
    <s v="AD01-9361"/>
    <x v="4"/>
    <s v="Aug"/>
    <x v="1"/>
    <x v="0"/>
    <s v="Order assembled"/>
    <x v="0"/>
    <x v="0"/>
    <x v="0"/>
    <x v="1"/>
    <x v="1"/>
  </r>
  <r>
    <s v="AD01-9361"/>
    <x v="4"/>
    <s v="Aug"/>
    <x v="1"/>
    <x v="0"/>
    <s v="Order assembled"/>
    <x v="0"/>
    <x v="0"/>
    <x v="0"/>
    <x v="90"/>
    <x v="7"/>
  </r>
  <r>
    <s v="AD01-9361"/>
    <x v="4"/>
    <s v="Aug"/>
    <x v="1"/>
    <x v="0"/>
    <s v="Order assembled"/>
    <x v="0"/>
    <x v="0"/>
    <x v="0"/>
    <x v="255"/>
    <x v="7"/>
  </r>
  <r>
    <s v="AD01-9362"/>
    <x v="4"/>
    <s v="Aug"/>
    <x v="1"/>
    <x v="0"/>
    <s v="Order assembled"/>
    <x v="0"/>
    <x v="0"/>
    <x v="0"/>
    <x v="614"/>
    <x v="642"/>
  </r>
  <r>
    <s v="AD01-9361"/>
    <x v="4"/>
    <s v="Aug"/>
    <x v="1"/>
    <x v="0"/>
    <s v="Order assembled"/>
    <x v="0"/>
    <x v="0"/>
    <x v="0"/>
    <x v="9"/>
    <x v="643"/>
  </r>
  <r>
    <s v="AD01-9361"/>
    <x v="4"/>
    <s v="Aug"/>
    <x v="1"/>
    <x v="0"/>
    <s v="Order assembled"/>
    <x v="0"/>
    <x v="0"/>
    <x v="0"/>
    <x v="155"/>
    <x v="127"/>
  </r>
  <r>
    <s v="AD01-9362"/>
    <x v="4"/>
    <s v="Aug"/>
    <x v="1"/>
    <x v="0"/>
    <s v="Order assembled"/>
    <x v="0"/>
    <x v="0"/>
    <x v="0"/>
    <x v="14"/>
    <x v="12"/>
  </r>
  <r>
    <s v="AD01-9361"/>
    <x v="4"/>
    <s v="Aug"/>
    <x v="1"/>
    <x v="0"/>
    <s v="Order assembled"/>
    <x v="0"/>
    <x v="0"/>
    <x v="0"/>
    <x v="12"/>
    <x v="10"/>
  </r>
  <r>
    <s v="AD01-9361"/>
    <x v="4"/>
    <s v="Aug"/>
    <x v="1"/>
    <x v="0"/>
    <s v="Order assembled"/>
    <x v="0"/>
    <x v="0"/>
    <x v="0"/>
    <x v="339"/>
    <x v="344"/>
  </r>
  <r>
    <s v="AD01-9361"/>
    <x v="4"/>
    <s v="Aug"/>
    <x v="1"/>
    <x v="0"/>
    <s v="Order assembled"/>
    <x v="0"/>
    <x v="0"/>
    <x v="0"/>
    <x v="302"/>
    <x v="259"/>
  </r>
  <r>
    <s v="AD01-9361"/>
    <x v="4"/>
    <s v="Aug"/>
    <x v="1"/>
    <x v="0"/>
    <s v="Order assembled"/>
    <x v="0"/>
    <x v="0"/>
    <x v="0"/>
    <x v="280"/>
    <x v="233"/>
  </r>
  <r>
    <s v="AD01-9361"/>
    <x v="4"/>
    <s v="Dec"/>
    <x v="1"/>
    <x v="0"/>
    <s v="Order assembled"/>
    <x v="0"/>
    <x v="0"/>
    <x v="0"/>
    <x v="0"/>
    <x v="0"/>
  </r>
  <r>
    <s v="AD01-9364"/>
    <x v="4"/>
    <s v="Dec"/>
    <x v="1"/>
    <x v="0"/>
    <s v="Order assembled"/>
    <x v="0"/>
    <x v="0"/>
    <x v="0"/>
    <x v="244"/>
    <x v="7"/>
  </r>
  <r>
    <s v="AD01-9362"/>
    <x v="4"/>
    <s v="Dec"/>
    <x v="1"/>
    <x v="0"/>
    <s v="Order assembled"/>
    <x v="0"/>
    <x v="0"/>
    <x v="0"/>
    <x v="297"/>
    <x v="7"/>
  </r>
  <r>
    <s v="AD01-9362"/>
    <x v="4"/>
    <s v="Dec"/>
    <x v="1"/>
    <x v="0"/>
    <s v="Order assembled"/>
    <x v="0"/>
    <x v="0"/>
    <x v="0"/>
    <x v="615"/>
    <x v="644"/>
  </r>
  <r>
    <s v="AD01-9361"/>
    <x v="4"/>
    <s v="Dec"/>
    <x v="1"/>
    <x v="0"/>
    <s v="Order assembled"/>
    <x v="0"/>
    <x v="0"/>
    <x v="0"/>
    <x v="173"/>
    <x v="645"/>
  </r>
  <r>
    <s v="AD01-9361"/>
    <x v="4"/>
    <s v="Dec"/>
    <x v="1"/>
    <x v="0"/>
    <s v="Order assembled"/>
    <x v="0"/>
    <x v="0"/>
    <x v="0"/>
    <x v="13"/>
    <x v="11"/>
  </r>
  <r>
    <s v="AD01-9362"/>
    <x v="4"/>
    <s v="Dec"/>
    <x v="1"/>
    <x v="0"/>
    <s v="Order assembled"/>
    <x v="0"/>
    <x v="0"/>
    <x v="0"/>
    <x v="136"/>
    <x v="112"/>
  </r>
  <r>
    <s v="AD01-9362"/>
    <x v="4"/>
    <s v="Dec"/>
    <x v="1"/>
    <x v="0"/>
    <s v="Order assembled"/>
    <x v="0"/>
    <x v="0"/>
    <x v="0"/>
    <x v="39"/>
    <x v="32"/>
  </r>
  <r>
    <s v="AD01-9364"/>
    <x v="4"/>
    <s v="Dec"/>
    <x v="1"/>
    <x v="0"/>
    <s v="Order assembled"/>
    <x v="0"/>
    <x v="0"/>
    <x v="0"/>
    <x v="333"/>
    <x v="303"/>
  </r>
  <r>
    <s v="AD01-9361"/>
    <x v="4"/>
    <s v="Dec"/>
    <x v="1"/>
    <x v="0"/>
    <s v="Order assembled"/>
    <x v="0"/>
    <x v="0"/>
    <x v="0"/>
    <x v="301"/>
    <x v="258"/>
  </r>
  <r>
    <s v="AD01-9364"/>
    <x v="4"/>
    <s v="Feb"/>
    <x v="1"/>
    <x v="0"/>
    <s v="Order assembled"/>
    <x v="0"/>
    <x v="0"/>
    <x v="0"/>
    <x v="319"/>
    <x v="288"/>
  </r>
  <r>
    <s v="AD01-9361"/>
    <x v="4"/>
    <s v="Feb"/>
    <x v="1"/>
    <x v="0"/>
    <s v="Order assembled"/>
    <x v="0"/>
    <x v="0"/>
    <x v="0"/>
    <x v="233"/>
    <x v="186"/>
  </r>
  <r>
    <s v="AD01-9364"/>
    <x v="4"/>
    <s v="Feb"/>
    <x v="1"/>
    <x v="0"/>
    <s v="Order assembled"/>
    <x v="0"/>
    <x v="0"/>
    <x v="0"/>
    <x v="320"/>
    <x v="7"/>
  </r>
  <r>
    <s v="AD01-9362"/>
    <x v="4"/>
    <s v="Feb"/>
    <x v="1"/>
    <x v="0"/>
    <s v="Order assembled"/>
    <x v="0"/>
    <x v="0"/>
    <x v="0"/>
    <x v="235"/>
    <x v="7"/>
  </r>
  <r>
    <s v="AD01-9362"/>
    <x v="4"/>
    <s v="Feb"/>
    <x v="1"/>
    <x v="0"/>
    <s v="Order assembled"/>
    <x v="0"/>
    <x v="0"/>
    <x v="0"/>
    <x v="616"/>
    <x v="646"/>
  </r>
  <r>
    <s v="AD01-9361"/>
    <x v="4"/>
    <s v="Feb"/>
    <x v="1"/>
    <x v="0"/>
    <s v="Order assembled"/>
    <x v="0"/>
    <x v="0"/>
    <x v="0"/>
    <x v="422"/>
    <x v="575"/>
  </r>
  <r>
    <s v="AD01-9361"/>
    <x v="4"/>
    <s v="Feb"/>
    <x v="1"/>
    <x v="0"/>
    <s v="Order assembled"/>
    <x v="0"/>
    <x v="0"/>
    <x v="0"/>
    <x v="385"/>
    <x v="351"/>
  </r>
  <r>
    <s v="AD01-9362"/>
    <x v="4"/>
    <s v="Feb"/>
    <x v="1"/>
    <x v="0"/>
    <s v="Order assembled"/>
    <x v="0"/>
    <x v="0"/>
    <x v="0"/>
    <x v="239"/>
    <x v="190"/>
  </r>
  <r>
    <s v="AD01-9362"/>
    <x v="4"/>
    <s v="Feb"/>
    <x v="1"/>
    <x v="0"/>
    <s v="Order assembled"/>
    <x v="0"/>
    <x v="0"/>
    <x v="0"/>
    <x v="401"/>
    <x v="571"/>
  </r>
  <r>
    <s v="AD01-9364"/>
    <x v="4"/>
    <s v="Feb"/>
    <x v="1"/>
    <x v="0"/>
    <s v="Order assembled"/>
    <x v="0"/>
    <x v="0"/>
    <x v="0"/>
    <x v="337"/>
    <x v="307"/>
  </r>
  <r>
    <s v="AD01-9361"/>
    <x v="4"/>
    <s v="Feb"/>
    <x v="1"/>
    <x v="0"/>
    <s v="Order assembled"/>
    <x v="0"/>
    <x v="0"/>
    <x v="0"/>
    <x v="389"/>
    <x v="355"/>
  </r>
  <r>
    <s v="AD01-9364"/>
    <x v="4"/>
    <s v="Feb"/>
    <x v="1"/>
    <x v="0"/>
    <s v="Order assembled"/>
    <x v="0"/>
    <x v="0"/>
    <x v="0"/>
    <x v="242"/>
    <x v="193"/>
  </r>
  <r>
    <s v="AD01-9361"/>
    <x v="4"/>
    <s v="Jan"/>
    <x v="1"/>
    <x v="0"/>
    <s v="Order assembled"/>
    <x v="0"/>
    <x v="0"/>
    <x v="0"/>
    <x v="57"/>
    <x v="46"/>
  </r>
  <r>
    <s v="AD01-9363"/>
    <x v="4"/>
    <s v="Jan"/>
    <x v="1"/>
    <x v="0"/>
    <s v="Order assembled"/>
    <x v="0"/>
    <x v="0"/>
    <x v="0"/>
    <x v="290"/>
    <x v="246"/>
  </r>
  <r>
    <s v="AD01-9362"/>
    <x v="4"/>
    <s v="Jan"/>
    <x v="1"/>
    <x v="0"/>
    <s v="Order assembled"/>
    <x v="0"/>
    <x v="0"/>
    <x v="0"/>
    <x v="291"/>
    <x v="7"/>
  </r>
  <r>
    <s v="AD01-9362"/>
    <x v="4"/>
    <s v="Jan"/>
    <x v="1"/>
    <x v="0"/>
    <s v="Order assembled"/>
    <x v="0"/>
    <x v="0"/>
    <x v="0"/>
    <x v="617"/>
    <x v="647"/>
  </r>
  <r>
    <s v="AD01-9362"/>
    <x v="4"/>
    <s v="Jan"/>
    <x v="1"/>
    <x v="0"/>
    <s v="Order assembled"/>
    <x v="0"/>
    <x v="0"/>
    <x v="0"/>
    <x v="421"/>
    <x v="476"/>
  </r>
  <r>
    <s v="AD01-9362"/>
    <x v="4"/>
    <s v="Jan"/>
    <x v="1"/>
    <x v="0"/>
    <s v="Order assembled"/>
    <x v="0"/>
    <x v="0"/>
    <x v="0"/>
    <x v="335"/>
    <x v="380"/>
  </r>
  <r>
    <s v="AD01-9362"/>
    <x v="4"/>
    <s v="Jan"/>
    <x v="1"/>
    <x v="0"/>
    <s v="Order assembled"/>
    <x v="0"/>
    <x v="0"/>
    <x v="0"/>
    <x v="293"/>
    <x v="249"/>
  </r>
  <r>
    <s v="AD01-9362"/>
    <x v="4"/>
    <s v="Jan"/>
    <x v="1"/>
    <x v="0"/>
    <s v="Order assembled"/>
    <x v="0"/>
    <x v="0"/>
    <x v="0"/>
    <x v="409"/>
    <x v="594"/>
  </r>
  <r>
    <s v="AD01-9363"/>
    <x v="4"/>
    <s v="Jan"/>
    <x v="1"/>
    <x v="0"/>
    <s v="Order assembled"/>
    <x v="0"/>
    <x v="0"/>
    <x v="0"/>
    <x v="388"/>
    <x v="354"/>
  </r>
  <r>
    <s v="AD01-9361"/>
    <x v="4"/>
    <s v="Jan"/>
    <x v="1"/>
    <x v="0"/>
    <s v="Order assembled"/>
    <x v="0"/>
    <x v="0"/>
    <x v="0"/>
    <x v="295"/>
    <x v="252"/>
  </r>
  <r>
    <s v="AD01-9362"/>
    <x v="4"/>
    <s v="Jul"/>
    <x v="1"/>
    <x v="0"/>
    <s v="Order assembled"/>
    <x v="0"/>
    <x v="0"/>
    <x v="0"/>
    <x v="0"/>
    <x v="0"/>
  </r>
  <r>
    <s v="AD01-9361"/>
    <x v="4"/>
    <s v="Jul"/>
    <x v="1"/>
    <x v="0"/>
    <s v="Order assembled"/>
    <x v="0"/>
    <x v="0"/>
    <x v="0"/>
    <x v="235"/>
    <x v="7"/>
  </r>
  <r>
    <s v="AD01-9362"/>
    <x v="4"/>
    <s v="Jul"/>
    <x v="1"/>
    <x v="0"/>
    <s v="Order assembled"/>
    <x v="0"/>
    <x v="0"/>
    <x v="0"/>
    <x v="244"/>
    <x v="7"/>
  </r>
  <r>
    <s v="AD01-9364"/>
    <x v="4"/>
    <s v="Jul"/>
    <x v="1"/>
    <x v="0"/>
    <s v="Order assembled"/>
    <x v="0"/>
    <x v="0"/>
    <x v="0"/>
    <x v="618"/>
    <x v="648"/>
  </r>
  <r>
    <s v="AD01-9362"/>
    <x v="4"/>
    <s v="Jul"/>
    <x v="1"/>
    <x v="0"/>
    <s v="Order assembled"/>
    <x v="0"/>
    <x v="0"/>
    <x v="0"/>
    <x v="8"/>
    <x v="649"/>
  </r>
  <r>
    <s v="AD01-9362"/>
    <x v="4"/>
    <s v="Jul"/>
    <x v="1"/>
    <x v="0"/>
    <s v="Order assembled"/>
    <x v="0"/>
    <x v="0"/>
    <x v="0"/>
    <x v="239"/>
    <x v="190"/>
  </r>
  <r>
    <s v="AD01-9364"/>
    <x v="4"/>
    <s v="Jul"/>
    <x v="1"/>
    <x v="0"/>
    <s v="Order assembled"/>
    <x v="0"/>
    <x v="0"/>
    <x v="0"/>
    <x v="13"/>
    <x v="11"/>
  </r>
  <r>
    <s v="AD01-9362"/>
    <x v="4"/>
    <s v="Jul"/>
    <x v="1"/>
    <x v="0"/>
    <s v="Order assembled"/>
    <x v="0"/>
    <x v="0"/>
    <x v="0"/>
    <x v="154"/>
    <x v="126"/>
  </r>
  <r>
    <s v="AD01-9361"/>
    <x v="4"/>
    <s v="Jul"/>
    <x v="1"/>
    <x v="0"/>
    <s v="Order assembled"/>
    <x v="0"/>
    <x v="0"/>
    <x v="0"/>
    <x v="328"/>
    <x v="297"/>
  </r>
  <r>
    <s v="AD01-9362"/>
    <x v="4"/>
    <s v="Jul"/>
    <x v="1"/>
    <x v="0"/>
    <s v="Order assembled"/>
    <x v="0"/>
    <x v="0"/>
    <x v="0"/>
    <x v="242"/>
    <x v="193"/>
  </r>
  <r>
    <s v="AD01-9364"/>
    <x v="4"/>
    <s v="Jun"/>
    <x v="1"/>
    <x v="0"/>
    <s v="Order assembled"/>
    <x v="0"/>
    <x v="0"/>
    <x v="0"/>
    <x v="290"/>
    <x v="246"/>
  </r>
  <r>
    <s v="AD01-9364"/>
    <x v="4"/>
    <s v="Jun"/>
    <x v="1"/>
    <x v="0"/>
    <s v="Order assembled"/>
    <x v="0"/>
    <x v="0"/>
    <x v="0"/>
    <x v="148"/>
    <x v="122"/>
  </r>
  <r>
    <s v="AD01-9364"/>
    <x v="4"/>
    <s v="Jun"/>
    <x v="1"/>
    <x v="0"/>
    <s v="Order assembled"/>
    <x v="0"/>
    <x v="0"/>
    <x v="0"/>
    <x v="291"/>
    <x v="7"/>
  </r>
  <r>
    <s v="AD01-9364"/>
    <x v="4"/>
    <s v="Jun"/>
    <x v="1"/>
    <x v="0"/>
    <s v="Order assembled"/>
    <x v="0"/>
    <x v="0"/>
    <x v="0"/>
    <x v="619"/>
    <x v="650"/>
  </r>
  <r>
    <s v="AD01-9362"/>
    <x v="4"/>
    <s v="Jun"/>
    <x v="1"/>
    <x v="0"/>
    <s v="Order assembled"/>
    <x v="0"/>
    <x v="0"/>
    <x v="0"/>
    <x v="7"/>
    <x v="651"/>
  </r>
  <r>
    <s v="AD01-9362"/>
    <x v="4"/>
    <s v="Jun"/>
    <x v="1"/>
    <x v="0"/>
    <s v="Order assembled"/>
    <x v="0"/>
    <x v="0"/>
    <x v="0"/>
    <x v="293"/>
    <x v="249"/>
  </r>
  <r>
    <s v="AD01-9364"/>
    <x v="4"/>
    <s v="Jun"/>
    <x v="1"/>
    <x v="0"/>
    <s v="Order assembled"/>
    <x v="0"/>
    <x v="0"/>
    <x v="0"/>
    <x v="157"/>
    <x v="129"/>
  </r>
  <r>
    <s v="AD01-9364"/>
    <x v="4"/>
    <s v="Jun"/>
    <x v="1"/>
    <x v="0"/>
    <s v="Order assembled"/>
    <x v="0"/>
    <x v="0"/>
    <x v="0"/>
    <x v="347"/>
    <x v="317"/>
  </r>
  <r>
    <s v="AD01-9364"/>
    <x v="4"/>
    <s v="Jun"/>
    <x v="1"/>
    <x v="0"/>
    <s v="Order assembled"/>
    <x v="0"/>
    <x v="0"/>
    <x v="0"/>
    <x v="295"/>
    <x v="252"/>
  </r>
  <r>
    <s v="AD01-9364"/>
    <x v="4"/>
    <s v="Jun"/>
    <x v="1"/>
    <x v="0"/>
    <s v="Order assembled"/>
    <x v="0"/>
    <x v="0"/>
    <x v="0"/>
    <x v="248"/>
    <x v="199"/>
  </r>
  <r>
    <s v="AD01-9362"/>
    <x v="4"/>
    <s v="Mar"/>
    <x v="1"/>
    <x v="0"/>
    <s v="Order assembled"/>
    <x v="0"/>
    <x v="0"/>
    <x v="0"/>
    <x v="352"/>
    <x v="321"/>
  </r>
  <r>
    <s v="AD01-9362"/>
    <x v="4"/>
    <s v="Mar"/>
    <x v="1"/>
    <x v="0"/>
    <s v="Order assembled"/>
    <x v="0"/>
    <x v="0"/>
    <x v="0"/>
    <x v="361"/>
    <x v="7"/>
  </r>
  <r>
    <s v="AD01-9362"/>
    <x v="4"/>
    <s v="Mar"/>
    <x v="1"/>
    <x v="0"/>
    <s v="Order assembled"/>
    <x v="0"/>
    <x v="0"/>
    <x v="0"/>
    <x v="90"/>
    <x v="7"/>
  </r>
  <r>
    <s v="AD01-9362"/>
    <x v="4"/>
    <s v="Mar"/>
    <x v="1"/>
    <x v="0"/>
    <s v="Order assembled"/>
    <x v="0"/>
    <x v="0"/>
    <x v="0"/>
    <x v="620"/>
    <x v="652"/>
  </r>
  <r>
    <s v="AD01-9361"/>
    <x v="4"/>
    <s v="Mar"/>
    <x v="1"/>
    <x v="0"/>
    <s v="Order assembled"/>
    <x v="0"/>
    <x v="0"/>
    <x v="0"/>
    <x v="94"/>
    <x v="573"/>
  </r>
  <r>
    <s v="AD01-9361"/>
    <x v="4"/>
    <s v="Mar"/>
    <x v="1"/>
    <x v="0"/>
    <s v="Order assembled"/>
    <x v="0"/>
    <x v="0"/>
    <x v="0"/>
    <x v="386"/>
    <x v="352"/>
  </r>
  <r>
    <s v="AD01-9362"/>
    <x v="4"/>
    <s v="Mar"/>
    <x v="1"/>
    <x v="0"/>
    <s v="Order assembled"/>
    <x v="0"/>
    <x v="0"/>
    <x v="0"/>
    <x v="155"/>
    <x v="127"/>
  </r>
  <r>
    <s v="AD01-9362"/>
    <x v="4"/>
    <s v="Mar"/>
    <x v="1"/>
    <x v="0"/>
    <s v="Order assembled"/>
    <x v="0"/>
    <x v="0"/>
    <x v="0"/>
    <x v="418"/>
    <x v="628"/>
  </r>
  <r>
    <s v="AD01-9362"/>
    <x v="4"/>
    <s v="Mar"/>
    <x v="1"/>
    <x v="0"/>
    <s v="Order assembled"/>
    <x v="0"/>
    <x v="0"/>
    <x v="0"/>
    <x v="357"/>
    <x v="326"/>
  </r>
  <r>
    <s v="AD01-9362"/>
    <x v="4"/>
    <s v="Mar"/>
    <x v="1"/>
    <x v="0"/>
    <s v="Order assembled"/>
    <x v="0"/>
    <x v="0"/>
    <x v="0"/>
    <x v="302"/>
    <x v="259"/>
  </r>
  <r>
    <s v="AD01-9364"/>
    <x v="4"/>
    <s v="May"/>
    <x v="1"/>
    <x v="0"/>
    <s v="Order assembled"/>
    <x v="0"/>
    <x v="0"/>
    <x v="0"/>
    <x v="254"/>
    <x v="205"/>
  </r>
  <r>
    <s v="AD01-9361"/>
    <x v="4"/>
    <s v="May"/>
    <x v="1"/>
    <x v="0"/>
    <s v="Order assembled"/>
    <x v="0"/>
    <x v="0"/>
    <x v="0"/>
    <x v="147"/>
    <x v="121"/>
  </r>
  <r>
    <s v="AD01-9364"/>
    <x v="4"/>
    <s v="May"/>
    <x v="1"/>
    <x v="0"/>
    <s v="Order assembled"/>
    <x v="0"/>
    <x v="0"/>
    <x v="0"/>
    <x v="257"/>
    <x v="7"/>
  </r>
  <r>
    <s v="AD01-9361"/>
    <x v="4"/>
    <s v="May"/>
    <x v="1"/>
    <x v="0"/>
    <s v="Order assembled"/>
    <x v="0"/>
    <x v="0"/>
    <x v="0"/>
    <x v="272"/>
    <x v="7"/>
  </r>
  <r>
    <s v="AD01-9362"/>
    <x v="4"/>
    <s v="May"/>
    <x v="1"/>
    <x v="0"/>
    <s v="Order assembled"/>
    <x v="0"/>
    <x v="0"/>
    <x v="0"/>
    <x v="621"/>
    <x v="653"/>
  </r>
  <r>
    <s v="AD01-9364"/>
    <x v="4"/>
    <s v="May"/>
    <x v="1"/>
    <x v="0"/>
    <s v="Order assembled"/>
    <x v="0"/>
    <x v="0"/>
    <x v="0"/>
    <x v="151"/>
    <x v="654"/>
  </r>
  <r>
    <s v="AD01-9364"/>
    <x v="4"/>
    <s v="May"/>
    <x v="1"/>
    <x v="0"/>
    <s v="Order assembled"/>
    <x v="0"/>
    <x v="0"/>
    <x v="0"/>
    <x v="260"/>
    <x v="212"/>
  </r>
  <r>
    <s v="AD01-9362"/>
    <x v="4"/>
    <s v="May"/>
    <x v="1"/>
    <x v="0"/>
    <s v="Order assembled"/>
    <x v="0"/>
    <x v="0"/>
    <x v="0"/>
    <x v="156"/>
    <x v="128"/>
  </r>
  <r>
    <s v="AD01-9361"/>
    <x v="4"/>
    <s v="May"/>
    <x v="1"/>
    <x v="0"/>
    <s v="Order assembled"/>
    <x v="0"/>
    <x v="0"/>
    <x v="0"/>
    <x v="80"/>
    <x v="67"/>
  </r>
  <r>
    <s v="AD01-9364"/>
    <x v="4"/>
    <s v="May"/>
    <x v="1"/>
    <x v="0"/>
    <s v="Order assembled"/>
    <x v="0"/>
    <x v="0"/>
    <x v="0"/>
    <x v="354"/>
    <x v="323"/>
  </r>
  <r>
    <s v="AD01-9361"/>
    <x v="4"/>
    <s v="May"/>
    <x v="1"/>
    <x v="0"/>
    <s v="Order assembled"/>
    <x v="0"/>
    <x v="0"/>
    <x v="0"/>
    <x v="269"/>
    <x v="222"/>
  </r>
  <r>
    <s v="AD01-9364"/>
    <x v="4"/>
    <s v="May"/>
    <x v="1"/>
    <x v="0"/>
    <s v="Order assembled"/>
    <x v="0"/>
    <x v="0"/>
    <x v="0"/>
    <x v="284"/>
    <x v="239"/>
  </r>
  <r>
    <s v="AD01-9361"/>
    <x v="4"/>
    <s v="Nov"/>
    <x v="1"/>
    <x v="0"/>
    <s v="Order assembled"/>
    <x v="0"/>
    <x v="0"/>
    <x v="0"/>
    <x v="148"/>
    <x v="122"/>
  </r>
  <r>
    <s v="AD01-9361"/>
    <x v="4"/>
    <s v="Nov"/>
    <x v="1"/>
    <x v="0"/>
    <s v="Order assembled"/>
    <x v="0"/>
    <x v="0"/>
    <x v="0"/>
    <x v="166"/>
    <x v="137"/>
  </r>
  <r>
    <s v="AD01-9364"/>
    <x v="4"/>
    <s v="Nov"/>
    <x v="1"/>
    <x v="0"/>
    <s v="Order assembled"/>
    <x v="0"/>
    <x v="0"/>
    <x v="0"/>
    <x v="272"/>
    <x v="7"/>
  </r>
  <r>
    <s v="AD01-9364"/>
    <x v="4"/>
    <s v="Nov"/>
    <x v="1"/>
    <x v="0"/>
    <s v="Order assembled"/>
    <x v="0"/>
    <x v="0"/>
    <x v="0"/>
    <x v="234"/>
    <x v="7"/>
  </r>
  <r>
    <s v="AD01-9362"/>
    <x v="4"/>
    <s v="Nov"/>
    <x v="1"/>
    <x v="0"/>
    <s v="Order assembled"/>
    <x v="0"/>
    <x v="0"/>
    <x v="0"/>
    <x v="622"/>
    <x v="655"/>
  </r>
  <r>
    <s v="AD01-9361"/>
    <x v="4"/>
    <s v="Nov"/>
    <x v="1"/>
    <x v="0"/>
    <s v="Order assembled"/>
    <x v="0"/>
    <x v="0"/>
    <x v="0"/>
    <x v="172"/>
    <x v="656"/>
  </r>
  <r>
    <s v="AD01-9361"/>
    <x v="4"/>
    <s v="Nov"/>
    <x v="1"/>
    <x v="0"/>
    <s v="Order assembled"/>
    <x v="0"/>
    <x v="0"/>
    <x v="0"/>
    <x v="157"/>
    <x v="129"/>
  </r>
  <r>
    <s v="AD01-9362"/>
    <x v="4"/>
    <s v="Nov"/>
    <x v="1"/>
    <x v="0"/>
    <s v="Order assembled"/>
    <x v="0"/>
    <x v="0"/>
    <x v="0"/>
    <x v="178"/>
    <x v="146"/>
  </r>
  <r>
    <s v="AD01-9364"/>
    <x v="4"/>
    <s v="Nov"/>
    <x v="1"/>
    <x v="0"/>
    <s v="Order assembled"/>
    <x v="0"/>
    <x v="0"/>
    <x v="0"/>
    <x v="113"/>
    <x v="93"/>
  </r>
  <r>
    <s v="AD01-9364"/>
    <x v="4"/>
    <s v="Nov"/>
    <x v="1"/>
    <x v="0"/>
    <s v="Order assembled"/>
    <x v="0"/>
    <x v="0"/>
    <x v="0"/>
    <x v="323"/>
    <x v="314"/>
  </r>
  <r>
    <s v="AD01-9361"/>
    <x v="4"/>
    <s v="Nov"/>
    <x v="1"/>
    <x v="0"/>
    <s v="Order assembled"/>
    <x v="0"/>
    <x v="0"/>
    <x v="0"/>
    <x v="248"/>
    <x v="199"/>
  </r>
  <r>
    <s v="AD01-9361"/>
    <x v="4"/>
    <s v="Nov"/>
    <x v="1"/>
    <x v="0"/>
    <s v="Order assembled"/>
    <x v="0"/>
    <x v="0"/>
    <x v="0"/>
    <x v="241"/>
    <x v="192"/>
  </r>
  <r>
    <s v="AD01-9361"/>
    <x v="4"/>
    <s v="Oct"/>
    <x v="1"/>
    <x v="0"/>
    <s v="Order assembled"/>
    <x v="0"/>
    <x v="0"/>
    <x v="0"/>
    <x v="147"/>
    <x v="121"/>
  </r>
  <r>
    <s v="AD01-9362"/>
    <x v="4"/>
    <s v="Oct"/>
    <x v="1"/>
    <x v="0"/>
    <s v="Order assembled"/>
    <x v="0"/>
    <x v="0"/>
    <x v="0"/>
    <x v="165"/>
    <x v="136"/>
  </r>
  <r>
    <s v="AD01-9362"/>
    <x v="4"/>
    <s v="Oct"/>
    <x v="1"/>
    <x v="0"/>
    <s v="Order assembled"/>
    <x v="0"/>
    <x v="0"/>
    <x v="0"/>
    <x v="249"/>
    <x v="7"/>
  </r>
  <r>
    <s v="AD01-9363"/>
    <x v="4"/>
    <s v="Oct"/>
    <x v="1"/>
    <x v="0"/>
    <s v="Order assembled"/>
    <x v="0"/>
    <x v="0"/>
    <x v="0"/>
    <x v="623"/>
    <x v="657"/>
  </r>
  <r>
    <s v="AD01-9364"/>
    <x v="4"/>
    <s v="Oct"/>
    <x v="1"/>
    <x v="0"/>
    <s v="Order assembled"/>
    <x v="0"/>
    <x v="0"/>
    <x v="0"/>
    <x v="171"/>
    <x v="658"/>
  </r>
  <r>
    <s v="AD01-9364"/>
    <x v="4"/>
    <s v="Oct"/>
    <x v="1"/>
    <x v="0"/>
    <s v="Order assembled"/>
    <x v="0"/>
    <x v="0"/>
    <x v="0"/>
    <x v="156"/>
    <x v="128"/>
  </r>
  <r>
    <s v="AD01-9363"/>
    <x v="4"/>
    <s v="Oct"/>
    <x v="1"/>
    <x v="0"/>
    <s v="Order assembled"/>
    <x v="0"/>
    <x v="0"/>
    <x v="0"/>
    <x v="177"/>
    <x v="145"/>
  </r>
  <r>
    <s v="AD01-9362"/>
    <x v="4"/>
    <s v="Oct"/>
    <x v="1"/>
    <x v="0"/>
    <s v="Order assembled"/>
    <x v="0"/>
    <x v="0"/>
    <x v="0"/>
    <x v="135"/>
    <x v="111"/>
  </r>
  <r>
    <s v="AD01-9362"/>
    <x v="4"/>
    <s v="Oct"/>
    <x v="1"/>
    <x v="0"/>
    <s v="Order assembled"/>
    <x v="0"/>
    <x v="0"/>
    <x v="0"/>
    <x v="284"/>
    <x v="239"/>
  </r>
  <r>
    <s v="AD01-9361"/>
    <x v="4"/>
    <s v="Oct"/>
    <x v="1"/>
    <x v="0"/>
    <s v="Order assembled"/>
    <x v="0"/>
    <x v="0"/>
    <x v="0"/>
    <x v="253"/>
    <x v="204"/>
  </r>
  <r>
    <s v="AD01-9361"/>
    <x v="4"/>
    <s v="Sep"/>
    <x v="1"/>
    <x v="0"/>
    <s v="Order assembled"/>
    <x v="0"/>
    <x v="0"/>
    <x v="0"/>
    <x v="146"/>
    <x v="7"/>
  </r>
  <r>
    <s v="AD01-9362"/>
    <x v="4"/>
    <s v="Sep"/>
    <x v="1"/>
    <x v="0"/>
    <s v="Order assembled"/>
    <x v="0"/>
    <x v="0"/>
    <x v="0"/>
    <x v="164"/>
    <x v="135"/>
  </r>
  <r>
    <s v="AD01-9364"/>
    <x v="4"/>
    <s v="Sep"/>
    <x v="1"/>
    <x v="0"/>
    <s v="Order assembled"/>
    <x v="0"/>
    <x v="0"/>
    <x v="0"/>
    <x v="285"/>
    <x v="7"/>
  </r>
  <r>
    <s v="AD01-9361"/>
    <x v="4"/>
    <s v="Sep"/>
    <x v="1"/>
    <x v="0"/>
    <s v="Order assembled"/>
    <x v="0"/>
    <x v="0"/>
    <x v="0"/>
    <x v="256"/>
    <x v="7"/>
  </r>
  <r>
    <s v="AD01-9361"/>
    <x v="4"/>
    <s v="Sep"/>
    <x v="1"/>
    <x v="0"/>
    <s v="Order assembled"/>
    <x v="0"/>
    <x v="0"/>
    <x v="0"/>
    <x v="624"/>
    <x v="659"/>
  </r>
  <r>
    <s v="AD01-9361"/>
    <x v="4"/>
    <s v="Sep"/>
    <x v="1"/>
    <x v="0"/>
    <s v="Order assembled"/>
    <x v="0"/>
    <x v="0"/>
    <x v="0"/>
    <x v="15"/>
    <x v="13"/>
  </r>
  <r>
    <s v="AD01-9361"/>
    <x v="4"/>
    <s v="Sep"/>
    <x v="1"/>
    <x v="0"/>
    <s v="Order assembled"/>
    <x v="0"/>
    <x v="0"/>
    <x v="0"/>
    <x v="176"/>
    <x v="144"/>
  </r>
  <r>
    <s v="AD01-9364"/>
    <x v="4"/>
    <s v="Sep"/>
    <x v="1"/>
    <x v="0"/>
    <s v="Order assembled"/>
    <x v="0"/>
    <x v="0"/>
    <x v="0"/>
    <x v="359"/>
    <x v="340"/>
  </r>
  <r>
    <s v="AD01-9362"/>
    <x v="4"/>
    <s v="Sep"/>
    <x v="1"/>
    <x v="0"/>
    <s v="Order assembled"/>
    <x v="0"/>
    <x v="0"/>
    <x v="0"/>
    <x v="289"/>
    <x v="245"/>
  </r>
  <r>
    <s v="AD01-9361"/>
    <x v="4"/>
    <s v="Sep"/>
    <x v="1"/>
    <x v="0"/>
    <s v="Order assembled"/>
    <x v="0"/>
    <x v="0"/>
    <x v="0"/>
    <x v="268"/>
    <x v="221"/>
  </r>
  <r>
    <s v="AD01-9361"/>
    <x v="4"/>
    <s v="Apr"/>
    <x v="1"/>
    <x v="1"/>
    <s v="Cancelld"/>
    <x v="1"/>
    <x v="1"/>
    <x v="2"/>
    <x v="53"/>
    <x v="75"/>
  </r>
  <r>
    <s v="AD01-9361"/>
    <x v="4"/>
    <s v="Apr"/>
    <x v="1"/>
    <x v="1"/>
    <s v="Cancelld"/>
    <x v="1"/>
    <x v="1"/>
    <x v="2"/>
    <x v="93"/>
    <x v="79"/>
  </r>
  <r>
    <s v="AD01-9362"/>
    <x v="4"/>
    <s v="Apr"/>
    <x v="1"/>
    <x v="1"/>
    <s v="Cancelld"/>
    <x v="1"/>
    <x v="1"/>
    <x v="2"/>
    <x v="131"/>
    <x v="109"/>
  </r>
  <r>
    <s v="AD01-9362"/>
    <x v="4"/>
    <s v="Apr"/>
    <x v="1"/>
    <x v="1"/>
    <s v="Cancelld"/>
    <x v="1"/>
    <x v="1"/>
    <x v="2"/>
    <x v="159"/>
    <x v="216"/>
  </r>
  <r>
    <s v="AD01-9365"/>
    <x v="4"/>
    <s v="Apr"/>
    <x v="1"/>
    <x v="1"/>
    <s v="Cancelld"/>
    <x v="1"/>
    <x v="1"/>
    <x v="2"/>
    <x v="625"/>
    <x v="660"/>
  </r>
  <r>
    <s v="AD01-9365"/>
    <x v="4"/>
    <s v="Apr"/>
    <x v="1"/>
    <x v="1"/>
    <s v="Cancelld"/>
    <x v="1"/>
    <x v="1"/>
    <x v="2"/>
    <x v="543"/>
    <x v="7"/>
  </r>
  <r>
    <s v="AD01-9362"/>
    <x v="4"/>
    <s v="Apr"/>
    <x v="1"/>
    <x v="1"/>
    <s v="Cancelld"/>
    <x v="1"/>
    <x v="1"/>
    <x v="2"/>
    <x v="66"/>
    <x v="53"/>
  </r>
  <r>
    <s v="AD01-9362"/>
    <x v="4"/>
    <s v="Apr"/>
    <x v="1"/>
    <x v="1"/>
    <s v="Cancelld"/>
    <x v="1"/>
    <x v="1"/>
    <x v="2"/>
    <x v="100"/>
    <x v="83"/>
  </r>
  <r>
    <s v="AD01-9361"/>
    <x v="4"/>
    <s v="Apr"/>
    <x v="1"/>
    <x v="1"/>
    <s v="Cancelld"/>
    <x v="1"/>
    <x v="1"/>
    <x v="2"/>
    <x v="141"/>
    <x v="116"/>
  </r>
  <r>
    <s v="AD01-9361"/>
    <x v="4"/>
    <s v="Apr"/>
    <x v="1"/>
    <x v="1"/>
    <s v="Cancelld"/>
    <x v="1"/>
    <x v="1"/>
    <x v="2"/>
    <x v="201"/>
    <x v="162"/>
  </r>
  <r>
    <s v="AD01-9362"/>
    <x v="4"/>
    <s v="Aug"/>
    <x v="1"/>
    <x v="1"/>
    <s v="Cancelld"/>
    <x v="1"/>
    <x v="1"/>
    <x v="2"/>
    <x v="203"/>
    <x v="164"/>
  </r>
  <r>
    <s v="AD01-9361"/>
    <x v="4"/>
    <s v="Aug"/>
    <x v="1"/>
    <x v="1"/>
    <s v="Cancelld"/>
    <x v="1"/>
    <x v="1"/>
    <x v="2"/>
    <x v="170"/>
    <x v="141"/>
  </r>
  <r>
    <s v="AD01-9362"/>
    <x v="4"/>
    <s v="Aug"/>
    <x v="1"/>
    <x v="1"/>
    <s v="Cancelld"/>
    <x v="1"/>
    <x v="1"/>
    <x v="2"/>
    <x v="204"/>
    <x v="165"/>
  </r>
  <r>
    <s v="AD01-9364"/>
    <x v="4"/>
    <s v="Aug"/>
    <x v="1"/>
    <x v="1"/>
    <s v="Cancelld"/>
    <x v="1"/>
    <x v="1"/>
    <x v="2"/>
    <x v="118"/>
    <x v="243"/>
  </r>
  <r>
    <s v="AD01-9363"/>
    <x v="4"/>
    <s v="Aug"/>
    <x v="1"/>
    <x v="1"/>
    <s v="Cancelld"/>
    <x v="1"/>
    <x v="1"/>
    <x v="2"/>
    <x v="626"/>
    <x v="661"/>
  </r>
  <r>
    <s v="AD01-9363"/>
    <x v="4"/>
    <s v="Aug"/>
    <x v="1"/>
    <x v="1"/>
    <s v="Cancelld"/>
    <x v="1"/>
    <x v="1"/>
    <x v="2"/>
    <x v="357"/>
    <x v="7"/>
  </r>
  <r>
    <s v="AD01-9364"/>
    <x v="4"/>
    <s v="Aug"/>
    <x v="1"/>
    <x v="1"/>
    <s v="Cancelld"/>
    <x v="1"/>
    <x v="1"/>
    <x v="2"/>
    <x v="372"/>
    <x v="379"/>
  </r>
  <r>
    <s v="AD01-9362"/>
    <x v="4"/>
    <s v="Aug"/>
    <x v="1"/>
    <x v="1"/>
    <s v="Cancelld"/>
    <x v="1"/>
    <x v="1"/>
    <x v="2"/>
    <x v="184"/>
    <x v="150"/>
  </r>
  <r>
    <s v="AD01-9361"/>
    <x v="4"/>
    <s v="Aug"/>
    <x v="1"/>
    <x v="1"/>
    <s v="Cancelld"/>
    <x v="1"/>
    <x v="1"/>
    <x v="2"/>
    <x v="213"/>
    <x v="169"/>
  </r>
  <r>
    <s v="AD01-9362"/>
    <x v="4"/>
    <s v="Aug"/>
    <x v="1"/>
    <x v="1"/>
    <s v="Cancelld"/>
    <x v="1"/>
    <x v="1"/>
    <x v="2"/>
    <x v="353"/>
    <x v="322"/>
  </r>
  <r>
    <s v="AD01-9365"/>
    <x v="4"/>
    <s v="Dec"/>
    <x v="1"/>
    <x v="1"/>
    <s v="Cancelld"/>
    <x v="1"/>
    <x v="1"/>
    <x v="2"/>
    <x v="217"/>
    <x v="174"/>
  </r>
  <r>
    <s v="AD01-9364"/>
    <x v="4"/>
    <s v="Dec"/>
    <x v="1"/>
    <x v="1"/>
    <s v="Cancelld"/>
    <x v="1"/>
    <x v="1"/>
    <x v="2"/>
    <x v="352"/>
    <x v="321"/>
  </r>
  <r>
    <s v="AD01-9361"/>
    <x v="4"/>
    <s v="Dec"/>
    <x v="1"/>
    <x v="1"/>
    <s v="Cancelld"/>
    <x v="1"/>
    <x v="1"/>
    <x v="2"/>
    <x v="219"/>
    <x v="176"/>
  </r>
  <r>
    <s v="AD01-9363"/>
    <x v="4"/>
    <s v="Dec"/>
    <x v="1"/>
    <x v="1"/>
    <s v="Cancelld"/>
    <x v="1"/>
    <x v="1"/>
    <x v="2"/>
    <x v="361"/>
    <x v="329"/>
  </r>
  <r>
    <s v="AD01-9363"/>
    <x v="4"/>
    <s v="Dec"/>
    <x v="1"/>
    <x v="1"/>
    <s v="Cancelld"/>
    <x v="1"/>
    <x v="1"/>
    <x v="2"/>
    <x v="199"/>
    <x v="267"/>
  </r>
  <r>
    <s v="AD01-9362"/>
    <x v="4"/>
    <s v="Dec"/>
    <x v="1"/>
    <x v="1"/>
    <s v="Cancelld"/>
    <x v="1"/>
    <x v="1"/>
    <x v="2"/>
    <x v="627"/>
    <x v="662"/>
  </r>
  <r>
    <s v="AD01-9362"/>
    <x v="4"/>
    <s v="Dec"/>
    <x v="1"/>
    <x v="1"/>
    <s v="Cancelld"/>
    <x v="1"/>
    <x v="1"/>
    <x v="2"/>
    <x v="347"/>
    <x v="7"/>
  </r>
  <r>
    <s v="AD01-9363"/>
    <x v="4"/>
    <s v="Dec"/>
    <x v="1"/>
    <x v="1"/>
    <s v="Cancelld"/>
    <x v="1"/>
    <x v="1"/>
    <x v="2"/>
    <x v="386"/>
    <x v="352"/>
  </r>
  <r>
    <s v="AD01-9363"/>
    <x v="4"/>
    <s v="Dec"/>
    <x v="1"/>
    <x v="1"/>
    <s v="Cancelld"/>
    <x v="1"/>
    <x v="1"/>
    <x v="2"/>
    <x v="231"/>
    <x v="184"/>
  </r>
  <r>
    <s v="AD01-9361"/>
    <x v="4"/>
    <s v="Dec"/>
    <x v="1"/>
    <x v="1"/>
    <s v="Cancelld"/>
    <x v="1"/>
    <x v="1"/>
    <x v="2"/>
    <x v="365"/>
    <x v="334"/>
  </r>
  <r>
    <s v="AD01-9364"/>
    <x v="4"/>
    <s v="Dec"/>
    <x v="1"/>
    <x v="1"/>
    <s v="Cancelld"/>
    <x v="1"/>
    <x v="1"/>
    <x v="2"/>
    <x v="343"/>
    <x v="339"/>
  </r>
  <r>
    <s v="AD01-9365"/>
    <x v="4"/>
    <s v="Dec"/>
    <x v="1"/>
    <x v="1"/>
    <s v="Cancelld"/>
    <x v="1"/>
    <x v="1"/>
    <x v="2"/>
    <x v="389"/>
    <x v="355"/>
  </r>
  <r>
    <s v="AD01-9361"/>
    <x v="4"/>
    <s v="Feb"/>
    <x v="1"/>
    <x v="1"/>
    <s v="Cancelld"/>
    <x v="1"/>
    <x v="1"/>
    <x v="2"/>
    <x v="2"/>
    <x v="2"/>
  </r>
  <r>
    <s v="AD01-9361"/>
    <x v="4"/>
    <s v="Feb"/>
    <x v="1"/>
    <x v="1"/>
    <s v="Cancelld"/>
    <x v="1"/>
    <x v="1"/>
    <x v="2"/>
    <x v="168"/>
    <x v="139"/>
  </r>
  <r>
    <s v="AD01-9363"/>
    <x v="4"/>
    <s v="Feb"/>
    <x v="1"/>
    <x v="1"/>
    <s v="Cancelld"/>
    <x v="1"/>
    <x v="1"/>
    <x v="2"/>
    <x v="6"/>
    <x v="6"/>
  </r>
  <r>
    <s v="AD01-9362"/>
    <x v="4"/>
    <s v="Feb"/>
    <x v="1"/>
    <x v="1"/>
    <s v="Cancelld"/>
    <x v="1"/>
    <x v="1"/>
    <x v="2"/>
    <x v="98"/>
    <x v="607"/>
  </r>
  <r>
    <s v="AD01-9364"/>
    <x v="4"/>
    <s v="Feb"/>
    <x v="1"/>
    <x v="1"/>
    <s v="Cancelld"/>
    <x v="1"/>
    <x v="1"/>
    <x v="2"/>
    <x v="122"/>
    <x v="100"/>
  </r>
  <r>
    <s v="AD01-9364"/>
    <x v="4"/>
    <s v="Feb"/>
    <x v="1"/>
    <x v="1"/>
    <s v="Cancelld"/>
    <x v="1"/>
    <x v="1"/>
    <x v="2"/>
    <x v="469"/>
    <x v="7"/>
  </r>
  <r>
    <s v="AD01-9362"/>
    <x v="4"/>
    <s v="Feb"/>
    <x v="1"/>
    <x v="1"/>
    <s v="Cancelld"/>
    <x v="1"/>
    <x v="1"/>
    <x v="2"/>
    <x v="228"/>
    <x v="183"/>
  </r>
  <r>
    <s v="AD01-9363"/>
    <x v="4"/>
    <s v="Feb"/>
    <x v="1"/>
    <x v="1"/>
    <s v="Cancelld"/>
    <x v="1"/>
    <x v="1"/>
    <x v="2"/>
    <x v="19"/>
    <x v="15"/>
  </r>
  <r>
    <s v="AD01-9361"/>
    <x v="4"/>
    <s v="Feb"/>
    <x v="1"/>
    <x v="1"/>
    <s v="Cancelld"/>
    <x v="1"/>
    <x v="1"/>
    <x v="2"/>
    <x v="199"/>
    <x v="267"/>
  </r>
  <r>
    <s v="AD01-9361"/>
    <x v="4"/>
    <s v="Feb"/>
    <x v="1"/>
    <x v="1"/>
    <s v="Cancelld"/>
    <x v="1"/>
    <x v="1"/>
    <x v="2"/>
    <x v="232"/>
    <x v="185"/>
  </r>
  <r>
    <s v="AD01-9361"/>
    <x v="4"/>
    <s v="Jan"/>
    <x v="1"/>
    <x v="1"/>
    <s v="Cancelld"/>
    <x v="1"/>
    <x v="1"/>
    <x v="2"/>
    <x v="56"/>
    <x v="45"/>
  </r>
  <r>
    <s v="AD01-9364"/>
    <x v="4"/>
    <s v="Jan"/>
    <x v="1"/>
    <x v="1"/>
    <s v="Cancelld"/>
    <x v="1"/>
    <x v="1"/>
    <x v="2"/>
    <x v="29"/>
    <x v="25"/>
  </r>
  <r>
    <s v="AD01-9362"/>
    <x v="4"/>
    <s v="Jan"/>
    <x v="1"/>
    <x v="1"/>
    <s v="Cancelld"/>
    <x v="1"/>
    <x v="1"/>
    <x v="2"/>
    <x v="4"/>
    <x v="4"/>
  </r>
  <r>
    <s v="AD01-9364"/>
    <x v="4"/>
    <s v="Jan"/>
    <x v="1"/>
    <x v="1"/>
    <s v="Cancelld"/>
    <x v="1"/>
    <x v="1"/>
    <x v="2"/>
    <x v="32"/>
    <x v="28"/>
  </r>
  <r>
    <s v="AD01-9362"/>
    <x v="4"/>
    <s v="Jan"/>
    <x v="1"/>
    <x v="1"/>
    <s v="Cancelld"/>
    <x v="1"/>
    <x v="1"/>
    <x v="2"/>
    <x v="518"/>
    <x v="509"/>
  </r>
  <r>
    <s v="AD01-9362"/>
    <x v="4"/>
    <s v="Jan"/>
    <x v="1"/>
    <x v="1"/>
    <s v="Cancelld"/>
    <x v="1"/>
    <x v="1"/>
    <x v="2"/>
    <x v="42"/>
    <x v="35"/>
  </r>
  <r>
    <s v="AD01-9364"/>
    <x v="4"/>
    <s v="Jan"/>
    <x v="1"/>
    <x v="1"/>
    <s v="Cancelld"/>
    <x v="1"/>
    <x v="1"/>
    <x v="2"/>
    <x v="69"/>
    <x v="55"/>
  </r>
  <r>
    <s v="AD01-9362"/>
    <x v="4"/>
    <s v="Jan"/>
    <x v="1"/>
    <x v="1"/>
    <s v="Cancelld"/>
    <x v="1"/>
    <x v="1"/>
    <x v="2"/>
    <x v="21"/>
    <x v="17"/>
  </r>
  <r>
    <s v="AD01-9364"/>
    <x v="4"/>
    <s v="Jan"/>
    <x v="1"/>
    <x v="1"/>
    <s v="Cancelld"/>
    <x v="1"/>
    <x v="1"/>
    <x v="2"/>
    <x v="212"/>
    <x v="272"/>
  </r>
  <r>
    <s v="AD01-9361"/>
    <x v="4"/>
    <s v="Jan"/>
    <x v="1"/>
    <x v="1"/>
    <s v="Cancelld"/>
    <x v="1"/>
    <x v="1"/>
    <x v="2"/>
    <x v="50"/>
    <x v="41"/>
  </r>
  <r>
    <s v="AD01-9361"/>
    <x v="4"/>
    <s v="Jul"/>
    <x v="1"/>
    <x v="1"/>
    <s v="Cancelld"/>
    <x v="1"/>
    <x v="1"/>
    <x v="2"/>
    <x v="168"/>
    <x v="139"/>
  </r>
  <r>
    <s v="AD01-9362"/>
    <x v="4"/>
    <s v="Jul"/>
    <x v="1"/>
    <x v="1"/>
    <s v="Cancelld"/>
    <x v="1"/>
    <x v="1"/>
    <x v="2"/>
    <x v="217"/>
    <x v="174"/>
  </r>
  <r>
    <s v="AD01-9362"/>
    <x v="4"/>
    <s v="Jul"/>
    <x v="1"/>
    <x v="1"/>
    <s v="Cancelld"/>
    <x v="1"/>
    <x v="1"/>
    <x v="2"/>
    <x v="6"/>
    <x v="6"/>
  </r>
  <r>
    <s v="AD01-9362"/>
    <x v="4"/>
    <s v="Jul"/>
    <x v="1"/>
    <x v="1"/>
    <s v="Cancelld"/>
    <x v="1"/>
    <x v="1"/>
    <x v="2"/>
    <x v="181"/>
    <x v="256"/>
  </r>
  <r>
    <s v="AD01-9361"/>
    <x v="4"/>
    <s v="Jul"/>
    <x v="1"/>
    <x v="1"/>
    <s v="Cancelld"/>
    <x v="1"/>
    <x v="1"/>
    <x v="2"/>
    <x v="628"/>
    <x v="663"/>
  </r>
  <r>
    <s v="AD01-9361"/>
    <x v="4"/>
    <s v="Jul"/>
    <x v="1"/>
    <x v="1"/>
    <s v="Cancelld"/>
    <x v="1"/>
    <x v="1"/>
    <x v="2"/>
    <x v="337"/>
    <x v="7"/>
  </r>
  <r>
    <s v="AD01-9362"/>
    <x v="4"/>
    <s v="Jul"/>
    <x v="1"/>
    <x v="1"/>
    <s v="Cancelld"/>
    <x v="1"/>
    <x v="1"/>
    <x v="2"/>
    <x v="376"/>
    <x v="367"/>
  </r>
  <r>
    <s v="AD01-9362"/>
    <x v="4"/>
    <s v="Jul"/>
    <x v="1"/>
    <x v="1"/>
    <s v="Cancelld"/>
    <x v="1"/>
    <x v="1"/>
    <x v="2"/>
    <x v="231"/>
    <x v="184"/>
  </r>
  <r>
    <s v="AD01-9362"/>
    <x v="4"/>
    <s v="Jul"/>
    <x v="1"/>
    <x v="1"/>
    <s v="Cancelld"/>
    <x v="1"/>
    <x v="1"/>
    <x v="2"/>
    <x v="362"/>
    <x v="331"/>
  </r>
  <r>
    <s v="AD01-9361"/>
    <x v="4"/>
    <s v="Jul"/>
    <x v="1"/>
    <x v="1"/>
    <s v="Cancelld"/>
    <x v="1"/>
    <x v="1"/>
    <x v="2"/>
    <x v="403"/>
    <x v="369"/>
  </r>
  <r>
    <s v="AD01-9362"/>
    <x v="4"/>
    <s v="Jun"/>
    <x v="1"/>
    <x v="1"/>
    <s v="Cancelld"/>
    <x v="1"/>
    <x v="1"/>
    <x v="2"/>
    <x v="29"/>
    <x v="25"/>
  </r>
  <r>
    <s v="AD01-9364"/>
    <x v="4"/>
    <s v="Jun"/>
    <x v="1"/>
    <x v="1"/>
    <s v="Cancelld"/>
    <x v="1"/>
    <x v="1"/>
    <x v="2"/>
    <x v="31"/>
    <x v="27"/>
  </r>
  <r>
    <s v="AD01-9363"/>
    <x v="4"/>
    <s v="Jun"/>
    <x v="1"/>
    <x v="1"/>
    <s v="Cancelld"/>
    <x v="1"/>
    <x v="1"/>
    <x v="2"/>
    <x v="32"/>
    <x v="28"/>
  </r>
  <r>
    <s v="AD01-9364"/>
    <x v="4"/>
    <s v="Jun"/>
    <x v="1"/>
    <x v="1"/>
    <s v="Cancelld"/>
    <x v="1"/>
    <x v="1"/>
    <x v="2"/>
    <x v="219"/>
    <x v="176"/>
  </r>
  <r>
    <s v="AD01-9363"/>
    <x v="4"/>
    <s v="Jun"/>
    <x v="1"/>
    <x v="1"/>
    <s v="Cancelld"/>
    <x v="1"/>
    <x v="1"/>
    <x v="2"/>
    <x v="18"/>
    <x v="250"/>
  </r>
  <r>
    <s v="AD01-9364"/>
    <x v="4"/>
    <s v="Jun"/>
    <x v="1"/>
    <x v="1"/>
    <s v="Cancelld"/>
    <x v="1"/>
    <x v="1"/>
    <x v="2"/>
    <x v="629"/>
    <x v="664"/>
  </r>
  <r>
    <s v="AD01-9364"/>
    <x v="4"/>
    <s v="Jun"/>
    <x v="1"/>
    <x v="1"/>
    <s v="Cancelld"/>
    <x v="1"/>
    <x v="1"/>
    <x v="2"/>
    <x v="341"/>
    <x v="7"/>
  </r>
  <r>
    <s v="AD01-9363"/>
    <x v="4"/>
    <s v="Jun"/>
    <x v="1"/>
    <x v="1"/>
    <s v="Cancelld"/>
    <x v="1"/>
    <x v="1"/>
    <x v="2"/>
    <x v="349"/>
    <x v="366"/>
  </r>
  <r>
    <s v="AD01-9364"/>
    <x v="4"/>
    <s v="Jun"/>
    <x v="1"/>
    <x v="1"/>
    <s v="Cancelld"/>
    <x v="1"/>
    <x v="1"/>
    <x v="2"/>
    <x v="21"/>
    <x v="17"/>
  </r>
  <r>
    <s v="AD01-9363"/>
    <x v="4"/>
    <s v="Jun"/>
    <x v="1"/>
    <x v="1"/>
    <s v="Cancelld"/>
    <x v="1"/>
    <x v="1"/>
    <x v="2"/>
    <x v="47"/>
    <x v="38"/>
  </r>
  <r>
    <s v="AD01-9364"/>
    <x v="4"/>
    <s v="Jun"/>
    <x v="1"/>
    <x v="1"/>
    <s v="Cancelld"/>
    <x v="1"/>
    <x v="1"/>
    <x v="2"/>
    <x v="321"/>
    <x v="291"/>
  </r>
  <r>
    <s v="AD01-9362"/>
    <x v="4"/>
    <s v="Jun"/>
    <x v="1"/>
    <x v="1"/>
    <s v="Cancelld"/>
    <x v="1"/>
    <x v="1"/>
    <x v="2"/>
    <x v="402"/>
    <x v="368"/>
  </r>
  <r>
    <s v="AD01-9362"/>
    <x v="4"/>
    <s v="Mar"/>
    <x v="1"/>
    <x v="1"/>
    <s v="Cancelld"/>
    <x v="1"/>
    <x v="1"/>
    <x v="2"/>
    <x v="167"/>
    <x v="138"/>
  </r>
  <r>
    <s v="AD01-9361"/>
    <x v="4"/>
    <s v="Mar"/>
    <x v="1"/>
    <x v="1"/>
    <s v="Cancelld"/>
    <x v="1"/>
    <x v="1"/>
    <x v="2"/>
    <x v="129"/>
    <x v="107"/>
  </r>
  <r>
    <s v="AD01-9361"/>
    <x v="4"/>
    <s v="Mar"/>
    <x v="1"/>
    <x v="1"/>
    <s v="Cancelld"/>
    <x v="1"/>
    <x v="1"/>
    <x v="2"/>
    <x v="169"/>
    <x v="140"/>
  </r>
  <r>
    <s v="AD01-9364"/>
    <x v="4"/>
    <s v="Mar"/>
    <x v="1"/>
    <x v="1"/>
    <s v="Cancelld"/>
    <x v="1"/>
    <x v="1"/>
    <x v="2"/>
    <x v="170"/>
    <x v="141"/>
  </r>
  <r>
    <s v="AD01-9361"/>
    <x v="4"/>
    <s v="Mar"/>
    <x v="1"/>
    <x v="1"/>
    <s v="Cancelld"/>
    <x v="1"/>
    <x v="1"/>
    <x v="2"/>
    <x v="83"/>
    <x v="230"/>
  </r>
  <r>
    <s v="AD01-9361"/>
    <x v="4"/>
    <s v="Mar"/>
    <x v="1"/>
    <x v="1"/>
    <s v="Cancelld"/>
    <x v="1"/>
    <x v="1"/>
    <x v="2"/>
    <x v="630"/>
    <x v="665"/>
  </r>
  <r>
    <s v="AD01-9361"/>
    <x v="4"/>
    <s v="Mar"/>
    <x v="1"/>
    <x v="1"/>
    <s v="Cancelld"/>
    <x v="1"/>
    <x v="1"/>
    <x v="2"/>
    <x v="552"/>
    <x v="7"/>
  </r>
  <r>
    <s v="AD01-9361"/>
    <x v="4"/>
    <s v="Mar"/>
    <x v="1"/>
    <x v="1"/>
    <s v="Cancelld"/>
    <x v="1"/>
    <x v="1"/>
    <x v="2"/>
    <x v="197"/>
    <x v="160"/>
  </r>
  <r>
    <s v="AD01-9364"/>
    <x v="4"/>
    <s v="Mar"/>
    <x v="1"/>
    <x v="1"/>
    <s v="Cancelld"/>
    <x v="1"/>
    <x v="1"/>
    <x v="2"/>
    <x v="182"/>
    <x v="148"/>
  </r>
  <r>
    <s v="AD01-9361"/>
    <x v="4"/>
    <s v="Mar"/>
    <x v="1"/>
    <x v="1"/>
    <s v="Cancelld"/>
    <x v="1"/>
    <x v="1"/>
    <x v="2"/>
    <x v="184"/>
    <x v="150"/>
  </r>
  <r>
    <s v="AD01-9361"/>
    <x v="4"/>
    <s v="Mar"/>
    <x v="1"/>
    <x v="1"/>
    <s v="Cancelld"/>
    <x v="1"/>
    <x v="1"/>
    <x v="2"/>
    <x v="67"/>
    <x v="263"/>
  </r>
  <r>
    <s v="AD01-9362"/>
    <x v="4"/>
    <s v="Mar"/>
    <x v="1"/>
    <x v="1"/>
    <s v="Cancelld"/>
    <x v="1"/>
    <x v="1"/>
    <x v="2"/>
    <x v="215"/>
    <x v="171"/>
  </r>
  <r>
    <s v="AD01-9364"/>
    <x v="4"/>
    <s v="May"/>
    <x v="1"/>
    <x v="1"/>
    <s v="Cancelld"/>
    <x v="1"/>
    <x v="1"/>
    <x v="2"/>
    <x v="54"/>
    <x v="61"/>
  </r>
  <r>
    <s v="AD01-9364"/>
    <x v="4"/>
    <s v="May"/>
    <x v="1"/>
    <x v="1"/>
    <s v="Cancelld"/>
    <x v="1"/>
    <x v="1"/>
    <x v="2"/>
    <x v="55"/>
    <x v="44"/>
  </r>
  <r>
    <s v="AD01-9362"/>
    <x v="4"/>
    <s v="May"/>
    <x v="1"/>
    <x v="1"/>
    <s v="Cancelld"/>
    <x v="1"/>
    <x v="1"/>
    <x v="2"/>
    <x v="77"/>
    <x v="64"/>
  </r>
  <r>
    <s v="AD01-9362"/>
    <x v="4"/>
    <s v="May"/>
    <x v="1"/>
    <x v="1"/>
    <s v="Cancelld"/>
    <x v="1"/>
    <x v="1"/>
    <x v="2"/>
    <x v="34"/>
    <x v="30"/>
  </r>
  <r>
    <s v="AD01-9362"/>
    <x v="4"/>
    <s v="May"/>
    <x v="1"/>
    <x v="1"/>
    <s v="Cancelld"/>
    <x v="1"/>
    <x v="1"/>
    <x v="2"/>
    <x v="631"/>
    <x v="666"/>
  </r>
  <r>
    <s v="AD01-9362"/>
    <x v="4"/>
    <s v="May"/>
    <x v="1"/>
    <x v="1"/>
    <s v="Cancelld"/>
    <x v="1"/>
    <x v="1"/>
    <x v="2"/>
    <x v="539"/>
    <x v="7"/>
  </r>
  <r>
    <s v="AD01-9362"/>
    <x v="4"/>
    <s v="May"/>
    <x v="1"/>
    <x v="1"/>
    <s v="Cancelld"/>
    <x v="1"/>
    <x v="1"/>
    <x v="2"/>
    <x v="45"/>
    <x v="36"/>
  </r>
  <r>
    <s v="AD01-9362"/>
    <x v="4"/>
    <s v="May"/>
    <x v="1"/>
    <x v="1"/>
    <s v="Cancelld"/>
    <x v="1"/>
    <x v="1"/>
    <x v="2"/>
    <x v="68"/>
    <x v="54"/>
  </r>
  <r>
    <s v="AD01-9364"/>
    <x v="4"/>
    <s v="May"/>
    <x v="1"/>
    <x v="1"/>
    <s v="Cancelld"/>
    <x v="1"/>
    <x v="1"/>
    <x v="2"/>
    <x v="251"/>
    <x v="202"/>
  </r>
  <r>
    <s v="AD01-9364"/>
    <x v="4"/>
    <s v="May"/>
    <x v="1"/>
    <x v="1"/>
    <s v="Cancelld"/>
    <x v="1"/>
    <x v="1"/>
    <x v="2"/>
    <x v="71"/>
    <x v="57"/>
  </r>
  <r>
    <s v="AD01-9362"/>
    <x v="4"/>
    <s v="Nov"/>
    <x v="1"/>
    <x v="1"/>
    <s v="Cancelld"/>
    <x v="1"/>
    <x v="1"/>
    <x v="2"/>
    <x v="31"/>
    <x v="27"/>
  </r>
  <r>
    <s v="AD01-9365"/>
    <x v="4"/>
    <s v="Nov"/>
    <x v="1"/>
    <x v="1"/>
    <s v="Cancelld"/>
    <x v="1"/>
    <x v="1"/>
    <x v="2"/>
    <x v="319"/>
    <x v="288"/>
  </r>
  <r>
    <s v="AD01-9361"/>
    <x v="4"/>
    <s v="Nov"/>
    <x v="1"/>
    <x v="1"/>
    <s v="Cancelld"/>
    <x v="1"/>
    <x v="1"/>
    <x v="2"/>
    <x v="320"/>
    <x v="289"/>
  </r>
  <r>
    <s v="AD01-9361"/>
    <x v="4"/>
    <s v="Nov"/>
    <x v="1"/>
    <x v="1"/>
    <s v="Cancelld"/>
    <x v="1"/>
    <x v="1"/>
    <x v="2"/>
    <x v="212"/>
    <x v="272"/>
  </r>
  <r>
    <s v="AD01-9362"/>
    <x v="4"/>
    <s v="Nov"/>
    <x v="1"/>
    <x v="1"/>
    <s v="Cancelld"/>
    <x v="1"/>
    <x v="1"/>
    <x v="2"/>
    <x v="632"/>
    <x v="667"/>
  </r>
  <r>
    <s v="AD01-9362"/>
    <x v="4"/>
    <s v="Nov"/>
    <x v="1"/>
    <x v="1"/>
    <s v="Cancelld"/>
    <x v="1"/>
    <x v="1"/>
    <x v="2"/>
    <x v="354"/>
    <x v="7"/>
  </r>
  <r>
    <s v="AD01-9361"/>
    <x v="4"/>
    <s v="Nov"/>
    <x v="1"/>
    <x v="1"/>
    <s v="Cancelld"/>
    <x v="1"/>
    <x v="1"/>
    <x v="2"/>
    <x v="385"/>
    <x v="351"/>
  </r>
  <r>
    <s v="AD01-9361"/>
    <x v="4"/>
    <s v="Nov"/>
    <x v="1"/>
    <x v="1"/>
    <s v="Cancelld"/>
    <x v="1"/>
    <x v="1"/>
    <x v="2"/>
    <x v="47"/>
    <x v="38"/>
  </r>
  <r>
    <s v="AD01-9365"/>
    <x v="4"/>
    <s v="Nov"/>
    <x v="1"/>
    <x v="1"/>
    <s v="Cancelld"/>
    <x v="1"/>
    <x v="1"/>
    <x v="2"/>
    <x v="374"/>
    <x v="343"/>
  </r>
  <r>
    <s v="AD01-9362"/>
    <x v="4"/>
    <s v="Nov"/>
    <x v="1"/>
    <x v="1"/>
    <s v="Cancelld"/>
    <x v="1"/>
    <x v="1"/>
    <x v="2"/>
    <x v="388"/>
    <x v="354"/>
  </r>
  <r>
    <s v="AD01-9361"/>
    <x v="4"/>
    <s v="Oct"/>
    <x v="1"/>
    <x v="1"/>
    <s v="Cancelld"/>
    <x v="1"/>
    <x v="1"/>
    <x v="2"/>
    <x v="55"/>
    <x v="44"/>
  </r>
  <r>
    <s v="AD01-9362"/>
    <x v="4"/>
    <s v="Oct"/>
    <x v="1"/>
    <x v="1"/>
    <s v="Cancelld"/>
    <x v="1"/>
    <x v="1"/>
    <x v="2"/>
    <x v="57"/>
    <x v="46"/>
  </r>
  <r>
    <s v="AD01-9362"/>
    <x v="4"/>
    <s v="Oct"/>
    <x v="1"/>
    <x v="1"/>
    <s v="Cancelld"/>
    <x v="1"/>
    <x v="1"/>
    <x v="2"/>
    <x v="34"/>
    <x v="30"/>
  </r>
  <r>
    <s v="AD01-9363"/>
    <x v="4"/>
    <s v="Oct"/>
    <x v="1"/>
    <x v="1"/>
    <s v="Cancelld"/>
    <x v="1"/>
    <x v="1"/>
    <x v="2"/>
    <x v="58"/>
    <x v="47"/>
  </r>
  <r>
    <s v="AD01-9361"/>
    <x v="4"/>
    <s v="Oct"/>
    <x v="1"/>
    <x v="1"/>
    <s v="Cancelld"/>
    <x v="1"/>
    <x v="1"/>
    <x v="2"/>
    <x v="230"/>
    <x v="197"/>
  </r>
  <r>
    <s v="AD01-9361"/>
    <x v="4"/>
    <s v="Oct"/>
    <x v="1"/>
    <x v="1"/>
    <s v="Cancelld"/>
    <x v="1"/>
    <x v="1"/>
    <x v="2"/>
    <x v="335"/>
    <x v="380"/>
  </r>
  <r>
    <s v="AD01-9363"/>
    <x v="4"/>
    <s v="Oct"/>
    <x v="1"/>
    <x v="1"/>
    <s v="Cancelld"/>
    <x v="1"/>
    <x v="1"/>
    <x v="2"/>
    <x v="68"/>
    <x v="54"/>
  </r>
  <r>
    <s v="AD01-9362"/>
    <x v="4"/>
    <s v="Oct"/>
    <x v="1"/>
    <x v="1"/>
    <s v="Cancelld"/>
    <x v="1"/>
    <x v="1"/>
    <x v="2"/>
    <x v="324"/>
    <x v="293"/>
  </r>
  <r>
    <s v="AD01-9362"/>
    <x v="4"/>
    <s v="Oct"/>
    <x v="1"/>
    <x v="1"/>
    <s v="Cancelld"/>
    <x v="1"/>
    <x v="1"/>
    <x v="2"/>
    <x v="327"/>
    <x v="296"/>
  </r>
  <r>
    <s v="AD01-9361"/>
    <x v="4"/>
    <s v="Oct"/>
    <x v="1"/>
    <x v="1"/>
    <s v="Cancelld"/>
    <x v="1"/>
    <x v="1"/>
    <x v="2"/>
    <x v="419"/>
    <x v="381"/>
  </r>
  <r>
    <s v="AD01-9362"/>
    <x v="4"/>
    <s v="Sep"/>
    <x v="1"/>
    <x v="1"/>
    <s v="Cancelld"/>
    <x v="1"/>
    <x v="1"/>
    <x v="2"/>
    <x v="129"/>
    <x v="107"/>
  </r>
  <r>
    <s v="AD01-9361"/>
    <x v="4"/>
    <s v="Sep"/>
    <x v="1"/>
    <x v="1"/>
    <s v="Cancelld"/>
    <x v="1"/>
    <x v="1"/>
    <x v="2"/>
    <x v="190"/>
    <x v="156"/>
  </r>
  <r>
    <s v="AD01-9361"/>
    <x v="4"/>
    <s v="Sep"/>
    <x v="1"/>
    <x v="1"/>
    <s v="Cancelld"/>
    <x v="1"/>
    <x v="1"/>
    <x v="2"/>
    <x v="131"/>
    <x v="109"/>
  </r>
  <r>
    <s v="AD01-9362"/>
    <x v="4"/>
    <s v="Sep"/>
    <x v="1"/>
    <x v="1"/>
    <s v="Cancelld"/>
    <x v="1"/>
    <x v="1"/>
    <x v="2"/>
    <x v="191"/>
    <x v="157"/>
  </r>
  <r>
    <s v="AD01-9362"/>
    <x v="4"/>
    <s v="Sep"/>
    <x v="1"/>
    <x v="1"/>
    <s v="Cancelld"/>
    <x v="1"/>
    <x v="1"/>
    <x v="2"/>
    <x v="44"/>
    <x v="238"/>
  </r>
  <r>
    <s v="AD01-9361"/>
    <x v="4"/>
    <s v="Sep"/>
    <x v="1"/>
    <x v="1"/>
    <s v="Cancelld"/>
    <x v="1"/>
    <x v="1"/>
    <x v="2"/>
    <x v="633"/>
    <x v="668"/>
  </r>
  <r>
    <s v="AD01-9361"/>
    <x v="4"/>
    <s v="Sep"/>
    <x v="1"/>
    <x v="1"/>
    <s v="Cancelld"/>
    <x v="1"/>
    <x v="1"/>
    <x v="2"/>
    <x v="363"/>
    <x v="7"/>
  </r>
  <r>
    <s v="AD01-9362"/>
    <x v="4"/>
    <s v="Sep"/>
    <x v="1"/>
    <x v="1"/>
    <s v="Cancelld"/>
    <x v="1"/>
    <x v="1"/>
    <x v="2"/>
    <x v="369"/>
    <x v="353"/>
  </r>
  <r>
    <s v="AD01-9362"/>
    <x v="4"/>
    <s v="Sep"/>
    <x v="1"/>
    <x v="1"/>
    <s v="Cancelld"/>
    <x v="1"/>
    <x v="1"/>
    <x v="2"/>
    <x v="141"/>
    <x v="116"/>
  </r>
  <r>
    <s v="AD01-9361"/>
    <x v="4"/>
    <s v="Sep"/>
    <x v="1"/>
    <x v="1"/>
    <s v="Cancelld"/>
    <x v="1"/>
    <x v="1"/>
    <x v="2"/>
    <x v="200"/>
    <x v="161"/>
  </r>
  <r>
    <s v="AD01-9361"/>
    <x v="4"/>
    <s v="Sep"/>
    <x v="1"/>
    <x v="1"/>
    <s v="Cancelld"/>
    <x v="1"/>
    <x v="1"/>
    <x v="2"/>
    <x v="346"/>
    <x v="316"/>
  </r>
  <r>
    <s v="AD01-9362"/>
    <x v="4"/>
    <s v="Sep"/>
    <x v="1"/>
    <x v="1"/>
    <s v="Cancelld"/>
    <x v="1"/>
    <x v="1"/>
    <x v="2"/>
    <x v="390"/>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365D9-F535-AE44-800A-5C271B8D567E}" name="PivotTable5"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10:AW12"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4"/>
  </rowFields>
  <rowItems count="2">
    <i>
      <x v="1"/>
    </i>
    <i>
      <x/>
    </i>
  </rowItems>
  <colItems count="1">
    <i/>
  </colItems>
  <dataFields count="1">
    <dataField name="Count of Payment Method" fld="4" subtotal="count" baseField="0" baseItem="0"/>
  </dataFields>
  <formats count="6">
    <format dxfId="87">
      <pivotArea outline="0" collapsedLevelsAreSubtotals="1" fieldPosition="0"/>
    </format>
    <format dxfId="86">
      <pivotArea field="3" type="button" dataOnly="0" labelOnly="1" outline="0"/>
    </format>
    <format dxfId="85">
      <pivotArea dataOnly="0" labelOnly="1" outline="0" axis="axisValues" fieldPosition="0"/>
    </format>
    <format dxfId="84">
      <pivotArea field="3" type="button" dataOnly="0" labelOnly="1" outline="0"/>
    </format>
    <format dxfId="83">
      <pivotArea dataOnly="0" labelOnly="1" outline="0" axis="axisValues" fieldPosition="0"/>
    </format>
    <format dxfId="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5B6AA7-870E-8C44-A5B5-A21142117F9E}" name="PivotTable11" cacheId="7"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4:T5" firstHeaderRow="0" firstDataRow="1" firstDataCol="0"/>
  <pivotFields count="4">
    <pivotField showAll="0">
      <items count="6">
        <item h="1" x="0"/>
        <item h="1" x="1"/>
        <item h="1" x="2"/>
        <item x="3"/>
        <item h="1" x="4"/>
        <item t="default"/>
      </items>
    </pivotField>
    <pivotField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items count="31">
        <item x="29"/>
        <item x="28"/>
        <item x="23"/>
        <item x="25"/>
        <item x="22"/>
        <item x="27"/>
        <item x="26"/>
        <item x="16"/>
        <item x="20"/>
        <item x="19"/>
        <item x="17"/>
        <item x="13"/>
        <item x="5"/>
        <item x="10"/>
        <item x="4"/>
        <item x="8"/>
        <item x="21"/>
        <item x="2"/>
        <item x="15"/>
        <item x="24"/>
        <item x="9"/>
        <item x="11"/>
        <item x="7"/>
        <item x="3"/>
        <item x="18"/>
        <item x="1"/>
        <item x="0"/>
        <item x="6"/>
        <item x="12"/>
        <item x="14"/>
        <item t="default"/>
      </items>
    </pivotField>
  </pivotFields>
  <rowItems count="1">
    <i/>
  </rowItems>
  <colFields count="1">
    <field x="-2"/>
  </colFields>
  <colItems count="2">
    <i>
      <x/>
    </i>
    <i i="1">
      <x v="1"/>
    </i>
  </colItems>
  <dataFields count="2">
    <dataField name="Sum of Amount" fld="2" baseField="0" baseItem="0" numFmtId="164"/>
    <dataField name="Sum of Target" fld="3" baseField="0" baseItem="0"/>
  </dataFields>
  <formats count="1">
    <format dxfId="130">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1A1E25-B018-5943-AF89-9C668182FBB5}"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6:F13" firstHeaderRow="0" firstDataRow="1" firstDataCol="1"/>
  <pivotFields count="9">
    <pivotField showAll="0">
      <items count="6">
        <item h="1" x="0"/>
        <item h="1" x="1"/>
        <item x="2"/>
        <item h="1" x="3"/>
        <item h="1" x="4"/>
        <item t="default"/>
      </items>
    </pivotField>
    <pivotField showAll="0"/>
    <pivotField axis="axisRow" showAll="0" sortType="descending" sumSubtotal="1">
      <items count="7">
        <item x="3"/>
        <item x="2"/>
        <item x="1"/>
        <item x="0"/>
        <item x="5"/>
        <item x="4"/>
        <item t="sum"/>
      </items>
    </pivotField>
    <pivotField showAll="0"/>
    <pivotField dataField="1"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3">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fieldPosition="0">
        <references count="1">
          <reference field="4294967294" count="1">
            <x v="0"/>
          </reference>
        </references>
      </pivotArea>
    </format>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fieldPosition="0">
        <references count="1">
          <reference field="4294967294" count="1">
            <x v="0"/>
          </reference>
        </references>
      </pivotArea>
    </format>
    <format dxfId="0">
      <pivotArea outline="0" fieldPosition="0">
        <references count="1">
          <reference field="4294967294" count="1">
            <x v="2"/>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B87D395-9AA5-9747-AB86-81F832935F8B}" name="PivotTable8"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T7:AV29" firstHeaderRow="0" firstDataRow="1" firstDataCol="1"/>
  <pivotFields count="9">
    <pivotField showAll="0">
      <items count="6">
        <item h="1" x="0"/>
        <item h="1" x="1"/>
        <item x="2"/>
        <item h="1" x="3"/>
        <item h="1" x="4"/>
        <item t="default"/>
      </items>
    </pivotField>
    <pivotField showAll="0" sortType="descending">
      <items count="13">
        <item x="11"/>
        <item x="10"/>
        <item x="9"/>
        <item x="8"/>
        <item x="7"/>
        <item x="6"/>
        <item x="5"/>
        <item x="4"/>
        <item x="3"/>
        <item x="2"/>
        <item x="1"/>
        <item x="0"/>
        <item t="default"/>
      </items>
    </pivotField>
    <pivotField axis="axisRow" showAll="0" sortType="descending" sumSubtotal="1">
      <items count="7">
        <item x="3"/>
        <item x="2"/>
        <item x="1"/>
        <item x="0"/>
        <item x="5"/>
        <item x="4"/>
        <item t="sum"/>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12">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grandRow="1" outline="0" fieldPosition="0"/>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grandRow="1" outline="0" fieldPosition="0"/>
    </format>
    <format dxfId="16">
      <pivotArea outline="0" fieldPosition="0">
        <references count="1">
          <reference field="4294967294" count="1">
            <x v="1"/>
          </reference>
        </references>
      </pivotArea>
    </format>
    <format dxfId="15">
      <pivotArea outline="0" collapsedLevelsAreSubtotals="1" fieldPosition="0"/>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806361-2A7A-274B-AF28-9E52305A64E5}"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L7:AN10" firstHeaderRow="0" firstDataRow="1" firstDataCol="1"/>
  <pivotFields count="9">
    <pivotField showAll="0">
      <items count="6">
        <item h="1" x="0"/>
        <item h="1" x="1"/>
        <item x="2"/>
        <item h="1" x="3"/>
        <item h="1" x="4"/>
        <item t="default"/>
      </items>
    </pivotField>
    <pivotField showAll="0" sortType="descending">
      <items count="13">
        <item x="11"/>
        <item x="10"/>
        <item x="9"/>
        <item x="8"/>
        <item x="7"/>
        <item x="6"/>
        <item x="5"/>
        <item x="4"/>
        <item x="3"/>
        <item x="2"/>
        <item x="1"/>
        <item x="0"/>
        <item t="default"/>
      </items>
    </pivotField>
    <pivotField showAll="0" sortType="descending" sumSubtotal="1">
      <items count="7">
        <item x="3"/>
        <item x="2"/>
        <item x="1"/>
        <item x="0"/>
        <item x="5"/>
        <item x="4"/>
        <item t="sum"/>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9">
    <format dxfId="33">
      <pivotArea type="all" dataOnly="0" outline="0" fieldPosition="0"/>
    </format>
    <format dxfId="32">
      <pivotArea outline="0" collapsedLevelsAreSubtotals="1" fieldPosition="0"/>
    </format>
    <format dxfId="31">
      <pivotArea field="2" type="button" dataOnly="0" labelOnly="1" outline="0"/>
    </format>
    <format dxfId="30">
      <pivotArea dataOnly="0" labelOnly="1" grandRow="1" outline="0" fieldPosition="0"/>
    </format>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grandRow="1" outline="0" fieldPosition="0"/>
    </format>
    <format dxfId="25">
      <pivotArea outline="0" fieldPosition="0">
        <references count="1">
          <reference field="4294967294" count="1">
            <x v="1"/>
          </reference>
        </references>
      </pivotArea>
    </format>
  </formats>
  <chartFormats count="1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1"/>
          </reference>
          <reference field="8"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 chart="9" format="6">
      <pivotArea type="data" outline="0" fieldPosition="0">
        <references count="2">
          <reference field="4294967294" count="1" selected="0">
            <x v="0"/>
          </reference>
          <reference field="8" count="1" selected="0">
            <x v="1"/>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2">
          <reference field="4294967294" count="1" selected="0">
            <x v="1"/>
          </reference>
          <reference field="8" count="1" selected="0">
            <x v="0"/>
          </reference>
        </references>
      </pivotArea>
    </chartFormat>
    <chartFormat chart="9" format="9">
      <pivotArea type="data" outline="0" fieldPosition="0">
        <references count="2">
          <reference field="4294967294" count="1" selected="0">
            <x v="1"/>
          </reference>
          <reference field="8"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8" count="1" selected="0">
            <x v="0"/>
          </reference>
        </references>
      </pivotArea>
    </chartFormat>
    <chartFormat chart="10" format="12">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1">
          <reference field="4294967294" count="1" selected="0">
            <x v="1"/>
          </reference>
        </references>
      </pivotArea>
    </chartFormat>
    <chartFormat chart="10" format="14">
      <pivotArea type="data" outline="0" fieldPosition="0">
        <references count="2">
          <reference field="4294967294" count="1" selected="0">
            <x v="1"/>
          </reference>
          <reference field="8" count="1" selected="0">
            <x v="0"/>
          </reference>
        </references>
      </pivotArea>
    </chartFormat>
    <chartFormat chart="10" format="15">
      <pivotArea type="data" outline="0" fieldPosition="0">
        <references count="2">
          <reference field="4294967294" count="1" selected="0">
            <x v="1"/>
          </reference>
          <reference field="8" count="1" selected="0">
            <x v="1"/>
          </reference>
        </references>
      </pivotArea>
    </chartFormat>
    <chartFormat chart="8" format="4">
      <pivotArea type="data" outline="0" fieldPosition="0">
        <references count="2">
          <reference field="4294967294" count="1" selected="0">
            <x v="0"/>
          </reference>
          <reference field="8" count="1" selected="0">
            <x v="0"/>
          </reference>
        </references>
      </pivotArea>
    </chartFormat>
    <chartFormat chart="8" format="5">
      <pivotArea type="data" outline="0" fieldPosition="0">
        <references count="2">
          <reference field="4294967294" count="1" selected="0">
            <x v="1"/>
          </reference>
          <reference field="8"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E4033E-7E2C-074D-8AEA-EE3CD50A67B3}"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G7:AH20" firstHeaderRow="1" firstDataRow="1" firstDataCol="1"/>
  <pivotFields count="9">
    <pivotField showAll="0">
      <items count="6">
        <item h="1" x="0"/>
        <item h="1" x="1"/>
        <item x="2"/>
        <item h="1" x="3"/>
        <item h="1" x="4"/>
        <item t="default"/>
      </items>
    </pivotField>
    <pivotField axis="axisRow" showAll="0" sortType="descending">
      <items count="13">
        <item x="11"/>
        <item x="10"/>
        <item x="9"/>
        <item x="8"/>
        <item x="7"/>
        <item x="6"/>
        <item x="5"/>
        <item x="4"/>
        <item x="3"/>
        <item x="2"/>
        <item x="1"/>
        <item x="0"/>
        <item t="default"/>
      </items>
    </pivotField>
    <pivotField showAll="0" sortType="descending" sumSubtotal="1">
      <items count="7">
        <item x="3"/>
        <item x="2"/>
        <item x="1"/>
        <item x="0"/>
        <item x="5"/>
        <item x="4"/>
        <item t="sum"/>
      </items>
    </pivotField>
    <pivotField showAll="0"/>
    <pivotField numFmtId="164" showAll="0"/>
    <pivotField numFmtId="164"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8">
    <format dxfId="41">
      <pivotArea type="all" dataOnly="0" outline="0" fieldPosition="0"/>
    </format>
    <format dxfId="40">
      <pivotArea outline="0" collapsedLevelsAreSubtotals="1" fieldPosition="0"/>
    </format>
    <format dxfId="39">
      <pivotArea field="2" type="button" dataOnly="0" labelOnly="1" outline="0"/>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2" type="button" dataOnly="0" labelOnly="1" outline="0"/>
    </format>
    <format dxfId="34">
      <pivotArea dataOnly="0" labelOnly="1" grandRow="1" outline="0"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383BC4-C327-324A-B62D-1CD49620AD6D}"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X7:Z20"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sumSubtotal="1">
      <items count="7">
        <item x="3"/>
        <item x="2"/>
        <item x="1"/>
        <item x="0"/>
        <item x="5"/>
        <item x="4"/>
        <item t="sum"/>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0">
    <format dxfId="51">
      <pivotArea type="all" dataOnly="0" outline="0" fieldPosition="0"/>
    </format>
    <format dxfId="50">
      <pivotArea outline="0" collapsedLevelsAreSubtotals="1" fieldPosition="0"/>
    </format>
    <format dxfId="49">
      <pivotArea field="2" type="button" dataOnly="0" labelOnly="1" outline="0"/>
    </format>
    <format dxfId="48">
      <pivotArea dataOnly="0" labelOnly="1" grandRow="1" outline="0" fieldPosition="0"/>
    </format>
    <format dxfId="47">
      <pivotArea dataOnly="0" labelOnly="1"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field="2" type="button" dataOnly="0" labelOnly="1" outline="0"/>
    </format>
    <format dxfId="43">
      <pivotArea dataOnly="0" labelOnly="1" grandRow="1" outline="0" fieldPosition="0"/>
    </format>
    <format dxfId="42">
      <pivotArea dataOnly="0" labelOnly="1"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73A7A14-CFCF-BA4A-9C60-FEFBEADC6E00}"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7:R8" firstHeaderRow="0" firstDataRow="1" firstDataCol="0"/>
  <pivotFields count="9">
    <pivotField showAll="0">
      <items count="6">
        <item h="1" x="0"/>
        <item h="1" x="1"/>
        <item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1">
    <format dxfId="62">
      <pivotArea type="all" dataOnly="0" outline="0" fieldPosition="0"/>
    </format>
    <format dxfId="61">
      <pivotArea outline="0" collapsedLevelsAreSubtotals="1" fieldPosition="0"/>
    </format>
    <format dxfId="60">
      <pivotArea field="2" type="button" dataOnly="0" labelOnly="1" outline="0"/>
    </format>
    <format dxfId="59">
      <pivotArea dataOnly="0" labelOnly="1" grandRow="1" outline="0" fieldPosition="0"/>
    </format>
    <format dxfId="58">
      <pivotArea dataOnly="0" labelOnly="1" outline="0" fieldPosition="0">
        <references count="1">
          <reference field="4294967294" count="1">
            <x v="0"/>
          </reference>
        </references>
      </pivotArea>
    </format>
    <format dxfId="57">
      <pivotArea type="all" dataOnly="0" outline="0" fieldPosition="0"/>
    </format>
    <format dxfId="56">
      <pivotArea outline="0" collapsedLevelsAreSubtotals="1" fieldPosition="0"/>
    </format>
    <format dxfId="55">
      <pivotArea field="2" type="button" dataOnly="0" labelOnly="1" outline="0"/>
    </format>
    <format dxfId="54">
      <pivotArea dataOnly="0" labelOnly="1" grandRow="1" outline="0" fieldPosition="0"/>
    </format>
    <format dxfId="53">
      <pivotArea dataOnly="0" labelOnly="1" outline="0" fieldPosition="0">
        <references count="1">
          <reference field="4294967294" count="1">
            <x v="0"/>
          </reference>
        </references>
      </pivotArea>
    </format>
    <format dxfId="52">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AC9B97-8353-A747-B875-586620B81ADF}" name="PivotTable10" cacheId="7"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C10" firstHeaderRow="0" firstDataRow="1" firstDataCol="1"/>
  <pivotFields count="4">
    <pivotField showAll="0">
      <items count="6">
        <item h="1" x="0"/>
        <item h="1" x="1"/>
        <item h="1" x="2"/>
        <item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numFmtId="164"/>
    <dataField name="Sum of Amount2" fld="2" showDataAs="percentOfCol" baseField="0" baseItem="0" numFmtId="10"/>
  </dataFields>
  <formats count="1">
    <format dxfId="88">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79E555-3B10-C249-9C2E-A9B520163D19}" name="PivotTable9"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4">
  <location ref="BF15:BG18"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3">
    <i>
      <x/>
    </i>
    <i>
      <x v="1"/>
    </i>
    <i>
      <x v="2"/>
    </i>
  </rowItems>
  <colItems count="1">
    <i/>
  </colItems>
  <dataFields count="1">
    <dataField name="Count of Delivery Type" fld="8" subtotal="count" baseField="0" baseItem="0"/>
  </dataFields>
  <formats count="7">
    <format dxfId="95">
      <pivotArea outline="0" collapsedLevelsAreSubtotals="1" fieldPosition="0"/>
    </format>
    <format dxfId="94">
      <pivotArea field="3" type="button" dataOnly="0" labelOnly="1" outline="0"/>
    </format>
    <format dxfId="93">
      <pivotArea dataOnly="0" labelOnly="1" outline="0" axis="axisValues" fieldPosition="0"/>
    </format>
    <format dxfId="92">
      <pivotArea field="3" type="button" dataOnly="0" labelOnly="1" outline="0"/>
    </format>
    <format dxfId="91">
      <pivotArea dataOnly="0" labelOnly="1" outline="0" axis="axisValues" fieldPosition="0"/>
    </format>
    <format dxfId="90">
      <pivotArea dataOnly="0" labelOnly="1" outline="0" axis="axisValues" fieldPosition="0"/>
    </format>
    <format dxfId="89">
      <pivotArea field="8" type="button" dataOnly="0" labelOnly="1" outline="0" axis="axisRow"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4DFE72-3325-4746-B44D-6B4A697FE53A}" name="PivotTable1"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6:AW8"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3"/>
  </rowFields>
  <rowItems count="2">
    <i>
      <x v="1"/>
    </i>
    <i>
      <x/>
    </i>
  </rowItems>
  <colItems count="1">
    <i/>
  </colItems>
  <dataFields count="1">
    <dataField name="Count of POS" fld="3" subtotal="count" baseField="0" baseItem="0"/>
  </dataFields>
  <formats count="6">
    <format dxfId="101">
      <pivotArea outline="0" collapsedLevelsAreSubtotals="1" fieldPosition="0"/>
    </format>
    <format dxfId="100">
      <pivotArea field="3" type="button" dataOnly="0" labelOnly="1" outline="0" axis="axisRow" fieldPosition="0"/>
    </format>
    <format dxfId="99">
      <pivotArea dataOnly="0" labelOnly="1" outline="0" axis="axisValues" fieldPosition="0"/>
    </format>
    <format dxfId="98">
      <pivotArea field="3" type="button" dataOnly="0" labelOnly="1" outline="0" axis="axisRow" fieldPosition="0"/>
    </format>
    <format dxfId="97">
      <pivotArea dataOnly="0" labelOnly="1" outline="0" axis="axisValues"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392B8B-E22C-C547-97AC-DEB546D088A2}" name="PivotTable8"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BE6:BF9"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3">
    <i>
      <x/>
    </i>
    <i>
      <x v="1"/>
    </i>
    <i>
      <x v="2"/>
    </i>
  </rowItems>
  <colItems count="1">
    <i/>
  </colItems>
  <dataFields count="1">
    <dataField name="Sum of Amount" fld="9" baseField="0" baseItem="0"/>
  </dataFields>
  <formats count="7">
    <format dxfId="108">
      <pivotArea outline="0" collapsedLevelsAreSubtotals="1" fieldPosition="0"/>
    </format>
    <format dxfId="107">
      <pivotArea field="3" type="button" dataOnly="0" labelOnly="1" outline="0"/>
    </format>
    <format dxfId="106">
      <pivotArea dataOnly="0" labelOnly="1" outline="0" axis="axisValues" fieldPosition="0"/>
    </format>
    <format dxfId="105">
      <pivotArea field="3" type="button" dataOnly="0" labelOnly="1" outline="0"/>
    </format>
    <format dxfId="104">
      <pivotArea dataOnly="0" labelOnly="1" outline="0" axis="axisValues" fieldPosition="0"/>
    </format>
    <format dxfId="103">
      <pivotArea dataOnly="0" labelOnly="1" outline="0" axis="axisValues" fieldPosition="0"/>
    </format>
    <format dxfId="102">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C423F7-411A-AF49-A401-B11A73AC6E9E}" name="PivotTable7"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24:AW26"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items count="3">
        <item x="1"/>
        <item x="0"/>
        <item t="default"/>
      </items>
    </pivotField>
    <pivotField axis="axisRow" dataField="1" showAll="0">
      <items count="3">
        <item x="0"/>
        <item x="1"/>
        <item t="default"/>
      </items>
    </pivotField>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2">
    <i>
      <x/>
    </i>
    <i>
      <x v="1"/>
    </i>
  </rowItems>
  <colItems count="1">
    <i/>
  </colItems>
  <dataFields count="1">
    <dataField name="Count of Sale Status" fld="7" subtotal="count" baseField="0" baseItem="0"/>
  </dataFields>
  <formats count="6">
    <format dxfId="114">
      <pivotArea outline="0" collapsedLevelsAreSubtotals="1" fieldPosition="0"/>
    </format>
    <format dxfId="113">
      <pivotArea field="3" type="button" dataOnly="0" labelOnly="1" outline="0"/>
    </format>
    <format dxfId="112">
      <pivotArea dataOnly="0" labelOnly="1" outline="0" axis="axisValues" fieldPosition="0"/>
    </format>
    <format dxfId="111">
      <pivotArea field="3" type="button" dataOnly="0" labelOnly="1" outline="0"/>
    </format>
    <format dxfId="110">
      <pivotArea dataOnly="0" labelOnly="1" outline="0" axis="axisValues" fieldPosition="0"/>
    </format>
    <format dxfId="1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B20BF4-D415-E94B-9411-C38C9D9F9D98}" name="PivotTable13"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9">
  <location ref="BM7:BN9"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2">
    <i>
      <x/>
    </i>
    <i>
      <x v="1"/>
    </i>
  </rowItems>
  <colItems count="1">
    <i/>
  </colItems>
  <dataFields count="1">
    <dataField name="Count of Sale Status" fld="7" subtotal="count" showDataAs="percentOfCol" baseField="0" baseItem="0" numFmtId="9"/>
  </dataFields>
  <formats count="8">
    <format dxfId="122">
      <pivotArea field="3" type="button" dataOnly="0" labelOnly="1" outline="0"/>
    </format>
    <format dxfId="121">
      <pivotArea dataOnly="0" labelOnly="1" outline="0" axis="axisValues" fieldPosition="0"/>
    </format>
    <format dxfId="120">
      <pivotArea field="3" type="button" dataOnly="0" labelOnly="1" outline="0"/>
    </format>
    <format dxfId="119">
      <pivotArea dataOnly="0" labelOnly="1" outline="0" axis="axisValues" fieldPosition="0"/>
    </format>
    <format dxfId="118">
      <pivotArea dataOnly="0" labelOnly="1" outline="0" axis="axisValues" fieldPosition="0"/>
    </format>
    <format dxfId="117">
      <pivotArea field="8" type="button" dataOnly="0" labelOnly="1" outline="0"/>
    </format>
    <format dxfId="116">
      <pivotArea outline="0" fieldPosition="0">
        <references count="1">
          <reference field="4294967294" count="1">
            <x v="0"/>
          </reference>
        </references>
      </pivotArea>
    </format>
    <format dxfId="115">
      <pivotArea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6729D5-90E2-6C49-804D-1F7B0177DF00}" name="PivotTable1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I5:AJ6" firstHeaderRow="0" firstDataRow="1" firstDataCol="0"/>
  <pivotFields count="11">
    <pivotField showAll="0"/>
    <pivotField showAll="0"/>
    <pivotField showAll="0"/>
    <pivotField showAll="0"/>
    <pivotField showAll="0"/>
    <pivotField showAll="0"/>
    <pivotField showAll="0"/>
    <pivotField showAll="0"/>
    <pivotField showAll="0"/>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Items count="1">
    <i/>
  </rowItems>
  <colFields count="1">
    <field x="-2"/>
  </colFields>
  <colItems count="2">
    <i>
      <x/>
    </i>
    <i i="1">
      <x v="1"/>
    </i>
  </colItems>
  <dataFields count="2">
    <dataField name="Sum of Amount" fld="9" baseField="0" baseItem="0"/>
    <dataField name="Sum of Target" fld="10" baseField="0" baseItem="0"/>
  </dataFields>
  <formats count="1">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2E5BED-F389-0449-AC0D-F66A907BEC5C}" name="PivotTable6"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18:AW20"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6"/>
  </rowFields>
  <rowItems count="2">
    <i>
      <x v="1"/>
    </i>
    <i>
      <x/>
    </i>
  </rowItems>
  <colItems count="1">
    <i/>
  </colItems>
  <dataFields count="1">
    <dataField name="Count of Registration Status" fld="6" subtotal="count" baseField="0" baseItem="0"/>
  </dataFields>
  <formats count="6">
    <format dxfId="129">
      <pivotArea outline="0" collapsedLevelsAreSubtotals="1" fieldPosition="0"/>
    </format>
    <format dxfId="128">
      <pivotArea field="3" type="button" dataOnly="0" labelOnly="1" outline="0"/>
    </format>
    <format dxfId="127">
      <pivotArea dataOnly="0" labelOnly="1" outline="0" axis="axisValues" fieldPosition="0"/>
    </format>
    <format dxfId="126">
      <pivotArea field="3" type="button" dataOnly="0" labelOnly="1" outline="0"/>
    </format>
    <format dxfId="125">
      <pivotArea dataOnly="0" labelOnly="1" outline="0" axis="axisValues" fieldPosition="0"/>
    </format>
    <format dxfId="1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FFB26F-47B3-EC43-BDD3-E9A9C6F76F72}" sourceName="Year">
  <pivotTables>
    <pivotTable tabId="7" name="PivotTable2"/>
    <pivotTable tabId="7" name="PivotTable3"/>
    <pivotTable tabId="7" name="PivotTable4"/>
    <pivotTable tabId="7" name="PivotTable6"/>
    <pivotTable tabId="7" name="PivotTable7"/>
    <pivotTable tabId="7" name="PivotTable8"/>
  </pivotTables>
  <data>
    <tabular pivotCacheId="406358399">
      <items count="5">
        <i x="0"/>
        <i x="1"/>
        <i x="2" s="1"/>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4DE6F5E-0CB6-BE4D-BB2D-8871DAE4014D}" sourceName="Year">
  <pivotTables>
    <pivotTable tabId="10" name="PivotTable10"/>
    <pivotTable tabId="10" name="PivotTable11"/>
  </pivotTables>
  <data>
    <tabular pivotCacheId="925750661">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DC49E837-5803-BF43-8788-17B1228FC254}" sourceName="Year">
  <pivotTables>
    <pivotTable tabId="10" name="PivotTable1"/>
    <pivotTable tabId="10" name="PivotTable5"/>
    <pivotTable tabId="10" name="PivotTable6"/>
    <pivotTable tabId="10" name="PivotTable7"/>
    <pivotTable tabId="10" name="PivotTable8"/>
    <pivotTable tabId="10" name="PivotTable9"/>
    <pivotTable tabId="10" name="PivotTable13"/>
  </pivotTables>
  <data>
    <tabular pivotCacheId="1077391757">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7FCA06B-3BB0-5F4D-8C42-18CF74B28F0E}" cache="Slicer_Year2" caption="Year" columnCount="5" showCaption="0" style="SlicerStyleDark3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F2C9EF-45AC-7C48-9122-FB4E5B966B4A}" cache="Slicer_Year" caption="Year" columnCount="5" showCaption="0" style="SlicerStyleDark3 2"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291E1D7-013D-2E4C-B4C9-723229323AE7}" cache="Slicer_Year1" caption="Year" columnCount="5" showCaption="0" style="SlicerStyleDark3 2"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7D134EC-D62D-4145-A90F-C99A9826F248}" cache="Slicer_Year2"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N1:V901" totalsRowShown="0" headerRowDxfId="81" dataDxfId="79" headerRowBorderDxfId="80" tableBorderDxfId="78">
  <autoFilter ref="N1:V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N2:V901">
    <sortCondition ref="N2:N901" customList="Jan,Feb,Mar,Apr,May,Jun,Jul,Aug,Sep,Oct,Nov,Dec"/>
  </sortState>
  <tableColumns count="9">
    <tableColumn id="1" xr3:uid="{F1B2F5AF-1872-4D88-A8AD-82C5ABEDAC5E}" name="Year" dataDxfId="77"/>
    <tableColumn id="2" xr3:uid="{A68E4C5E-63A7-44F3-94A9-B3DC035142E3}" name="Month" dataDxfId="76"/>
    <tableColumn id="3" xr3:uid="{FCFD0908-B2CD-4A82-AD2C-8F47574C7344}" name="Income sources" dataDxfId="75"/>
    <tableColumn id="4" xr3:uid="{B21922F0-2DEC-409B-A10C-800CA1A1B0C5}" name="Income Breakdowns" dataDxfId="74"/>
    <tableColumn id="5" xr3:uid="{065303FF-72C4-4F8F-BB0C-F9118DF0DFDF}" name="Counts" dataDxfId="73"/>
    <tableColumn id="6" xr3:uid="{DABCF258-4449-4DEA-86B9-64B7C52EA6A0}" name="Income" dataDxfId="72"/>
    <tableColumn id="7" xr3:uid="{21324F5C-E6CA-43C7-8626-2541ACD89257}" name="Target Income" dataDxfId="71"/>
    <tableColumn id="8" xr3:uid="{A4C67C2A-7CF2-4AF9-8525-5806E64C6993}" name="operating profit" dataDxfId="70"/>
    <tableColumn id="9" xr3:uid="{C6352437-E1F6-2340-AE38-441D5A24EB63}" name="Marketing Strategies" dataDxfId="69"/>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C6C47-253D-1540-85D9-BEAED60CBBE7}" name="Table_1" displayName="Table_1" ref="A1:K3116">
  <tableColumns count="11">
    <tableColumn id="1" xr3:uid="{61447A40-C74A-CB41-9F7D-038F1910CF8C}" name="Order Number"/>
    <tableColumn id="2" xr3:uid="{1511FC45-9F8B-DC48-AF1B-2B8518D93D8D}" name="Year"/>
    <tableColumn id="3" xr3:uid="{E6990F43-9254-D744-9915-A333F95317B3}" name="Month"/>
    <tableColumn id="4" xr3:uid="{39EE3A7C-75FA-DD42-B9B6-08AA00A1A8F6}" name="POS"/>
    <tableColumn id="5" xr3:uid="{88968927-0546-0F46-BBCF-8BDBA5F4C877}" name="Payment Method"/>
    <tableColumn id="6" xr3:uid="{5980394D-88E0-EF4B-8FEB-DB7DBFBDA627}" name="Assembly Stage"/>
    <tableColumn id="7" xr3:uid="{CBC36DBA-5B1B-1B4B-9B4C-A85E69742132}" name="Registration Status"/>
    <tableColumn id="8" xr3:uid="{F7865380-59B9-DC4F-A0B2-DD6114E725A0}" name="Sale Status"/>
    <tableColumn id="9" xr3:uid="{9942FD12-36B9-5540-9848-6170205BC981}" name="Delivery Type"/>
    <tableColumn id="10" xr3:uid="{14599207-E79E-494D-A4DD-7E6BC62C8B09}" name="Amount"/>
    <tableColumn id="11" xr3:uid="{13F4790B-7767-2D45-B9E7-3FBFBC47BFD4}" name="Target"/>
  </tableColumns>
  <tableStyleInfo name="Data Tabl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0585D3-D044-B141-937A-2ECCD9A9A19F}" name="Map" displayName="Map" ref="Y1:AB31" totalsRowShown="0" headerRowDxfId="68" dataDxfId="67">
  <sortState xmlns:xlrd2="http://schemas.microsoft.com/office/spreadsheetml/2017/richdata2" ref="Y2:AB31">
    <sortCondition ref="Y1:Y31"/>
  </sortState>
  <tableColumns count="4">
    <tableColumn id="1" xr3:uid="{F6EF9B9F-B2D9-1F48-8456-816461973B58}" name="Year" dataDxfId="66"/>
    <tableColumn id="2" xr3:uid="{CA5D7A54-4BE5-6B49-90C8-D9E85A324605}" name="Country" dataDxfId="65"/>
    <tableColumn id="3" xr3:uid="{4B0E4C74-83E2-1548-9C71-4143EE7EC7CA}" name="Amount" dataDxfId="64"/>
    <tableColumn id="4" xr3:uid="{E23325D3-1D75-8D4A-A3BB-A8C354113A32}" name="Target" dataDxfId="63"/>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1922-ACC4-7443-BAF2-533C9E92BDAF}">
  <dimension ref="A1:BQ26"/>
  <sheetViews>
    <sheetView showGridLines="0" topLeftCell="BF1" workbookViewId="0">
      <selection activeCell="BQ9" sqref="BQ9"/>
    </sheetView>
  </sheetViews>
  <sheetFormatPr baseColWidth="10" defaultRowHeight="15" x14ac:dyDescent="0.2"/>
  <cols>
    <col min="1" max="1" width="13.5" bestFit="1" customWidth="1"/>
    <col min="2" max="2" width="13" bestFit="1" customWidth="1"/>
    <col min="3" max="3" width="14" bestFit="1" customWidth="1"/>
    <col min="4" max="5" width="14" customWidth="1"/>
    <col min="6" max="7" width="9" customWidth="1"/>
    <col min="8" max="8" width="10" customWidth="1"/>
    <col min="9" max="9" width="9.83203125" customWidth="1"/>
    <col min="10" max="11" width="14" customWidth="1"/>
    <col min="13" max="13" width="13.6640625" bestFit="1" customWidth="1"/>
    <col min="15" max="15" width="15.83203125" style="37" customWidth="1"/>
    <col min="16" max="16" width="11.1640625" bestFit="1" customWidth="1"/>
    <col min="17" max="17" width="11.1640625" style="37" bestFit="1" customWidth="1"/>
    <col min="19" max="19" width="13" bestFit="1" customWidth="1"/>
    <col min="20" max="20" width="11.5" bestFit="1" customWidth="1"/>
    <col min="22" max="22" width="18.6640625" customWidth="1"/>
    <col min="26" max="26" width="12.1640625" bestFit="1" customWidth="1"/>
    <col min="28" max="28" width="11.1640625" bestFit="1" customWidth="1"/>
    <col min="29" max="29" width="13.6640625" customWidth="1"/>
    <col min="31" max="31" width="14.33203125" customWidth="1"/>
    <col min="35" max="35" width="14.5" customWidth="1"/>
    <col min="36" max="36" width="14.6640625" customWidth="1"/>
    <col min="38" max="38" width="14.33203125" customWidth="1"/>
    <col min="39" max="39" width="15.1640625" customWidth="1"/>
    <col min="48" max="48" width="12.1640625" bestFit="1" customWidth="1"/>
    <col min="49" max="49" width="16.33203125" bestFit="1" customWidth="1"/>
    <col min="50" max="50" width="22.6640625" bestFit="1" customWidth="1"/>
    <col min="51" max="51" width="26" customWidth="1"/>
    <col min="52" max="52" width="13.5" bestFit="1" customWidth="1"/>
    <col min="53" max="53" width="21.83203125" bestFit="1" customWidth="1"/>
    <col min="57" max="58" width="12.1640625" bestFit="1" customWidth="1"/>
    <col min="59" max="59" width="18.6640625" bestFit="1" customWidth="1"/>
    <col min="61" max="61" width="11.1640625" bestFit="1" customWidth="1"/>
    <col min="65" max="65" width="12.1640625" bestFit="1" customWidth="1"/>
    <col min="66" max="66" width="16.33203125" bestFit="1" customWidth="1"/>
  </cols>
  <sheetData>
    <row r="1" spans="1:69" x14ac:dyDescent="0.2">
      <c r="A1" s="28" t="s">
        <v>96</v>
      </c>
    </row>
    <row r="2" spans="1:69" x14ac:dyDescent="0.2">
      <c r="A2" s="27"/>
    </row>
    <row r="3" spans="1:69" x14ac:dyDescent="0.2">
      <c r="A3" s="17" t="s">
        <v>77</v>
      </c>
      <c r="B3" t="s">
        <v>94</v>
      </c>
      <c r="C3" t="s">
        <v>95</v>
      </c>
      <c r="F3" s="42" t="s">
        <v>101</v>
      </c>
      <c r="G3" s="30"/>
      <c r="H3" s="42" t="s">
        <v>102</v>
      </c>
      <c r="I3" s="30"/>
      <c r="M3" s="30" t="s">
        <v>97</v>
      </c>
    </row>
    <row r="4" spans="1:69" ht="21" x14ac:dyDescent="0.25">
      <c r="A4" s="2" t="s">
        <v>73</v>
      </c>
      <c r="B4" s="3">
        <v>219404</v>
      </c>
      <c r="C4" s="18">
        <v>0.26528697384903344</v>
      </c>
      <c r="D4" s="18"/>
      <c r="E4" t="s">
        <v>71</v>
      </c>
      <c r="F4" s="43" t="str">
        <f>IF(E4=$A$4,"•","")</f>
        <v/>
      </c>
      <c r="G4" s="52" t="str">
        <f>IF(E4=$A$4,"•","")</f>
        <v/>
      </c>
      <c r="H4" s="49" t="str">
        <f>IF(E4=$A$4,"","•")</f>
        <v>•</v>
      </c>
      <c r="I4" s="46" t="str">
        <f>IF(E4=$A$4,"","•")</f>
        <v>•</v>
      </c>
      <c r="J4" s="18"/>
      <c r="K4" s="18"/>
      <c r="M4" s="31">
        <f>GETPIVOTDATA("Sum of Amount",$A$3)</f>
        <v>827044</v>
      </c>
      <c r="O4" s="38" t="s">
        <v>71</v>
      </c>
      <c r="P4" s="35">
        <f>IFERROR(VLOOKUP(O4,$A:$C,3,0),"")</f>
        <v>0.24730002273155963</v>
      </c>
      <c r="Q4" s="41">
        <f>IFERROR(VLOOKUP(O4,A:B,2,0),"")</f>
        <v>204528</v>
      </c>
      <c r="S4" t="s">
        <v>94</v>
      </c>
      <c r="T4" t="s">
        <v>98</v>
      </c>
      <c r="V4" s="30" t="s">
        <v>99</v>
      </c>
      <c r="W4" s="30" t="s">
        <v>100</v>
      </c>
      <c r="Y4" s="30" t="s">
        <v>81</v>
      </c>
      <c r="Z4" s="30" t="s">
        <v>82</v>
      </c>
      <c r="AB4" s="42" t="s">
        <v>103</v>
      </c>
      <c r="AC4" s="42" t="s">
        <v>104</v>
      </c>
      <c r="AD4" s="42" t="s">
        <v>105</v>
      </c>
      <c r="AE4" s="53" t="s">
        <v>106</v>
      </c>
      <c r="AF4" s="53" t="s">
        <v>107</v>
      </c>
    </row>
    <row r="5" spans="1:69" ht="21" x14ac:dyDescent="0.25">
      <c r="A5" s="2" t="s">
        <v>71</v>
      </c>
      <c r="B5" s="3">
        <v>204528</v>
      </c>
      <c r="C5" s="18">
        <v>0.24730002273155963</v>
      </c>
      <c r="D5" s="18"/>
      <c r="E5" s="18" t="s">
        <v>72</v>
      </c>
      <c r="F5" s="44" t="str">
        <f t="shared" ref="F5:F9" si="0">IF(E5=$A$4,"•","")</f>
        <v/>
      </c>
      <c r="G5" s="52" t="str">
        <f t="shared" ref="G5:G9" si="1">IF(E5=$A$4,"•","")</f>
        <v/>
      </c>
      <c r="H5" s="50" t="str">
        <f t="shared" ref="H5:H9" si="2">IF(E5=$A$4,"","•")</f>
        <v>•</v>
      </c>
      <c r="I5" s="47" t="str">
        <f>IF(E5=$A$4,"","•")</f>
        <v>•</v>
      </c>
      <c r="J5" s="18"/>
      <c r="K5" s="18"/>
      <c r="O5" s="39" t="s">
        <v>72</v>
      </c>
      <c r="P5" s="34">
        <f t="shared" ref="P5:P9" si="3">IFERROR(VLOOKUP(O5,$A:$C,3,0),"")</f>
        <v>0.15465198949511755</v>
      </c>
      <c r="Q5" s="41">
        <f t="shared" ref="Q5:Q9" si="4">IFERROR(VLOOKUP(O5,A:B,2,0),"")</f>
        <v>127904</v>
      </c>
      <c r="S5" s="3">
        <v>827044</v>
      </c>
      <c r="T5">
        <v>1107220.2400000002</v>
      </c>
      <c r="V5" s="32">
        <f>1-W5</f>
        <v>0.25304472396566757</v>
      </c>
      <c r="W5" s="32">
        <f>GETPIVOTDATA("Sum of Amount",$S$4)/GETPIVOTDATA("Sum of Target",$S$4)</f>
        <v>0.74695527603433243</v>
      </c>
      <c r="Y5">
        <v>0</v>
      </c>
      <c r="Z5">
        <v>1</v>
      </c>
      <c r="AA5" s="33"/>
      <c r="AB5" s="54">
        <v>9.1999999999999998E-2</v>
      </c>
      <c r="AC5" s="55">
        <v>7.3999999999999996E-2</v>
      </c>
      <c r="AD5" s="55">
        <v>6.2E-2</v>
      </c>
      <c r="AE5" s="55">
        <f>SUM(AB5:AD5)</f>
        <v>0.22799999999999998</v>
      </c>
      <c r="AF5" s="55">
        <f>100%-AE5</f>
        <v>0.77200000000000002</v>
      </c>
      <c r="AI5" t="s">
        <v>94</v>
      </c>
      <c r="AJ5" t="s">
        <v>98</v>
      </c>
      <c r="AL5" s="57" t="s">
        <v>100</v>
      </c>
      <c r="AM5" s="57" t="s">
        <v>51</v>
      </c>
    </row>
    <row r="6" spans="1:69" ht="21" x14ac:dyDescent="0.25">
      <c r="A6" s="2" t="s">
        <v>74</v>
      </c>
      <c r="B6" s="3">
        <v>129304</v>
      </c>
      <c r="C6" s="18">
        <v>0.15634476521200807</v>
      </c>
      <c r="D6" s="18"/>
      <c r="E6" s="18" t="s">
        <v>73</v>
      </c>
      <c r="F6" s="44" t="str">
        <f t="shared" si="0"/>
        <v>•</v>
      </c>
      <c r="G6" s="52" t="str">
        <f t="shared" si="1"/>
        <v>•</v>
      </c>
      <c r="H6" s="50" t="str">
        <f t="shared" si="2"/>
        <v/>
      </c>
      <c r="I6" s="47" t="str">
        <f>IF(E6=$A$4,"","•")</f>
        <v/>
      </c>
      <c r="J6" s="18"/>
      <c r="K6" s="18"/>
      <c r="O6" s="39" t="s">
        <v>73</v>
      </c>
      <c r="P6" s="34">
        <f t="shared" si="3"/>
        <v>0.26528697384903344</v>
      </c>
      <c r="Q6" s="41">
        <f t="shared" si="4"/>
        <v>219404</v>
      </c>
      <c r="Y6" s="33">
        <f>SIN(V5*2*PI())</f>
        <v>0.99981701632435738</v>
      </c>
      <c r="Z6" s="33">
        <f>COS(W5*2*PI())</f>
        <v>-1.9129398010904981E-2</v>
      </c>
      <c r="AB6" s="56">
        <f>AB5*$M$4</f>
        <v>76088.047999999995</v>
      </c>
      <c r="AC6" s="56">
        <f t="shared" ref="AC6:AE6" si="5">AC5*$M$4</f>
        <v>61201.255999999994</v>
      </c>
      <c r="AD6" s="56">
        <f t="shared" si="5"/>
        <v>51276.728000000003</v>
      </c>
      <c r="AE6" s="56">
        <f t="shared" si="5"/>
        <v>188566.03199999998</v>
      </c>
      <c r="AI6" s="3">
        <v>1252013</v>
      </c>
      <c r="AJ6" s="3">
        <v>1741072.229999997</v>
      </c>
      <c r="AL6" s="32">
        <f>GETPIVOTDATA("Sum of Amount",$AI$5)/GETPIVOTDATA("Sum of Target",$AI$5)</f>
        <v>0.71910457155473795</v>
      </c>
      <c r="AM6" s="32">
        <f>100%-AL6</f>
        <v>0.28089542844526205</v>
      </c>
      <c r="AV6" s="66" t="s">
        <v>77</v>
      </c>
      <c r="AW6" s="66" t="s">
        <v>108</v>
      </c>
      <c r="AZ6" s="67" t="s">
        <v>111</v>
      </c>
      <c r="BA6" s="67" t="s">
        <v>112</v>
      </c>
      <c r="BB6" s="67" t="s">
        <v>113</v>
      </c>
      <c r="BC6" s="67" t="s">
        <v>88</v>
      </c>
      <c r="BE6" s="66" t="s">
        <v>77</v>
      </c>
      <c r="BF6" s="66" t="s">
        <v>94</v>
      </c>
    </row>
    <row r="7" spans="1:69" ht="21" x14ac:dyDescent="0.25">
      <c r="A7" s="2" t="s">
        <v>72</v>
      </c>
      <c r="B7" s="3">
        <v>127904</v>
      </c>
      <c r="C7" s="18">
        <v>0.15465198949511755</v>
      </c>
      <c r="D7" s="18"/>
      <c r="E7" s="18" t="s">
        <v>74</v>
      </c>
      <c r="F7" s="44" t="str">
        <f t="shared" si="0"/>
        <v/>
      </c>
      <c r="G7" s="52" t="str">
        <f t="shared" si="1"/>
        <v/>
      </c>
      <c r="H7" s="50" t="str">
        <f t="shared" si="2"/>
        <v>•</v>
      </c>
      <c r="I7" s="47" t="str">
        <f>IF(E7=$A$4,"","•")</f>
        <v>•</v>
      </c>
      <c r="J7" s="18"/>
      <c r="K7" s="18"/>
      <c r="O7" s="39" t="s">
        <v>74</v>
      </c>
      <c r="P7" s="34">
        <f t="shared" si="3"/>
        <v>0.15634476521200807</v>
      </c>
      <c r="Q7" s="41">
        <f t="shared" si="4"/>
        <v>129304</v>
      </c>
      <c r="AV7" s="2" t="s">
        <v>53</v>
      </c>
      <c r="AW7" s="3">
        <v>622</v>
      </c>
      <c r="AY7" s="2" t="s">
        <v>65</v>
      </c>
      <c r="AZ7" s="59" t="str">
        <f>IF(AY7=$AV$7,"⎜","")</f>
        <v/>
      </c>
      <c r="BA7" s="1" t="str">
        <f>IF(AY7=$AV$7,"○","")</f>
        <v/>
      </c>
      <c r="BB7" s="1" t="str">
        <f>IF(AY7=$AV$7,"","●")</f>
        <v>●</v>
      </c>
      <c r="BC7" s="69">
        <f>VLOOKUP(AY7,AV:AW,2,0)</f>
        <v>146</v>
      </c>
      <c r="BE7" s="2" t="s">
        <v>69</v>
      </c>
      <c r="BF7" s="3">
        <v>100362</v>
      </c>
      <c r="BH7" s="72" t="s">
        <v>69</v>
      </c>
      <c r="BI7" s="73">
        <f>VLOOKUP(BH7,$BE$7:$BF$9,2,0)</f>
        <v>100362</v>
      </c>
      <c r="BM7" s="17" t="s">
        <v>77</v>
      </c>
      <c r="BN7" s="66" t="s">
        <v>114</v>
      </c>
    </row>
    <row r="8" spans="1:69" ht="21" x14ac:dyDescent="0.25">
      <c r="A8" s="2" t="s">
        <v>76</v>
      </c>
      <c r="B8" s="3">
        <v>73912</v>
      </c>
      <c r="C8" s="18">
        <v>8.9368884847722735E-2</v>
      </c>
      <c r="D8" s="18"/>
      <c r="E8" s="18" t="s">
        <v>76</v>
      </c>
      <c r="F8" s="44" t="str">
        <f t="shared" si="0"/>
        <v/>
      </c>
      <c r="G8" s="52" t="str">
        <f t="shared" si="1"/>
        <v/>
      </c>
      <c r="H8" s="50" t="str">
        <f t="shared" si="2"/>
        <v>•</v>
      </c>
      <c r="I8" s="47" t="str">
        <f t="shared" ref="I8:I9" si="6">IF(E8=$A$4,"","•")</f>
        <v>•</v>
      </c>
      <c r="J8" s="18"/>
      <c r="K8" s="18"/>
      <c r="O8" s="39" t="s">
        <v>76</v>
      </c>
      <c r="P8" s="34">
        <f t="shared" si="3"/>
        <v>8.9368884847722735E-2</v>
      </c>
      <c r="Q8" s="41">
        <f t="shared" si="4"/>
        <v>73912</v>
      </c>
      <c r="AV8" s="2" t="s">
        <v>65</v>
      </c>
      <c r="AW8" s="3">
        <v>146</v>
      </c>
      <c r="AY8" s="2" t="s">
        <v>53</v>
      </c>
      <c r="AZ8" s="59" t="str">
        <f>IF(AY8=$AV$7,"⎜","")</f>
        <v>⎜</v>
      </c>
      <c r="BA8" s="1" t="str">
        <f>IF(AY8=$AV$7,"○","")</f>
        <v>○</v>
      </c>
      <c r="BB8" s="1" t="str">
        <f>IF(AY8=$AV$7,"","●")</f>
        <v/>
      </c>
      <c r="BC8" s="69">
        <f>VLOOKUP(AY8,AV:AW,2,0)</f>
        <v>622</v>
      </c>
      <c r="BE8" s="2" t="s">
        <v>60</v>
      </c>
      <c r="BF8" s="3">
        <v>72827</v>
      </c>
      <c r="BH8" s="74" t="s">
        <v>60</v>
      </c>
      <c r="BI8" s="75">
        <f t="shared" ref="BI8:BI9" si="7">VLOOKUP(BH8,$BE$7:$BF$9,2,0)</f>
        <v>72827</v>
      </c>
      <c r="BM8" s="2" t="s">
        <v>57</v>
      </c>
      <c r="BN8" s="78">
        <v>0.81770833333333337</v>
      </c>
      <c r="BP8" s="2"/>
      <c r="BQ8" s="1" t="s">
        <v>66</v>
      </c>
    </row>
    <row r="9" spans="1:69" ht="21" x14ac:dyDescent="0.25">
      <c r="A9" s="2" t="s">
        <v>75</v>
      </c>
      <c r="B9" s="3">
        <v>71992</v>
      </c>
      <c r="C9" s="18">
        <v>8.7047363864558594E-2</v>
      </c>
      <c r="D9" s="18"/>
      <c r="E9" s="18" t="s">
        <v>75</v>
      </c>
      <c r="F9" s="45" t="str">
        <f t="shared" si="0"/>
        <v/>
      </c>
      <c r="G9" s="52" t="str">
        <f t="shared" si="1"/>
        <v/>
      </c>
      <c r="H9" s="51" t="str">
        <f t="shared" si="2"/>
        <v>•</v>
      </c>
      <c r="I9" s="48" t="str">
        <f t="shared" si="6"/>
        <v>•</v>
      </c>
      <c r="J9" s="18"/>
      <c r="K9" s="18"/>
      <c r="O9" s="40" t="s">
        <v>75</v>
      </c>
      <c r="P9" s="36">
        <f t="shared" si="3"/>
        <v>8.7047363864558594E-2</v>
      </c>
      <c r="Q9" s="41">
        <f t="shared" si="4"/>
        <v>71992</v>
      </c>
      <c r="AL9" s="58" t="s">
        <v>81</v>
      </c>
      <c r="AM9" s="58" t="s">
        <v>82</v>
      </c>
      <c r="BA9" s="1"/>
      <c r="BB9" s="1"/>
      <c r="BC9" s="69"/>
      <c r="BE9" s="2" t="s">
        <v>58</v>
      </c>
      <c r="BF9" s="3">
        <v>120843</v>
      </c>
      <c r="BH9" s="76" t="s">
        <v>58</v>
      </c>
      <c r="BI9" s="77">
        <f t="shared" si="7"/>
        <v>120843</v>
      </c>
      <c r="BM9" s="2" t="s">
        <v>66</v>
      </c>
      <c r="BN9" s="78">
        <v>0.18229166666666666</v>
      </c>
      <c r="BQ9" s="79">
        <f>VLOOKUP(BQ8,BM7:BN9,2,0)</f>
        <v>0.18229166666666666</v>
      </c>
    </row>
    <row r="10" spans="1:69" x14ac:dyDescent="0.2">
      <c r="A10" s="2" t="s">
        <v>78</v>
      </c>
      <c r="B10" s="3">
        <v>827044</v>
      </c>
      <c r="C10" s="18">
        <v>1</v>
      </c>
      <c r="D10" s="18"/>
      <c r="E10" s="18"/>
      <c r="F10" s="18"/>
      <c r="G10" s="18"/>
      <c r="H10" s="18"/>
      <c r="I10" s="18"/>
      <c r="J10" s="18"/>
      <c r="K10" s="18"/>
      <c r="AL10" s="59">
        <v>0</v>
      </c>
      <c r="AM10" s="59">
        <v>1</v>
      </c>
      <c r="AV10" s="17" t="s">
        <v>77</v>
      </c>
      <c r="AW10" s="66" t="s">
        <v>109</v>
      </c>
      <c r="AZ10" s="67" t="s">
        <v>111</v>
      </c>
      <c r="BA10" s="68" t="s">
        <v>112</v>
      </c>
      <c r="BB10" s="67" t="s">
        <v>113</v>
      </c>
      <c r="BC10" s="70" t="s">
        <v>88</v>
      </c>
      <c r="BH10" s="71"/>
      <c r="BI10" s="71">
        <f>SUM(BI7:BI9)</f>
        <v>294032</v>
      </c>
    </row>
    <row r="11" spans="1:69" x14ac:dyDescent="0.2">
      <c r="AL11">
        <f>SIN(AL6*2*PI())</f>
        <v>-0.98121747588135366</v>
      </c>
      <c r="AM11">
        <f>COS(AM6*2*PI())</f>
        <v>-0.19290480819571401</v>
      </c>
      <c r="AV11" s="2" t="s">
        <v>54</v>
      </c>
      <c r="AW11" s="3">
        <v>512</v>
      </c>
      <c r="AY11" s="2" t="s">
        <v>54</v>
      </c>
      <c r="AZ11" s="59" t="str">
        <f>IF(AY11=$AV$11,"⎜","")</f>
        <v>⎜</v>
      </c>
      <c r="BA11" s="1" t="str">
        <f>IF(AY11=$AV$11,"○","")</f>
        <v>○</v>
      </c>
      <c r="BB11" s="1" t="str">
        <f>IF(AY11=$AV$11,"","●")</f>
        <v/>
      </c>
      <c r="BC11" s="69">
        <f>VLOOKUP(AY11,AV:AW,2,0)</f>
        <v>512</v>
      </c>
    </row>
    <row r="12" spans="1:69" x14ac:dyDescent="0.2">
      <c r="AV12" s="2" t="s">
        <v>67</v>
      </c>
      <c r="AW12" s="3">
        <v>256</v>
      </c>
      <c r="AY12" s="2" t="s">
        <v>67</v>
      </c>
      <c r="AZ12" s="59" t="str">
        <f>IF(AY12=$AV$11,"⎜","")</f>
        <v/>
      </c>
      <c r="BA12" s="1" t="str">
        <f>IF(AY12=$AV$11,"○","")</f>
        <v/>
      </c>
      <c r="BB12" s="1" t="str">
        <f>IF(AY12=$AV$11,"","●")</f>
        <v>●</v>
      </c>
      <c r="BC12" s="69">
        <f>VLOOKUP(AY12,AV:AW,2,0)</f>
        <v>256</v>
      </c>
    </row>
    <row r="13" spans="1:69" x14ac:dyDescent="0.2">
      <c r="BA13" s="1"/>
      <c r="BB13" s="1"/>
      <c r="BC13" s="69"/>
    </row>
    <row r="14" spans="1:69" x14ac:dyDescent="0.2">
      <c r="BA14" s="1"/>
      <c r="BB14" s="1"/>
      <c r="BC14" s="69"/>
    </row>
    <row r="15" spans="1:69" x14ac:dyDescent="0.2">
      <c r="BA15" s="1"/>
      <c r="BB15" s="1"/>
      <c r="BC15" s="69"/>
      <c r="BF15" s="66" t="s">
        <v>77</v>
      </c>
      <c r="BG15" s="66" t="s">
        <v>115</v>
      </c>
    </row>
    <row r="16" spans="1:69" x14ac:dyDescent="0.2">
      <c r="BA16" s="1"/>
      <c r="BB16" s="1"/>
      <c r="BC16" s="69"/>
      <c r="BF16" s="2" t="s">
        <v>69</v>
      </c>
      <c r="BG16" s="3">
        <v>215</v>
      </c>
    </row>
    <row r="17" spans="5:59" x14ac:dyDescent="0.2">
      <c r="E17" s="18"/>
      <c r="BA17" s="1"/>
      <c r="BB17" s="1"/>
      <c r="BC17" s="69"/>
      <c r="BF17" s="2" t="s">
        <v>60</v>
      </c>
      <c r="BG17" s="3">
        <v>214</v>
      </c>
    </row>
    <row r="18" spans="5:59" x14ac:dyDescent="0.2">
      <c r="E18" s="18"/>
      <c r="AV18" s="17" t="s">
        <v>77</v>
      </c>
      <c r="AW18" s="66" t="s">
        <v>110</v>
      </c>
      <c r="AZ18" s="67" t="s">
        <v>111</v>
      </c>
      <c r="BA18" s="68" t="s">
        <v>112</v>
      </c>
      <c r="BB18" s="67" t="s">
        <v>113</v>
      </c>
      <c r="BC18" s="70" t="s">
        <v>88</v>
      </c>
      <c r="BF18" s="2" t="s">
        <v>58</v>
      </c>
      <c r="BG18" s="3">
        <v>339</v>
      </c>
    </row>
    <row r="19" spans="5:59" x14ac:dyDescent="0.2">
      <c r="E19" s="18"/>
      <c r="AV19" s="2" t="s">
        <v>56</v>
      </c>
      <c r="AW19" s="3">
        <v>492</v>
      </c>
      <c r="AY19" s="2" t="s">
        <v>56</v>
      </c>
      <c r="AZ19" s="59" t="str">
        <f>IF(AY19=$AV$19,"⎜","")</f>
        <v>⎜</v>
      </c>
      <c r="BA19" s="1" t="str">
        <f>IF(AY19=$AV$19,"○","")</f>
        <v>○</v>
      </c>
      <c r="BB19" s="1" t="str">
        <f>IF(AY19=$AV$19,"","●")</f>
        <v/>
      </c>
      <c r="BC19" s="69">
        <f>VLOOKUP(AY19,AV:AW,2,0)</f>
        <v>492</v>
      </c>
    </row>
    <row r="20" spans="5:59" x14ac:dyDescent="0.2">
      <c r="E20" s="18"/>
      <c r="AV20" s="2" t="s">
        <v>64</v>
      </c>
      <c r="AW20" s="3">
        <v>276</v>
      </c>
      <c r="AY20" s="2" t="s">
        <v>64</v>
      </c>
      <c r="AZ20" s="59" t="str">
        <f>IF(AY20=$AV$19,"⎜","")</f>
        <v/>
      </c>
      <c r="BA20" s="1" t="str">
        <f>IF(AY20=$AV$19,"○","")</f>
        <v/>
      </c>
      <c r="BB20" s="1" t="str">
        <f>IF(AY20=$AV$19,"","●")</f>
        <v>●</v>
      </c>
      <c r="BC20" s="69">
        <f>VLOOKUP(AY20,AV:AW,2,0)</f>
        <v>276</v>
      </c>
    </row>
    <row r="21" spans="5:59" x14ac:dyDescent="0.2">
      <c r="E21" s="18"/>
    </row>
    <row r="22" spans="5:59" x14ac:dyDescent="0.2">
      <c r="E22" s="18"/>
      <c r="F22" s="18"/>
      <c r="G22" s="18"/>
      <c r="H22" s="18"/>
      <c r="I22" s="18"/>
    </row>
    <row r="24" spans="5:59" x14ac:dyDescent="0.2">
      <c r="AV24" s="17" t="s">
        <v>77</v>
      </c>
      <c r="AW24" s="66" t="s">
        <v>114</v>
      </c>
    </row>
    <row r="25" spans="5:59" x14ac:dyDescent="0.2">
      <c r="AV25" s="2" t="s">
        <v>57</v>
      </c>
      <c r="AW25" s="3">
        <v>628</v>
      </c>
      <c r="AY25" s="2" t="s">
        <v>57</v>
      </c>
      <c r="AZ25" s="3">
        <f>VLOOKUP(AY25,AV:AW,2,0)</f>
        <v>628</v>
      </c>
    </row>
    <row r="26" spans="5:59" x14ac:dyDescent="0.2">
      <c r="AV26" s="2" t="s">
        <v>66</v>
      </c>
      <c r="AW26" s="3">
        <v>140</v>
      </c>
      <c r="AY26" s="2"/>
      <c r="AZ26" s="3"/>
    </row>
  </sheetData>
  <pageMargins left="0.7" right="0.7" top="0.75" bottom="0.75" header="0.3" footer="0.3"/>
  <pageSetup orientation="portrait" horizontalDpi="0" verticalDpi="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B3117"/>
  <sheetViews>
    <sheetView showGridLines="0" showRowColHeaders="0" topLeftCell="A365" zoomScaleNormal="85" workbookViewId="0">
      <selection activeCell="A2" sqref="A2"/>
    </sheetView>
  </sheetViews>
  <sheetFormatPr baseColWidth="10" defaultColWidth="8.83203125" defaultRowHeight="18" customHeight="1" x14ac:dyDescent="0.2"/>
  <cols>
    <col min="1" max="1" width="13" style="1" bestFit="1" customWidth="1"/>
    <col min="2" max="2" width="5.1640625" style="1" bestFit="1" customWidth="1"/>
    <col min="3" max="3" width="6.1640625" style="1" bestFit="1" customWidth="1"/>
    <col min="4" max="4" width="9" style="1" bestFit="1" customWidth="1"/>
    <col min="5" max="5" width="15.1640625" style="1" bestFit="1" customWidth="1"/>
    <col min="6" max="6" width="15.33203125" style="1" bestFit="1" customWidth="1"/>
    <col min="7" max="7" width="26.1640625" style="1" bestFit="1" customWidth="1"/>
    <col min="8" max="8" width="10.33203125" style="1" bestFit="1" customWidth="1"/>
    <col min="9" max="9" width="12.5" style="1" bestFit="1" customWidth="1"/>
    <col min="10" max="10" width="7.33203125" style="1" bestFit="1" customWidth="1"/>
    <col min="11" max="11" width="8.1640625" style="1" bestFit="1" customWidth="1"/>
    <col min="12" max="13" width="8.83203125" style="1"/>
    <col min="14" max="14" width="5.1640625" style="1" bestFit="1" customWidth="1"/>
    <col min="15" max="15" width="6.83203125" style="1" bestFit="1" customWidth="1"/>
    <col min="16" max="16" width="15.1640625" style="1" bestFit="1" customWidth="1"/>
    <col min="17" max="17" width="20.5" style="1" bestFit="1" customWidth="1"/>
    <col min="18" max="19" width="7.6640625" style="1" bestFit="1" customWidth="1"/>
    <col min="20" max="20" width="13.83203125" style="1" bestFit="1" customWidth="1"/>
    <col min="21" max="21" width="15" style="1" bestFit="1" customWidth="1"/>
    <col min="22" max="22" width="19.33203125" style="1" bestFit="1" customWidth="1"/>
    <col min="23" max="16384" width="8.83203125" style="1"/>
  </cols>
  <sheetData>
    <row r="1" spans="1:28" ht="29" customHeight="1" x14ac:dyDescent="0.2">
      <c r="A1" s="11" t="s">
        <v>43</v>
      </c>
      <c r="B1" s="11" t="s">
        <v>16</v>
      </c>
      <c r="C1" s="11" t="s">
        <v>17</v>
      </c>
      <c r="D1" s="11" t="s">
        <v>44</v>
      </c>
      <c r="E1" s="11" t="s">
        <v>45</v>
      </c>
      <c r="F1" s="11" t="s">
        <v>46</v>
      </c>
      <c r="G1" s="11" t="s">
        <v>47</v>
      </c>
      <c r="H1" s="11" t="s">
        <v>48</v>
      </c>
      <c r="I1" s="11" t="s">
        <v>49</v>
      </c>
      <c r="J1" s="11" t="s">
        <v>50</v>
      </c>
      <c r="K1" s="11" t="s">
        <v>51</v>
      </c>
      <c r="L1" s="10"/>
      <c r="N1" s="8" t="s">
        <v>16</v>
      </c>
      <c r="O1" s="8" t="s">
        <v>17</v>
      </c>
      <c r="P1" s="8" t="s">
        <v>18</v>
      </c>
      <c r="Q1" s="8" t="s">
        <v>19</v>
      </c>
      <c r="R1" s="8" t="s">
        <v>20</v>
      </c>
      <c r="S1" s="8" t="s">
        <v>21</v>
      </c>
      <c r="T1" s="8" t="s">
        <v>22</v>
      </c>
      <c r="U1" s="8" t="s">
        <v>39</v>
      </c>
      <c r="V1" s="8" t="s">
        <v>41</v>
      </c>
      <c r="Y1" s="13" t="s">
        <v>16</v>
      </c>
      <c r="Z1" s="14" t="s">
        <v>70</v>
      </c>
      <c r="AA1" s="13" t="s">
        <v>50</v>
      </c>
      <c r="AB1" s="13" t="s">
        <v>51</v>
      </c>
    </row>
    <row r="2" spans="1:28" ht="18" customHeight="1" x14ac:dyDescent="0.2">
      <c r="A2" s="12" t="s">
        <v>52</v>
      </c>
      <c r="B2" s="12">
        <v>2020</v>
      </c>
      <c r="C2" s="12" t="s">
        <v>3</v>
      </c>
      <c r="D2" s="12" t="s">
        <v>53</v>
      </c>
      <c r="E2" s="12" t="s">
        <v>54</v>
      </c>
      <c r="F2" s="12" t="s">
        <v>55</v>
      </c>
      <c r="G2" s="12" t="s">
        <v>56</v>
      </c>
      <c r="H2" s="12" t="s">
        <v>57</v>
      </c>
      <c r="I2" s="12" t="s">
        <v>58</v>
      </c>
      <c r="J2" s="12">
        <v>350</v>
      </c>
      <c r="K2" s="12">
        <v>500.5</v>
      </c>
      <c r="L2" s="10"/>
      <c r="N2" s="1">
        <v>2020</v>
      </c>
      <c r="O2" s="1" t="s">
        <v>0</v>
      </c>
      <c r="P2" s="1" t="s">
        <v>14</v>
      </c>
      <c r="Q2" s="2" t="s">
        <v>36</v>
      </c>
      <c r="R2" s="3">
        <v>3566</v>
      </c>
      <c r="S2" s="3">
        <v>5492.76</v>
      </c>
      <c r="T2" s="3">
        <v>5126.576</v>
      </c>
      <c r="U2" s="3">
        <v>1098.5520000000001</v>
      </c>
      <c r="V2" s="4" t="s">
        <v>40</v>
      </c>
      <c r="Y2" s="12">
        <v>2020</v>
      </c>
      <c r="Z2" s="12" t="s">
        <v>71</v>
      </c>
      <c r="AA2" s="15">
        <v>364236</v>
      </c>
      <c r="AB2" s="16">
        <v>501558.1999999999</v>
      </c>
    </row>
    <row r="3" spans="1:28" ht="18" customHeight="1" x14ac:dyDescent="0.2">
      <c r="A3" s="12" t="s">
        <v>52</v>
      </c>
      <c r="B3" s="12">
        <v>2020</v>
      </c>
      <c r="C3" s="12" t="s">
        <v>3</v>
      </c>
      <c r="D3" s="12" t="s">
        <v>53</v>
      </c>
      <c r="E3" s="12" t="s">
        <v>54</v>
      </c>
      <c r="F3" s="12" t="s">
        <v>55</v>
      </c>
      <c r="G3" s="12" t="s">
        <v>56</v>
      </c>
      <c r="H3" s="12" t="s">
        <v>57</v>
      </c>
      <c r="I3" s="12" t="s">
        <v>58</v>
      </c>
      <c r="J3" s="12">
        <v>344</v>
      </c>
      <c r="K3" s="12">
        <v>491.91999999999996</v>
      </c>
      <c r="L3" s="10"/>
      <c r="N3" s="1">
        <v>2020</v>
      </c>
      <c r="O3" s="1" t="s">
        <v>0</v>
      </c>
      <c r="P3" s="1" t="s">
        <v>14</v>
      </c>
      <c r="Q3" s="2" t="s">
        <v>37</v>
      </c>
      <c r="R3" s="3">
        <v>2498</v>
      </c>
      <c r="S3" s="3">
        <v>9600</v>
      </c>
      <c r="T3" s="3">
        <v>8960</v>
      </c>
      <c r="U3" s="3">
        <v>1920</v>
      </c>
      <c r="V3" s="4" t="s">
        <v>40</v>
      </c>
      <c r="Y3" s="12">
        <v>2020</v>
      </c>
      <c r="Z3" s="12" t="s">
        <v>72</v>
      </c>
      <c r="AA3" s="15">
        <v>197480</v>
      </c>
      <c r="AB3" s="16">
        <v>360897.68000000005</v>
      </c>
    </row>
    <row r="4" spans="1:28" ht="18" customHeight="1" x14ac:dyDescent="0.2">
      <c r="A4" s="12" t="s">
        <v>59</v>
      </c>
      <c r="B4" s="12">
        <v>2020</v>
      </c>
      <c r="C4" s="12" t="s">
        <v>3</v>
      </c>
      <c r="D4" s="12" t="s">
        <v>53</v>
      </c>
      <c r="E4" s="12" t="s">
        <v>54</v>
      </c>
      <c r="F4" s="12" t="s">
        <v>55</v>
      </c>
      <c r="G4" s="12" t="s">
        <v>56</v>
      </c>
      <c r="H4" s="12" t="s">
        <v>57</v>
      </c>
      <c r="I4" s="12" t="s">
        <v>60</v>
      </c>
      <c r="J4" s="12">
        <v>236</v>
      </c>
      <c r="K4" s="12">
        <v>337.48</v>
      </c>
      <c r="L4" s="10"/>
      <c r="N4" s="1">
        <v>2020</v>
      </c>
      <c r="O4" s="1" t="s">
        <v>0</v>
      </c>
      <c r="P4" s="1" t="s">
        <v>13</v>
      </c>
      <c r="Q4" s="2" t="s">
        <v>35</v>
      </c>
      <c r="R4" s="3">
        <v>1245</v>
      </c>
      <c r="S4" s="3">
        <v>5492.6399999999994</v>
      </c>
      <c r="T4" s="3">
        <v>5126.4639999999999</v>
      </c>
      <c r="U4" s="3">
        <v>1098.528</v>
      </c>
      <c r="V4" s="4" t="s">
        <v>40</v>
      </c>
      <c r="Y4" s="12">
        <v>2020</v>
      </c>
      <c r="Z4" s="12" t="s">
        <v>73</v>
      </c>
      <c r="AA4" s="15">
        <v>187412</v>
      </c>
      <c r="AB4" s="16">
        <v>227490.12000000002</v>
      </c>
    </row>
    <row r="5" spans="1:28" ht="18" customHeight="1" x14ac:dyDescent="0.2">
      <c r="A5" s="12" t="s">
        <v>59</v>
      </c>
      <c r="B5" s="12">
        <v>2020</v>
      </c>
      <c r="C5" s="12" t="s">
        <v>3</v>
      </c>
      <c r="D5" s="12" t="s">
        <v>53</v>
      </c>
      <c r="E5" s="12" t="s">
        <v>54</v>
      </c>
      <c r="F5" s="12" t="s">
        <v>55</v>
      </c>
      <c r="G5" s="12" t="s">
        <v>56</v>
      </c>
      <c r="H5" s="12" t="s">
        <v>57</v>
      </c>
      <c r="I5" s="12" t="s">
        <v>60</v>
      </c>
      <c r="J5" s="12">
        <v>284</v>
      </c>
      <c r="K5" s="12">
        <v>406.12</v>
      </c>
      <c r="L5" s="10"/>
      <c r="N5" s="1">
        <v>2020</v>
      </c>
      <c r="O5" s="1" t="s">
        <v>0</v>
      </c>
      <c r="P5" s="1" t="s">
        <v>38</v>
      </c>
      <c r="Q5" s="5" t="s">
        <v>30</v>
      </c>
      <c r="R5" s="6">
        <v>644</v>
      </c>
      <c r="S5" s="6">
        <v>6892.2</v>
      </c>
      <c r="T5" s="6">
        <v>6432.72</v>
      </c>
      <c r="U5" s="3">
        <v>1378.44</v>
      </c>
      <c r="V5" s="4" t="s">
        <v>40</v>
      </c>
      <c r="Y5" s="12">
        <v>2020</v>
      </c>
      <c r="Z5" s="12" t="s">
        <v>74</v>
      </c>
      <c r="AA5" s="15">
        <v>167840</v>
      </c>
      <c r="AB5" s="16">
        <v>281795.8000000001</v>
      </c>
    </row>
    <row r="6" spans="1:28" ht="18" customHeight="1" x14ac:dyDescent="0.2">
      <c r="A6" s="12" t="s">
        <v>61</v>
      </c>
      <c r="B6" s="12">
        <v>2020</v>
      </c>
      <c r="C6" s="12" t="s">
        <v>3</v>
      </c>
      <c r="D6" s="12" t="s">
        <v>53</v>
      </c>
      <c r="E6" s="12" t="s">
        <v>54</v>
      </c>
      <c r="F6" s="12" t="s">
        <v>55</v>
      </c>
      <c r="G6" s="12" t="s">
        <v>56</v>
      </c>
      <c r="H6" s="12" t="s">
        <v>57</v>
      </c>
      <c r="I6" s="12" t="s">
        <v>60</v>
      </c>
      <c r="J6" s="12">
        <v>238</v>
      </c>
      <c r="K6" s="12">
        <v>340.34000000000003</v>
      </c>
      <c r="L6" s="10"/>
      <c r="N6" s="1">
        <v>2020</v>
      </c>
      <c r="O6" s="1" t="s">
        <v>0</v>
      </c>
      <c r="P6" s="1" t="s">
        <v>12</v>
      </c>
      <c r="Q6" s="5" t="s">
        <v>29</v>
      </c>
      <c r="R6" s="6">
        <v>643</v>
      </c>
      <c r="S6" s="6">
        <v>7700</v>
      </c>
      <c r="T6" s="6">
        <v>7840</v>
      </c>
      <c r="U6" s="3">
        <v>1540</v>
      </c>
      <c r="V6" s="4" t="s">
        <v>40</v>
      </c>
      <c r="Y6" s="12">
        <v>2020</v>
      </c>
      <c r="Z6" s="12" t="s">
        <v>75</v>
      </c>
      <c r="AA6" s="15">
        <v>126472</v>
      </c>
      <c r="AB6" s="16">
        <v>206264.59999999995</v>
      </c>
    </row>
    <row r="7" spans="1:28" ht="18" customHeight="1" x14ac:dyDescent="0.2">
      <c r="A7" s="12" t="s">
        <v>52</v>
      </c>
      <c r="B7" s="12">
        <v>2020</v>
      </c>
      <c r="C7" s="12" t="s">
        <v>3</v>
      </c>
      <c r="D7" s="12" t="s">
        <v>53</v>
      </c>
      <c r="E7" s="12" t="s">
        <v>54</v>
      </c>
      <c r="F7" s="12" t="s">
        <v>55</v>
      </c>
      <c r="G7" s="12" t="s">
        <v>56</v>
      </c>
      <c r="H7" s="12" t="s">
        <v>57</v>
      </c>
      <c r="I7" s="12" t="s">
        <v>60</v>
      </c>
      <c r="J7" s="12">
        <v>280</v>
      </c>
      <c r="K7" s="12">
        <v>400.4</v>
      </c>
      <c r="L7" s="10"/>
      <c r="N7" s="1">
        <v>2020</v>
      </c>
      <c r="O7" s="1" t="s">
        <v>0</v>
      </c>
      <c r="P7" s="1" t="s">
        <v>38</v>
      </c>
      <c r="Q7" s="5" t="s">
        <v>31</v>
      </c>
      <c r="R7" s="6">
        <v>455</v>
      </c>
      <c r="S7" s="6">
        <v>5265.39</v>
      </c>
      <c r="T7" s="6">
        <v>5128.0320000000002</v>
      </c>
      <c r="U7" s="3">
        <v>1053.0780000000002</v>
      </c>
      <c r="V7" s="4" t="s">
        <v>40</v>
      </c>
      <c r="Y7" s="12">
        <v>2020</v>
      </c>
      <c r="Z7" s="12" t="s">
        <v>76</v>
      </c>
      <c r="AA7" s="15">
        <v>125960</v>
      </c>
      <c r="AB7" s="16">
        <v>202419.35999999975</v>
      </c>
    </row>
    <row r="8" spans="1:28" ht="18" customHeight="1" x14ac:dyDescent="0.2">
      <c r="A8" s="12" t="s">
        <v>52</v>
      </c>
      <c r="B8" s="12">
        <v>2020</v>
      </c>
      <c r="C8" s="12" t="s">
        <v>3</v>
      </c>
      <c r="D8" s="12" t="s">
        <v>53</v>
      </c>
      <c r="E8" s="12" t="s">
        <v>54</v>
      </c>
      <c r="F8" s="12" t="s">
        <v>55</v>
      </c>
      <c r="G8" s="12" t="s">
        <v>56</v>
      </c>
      <c r="H8" s="12" t="s">
        <v>57</v>
      </c>
      <c r="I8" s="12" t="s">
        <v>60</v>
      </c>
      <c r="J8" s="12">
        <v>208</v>
      </c>
      <c r="K8" s="12">
        <v>297.44</v>
      </c>
      <c r="L8" s="10"/>
      <c r="N8" s="1">
        <v>2020</v>
      </c>
      <c r="O8" s="1" t="s">
        <v>0</v>
      </c>
      <c r="P8" s="1" t="s">
        <v>12</v>
      </c>
      <c r="Q8" s="5" t="s">
        <v>28</v>
      </c>
      <c r="R8" s="7">
        <v>345</v>
      </c>
      <c r="S8" s="7">
        <v>9016</v>
      </c>
      <c r="T8" s="7">
        <v>7840</v>
      </c>
      <c r="U8" s="3">
        <v>1803.2</v>
      </c>
      <c r="V8" s="4" t="s">
        <v>40</v>
      </c>
      <c r="Y8" s="12">
        <v>2021</v>
      </c>
      <c r="Z8" s="12" t="s">
        <v>71</v>
      </c>
      <c r="AA8" s="15">
        <v>342724</v>
      </c>
      <c r="AB8" s="16">
        <v>509978.03999999992</v>
      </c>
    </row>
    <row r="9" spans="1:28" ht="18" customHeight="1" x14ac:dyDescent="0.2">
      <c r="A9" s="12" t="s">
        <v>59</v>
      </c>
      <c r="B9" s="12">
        <v>2020</v>
      </c>
      <c r="C9" s="12" t="s">
        <v>3</v>
      </c>
      <c r="D9" s="12" t="s">
        <v>53</v>
      </c>
      <c r="E9" s="12" t="s">
        <v>54</v>
      </c>
      <c r="F9" s="12" t="s">
        <v>55</v>
      </c>
      <c r="G9" s="12" t="s">
        <v>56</v>
      </c>
      <c r="H9" s="12" t="s">
        <v>57</v>
      </c>
      <c r="I9" s="12" t="s">
        <v>58</v>
      </c>
      <c r="J9" s="12">
        <v>354</v>
      </c>
      <c r="K9" s="12">
        <v>526.24</v>
      </c>
      <c r="L9" s="10"/>
      <c r="N9" s="1">
        <v>2020</v>
      </c>
      <c r="O9" s="1" t="s">
        <v>0</v>
      </c>
      <c r="P9" s="1" t="s">
        <v>13</v>
      </c>
      <c r="Q9" s="2" t="s">
        <v>33</v>
      </c>
      <c r="R9" s="3">
        <v>122</v>
      </c>
      <c r="S9" s="3">
        <v>2696.75</v>
      </c>
      <c r="T9" s="3">
        <v>112</v>
      </c>
      <c r="U9" s="3">
        <v>539.35</v>
      </c>
      <c r="V9" s="4" t="s">
        <v>40</v>
      </c>
      <c r="Y9" s="12">
        <v>2021</v>
      </c>
      <c r="Z9" s="12" t="s">
        <v>72</v>
      </c>
      <c r="AA9" s="15">
        <v>238460</v>
      </c>
      <c r="AB9" s="16">
        <v>280188.47999999992</v>
      </c>
    </row>
    <row r="10" spans="1:28" ht="18" customHeight="1" x14ac:dyDescent="0.2">
      <c r="A10" s="12" t="s">
        <v>52</v>
      </c>
      <c r="B10" s="12">
        <v>2020</v>
      </c>
      <c r="C10" s="12" t="s">
        <v>3</v>
      </c>
      <c r="D10" s="12" t="s">
        <v>53</v>
      </c>
      <c r="E10" s="12" t="s">
        <v>54</v>
      </c>
      <c r="F10" s="12" t="s">
        <v>55</v>
      </c>
      <c r="G10" s="12" t="s">
        <v>56</v>
      </c>
      <c r="H10" s="12" t="s">
        <v>57</v>
      </c>
      <c r="I10" s="12" t="s">
        <v>58</v>
      </c>
      <c r="J10" s="12">
        <v>348</v>
      </c>
      <c r="K10" s="12">
        <v>526.24</v>
      </c>
      <c r="L10" s="10"/>
      <c r="N10" s="1">
        <v>2020</v>
      </c>
      <c r="O10" s="1" t="s">
        <v>0</v>
      </c>
      <c r="P10" s="1" t="s">
        <v>15</v>
      </c>
      <c r="Q10" s="5" t="s">
        <v>26</v>
      </c>
      <c r="R10" s="6">
        <v>78</v>
      </c>
      <c r="S10" s="6">
        <v>5492.6399999999994</v>
      </c>
      <c r="T10" s="6">
        <v>5126.4639999999999</v>
      </c>
      <c r="U10" s="3">
        <v>1098.528</v>
      </c>
      <c r="V10" s="4" t="s">
        <v>40</v>
      </c>
      <c r="Y10" s="12">
        <v>2021</v>
      </c>
      <c r="Z10" s="12" t="s">
        <v>73</v>
      </c>
      <c r="AA10" s="15">
        <v>231288</v>
      </c>
      <c r="AB10" s="16">
        <v>209586.52000000019</v>
      </c>
    </row>
    <row r="11" spans="1:28" ht="18" customHeight="1" x14ac:dyDescent="0.2">
      <c r="A11" s="12" t="s">
        <v>61</v>
      </c>
      <c r="B11" s="12">
        <v>2020</v>
      </c>
      <c r="C11" s="12" t="s">
        <v>3</v>
      </c>
      <c r="D11" s="12" t="s">
        <v>53</v>
      </c>
      <c r="E11" s="12" t="s">
        <v>54</v>
      </c>
      <c r="F11" s="12" t="s">
        <v>55</v>
      </c>
      <c r="G11" s="12" t="s">
        <v>56</v>
      </c>
      <c r="H11" s="12" t="s">
        <v>57</v>
      </c>
      <c r="I11" s="12" t="s">
        <v>58</v>
      </c>
      <c r="J11" s="12">
        <v>342</v>
      </c>
      <c r="K11" s="12">
        <v>526.24</v>
      </c>
      <c r="L11" s="10"/>
      <c r="N11" s="1">
        <v>2020</v>
      </c>
      <c r="O11" s="1" t="s">
        <v>0</v>
      </c>
      <c r="P11" s="1" t="s">
        <v>15</v>
      </c>
      <c r="Q11" s="5" t="s">
        <v>24</v>
      </c>
      <c r="R11" s="6">
        <v>76</v>
      </c>
      <c r="S11" s="6">
        <v>5492.28</v>
      </c>
      <c r="T11" s="6">
        <v>5126.1279999999997</v>
      </c>
      <c r="U11" s="3">
        <v>1098.4559999999999</v>
      </c>
      <c r="V11" s="4" t="s">
        <v>40</v>
      </c>
      <c r="Y11" s="12">
        <v>2021</v>
      </c>
      <c r="Z11" s="12" t="s">
        <v>74</v>
      </c>
      <c r="AA11" s="15">
        <v>210228</v>
      </c>
      <c r="AB11" s="16">
        <v>273633.36</v>
      </c>
    </row>
    <row r="12" spans="1:28" ht="18" customHeight="1" x14ac:dyDescent="0.2">
      <c r="A12" s="12" t="s">
        <v>62</v>
      </c>
      <c r="B12" s="12">
        <v>2020</v>
      </c>
      <c r="C12" s="12" t="s">
        <v>3</v>
      </c>
      <c r="D12" s="12" t="s">
        <v>53</v>
      </c>
      <c r="E12" s="12" t="s">
        <v>54</v>
      </c>
      <c r="F12" s="12" t="s">
        <v>55</v>
      </c>
      <c r="G12" s="12" t="s">
        <v>56</v>
      </c>
      <c r="H12" s="12" t="s">
        <v>57</v>
      </c>
      <c r="I12" s="12" t="s">
        <v>60</v>
      </c>
      <c r="J12" s="12">
        <v>677</v>
      </c>
      <c r="K12" s="12">
        <v>968.11</v>
      </c>
      <c r="L12" s="10"/>
      <c r="N12" s="1">
        <v>2020</v>
      </c>
      <c r="O12" s="1" t="s">
        <v>0</v>
      </c>
      <c r="P12" s="1" t="s">
        <v>15</v>
      </c>
      <c r="Q12" s="5" t="s">
        <v>25</v>
      </c>
      <c r="R12" s="6">
        <v>46</v>
      </c>
      <c r="S12" s="6">
        <v>240</v>
      </c>
      <c r="T12" s="6">
        <v>224</v>
      </c>
      <c r="U12" s="3">
        <v>48</v>
      </c>
      <c r="V12" s="4" t="s">
        <v>40</v>
      </c>
      <c r="Y12" s="12">
        <v>2021</v>
      </c>
      <c r="Z12" s="12" t="s">
        <v>76</v>
      </c>
      <c r="AA12" s="15">
        <v>135984</v>
      </c>
      <c r="AB12" s="16">
        <v>204158.23999999973</v>
      </c>
    </row>
    <row r="13" spans="1:28" ht="18" customHeight="1" x14ac:dyDescent="0.2">
      <c r="A13" s="12" t="s">
        <v>61</v>
      </c>
      <c r="B13" s="12">
        <v>2020</v>
      </c>
      <c r="C13" s="12" t="s">
        <v>3</v>
      </c>
      <c r="D13" s="12" t="s">
        <v>53</v>
      </c>
      <c r="E13" s="12" t="s">
        <v>54</v>
      </c>
      <c r="F13" s="12" t="s">
        <v>55</v>
      </c>
      <c r="G13" s="12" t="s">
        <v>56</v>
      </c>
      <c r="H13" s="12" t="s">
        <v>57</v>
      </c>
      <c r="I13" s="12" t="s">
        <v>60</v>
      </c>
      <c r="J13" s="12">
        <v>710</v>
      </c>
      <c r="K13" s="12">
        <v>1015.3</v>
      </c>
      <c r="L13" s="10"/>
      <c r="N13" s="1">
        <v>2020</v>
      </c>
      <c r="O13" s="1" t="s">
        <v>0</v>
      </c>
      <c r="P13" s="1" t="s">
        <v>15</v>
      </c>
      <c r="Q13" s="5" t="s">
        <v>23</v>
      </c>
      <c r="R13" s="6">
        <v>34</v>
      </c>
      <c r="S13" s="6">
        <v>5492.16</v>
      </c>
      <c r="T13" s="6">
        <v>5126.0160000000005</v>
      </c>
      <c r="U13" s="3">
        <v>1098.432</v>
      </c>
      <c r="V13" s="4" t="s">
        <v>40</v>
      </c>
      <c r="Y13" s="12">
        <v>2021</v>
      </c>
      <c r="Z13" s="12" t="s">
        <v>75</v>
      </c>
      <c r="AA13" s="15">
        <v>128888</v>
      </c>
      <c r="AB13" s="16">
        <v>275347.0400000001</v>
      </c>
    </row>
    <row r="14" spans="1:28" ht="18" customHeight="1" x14ac:dyDescent="0.2">
      <c r="A14" s="12" t="s">
        <v>59</v>
      </c>
      <c r="B14" s="12">
        <v>2020</v>
      </c>
      <c r="C14" s="12" t="s">
        <v>3</v>
      </c>
      <c r="D14" s="12" t="s">
        <v>53</v>
      </c>
      <c r="E14" s="12" t="s">
        <v>54</v>
      </c>
      <c r="F14" s="12" t="s">
        <v>55</v>
      </c>
      <c r="G14" s="12" t="s">
        <v>56</v>
      </c>
      <c r="H14" s="12" t="s">
        <v>57</v>
      </c>
      <c r="I14" s="12" t="s">
        <v>60</v>
      </c>
      <c r="J14" s="12">
        <v>763</v>
      </c>
      <c r="K14" s="12">
        <v>1091.0899999999999</v>
      </c>
      <c r="L14" s="10"/>
      <c r="N14" s="1">
        <v>2020</v>
      </c>
      <c r="O14" s="1" t="s">
        <v>0</v>
      </c>
      <c r="P14" s="1" t="s">
        <v>13</v>
      </c>
      <c r="Q14" s="2" t="s">
        <v>34</v>
      </c>
      <c r="R14" s="3">
        <v>7</v>
      </c>
      <c r="S14" s="3">
        <v>3666.3</v>
      </c>
      <c r="T14" s="3">
        <v>224</v>
      </c>
      <c r="U14" s="3">
        <v>733.2600000000001</v>
      </c>
      <c r="V14" s="4" t="s">
        <v>40</v>
      </c>
      <c r="Y14" s="12">
        <v>2022</v>
      </c>
      <c r="Z14" s="12" t="s">
        <v>71</v>
      </c>
      <c r="AA14" s="15">
        <v>365892</v>
      </c>
      <c r="AB14" s="16">
        <v>524449.6399999999</v>
      </c>
    </row>
    <row r="15" spans="1:28" ht="18" customHeight="1" x14ac:dyDescent="0.2">
      <c r="A15" s="12" t="s">
        <v>59</v>
      </c>
      <c r="B15" s="12">
        <v>2020</v>
      </c>
      <c r="C15" s="12" t="s">
        <v>3</v>
      </c>
      <c r="D15" s="12" t="s">
        <v>53</v>
      </c>
      <c r="E15" s="12" t="s">
        <v>54</v>
      </c>
      <c r="F15" s="12" t="s">
        <v>55</v>
      </c>
      <c r="G15" s="12" t="s">
        <v>56</v>
      </c>
      <c r="H15" s="12" t="s">
        <v>57</v>
      </c>
      <c r="I15" s="12" t="s">
        <v>58</v>
      </c>
      <c r="J15" s="12">
        <v>351</v>
      </c>
      <c r="K15" s="12">
        <v>501.93</v>
      </c>
      <c r="L15" s="10"/>
      <c r="N15" s="1">
        <v>2020</v>
      </c>
      <c r="O15" s="1" t="s">
        <v>0</v>
      </c>
      <c r="P15" s="1" t="s">
        <v>32</v>
      </c>
      <c r="Q15" s="5" t="s">
        <v>32</v>
      </c>
      <c r="R15" s="6">
        <v>3</v>
      </c>
      <c r="S15" s="6">
        <v>7260</v>
      </c>
      <c r="T15" s="6">
        <v>7392</v>
      </c>
      <c r="U15" s="3">
        <v>1452</v>
      </c>
      <c r="V15" s="4" t="s">
        <v>40</v>
      </c>
      <c r="Y15" s="12">
        <v>2022</v>
      </c>
      <c r="Z15" s="12" t="s">
        <v>73</v>
      </c>
      <c r="AA15" s="15">
        <v>188312</v>
      </c>
      <c r="AB15" s="16">
        <v>201424.08000000007</v>
      </c>
    </row>
    <row r="16" spans="1:28" ht="18" customHeight="1" x14ac:dyDescent="0.2">
      <c r="A16" s="12" t="s">
        <v>61</v>
      </c>
      <c r="B16" s="12">
        <v>2020</v>
      </c>
      <c r="C16" s="12" t="s">
        <v>3</v>
      </c>
      <c r="D16" s="12" t="s">
        <v>53</v>
      </c>
      <c r="E16" s="12" t="s">
        <v>54</v>
      </c>
      <c r="F16" s="12" t="s">
        <v>55</v>
      </c>
      <c r="G16" s="12" t="s">
        <v>56</v>
      </c>
      <c r="H16" s="12" t="s">
        <v>57</v>
      </c>
      <c r="I16" s="12" t="s">
        <v>58</v>
      </c>
      <c r="J16" s="12">
        <v>345</v>
      </c>
      <c r="K16" s="12">
        <v>493.35</v>
      </c>
      <c r="L16" s="10"/>
      <c r="N16" s="1">
        <v>2020</v>
      </c>
      <c r="O16" s="1" t="s">
        <v>0</v>
      </c>
      <c r="P16" s="1" t="s">
        <v>15</v>
      </c>
      <c r="Q16" s="5" t="s">
        <v>27</v>
      </c>
      <c r="R16" s="6">
        <v>3</v>
      </c>
      <c r="S16" s="6">
        <v>5035.0300000000007</v>
      </c>
      <c r="T16" s="6">
        <v>5126.576</v>
      </c>
      <c r="U16" s="3">
        <v>1007.0060000000002</v>
      </c>
      <c r="V16" s="4" t="s">
        <v>40</v>
      </c>
      <c r="Y16" s="12">
        <v>2022</v>
      </c>
      <c r="Z16" s="12" t="s">
        <v>72</v>
      </c>
      <c r="AA16" s="15">
        <v>387584</v>
      </c>
      <c r="AB16" s="16">
        <v>700000</v>
      </c>
    </row>
    <row r="17" spans="1:28" ht="18" customHeight="1" x14ac:dyDescent="0.2">
      <c r="A17" s="12" t="s">
        <v>52</v>
      </c>
      <c r="B17" s="12">
        <v>2020</v>
      </c>
      <c r="C17" s="12" t="s">
        <v>3</v>
      </c>
      <c r="D17" s="12" t="s">
        <v>53</v>
      </c>
      <c r="E17" s="12" t="s">
        <v>54</v>
      </c>
      <c r="F17" s="12" t="s">
        <v>55</v>
      </c>
      <c r="G17" s="12" t="s">
        <v>56</v>
      </c>
      <c r="H17" s="12" t="s">
        <v>57</v>
      </c>
      <c r="I17" s="12" t="s">
        <v>58</v>
      </c>
      <c r="J17" s="12">
        <v>339</v>
      </c>
      <c r="K17" s="12">
        <v>484.77</v>
      </c>
      <c r="L17" s="10"/>
      <c r="N17" s="1">
        <v>2020</v>
      </c>
      <c r="O17" s="1" t="s">
        <v>1</v>
      </c>
      <c r="P17" s="1" t="s">
        <v>14</v>
      </c>
      <c r="Q17" s="2" t="s">
        <v>36</v>
      </c>
      <c r="R17" s="3">
        <v>3566</v>
      </c>
      <c r="S17" s="3">
        <v>5035.0300000000007</v>
      </c>
      <c r="T17" s="3">
        <v>5126.576</v>
      </c>
      <c r="U17" s="3">
        <v>1007.0060000000002</v>
      </c>
      <c r="V17" s="4" t="s">
        <v>40</v>
      </c>
      <c r="Y17" s="12">
        <v>2022</v>
      </c>
      <c r="Z17" s="12" t="s">
        <v>74</v>
      </c>
      <c r="AA17" s="15">
        <v>178572</v>
      </c>
      <c r="AB17" s="16">
        <v>255357.95999999996</v>
      </c>
    </row>
    <row r="18" spans="1:28" ht="18" customHeight="1" x14ac:dyDescent="0.2">
      <c r="A18" s="12" t="s">
        <v>59</v>
      </c>
      <c r="B18" s="12">
        <v>2020</v>
      </c>
      <c r="C18" s="12" t="s">
        <v>3</v>
      </c>
      <c r="D18" s="12" t="s">
        <v>53</v>
      </c>
      <c r="E18" s="12" t="s">
        <v>54</v>
      </c>
      <c r="F18" s="12" t="s">
        <v>55</v>
      </c>
      <c r="G18" s="12" t="s">
        <v>56</v>
      </c>
      <c r="H18" s="12" t="s">
        <v>57</v>
      </c>
      <c r="I18" s="12" t="s">
        <v>60</v>
      </c>
      <c r="J18" s="12">
        <v>237</v>
      </c>
      <c r="K18" s="12">
        <v>338.90999999999997</v>
      </c>
      <c r="L18" s="10"/>
      <c r="N18" s="1">
        <v>2020</v>
      </c>
      <c r="O18" s="1" t="s">
        <v>1</v>
      </c>
      <c r="P18" s="1" t="s">
        <v>14</v>
      </c>
      <c r="Q18" s="2" t="s">
        <v>37</v>
      </c>
      <c r="R18" s="3">
        <v>2498</v>
      </c>
      <c r="S18" s="3">
        <v>8800</v>
      </c>
      <c r="T18" s="3">
        <v>8960</v>
      </c>
      <c r="U18" s="3">
        <v>1760</v>
      </c>
      <c r="V18" s="4" t="s">
        <v>40</v>
      </c>
      <c r="Y18" s="12">
        <v>2022</v>
      </c>
      <c r="Z18" s="12" t="s">
        <v>75</v>
      </c>
      <c r="AA18" s="15">
        <v>127296</v>
      </c>
      <c r="AB18" s="16">
        <v>181256.00000000003</v>
      </c>
    </row>
    <row r="19" spans="1:28" ht="18" customHeight="1" x14ac:dyDescent="0.2">
      <c r="A19" s="12" t="s">
        <v>59</v>
      </c>
      <c r="B19" s="12">
        <v>2020</v>
      </c>
      <c r="C19" s="12" t="s">
        <v>3</v>
      </c>
      <c r="D19" s="12" t="s">
        <v>53</v>
      </c>
      <c r="E19" s="12" t="s">
        <v>54</v>
      </c>
      <c r="F19" s="12" t="s">
        <v>55</v>
      </c>
      <c r="G19" s="12" t="s">
        <v>56</v>
      </c>
      <c r="H19" s="12" t="s">
        <v>57</v>
      </c>
      <c r="I19" s="12" t="s">
        <v>60</v>
      </c>
      <c r="J19" s="12">
        <v>749</v>
      </c>
      <c r="K19" s="12">
        <v>526.24</v>
      </c>
      <c r="L19" s="10"/>
      <c r="N19" s="1">
        <v>2020</v>
      </c>
      <c r="O19" s="1" t="s">
        <v>1</v>
      </c>
      <c r="P19" s="1" t="s">
        <v>13</v>
      </c>
      <c r="Q19" s="2" t="s">
        <v>35</v>
      </c>
      <c r="R19" s="3">
        <v>1245</v>
      </c>
      <c r="S19" s="3">
        <v>5034.92</v>
      </c>
      <c r="T19" s="3">
        <v>5126.4639999999999</v>
      </c>
      <c r="U19" s="3">
        <v>1006.984</v>
      </c>
      <c r="V19" s="4" t="s">
        <v>40</v>
      </c>
      <c r="Y19" s="12">
        <v>2022</v>
      </c>
      <c r="Z19" s="12" t="s">
        <v>76</v>
      </c>
      <c r="AA19" s="15">
        <v>125136</v>
      </c>
      <c r="AB19" s="16">
        <v>199811.0399999998</v>
      </c>
    </row>
    <row r="20" spans="1:28" ht="18" customHeight="1" x14ac:dyDescent="0.2">
      <c r="A20" s="12" t="s">
        <v>62</v>
      </c>
      <c r="B20" s="12">
        <v>2020</v>
      </c>
      <c r="C20" s="12" t="s">
        <v>3</v>
      </c>
      <c r="D20" s="12" t="s">
        <v>53</v>
      </c>
      <c r="E20" s="12" t="s">
        <v>54</v>
      </c>
      <c r="F20" s="12" t="s">
        <v>55</v>
      </c>
      <c r="G20" s="12" t="s">
        <v>56</v>
      </c>
      <c r="H20" s="12" t="s">
        <v>57</v>
      </c>
      <c r="I20" s="12" t="s">
        <v>60</v>
      </c>
      <c r="J20" s="12">
        <v>803</v>
      </c>
      <c r="K20" s="12">
        <v>526.24</v>
      </c>
      <c r="L20" s="10"/>
      <c r="N20" s="1">
        <v>2020</v>
      </c>
      <c r="O20" s="1" t="s">
        <v>1</v>
      </c>
      <c r="P20" s="1" t="s">
        <v>38</v>
      </c>
      <c r="Q20" s="5" t="s">
        <v>30</v>
      </c>
      <c r="R20" s="6">
        <v>644</v>
      </c>
      <c r="S20" s="6">
        <v>6317.85</v>
      </c>
      <c r="T20" s="6">
        <v>6432.72</v>
      </c>
      <c r="U20" s="3">
        <v>1263.5700000000002</v>
      </c>
      <c r="V20" s="4" t="s">
        <v>40</v>
      </c>
      <c r="Y20" s="12">
        <v>2023</v>
      </c>
      <c r="Z20" s="12" t="s">
        <v>71</v>
      </c>
      <c r="AA20" s="15">
        <v>204528</v>
      </c>
      <c r="AB20" s="16">
        <v>292475.04000000004</v>
      </c>
    </row>
    <row r="21" spans="1:28" ht="18" customHeight="1" x14ac:dyDescent="0.2">
      <c r="A21" s="12" t="s">
        <v>52</v>
      </c>
      <c r="B21" s="12">
        <v>2020</v>
      </c>
      <c r="C21" s="12" t="s">
        <v>3</v>
      </c>
      <c r="D21" s="12" t="s">
        <v>53</v>
      </c>
      <c r="E21" s="12" t="s">
        <v>54</v>
      </c>
      <c r="F21" s="12" t="s">
        <v>55</v>
      </c>
      <c r="G21" s="12" t="s">
        <v>56</v>
      </c>
      <c r="H21" s="12" t="s">
        <v>57</v>
      </c>
      <c r="I21" s="12" t="s">
        <v>60</v>
      </c>
      <c r="J21" s="12">
        <v>235</v>
      </c>
      <c r="K21" s="12">
        <v>336.05</v>
      </c>
      <c r="L21" s="10"/>
      <c r="N21" s="1">
        <v>2020</v>
      </c>
      <c r="O21" s="1" t="s">
        <v>1</v>
      </c>
      <c r="P21" s="1" t="s">
        <v>12</v>
      </c>
      <c r="Q21" s="5" t="s">
        <v>29</v>
      </c>
      <c r="R21" s="6">
        <v>643</v>
      </c>
      <c r="S21" s="6">
        <v>7000</v>
      </c>
      <c r="T21" s="6">
        <v>7840</v>
      </c>
      <c r="U21" s="3">
        <v>1400</v>
      </c>
      <c r="V21" s="4" t="s">
        <v>40</v>
      </c>
      <c r="Y21" s="12">
        <v>2023</v>
      </c>
      <c r="Z21" s="12" t="s">
        <v>74</v>
      </c>
      <c r="AA21" s="15">
        <v>129304</v>
      </c>
      <c r="AB21" s="16">
        <v>184904.72</v>
      </c>
    </row>
    <row r="22" spans="1:28" ht="18" customHeight="1" x14ac:dyDescent="0.2">
      <c r="A22" s="12" t="s">
        <v>52</v>
      </c>
      <c r="B22" s="12">
        <v>2020</v>
      </c>
      <c r="C22" s="12" t="s">
        <v>3</v>
      </c>
      <c r="D22" s="12" t="s">
        <v>53</v>
      </c>
      <c r="E22" s="12" t="s">
        <v>54</v>
      </c>
      <c r="F22" s="12" t="s">
        <v>55</v>
      </c>
      <c r="G22" s="12" t="s">
        <v>56</v>
      </c>
      <c r="H22" s="12" t="s">
        <v>57</v>
      </c>
      <c r="I22" s="12" t="s">
        <v>60</v>
      </c>
      <c r="J22" s="12">
        <v>283</v>
      </c>
      <c r="K22" s="12">
        <v>404.69</v>
      </c>
      <c r="L22" s="10"/>
      <c r="N22" s="1">
        <v>2020</v>
      </c>
      <c r="O22" s="1" t="s">
        <v>1</v>
      </c>
      <c r="P22" s="1" t="s">
        <v>38</v>
      </c>
      <c r="Q22" s="5" t="s">
        <v>31</v>
      </c>
      <c r="R22" s="6">
        <v>455</v>
      </c>
      <c r="S22" s="6">
        <v>4578.6000000000004</v>
      </c>
      <c r="T22" s="6">
        <v>5128.0320000000002</v>
      </c>
      <c r="U22" s="3">
        <v>915.72000000000014</v>
      </c>
      <c r="V22" s="4" t="s">
        <v>40</v>
      </c>
      <c r="Y22" s="12">
        <v>2023</v>
      </c>
      <c r="Z22" s="12" t="s">
        <v>72</v>
      </c>
      <c r="AA22" s="15">
        <v>127904</v>
      </c>
      <c r="AB22" s="16">
        <v>182902.72000000003</v>
      </c>
    </row>
    <row r="23" spans="1:28" ht="18" customHeight="1" x14ac:dyDescent="0.2">
      <c r="A23" s="12" t="s">
        <v>61</v>
      </c>
      <c r="B23" s="12">
        <v>2020</v>
      </c>
      <c r="C23" s="12" t="s">
        <v>3</v>
      </c>
      <c r="D23" s="12" t="s">
        <v>53</v>
      </c>
      <c r="E23" s="12" t="s">
        <v>54</v>
      </c>
      <c r="F23" s="12" t="s">
        <v>55</v>
      </c>
      <c r="G23" s="12" t="s">
        <v>56</v>
      </c>
      <c r="H23" s="12" t="s">
        <v>57</v>
      </c>
      <c r="I23" s="12" t="s">
        <v>60</v>
      </c>
      <c r="J23" s="12">
        <v>211</v>
      </c>
      <c r="K23" s="12">
        <v>301.73</v>
      </c>
      <c r="L23" s="10"/>
      <c r="N23" s="1">
        <v>2020</v>
      </c>
      <c r="O23" s="1" t="s">
        <v>1</v>
      </c>
      <c r="P23" s="1" t="s">
        <v>12</v>
      </c>
      <c r="Q23" s="5" t="s">
        <v>28</v>
      </c>
      <c r="R23" s="7">
        <v>345</v>
      </c>
      <c r="S23" s="7">
        <v>7000</v>
      </c>
      <c r="T23" s="7">
        <v>7840</v>
      </c>
      <c r="U23" s="3">
        <v>1400</v>
      </c>
      <c r="V23" s="4" t="s">
        <v>40</v>
      </c>
      <c r="Y23" s="12">
        <v>2023</v>
      </c>
      <c r="Z23" s="12" t="s">
        <v>73</v>
      </c>
      <c r="AA23" s="15">
        <v>219404</v>
      </c>
      <c r="AB23" s="16">
        <v>212626.8</v>
      </c>
    </row>
    <row r="24" spans="1:28" ht="18" customHeight="1" x14ac:dyDescent="0.2">
      <c r="A24" s="12" t="s">
        <v>52</v>
      </c>
      <c r="B24" s="12">
        <v>2020</v>
      </c>
      <c r="C24" s="12" t="s">
        <v>3</v>
      </c>
      <c r="D24" s="12" t="s">
        <v>53</v>
      </c>
      <c r="E24" s="12" t="s">
        <v>54</v>
      </c>
      <c r="F24" s="12" t="s">
        <v>55</v>
      </c>
      <c r="G24" s="12" t="s">
        <v>56</v>
      </c>
      <c r="H24" s="12" t="s">
        <v>57</v>
      </c>
      <c r="I24" s="12" t="s">
        <v>58</v>
      </c>
      <c r="J24" s="12">
        <v>876</v>
      </c>
      <c r="K24" s="12">
        <v>1252.68</v>
      </c>
      <c r="L24" s="10"/>
      <c r="N24" s="1">
        <v>2020</v>
      </c>
      <c r="O24" s="1" t="s">
        <v>1</v>
      </c>
      <c r="P24" s="1" t="s">
        <v>13</v>
      </c>
      <c r="Q24" s="2" t="s">
        <v>33</v>
      </c>
      <c r="R24" s="3">
        <v>122</v>
      </c>
      <c r="S24" s="3">
        <v>100</v>
      </c>
      <c r="T24" s="3">
        <v>112</v>
      </c>
      <c r="U24" s="3">
        <v>20</v>
      </c>
      <c r="V24" s="4" t="s">
        <v>40</v>
      </c>
      <c r="Y24" s="12">
        <v>2023</v>
      </c>
      <c r="Z24" s="12" t="s">
        <v>76</v>
      </c>
      <c r="AA24" s="15">
        <v>73912</v>
      </c>
      <c r="AB24" s="16">
        <v>130072.80000000012</v>
      </c>
    </row>
    <row r="25" spans="1:28" ht="18" customHeight="1" x14ac:dyDescent="0.2">
      <c r="A25" s="12" t="s">
        <v>52</v>
      </c>
      <c r="B25" s="12">
        <v>2020</v>
      </c>
      <c r="C25" s="12" t="s">
        <v>3</v>
      </c>
      <c r="D25" s="12" t="s">
        <v>53</v>
      </c>
      <c r="E25" s="12" t="s">
        <v>54</v>
      </c>
      <c r="F25" s="12" t="s">
        <v>55</v>
      </c>
      <c r="G25" s="12" t="s">
        <v>56</v>
      </c>
      <c r="H25" s="12" t="s">
        <v>57</v>
      </c>
      <c r="I25" s="12" t="s">
        <v>58</v>
      </c>
      <c r="J25" s="12">
        <v>877</v>
      </c>
      <c r="K25" s="12">
        <v>1254.1100000000001</v>
      </c>
      <c r="L25" s="10"/>
      <c r="N25" s="1">
        <v>2020</v>
      </c>
      <c r="O25" s="1" t="s">
        <v>1</v>
      </c>
      <c r="P25" s="1" t="s">
        <v>15</v>
      </c>
      <c r="Q25" s="5" t="s">
        <v>26</v>
      </c>
      <c r="R25" s="6">
        <v>78</v>
      </c>
      <c r="S25" s="6">
        <v>4577.2</v>
      </c>
      <c r="T25" s="6">
        <v>5126.4639999999999</v>
      </c>
      <c r="U25" s="3">
        <v>915.44</v>
      </c>
      <c r="V25" s="4" t="s">
        <v>40</v>
      </c>
      <c r="Y25" s="12">
        <v>2023</v>
      </c>
      <c r="Z25" s="12" t="s">
        <v>75</v>
      </c>
      <c r="AA25" s="15">
        <v>71992</v>
      </c>
      <c r="AB25" s="16">
        <v>104238.15999999999</v>
      </c>
    </row>
    <row r="26" spans="1:28" ht="18" customHeight="1" x14ac:dyDescent="0.2">
      <c r="A26" s="12" t="s">
        <v>52</v>
      </c>
      <c r="B26" s="12">
        <v>2020</v>
      </c>
      <c r="C26" s="12" t="s">
        <v>3</v>
      </c>
      <c r="D26" s="12" t="s">
        <v>53</v>
      </c>
      <c r="E26" s="12" t="s">
        <v>54</v>
      </c>
      <c r="F26" s="12" t="s">
        <v>55</v>
      </c>
      <c r="G26" s="12" t="s">
        <v>56</v>
      </c>
      <c r="H26" s="12" t="s">
        <v>57</v>
      </c>
      <c r="I26" s="12" t="s">
        <v>58</v>
      </c>
      <c r="J26" s="12">
        <v>878</v>
      </c>
      <c r="K26" s="12">
        <v>1255.54</v>
      </c>
      <c r="L26" s="10"/>
      <c r="N26" s="1">
        <v>2020</v>
      </c>
      <c r="O26" s="1" t="s">
        <v>1</v>
      </c>
      <c r="P26" s="1" t="s">
        <v>15</v>
      </c>
      <c r="Q26" s="5" t="s">
        <v>24</v>
      </c>
      <c r="R26" s="6">
        <v>76</v>
      </c>
      <c r="S26" s="6">
        <v>4576.8999999999996</v>
      </c>
      <c r="T26" s="6">
        <v>5126.1279999999997</v>
      </c>
      <c r="U26" s="3">
        <v>915.38</v>
      </c>
      <c r="V26" s="4" t="s">
        <v>40</v>
      </c>
      <c r="Y26" s="12">
        <v>2024</v>
      </c>
      <c r="Z26" s="12" t="s">
        <v>71</v>
      </c>
      <c r="AA26" s="15">
        <v>190380</v>
      </c>
      <c r="AB26" s="16">
        <v>272243.39999999997</v>
      </c>
    </row>
    <row r="27" spans="1:28" ht="18" customHeight="1" x14ac:dyDescent="0.2">
      <c r="A27" s="12" t="s">
        <v>61</v>
      </c>
      <c r="B27" s="12">
        <v>2020</v>
      </c>
      <c r="C27" s="12" t="s">
        <v>3</v>
      </c>
      <c r="D27" s="12" t="s">
        <v>53</v>
      </c>
      <c r="E27" s="12" t="s">
        <v>54</v>
      </c>
      <c r="F27" s="12" t="s">
        <v>55</v>
      </c>
      <c r="G27" s="12" t="s">
        <v>56</v>
      </c>
      <c r="H27" s="12" t="s">
        <v>57</v>
      </c>
      <c r="I27" s="12" t="s">
        <v>60</v>
      </c>
      <c r="J27" s="12">
        <v>281</v>
      </c>
      <c r="K27" s="12">
        <v>401.83</v>
      </c>
      <c r="L27" s="10"/>
      <c r="N27" s="1">
        <v>2020</v>
      </c>
      <c r="O27" s="1" t="s">
        <v>1</v>
      </c>
      <c r="P27" s="1" t="s">
        <v>15</v>
      </c>
      <c r="Q27" s="5" t="s">
        <v>25</v>
      </c>
      <c r="R27" s="6">
        <v>46</v>
      </c>
      <c r="S27" s="6">
        <v>200</v>
      </c>
      <c r="T27" s="6">
        <v>224</v>
      </c>
      <c r="U27" s="3">
        <v>40</v>
      </c>
      <c r="V27" s="4" t="s">
        <v>40</v>
      </c>
      <c r="Y27" s="12">
        <v>2024</v>
      </c>
      <c r="Z27" s="12" t="s">
        <v>73</v>
      </c>
      <c r="AA27" s="15">
        <v>112620</v>
      </c>
      <c r="AB27" s="16">
        <v>107044.07999999994</v>
      </c>
    </row>
    <row r="28" spans="1:28" ht="18" customHeight="1" x14ac:dyDescent="0.2">
      <c r="A28" s="12" t="s">
        <v>59</v>
      </c>
      <c r="B28" s="12">
        <v>2020</v>
      </c>
      <c r="C28" s="12" t="s">
        <v>3</v>
      </c>
      <c r="D28" s="12" t="s">
        <v>53</v>
      </c>
      <c r="E28" s="12" t="s">
        <v>54</v>
      </c>
      <c r="F28" s="12" t="s">
        <v>55</v>
      </c>
      <c r="G28" s="12" t="s">
        <v>56</v>
      </c>
      <c r="H28" s="12" t="s">
        <v>57</v>
      </c>
      <c r="I28" s="12" t="s">
        <v>60</v>
      </c>
      <c r="J28" s="12">
        <v>772</v>
      </c>
      <c r="K28" s="12">
        <v>1103.96</v>
      </c>
      <c r="L28" s="10"/>
      <c r="N28" s="1">
        <v>2020</v>
      </c>
      <c r="O28" s="1" t="s">
        <v>1</v>
      </c>
      <c r="P28" s="1" t="s">
        <v>15</v>
      </c>
      <c r="Q28" s="5" t="s">
        <v>23</v>
      </c>
      <c r="R28" s="6">
        <v>34</v>
      </c>
      <c r="S28" s="6">
        <v>4576.8</v>
      </c>
      <c r="T28" s="6">
        <v>5126.0160000000005</v>
      </c>
      <c r="U28" s="3">
        <v>915.36000000000013</v>
      </c>
      <c r="V28" s="4" t="s">
        <v>40</v>
      </c>
      <c r="Y28" s="12">
        <v>2024</v>
      </c>
      <c r="Z28" s="12" t="s">
        <v>72</v>
      </c>
      <c r="AA28" s="15">
        <v>109940</v>
      </c>
      <c r="AB28" s="16">
        <v>157214.20000000007</v>
      </c>
    </row>
    <row r="29" spans="1:28" ht="18" customHeight="1" x14ac:dyDescent="0.2">
      <c r="A29" s="12" t="s">
        <v>52</v>
      </c>
      <c r="B29" s="12">
        <v>2020</v>
      </c>
      <c r="C29" s="12" t="s">
        <v>7</v>
      </c>
      <c r="D29" s="12" t="s">
        <v>53</v>
      </c>
      <c r="E29" s="12" t="s">
        <v>54</v>
      </c>
      <c r="F29" s="12" t="s">
        <v>55</v>
      </c>
      <c r="G29" s="12" t="s">
        <v>56</v>
      </c>
      <c r="H29" s="12" t="s">
        <v>57</v>
      </c>
      <c r="I29" s="12" t="s">
        <v>58</v>
      </c>
      <c r="J29" s="12">
        <v>290</v>
      </c>
      <c r="K29" s="12">
        <v>414.7</v>
      </c>
      <c r="L29" s="10"/>
      <c r="N29" s="1">
        <v>2020</v>
      </c>
      <c r="O29" s="1" t="s">
        <v>1</v>
      </c>
      <c r="P29" s="1" t="s">
        <v>13</v>
      </c>
      <c r="Q29" s="2" t="s">
        <v>34</v>
      </c>
      <c r="R29" s="3">
        <v>7</v>
      </c>
      <c r="S29" s="3">
        <v>200</v>
      </c>
      <c r="T29" s="3">
        <v>224</v>
      </c>
      <c r="U29" s="3">
        <v>40</v>
      </c>
      <c r="V29" s="4" t="s">
        <v>40</v>
      </c>
      <c r="Y29" s="12">
        <v>2024</v>
      </c>
      <c r="Z29" s="12" t="s">
        <v>74</v>
      </c>
      <c r="AA29" s="15">
        <v>106948</v>
      </c>
      <c r="AB29" s="16">
        <v>152935.63999999998</v>
      </c>
    </row>
    <row r="30" spans="1:28" ht="18" customHeight="1" x14ac:dyDescent="0.2">
      <c r="A30" s="12" t="s">
        <v>52</v>
      </c>
      <c r="B30" s="12">
        <v>2020</v>
      </c>
      <c r="C30" s="12" t="s">
        <v>7</v>
      </c>
      <c r="D30" s="12" t="s">
        <v>53</v>
      </c>
      <c r="E30" s="12" t="s">
        <v>54</v>
      </c>
      <c r="F30" s="12" t="s">
        <v>55</v>
      </c>
      <c r="G30" s="12" t="s">
        <v>56</v>
      </c>
      <c r="H30" s="12" t="s">
        <v>57</v>
      </c>
      <c r="I30" s="12" t="s">
        <v>58</v>
      </c>
      <c r="J30" s="12">
        <v>284</v>
      </c>
      <c r="K30" s="12">
        <v>406.12</v>
      </c>
      <c r="L30" s="10"/>
      <c r="N30" s="1">
        <v>2020</v>
      </c>
      <c r="O30" s="1" t="s">
        <v>1</v>
      </c>
      <c r="P30" s="1" t="s">
        <v>15</v>
      </c>
      <c r="Q30" s="5" t="s">
        <v>27</v>
      </c>
      <c r="R30" s="6">
        <v>3</v>
      </c>
      <c r="S30" s="6">
        <v>4577.3</v>
      </c>
      <c r="T30" s="6">
        <v>5126.576</v>
      </c>
      <c r="U30" s="3">
        <v>915.46</v>
      </c>
      <c r="V30" s="4" t="s">
        <v>40</v>
      </c>
      <c r="Y30" s="12">
        <v>2024</v>
      </c>
      <c r="Z30" s="12" t="s">
        <v>76</v>
      </c>
      <c r="AA30" s="15">
        <v>62256</v>
      </c>
      <c r="AB30" s="16">
        <v>100660.56000000013</v>
      </c>
    </row>
    <row r="31" spans="1:28" ht="18" customHeight="1" x14ac:dyDescent="0.2">
      <c r="A31" s="12" t="s">
        <v>63</v>
      </c>
      <c r="B31" s="12">
        <v>2020</v>
      </c>
      <c r="C31" s="12" t="s">
        <v>7</v>
      </c>
      <c r="D31" s="12" t="s">
        <v>53</v>
      </c>
      <c r="E31" s="12" t="s">
        <v>54</v>
      </c>
      <c r="F31" s="12" t="s">
        <v>55</v>
      </c>
      <c r="G31" s="12" t="s">
        <v>56</v>
      </c>
      <c r="H31" s="12" t="s">
        <v>57</v>
      </c>
      <c r="I31" s="12" t="s">
        <v>58</v>
      </c>
      <c r="J31" s="12">
        <v>278</v>
      </c>
      <c r="K31" s="12">
        <v>397.53999999999996</v>
      </c>
      <c r="L31" s="10"/>
      <c r="N31" s="1">
        <v>2020</v>
      </c>
      <c r="O31" s="1" t="s">
        <v>1</v>
      </c>
      <c r="P31" s="1" t="s">
        <v>32</v>
      </c>
      <c r="Q31" s="5" t="s">
        <v>32</v>
      </c>
      <c r="R31" s="6">
        <v>2</v>
      </c>
      <c r="S31" s="6">
        <v>6600</v>
      </c>
      <c r="T31" s="6">
        <v>7392</v>
      </c>
      <c r="U31" s="3">
        <v>1320</v>
      </c>
      <c r="V31" s="4" t="s">
        <v>40</v>
      </c>
      <c r="Y31" s="12">
        <v>2024</v>
      </c>
      <c r="Z31" s="12" t="s">
        <v>75</v>
      </c>
      <c r="AA31" s="15">
        <v>62240</v>
      </c>
      <c r="AB31" s="16">
        <v>90151.200000000041</v>
      </c>
    </row>
    <row r="32" spans="1:28" ht="18" customHeight="1" x14ac:dyDescent="0.2">
      <c r="A32" s="12" t="s">
        <v>59</v>
      </c>
      <c r="B32" s="12">
        <v>2020</v>
      </c>
      <c r="C32" s="12" t="s">
        <v>7</v>
      </c>
      <c r="D32" s="12" t="s">
        <v>53</v>
      </c>
      <c r="E32" s="12" t="s">
        <v>54</v>
      </c>
      <c r="F32" s="12" t="s">
        <v>55</v>
      </c>
      <c r="G32" s="12" t="s">
        <v>56</v>
      </c>
      <c r="H32" s="12" t="s">
        <v>57</v>
      </c>
      <c r="I32" s="12" t="s">
        <v>60</v>
      </c>
      <c r="J32" s="12">
        <v>212</v>
      </c>
      <c r="K32" s="12">
        <v>303.15999999999997</v>
      </c>
      <c r="L32" s="10"/>
      <c r="N32" s="1">
        <v>2020</v>
      </c>
      <c r="O32" s="1" t="s">
        <v>2</v>
      </c>
      <c r="P32" s="1" t="s">
        <v>14</v>
      </c>
      <c r="Q32" s="2" t="s">
        <v>36</v>
      </c>
      <c r="R32" s="3">
        <v>3566</v>
      </c>
      <c r="S32" s="3">
        <v>4577.3</v>
      </c>
      <c r="T32" s="3">
        <v>5126.576</v>
      </c>
      <c r="U32" s="3">
        <v>915.46</v>
      </c>
      <c r="V32" s="4" t="s">
        <v>40</v>
      </c>
    </row>
    <row r="33" spans="1:22" ht="18" customHeight="1" x14ac:dyDescent="0.2">
      <c r="A33" s="12" t="s">
        <v>52</v>
      </c>
      <c r="B33" s="12">
        <v>2020</v>
      </c>
      <c r="C33" s="12" t="s">
        <v>7</v>
      </c>
      <c r="D33" s="12" t="s">
        <v>53</v>
      </c>
      <c r="E33" s="12" t="s">
        <v>54</v>
      </c>
      <c r="F33" s="12" t="s">
        <v>55</v>
      </c>
      <c r="G33" s="12" t="s">
        <v>56</v>
      </c>
      <c r="H33" s="12" t="s">
        <v>57</v>
      </c>
      <c r="I33" s="12" t="s">
        <v>60</v>
      </c>
      <c r="J33" s="12">
        <v>260</v>
      </c>
      <c r="K33" s="12">
        <v>371.8</v>
      </c>
      <c r="L33" s="10"/>
      <c r="N33" s="1">
        <v>2020</v>
      </c>
      <c r="O33" s="1" t="s">
        <v>2</v>
      </c>
      <c r="P33" s="1" t="s">
        <v>14</v>
      </c>
      <c r="Q33" s="2" t="s">
        <v>37</v>
      </c>
      <c r="R33" s="3">
        <v>2498</v>
      </c>
      <c r="S33" s="3">
        <v>8000</v>
      </c>
      <c r="T33" s="3">
        <v>8960</v>
      </c>
      <c r="U33" s="3">
        <v>1600</v>
      </c>
      <c r="V33" s="4" t="s">
        <v>40</v>
      </c>
    </row>
    <row r="34" spans="1:22" ht="18" customHeight="1" x14ac:dyDescent="0.2">
      <c r="A34" s="12" t="s">
        <v>52</v>
      </c>
      <c r="B34" s="12">
        <v>2020</v>
      </c>
      <c r="C34" s="12" t="s">
        <v>7</v>
      </c>
      <c r="D34" s="12" t="s">
        <v>53</v>
      </c>
      <c r="E34" s="12" t="s">
        <v>54</v>
      </c>
      <c r="F34" s="12" t="s">
        <v>55</v>
      </c>
      <c r="G34" s="12" t="s">
        <v>56</v>
      </c>
      <c r="H34" s="12" t="s">
        <v>57</v>
      </c>
      <c r="I34" s="12" t="s">
        <v>60</v>
      </c>
      <c r="J34" s="12">
        <v>188</v>
      </c>
      <c r="K34" s="12">
        <v>268.84000000000003</v>
      </c>
      <c r="L34" s="10"/>
      <c r="N34" s="1">
        <v>2020</v>
      </c>
      <c r="O34" s="1" t="s">
        <v>2</v>
      </c>
      <c r="P34" s="1" t="s">
        <v>13</v>
      </c>
      <c r="Q34" s="2" t="s">
        <v>35</v>
      </c>
      <c r="R34" s="3">
        <v>1245</v>
      </c>
      <c r="S34" s="3">
        <v>4577.2</v>
      </c>
      <c r="T34" s="3">
        <v>5126.4639999999999</v>
      </c>
      <c r="U34" s="3">
        <v>915.44</v>
      </c>
      <c r="V34" s="4" t="s">
        <v>40</v>
      </c>
    </row>
    <row r="35" spans="1:22" ht="18" customHeight="1" x14ac:dyDescent="0.2">
      <c r="A35" s="12" t="s">
        <v>61</v>
      </c>
      <c r="B35" s="12">
        <v>2020</v>
      </c>
      <c r="C35" s="12" t="s">
        <v>7</v>
      </c>
      <c r="D35" s="12" t="s">
        <v>53</v>
      </c>
      <c r="E35" s="12" t="s">
        <v>54</v>
      </c>
      <c r="F35" s="12" t="s">
        <v>55</v>
      </c>
      <c r="G35" s="12" t="s">
        <v>56</v>
      </c>
      <c r="H35" s="12" t="s">
        <v>57</v>
      </c>
      <c r="I35" s="12" t="s">
        <v>60</v>
      </c>
      <c r="J35" s="12">
        <v>214</v>
      </c>
      <c r="K35" s="12">
        <v>306.02</v>
      </c>
      <c r="L35" s="10"/>
      <c r="N35" s="1">
        <v>2020</v>
      </c>
      <c r="O35" s="1" t="s">
        <v>2</v>
      </c>
      <c r="P35" s="1" t="s">
        <v>38</v>
      </c>
      <c r="Q35" s="5" t="s">
        <v>30</v>
      </c>
      <c r="R35" s="6">
        <v>644</v>
      </c>
      <c r="S35" s="6">
        <v>5743.5</v>
      </c>
      <c r="T35" s="6">
        <v>6432.72</v>
      </c>
      <c r="U35" s="3">
        <v>1148.7</v>
      </c>
      <c r="V35" s="4" t="s">
        <v>40</v>
      </c>
    </row>
    <row r="36" spans="1:22" ht="18" customHeight="1" x14ac:dyDescent="0.2">
      <c r="A36" s="12" t="s">
        <v>59</v>
      </c>
      <c r="B36" s="12">
        <v>2020</v>
      </c>
      <c r="C36" s="12" t="s">
        <v>7</v>
      </c>
      <c r="D36" s="12" t="s">
        <v>53</v>
      </c>
      <c r="E36" s="12" t="s">
        <v>54</v>
      </c>
      <c r="F36" s="12" t="s">
        <v>55</v>
      </c>
      <c r="G36" s="12" t="s">
        <v>56</v>
      </c>
      <c r="H36" s="12" t="s">
        <v>57</v>
      </c>
      <c r="I36" s="12" t="s">
        <v>60</v>
      </c>
      <c r="J36" s="12">
        <v>262</v>
      </c>
      <c r="K36" s="12">
        <v>374.65999999999997</v>
      </c>
      <c r="L36" s="10"/>
      <c r="N36" s="1">
        <v>2020</v>
      </c>
      <c r="O36" s="1" t="s">
        <v>2</v>
      </c>
      <c r="P36" s="1" t="s">
        <v>12</v>
      </c>
      <c r="Q36" s="5" t="s">
        <v>29</v>
      </c>
      <c r="R36" s="6">
        <v>643</v>
      </c>
      <c r="S36" s="6">
        <v>7000</v>
      </c>
      <c r="T36" s="6">
        <v>7840</v>
      </c>
      <c r="U36" s="3">
        <v>1400</v>
      </c>
      <c r="V36" s="4" t="s">
        <v>40</v>
      </c>
    </row>
    <row r="37" spans="1:22" ht="18" customHeight="1" x14ac:dyDescent="0.2">
      <c r="A37" s="12" t="s">
        <v>61</v>
      </c>
      <c r="B37" s="12">
        <v>2020</v>
      </c>
      <c r="C37" s="12" t="s">
        <v>7</v>
      </c>
      <c r="D37" s="12" t="s">
        <v>53</v>
      </c>
      <c r="E37" s="12" t="s">
        <v>54</v>
      </c>
      <c r="F37" s="12" t="s">
        <v>55</v>
      </c>
      <c r="G37" s="12" t="s">
        <v>56</v>
      </c>
      <c r="H37" s="12" t="s">
        <v>57</v>
      </c>
      <c r="I37" s="12" t="s">
        <v>60</v>
      </c>
      <c r="J37" s="12">
        <v>190</v>
      </c>
      <c r="K37" s="12">
        <v>271.7</v>
      </c>
      <c r="L37" s="10"/>
      <c r="N37" s="1">
        <v>2020</v>
      </c>
      <c r="O37" s="1" t="s">
        <v>2</v>
      </c>
      <c r="P37" s="1" t="s">
        <v>38</v>
      </c>
      <c r="Q37" s="5" t="s">
        <v>31</v>
      </c>
      <c r="R37" s="6">
        <v>455</v>
      </c>
      <c r="S37" s="6">
        <v>4578.6000000000004</v>
      </c>
      <c r="T37" s="6">
        <v>5128.0320000000002</v>
      </c>
      <c r="U37" s="3">
        <v>915.72000000000014</v>
      </c>
      <c r="V37" s="4" t="s">
        <v>40</v>
      </c>
    </row>
    <row r="38" spans="1:22" ht="18" customHeight="1" x14ac:dyDescent="0.2">
      <c r="A38" s="12" t="s">
        <v>62</v>
      </c>
      <c r="B38" s="12">
        <v>2020</v>
      </c>
      <c r="C38" s="12" t="s">
        <v>7</v>
      </c>
      <c r="D38" s="12" t="s">
        <v>53</v>
      </c>
      <c r="E38" s="12" t="s">
        <v>54</v>
      </c>
      <c r="F38" s="12" t="s">
        <v>55</v>
      </c>
      <c r="G38" s="12" t="s">
        <v>56</v>
      </c>
      <c r="H38" s="12" t="s">
        <v>57</v>
      </c>
      <c r="I38" s="12" t="s">
        <v>60</v>
      </c>
      <c r="J38" s="12">
        <v>288</v>
      </c>
      <c r="K38" s="12">
        <v>526.24</v>
      </c>
      <c r="L38" s="10"/>
      <c r="N38" s="1">
        <v>2020</v>
      </c>
      <c r="O38" s="1" t="s">
        <v>2</v>
      </c>
      <c r="P38" s="1" t="s">
        <v>12</v>
      </c>
      <c r="Q38" s="5" t="s">
        <v>28</v>
      </c>
      <c r="R38" s="7">
        <v>345</v>
      </c>
      <c r="S38" s="7">
        <v>7000</v>
      </c>
      <c r="T38" s="7">
        <v>7840</v>
      </c>
      <c r="U38" s="3">
        <v>1400</v>
      </c>
      <c r="V38" s="4" t="s">
        <v>40</v>
      </c>
    </row>
    <row r="39" spans="1:22" ht="18" customHeight="1" x14ac:dyDescent="0.2">
      <c r="A39" s="12" t="s">
        <v>61</v>
      </c>
      <c r="B39" s="12">
        <v>2020</v>
      </c>
      <c r="C39" s="12" t="s">
        <v>7</v>
      </c>
      <c r="D39" s="12" t="s">
        <v>53</v>
      </c>
      <c r="E39" s="12" t="s">
        <v>54</v>
      </c>
      <c r="F39" s="12" t="s">
        <v>55</v>
      </c>
      <c r="G39" s="12" t="s">
        <v>56</v>
      </c>
      <c r="H39" s="12" t="s">
        <v>57</v>
      </c>
      <c r="I39" s="12" t="s">
        <v>60</v>
      </c>
      <c r="J39" s="12">
        <v>282</v>
      </c>
      <c r="K39" s="12">
        <v>526.24</v>
      </c>
      <c r="L39" s="10"/>
      <c r="N39" s="1">
        <v>2020</v>
      </c>
      <c r="O39" s="1" t="s">
        <v>2</v>
      </c>
      <c r="P39" s="1" t="s">
        <v>13</v>
      </c>
      <c r="Q39" s="2" t="s">
        <v>33</v>
      </c>
      <c r="R39" s="3">
        <v>122</v>
      </c>
      <c r="S39" s="3">
        <v>100</v>
      </c>
      <c r="T39" s="3">
        <v>112</v>
      </c>
      <c r="U39" s="3">
        <v>20</v>
      </c>
      <c r="V39" s="4" t="s">
        <v>40</v>
      </c>
    </row>
    <row r="40" spans="1:22" ht="18" customHeight="1" x14ac:dyDescent="0.2">
      <c r="A40" s="12" t="s">
        <v>52</v>
      </c>
      <c r="B40" s="12">
        <v>2020</v>
      </c>
      <c r="C40" s="12" t="s">
        <v>7</v>
      </c>
      <c r="D40" s="12" t="s">
        <v>53</v>
      </c>
      <c r="E40" s="12" t="s">
        <v>54</v>
      </c>
      <c r="F40" s="12" t="s">
        <v>55</v>
      </c>
      <c r="G40" s="12" t="s">
        <v>56</v>
      </c>
      <c r="H40" s="12" t="s">
        <v>57</v>
      </c>
      <c r="I40" s="12" t="s">
        <v>60</v>
      </c>
      <c r="J40" s="12">
        <v>276</v>
      </c>
      <c r="K40" s="12">
        <v>526.24</v>
      </c>
      <c r="L40" s="10"/>
      <c r="N40" s="1">
        <v>2020</v>
      </c>
      <c r="O40" s="1" t="s">
        <v>2</v>
      </c>
      <c r="P40" s="1" t="s">
        <v>15</v>
      </c>
      <c r="Q40" s="5" t="s">
        <v>26</v>
      </c>
      <c r="R40" s="6">
        <v>78</v>
      </c>
      <c r="S40" s="6">
        <v>4577.2</v>
      </c>
      <c r="T40" s="6">
        <v>5126.4639999999999</v>
      </c>
      <c r="U40" s="3">
        <v>915.44</v>
      </c>
      <c r="V40" s="4" t="s">
        <v>40</v>
      </c>
    </row>
    <row r="41" spans="1:22" ht="18" customHeight="1" x14ac:dyDescent="0.2">
      <c r="A41" s="12" t="s">
        <v>52</v>
      </c>
      <c r="B41" s="12">
        <v>2020</v>
      </c>
      <c r="C41" s="12" t="s">
        <v>7</v>
      </c>
      <c r="D41" s="12" t="s">
        <v>53</v>
      </c>
      <c r="E41" s="12" t="s">
        <v>54</v>
      </c>
      <c r="F41" s="12" t="s">
        <v>55</v>
      </c>
      <c r="G41" s="12" t="s">
        <v>56</v>
      </c>
      <c r="H41" s="12" t="s">
        <v>57</v>
      </c>
      <c r="I41" s="12" t="s">
        <v>60</v>
      </c>
      <c r="J41" s="12">
        <v>680</v>
      </c>
      <c r="K41" s="12">
        <v>972.4</v>
      </c>
      <c r="L41" s="10"/>
      <c r="N41" s="1">
        <v>2020</v>
      </c>
      <c r="O41" s="1" t="s">
        <v>2</v>
      </c>
      <c r="P41" s="1" t="s">
        <v>15</v>
      </c>
      <c r="Q41" s="5" t="s">
        <v>24</v>
      </c>
      <c r="R41" s="6">
        <v>76</v>
      </c>
      <c r="S41" s="6">
        <v>4576.8999999999996</v>
      </c>
      <c r="T41" s="6">
        <v>5126.1279999999997</v>
      </c>
      <c r="U41" s="3">
        <v>915.38</v>
      </c>
      <c r="V41" s="4" t="s">
        <v>40</v>
      </c>
    </row>
    <row r="42" spans="1:22" ht="18" customHeight="1" x14ac:dyDescent="0.2">
      <c r="A42" s="12" t="s">
        <v>61</v>
      </c>
      <c r="B42" s="12">
        <v>2020</v>
      </c>
      <c r="C42" s="12" t="s">
        <v>7</v>
      </c>
      <c r="D42" s="12" t="s">
        <v>53</v>
      </c>
      <c r="E42" s="12" t="s">
        <v>54</v>
      </c>
      <c r="F42" s="12" t="s">
        <v>55</v>
      </c>
      <c r="G42" s="12" t="s">
        <v>56</v>
      </c>
      <c r="H42" s="12" t="s">
        <v>57</v>
      </c>
      <c r="I42" s="12" t="s">
        <v>60</v>
      </c>
      <c r="J42" s="12">
        <v>767</v>
      </c>
      <c r="K42" s="12">
        <v>1096.81</v>
      </c>
      <c r="L42" s="10"/>
      <c r="N42" s="1">
        <v>2020</v>
      </c>
      <c r="O42" s="1" t="s">
        <v>2</v>
      </c>
      <c r="P42" s="1" t="s">
        <v>15</v>
      </c>
      <c r="Q42" s="5" t="s">
        <v>25</v>
      </c>
      <c r="R42" s="6">
        <v>46</v>
      </c>
      <c r="S42" s="6">
        <v>200</v>
      </c>
      <c r="T42" s="6">
        <v>224</v>
      </c>
      <c r="U42" s="3">
        <v>40</v>
      </c>
      <c r="V42" s="4" t="s">
        <v>40</v>
      </c>
    </row>
    <row r="43" spans="1:22" ht="18" customHeight="1" x14ac:dyDescent="0.2">
      <c r="A43" s="12" t="s">
        <v>59</v>
      </c>
      <c r="B43" s="12">
        <v>2020</v>
      </c>
      <c r="C43" s="12" t="s">
        <v>7</v>
      </c>
      <c r="D43" s="12" t="s">
        <v>53</v>
      </c>
      <c r="E43" s="12" t="s">
        <v>54</v>
      </c>
      <c r="F43" s="12" t="s">
        <v>55</v>
      </c>
      <c r="G43" s="12" t="s">
        <v>56</v>
      </c>
      <c r="H43" s="12" t="s">
        <v>57</v>
      </c>
      <c r="I43" s="12" t="s">
        <v>60</v>
      </c>
      <c r="J43" s="12">
        <v>285</v>
      </c>
      <c r="K43" s="12">
        <v>407.55</v>
      </c>
      <c r="L43" s="10"/>
      <c r="N43" s="1">
        <v>2020</v>
      </c>
      <c r="O43" s="1" t="s">
        <v>2</v>
      </c>
      <c r="P43" s="1" t="s">
        <v>15</v>
      </c>
      <c r="Q43" s="5" t="s">
        <v>23</v>
      </c>
      <c r="R43" s="6">
        <v>34</v>
      </c>
      <c r="S43" s="6">
        <v>4576.8</v>
      </c>
      <c r="T43" s="6">
        <v>5126.0160000000005</v>
      </c>
      <c r="U43" s="3">
        <v>915.36000000000013</v>
      </c>
      <c r="V43" s="4" t="s">
        <v>42</v>
      </c>
    </row>
    <row r="44" spans="1:22" ht="18" customHeight="1" x14ac:dyDescent="0.2">
      <c r="A44" s="12" t="s">
        <v>52</v>
      </c>
      <c r="B44" s="12">
        <v>2020</v>
      </c>
      <c r="C44" s="12" t="s">
        <v>7</v>
      </c>
      <c r="D44" s="12" t="s">
        <v>53</v>
      </c>
      <c r="E44" s="12" t="s">
        <v>54</v>
      </c>
      <c r="F44" s="12" t="s">
        <v>55</v>
      </c>
      <c r="G44" s="12" t="s">
        <v>56</v>
      </c>
      <c r="H44" s="12" t="s">
        <v>57</v>
      </c>
      <c r="I44" s="12" t="s">
        <v>60</v>
      </c>
      <c r="J44" s="12">
        <v>279</v>
      </c>
      <c r="K44" s="12">
        <v>398.97</v>
      </c>
      <c r="L44" s="10"/>
      <c r="N44" s="1">
        <v>2020</v>
      </c>
      <c r="O44" s="1" t="s">
        <v>2</v>
      </c>
      <c r="P44" s="1" t="s">
        <v>13</v>
      </c>
      <c r="Q44" s="2" t="s">
        <v>34</v>
      </c>
      <c r="R44" s="3">
        <v>7</v>
      </c>
      <c r="S44" s="3">
        <v>200</v>
      </c>
      <c r="T44" s="3">
        <v>224</v>
      </c>
      <c r="U44" s="3">
        <v>40</v>
      </c>
      <c r="V44" s="4" t="s">
        <v>42</v>
      </c>
    </row>
    <row r="45" spans="1:22" ht="18" customHeight="1" x14ac:dyDescent="0.2">
      <c r="A45" s="12" t="s">
        <v>61</v>
      </c>
      <c r="B45" s="12">
        <v>2020</v>
      </c>
      <c r="C45" s="12" t="s">
        <v>7</v>
      </c>
      <c r="D45" s="12" t="s">
        <v>53</v>
      </c>
      <c r="E45" s="12" t="s">
        <v>54</v>
      </c>
      <c r="F45" s="12" t="s">
        <v>55</v>
      </c>
      <c r="G45" s="12" t="s">
        <v>56</v>
      </c>
      <c r="H45" s="12" t="s">
        <v>57</v>
      </c>
      <c r="I45" s="12" t="s">
        <v>60</v>
      </c>
      <c r="J45" s="12">
        <v>213</v>
      </c>
      <c r="K45" s="12">
        <v>304.59000000000003</v>
      </c>
      <c r="L45" s="10"/>
      <c r="N45" s="1">
        <v>2020</v>
      </c>
      <c r="O45" s="1" t="s">
        <v>2</v>
      </c>
      <c r="P45" s="1" t="s">
        <v>15</v>
      </c>
      <c r="Q45" s="5" t="s">
        <v>27</v>
      </c>
      <c r="R45" s="6">
        <v>3</v>
      </c>
      <c r="S45" s="6">
        <v>3333</v>
      </c>
      <c r="T45" s="6">
        <v>5126.576</v>
      </c>
      <c r="U45" s="3">
        <v>666.6</v>
      </c>
      <c r="V45" s="4" t="s">
        <v>42</v>
      </c>
    </row>
    <row r="46" spans="1:22" ht="18" customHeight="1" x14ac:dyDescent="0.2">
      <c r="A46" s="12" t="s">
        <v>61</v>
      </c>
      <c r="B46" s="12">
        <v>2020</v>
      </c>
      <c r="C46" s="12" t="s">
        <v>7</v>
      </c>
      <c r="D46" s="12" t="s">
        <v>53</v>
      </c>
      <c r="E46" s="12" t="s">
        <v>54</v>
      </c>
      <c r="F46" s="12" t="s">
        <v>55</v>
      </c>
      <c r="G46" s="12" t="s">
        <v>56</v>
      </c>
      <c r="H46" s="12" t="s">
        <v>57</v>
      </c>
      <c r="I46" s="12" t="s">
        <v>60</v>
      </c>
      <c r="J46" s="12">
        <v>753</v>
      </c>
      <c r="K46" s="12">
        <v>526.24</v>
      </c>
      <c r="L46" s="10"/>
      <c r="N46" s="1">
        <v>2020</v>
      </c>
      <c r="O46" s="1" t="s">
        <v>2</v>
      </c>
      <c r="P46" s="1" t="s">
        <v>32</v>
      </c>
      <c r="Q46" s="5" t="s">
        <v>32</v>
      </c>
      <c r="R46" s="6">
        <v>2</v>
      </c>
      <c r="S46" s="6">
        <v>6600</v>
      </c>
      <c r="T46" s="6">
        <v>7392</v>
      </c>
      <c r="U46" s="3">
        <v>1320</v>
      </c>
      <c r="V46" s="4" t="s">
        <v>42</v>
      </c>
    </row>
    <row r="47" spans="1:22" ht="18" customHeight="1" x14ac:dyDescent="0.2">
      <c r="A47" s="12" t="s">
        <v>52</v>
      </c>
      <c r="B47" s="12">
        <v>2020</v>
      </c>
      <c r="C47" s="12" t="s">
        <v>7</v>
      </c>
      <c r="D47" s="12" t="s">
        <v>53</v>
      </c>
      <c r="E47" s="12" t="s">
        <v>54</v>
      </c>
      <c r="F47" s="12" t="s">
        <v>55</v>
      </c>
      <c r="G47" s="12" t="s">
        <v>56</v>
      </c>
      <c r="H47" s="12" t="s">
        <v>57</v>
      </c>
      <c r="I47" s="12" t="s">
        <v>60</v>
      </c>
      <c r="J47" s="12">
        <v>806</v>
      </c>
      <c r="K47" s="12">
        <v>526.24</v>
      </c>
      <c r="L47" s="10"/>
      <c r="N47" s="1">
        <v>2020</v>
      </c>
      <c r="O47" s="1" t="s">
        <v>3</v>
      </c>
      <c r="P47" s="1" t="s">
        <v>14</v>
      </c>
      <c r="Q47" s="2" t="s">
        <v>36</v>
      </c>
      <c r="R47" s="3">
        <v>3566</v>
      </c>
      <c r="S47" s="3">
        <v>4577.3</v>
      </c>
      <c r="T47" s="3">
        <v>5126.576</v>
      </c>
      <c r="U47" s="3">
        <v>915.46</v>
      </c>
      <c r="V47" s="4" t="s">
        <v>42</v>
      </c>
    </row>
    <row r="48" spans="1:22" ht="18" customHeight="1" x14ac:dyDescent="0.2">
      <c r="A48" s="12" t="s">
        <v>61</v>
      </c>
      <c r="B48" s="12">
        <v>2020</v>
      </c>
      <c r="C48" s="12" t="s">
        <v>7</v>
      </c>
      <c r="D48" s="12" t="s">
        <v>53</v>
      </c>
      <c r="E48" s="12" t="s">
        <v>54</v>
      </c>
      <c r="F48" s="12" t="s">
        <v>55</v>
      </c>
      <c r="G48" s="12" t="s">
        <v>56</v>
      </c>
      <c r="H48" s="12" t="s">
        <v>57</v>
      </c>
      <c r="I48" s="12" t="s">
        <v>60</v>
      </c>
      <c r="J48" s="12">
        <v>217</v>
      </c>
      <c r="K48" s="12">
        <v>310.31</v>
      </c>
      <c r="L48" s="10"/>
      <c r="N48" s="1">
        <v>2020</v>
      </c>
      <c r="O48" s="1" t="s">
        <v>3</v>
      </c>
      <c r="P48" s="1" t="s">
        <v>14</v>
      </c>
      <c r="Q48" s="2" t="s">
        <v>37</v>
      </c>
      <c r="R48" s="3">
        <v>2498</v>
      </c>
      <c r="S48" s="3">
        <v>8000</v>
      </c>
      <c r="T48" s="3">
        <v>8960</v>
      </c>
      <c r="U48" s="3">
        <v>1600</v>
      </c>
      <c r="V48" s="4" t="s">
        <v>42</v>
      </c>
    </row>
    <row r="49" spans="1:22" ht="18" customHeight="1" x14ac:dyDescent="0.2">
      <c r="A49" s="12" t="s">
        <v>52</v>
      </c>
      <c r="B49" s="12">
        <v>2020</v>
      </c>
      <c r="C49" s="12" t="s">
        <v>7</v>
      </c>
      <c r="D49" s="12" t="s">
        <v>53</v>
      </c>
      <c r="E49" s="12" t="s">
        <v>54</v>
      </c>
      <c r="F49" s="12" t="s">
        <v>55</v>
      </c>
      <c r="G49" s="12" t="s">
        <v>56</v>
      </c>
      <c r="H49" s="12" t="s">
        <v>57</v>
      </c>
      <c r="I49" s="12" t="s">
        <v>60</v>
      </c>
      <c r="J49" s="12">
        <v>259</v>
      </c>
      <c r="K49" s="12">
        <v>370.37</v>
      </c>
      <c r="L49" s="10"/>
      <c r="N49" s="1">
        <v>2020</v>
      </c>
      <c r="O49" s="1" t="s">
        <v>3</v>
      </c>
      <c r="P49" s="1" t="s">
        <v>13</v>
      </c>
      <c r="Q49" s="2" t="s">
        <v>35</v>
      </c>
      <c r="R49" s="3">
        <v>1245</v>
      </c>
      <c r="S49" s="3">
        <v>4577.2</v>
      </c>
      <c r="T49" s="3">
        <v>5126.4639999999999</v>
      </c>
      <c r="U49" s="3">
        <v>915.44</v>
      </c>
      <c r="V49" s="4" t="s">
        <v>42</v>
      </c>
    </row>
    <row r="50" spans="1:22" ht="18" customHeight="1" x14ac:dyDescent="0.2">
      <c r="A50" s="12" t="s">
        <v>61</v>
      </c>
      <c r="B50" s="12">
        <v>2020</v>
      </c>
      <c r="C50" s="12" t="s">
        <v>7</v>
      </c>
      <c r="D50" s="12" t="s">
        <v>53</v>
      </c>
      <c r="E50" s="12" t="s">
        <v>54</v>
      </c>
      <c r="F50" s="12" t="s">
        <v>55</v>
      </c>
      <c r="G50" s="12" t="s">
        <v>56</v>
      </c>
      <c r="H50" s="12" t="s">
        <v>57</v>
      </c>
      <c r="I50" s="12" t="s">
        <v>60</v>
      </c>
      <c r="J50" s="12">
        <v>187</v>
      </c>
      <c r="K50" s="12">
        <v>267.40999999999997</v>
      </c>
      <c r="L50" s="10"/>
      <c r="N50" s="1">
        <v>2020</v>
      </c>
      <c r="O50" s="1" t="s">
        <v>3</v>
      </c>
      <c r="P50" s="1" t="s">
        <v>38</v>
      </c>
      <c r="Q50" s="5" t="s">
        <v>30</v>
      </c>
      <c r="R50" s="6">
        <v>644</v>
      </c>
      <c r="S50" s="6">
        <v>5743.5</v>
      </c>
      <c r="T50" s="6">
        <v>6432.72</v>
      </c>
      <c r="U50" s="3">
        <v>1148.7</v>
      </c>
      <c r="V50" s="4" t="s">
        <v>42</v>
      </c>
    </row>
    <row r="51" spans="1:22" ht="18" customHeight="1" x14ac:dyDescent="0.2">
      <c r="A51" s="12" t="s">
        <v>52</v>
      </c>
      <c r="B51" s="12">
        <v>2020</v>
      </c>
      <c r="C51" s="12" t="s">
        <v>7</v>
      </c>
      <c r="D51" s="12" t="s">
        <v>53</v>
      </c>
      <c r="E51" s="12" t="s">
        <v>54</v>
      </c>
      <c r="F51" s="12" t="s">
        <v>55</v>
      </c>
      <c r="G51" s="12" t="s">
        <v>56</v>
      </c>
      <c r="H51" s="12" t="s">
        <v>57</v>
      </c>
      <c r="I51" s="12" t="s">
        <v>58</v>
      </c>
      <c r="J51" s="12">
        <v>287</v>
      </c>
      <c r="K51" s="12">
        <v>410.40999999999997</v>
      </c>
      <c r="L51" s="10"/>
      <c r="N51" s="1">
        <v>2020</v>
      </c>
      <c r="O51" s="1" t="s">
        <v>3</v>
      </c>
      <c r="P51" s="1" t="s">
        <v>12</v>
      </c>
      <c r="Q51" s="5" t="s">
        <v>29</v>
      </c>
      <c r="R51" s="6">
        <v>643</v>
      </c>
      <c r="S51" s="6">
        <v>7000</v>
      </c>
      <c r="T51" s="6">
        <v>7840</v>
      </c>
      <c r="U51" s="3">
        <v>1400</v>
      </c>
      <c r="V51" s="4" t="s">
        <v>42</v>
      </c>
    </row>
    <row r="52" spans="1:22" ht="18" customHeight="1" x14ac:dyDescent="0.2">
      <c r="A52" s="12" t="s">
        <v>59</v>
      </c>
      <c r="B52" s="12">
        <v>2020</v>
      </c>
      <c r="C52" s="12" t="s">
        <v>7</v>
      </c>
      <c r="D52" s="12" t="s">
        <v>53</v>
      </c>
      <c r="E52" s="12" t="s">
        <v>54</v>
      </c>
      <c r="F52" s="12" t="s">
        <v>55</v>
      </c>
      <c r="G52" s="12" t="s">
        <v>64</v>
      </c>
      <c r="H52" s="12" t="s">
        <v>57</v>
      </c>
      <c r="I52" s="12" t="s">
        <v>58</v>
      </c>
      <c r="J52" s="12">
        <v>281</v>
      </c>
      <c r="K52" s="12">
        <v>401.83</v>
      </c>
      <c r="L52" s="10"/>
      <c r="N52" s="1">
        <v>2020</v>
      </c>
      <c r="O52" s="1" t="s">
        <v>3</v>
      </c>
      <c r="P52" s="1" t="s">
        <v>38</v>
      </c>
      <c r="Q52" s="5" t="s">
        <v>31</v>
      </c>
      <c r="R52" s="6">
        <v>455</v>
      </c>
      <c r="S52" s="6">
        <v>4578.6000000000004</v>
      </c>
      <c r="T52" s="6">
        <v>5128.0320000000002</v>
      </c>
      <c r="U52" s="3">
        <v>915.72000000000014</v>
      </c>
      <c r="V52" s="4" t="s">
        <v>42</v>
      </c>
    </row>
    <row r="53" spans="1:22" ht="18" customHeight="1" x14ac:dyDescent="0.2">
      <c r="A53" s="12" t="s">
        <v>59</v>
      </c>
      <c r="B53" s="12">
        <v>2020</v>
      </c>
      <c r="C53" s="12" t="s">
        <v>7</v>
      </c>
      <c r="D53" s="12" t="s">
        <v>53</v>
      </c>
      <c r="E53" s="12" t="s">
        <v>54</v>
      </c>
      <c r="F53" s="12" t="s">
        <v>55</v>
      </c>
      <c r="G53" s="12" t="s">
        <v>64</v>
      </c>
      <c r="H53" s="12" t="s">
        <v>57</v>
      </c>
      <c r="I53" s="12" t="s">
        <v>58</v>
      </c>
      <c r="J53" s="12">
        <v>275</v>
      </c>
      <c r="K53" s="12">
        <v>393.25</v>
      </c>
      <c r="L53" s="10"/>
      <c r="N53" s="1">
        <v>2020</v>
      </c>
      <c r="O53" s="1" t="s">
        <v>3</v>
      </c>
      <c r="P53" s="1" t="s">
        <v>12</v>
      </c>
      <c r="Q53" s="5" t="s">
        <v>28</v>
      </c>
      <c r="R53" s="7">
        <v>345</v>
      </c>
      <c r="S53" s="7">
        <v>7000</v>
      </c>
      <c r="T53" s="7">
        <v>7840</v>
      </c>
      <c r="U53" s="3">
        <v>1400</v>
      </c>
      <c r="V53" s="4" t="s">
        <v>42</v>
      </c>
    </row>
    <row r="54" spans="1:22" ht="18" customHeight="1" x14ac:dyDescent="0.2">
      <c r="A54" s="12" t="s">
        <v>52</v>
      </c>
      <c r="B54" s="12">
        <v>2020</v>
      </c>
      <c r="C54" s="12" t="s">
        <v>7</v>
      </c>
      <c r="D54" s="12" t="s">
        <v>53</v>
      </c>
      <c r="E54" s="12" t="s">
        <v>54</v>
      </c>
      <c r="F54" s="12" t="s">
        <v>55</v>
      </c>
      <c r="G54" s="12" t="s">
        <v>64</v>
      </c>
      <c r="H54" s="12" t="s">
        <v>57</v>
      </c>
      <c r="I54" s="12" t="s">
        <v>60</v>
      </c>
      <c r="J54" s="12">
        <v>215</v>
      </c>
      <c r="K54" s="12">
        <v>307.45</v>
      </c>
      <c r="L54" s="10"/>
      <c r="N54" s="1">
        <v>2020</v>
      </c>
      <c r="O54" s="1" t="s">
        <v>3</v>
      </c>
      <c r="P54" s="1" t="s">
        <v>13</v>
      </c>
      <c r="Q54" s="2" t="s">
        <v>33</v>
      </c>
      <c r="R54" s="3">
        <v>122</v>
      </c>
      <c r="S54" s="3">
        <v>100</v>
      </c>
      <c r="T54" s="3">
        <v>112</v>
      </c>
      <c r="U54" s="3">
        <v>20</v>
      </c>
      <c r="V54" s="4" t="s">
        <v>42</v>
      </c>
    </row>
    <row r="55" spans="1:22" ht="18" customHeight="1" x14ac:dyDescent="0.2">
      <c r="A55" s="12" t="s">
        <v>62</v>
      </c>
      <c r="B55" s="12">
        <v>2020</v>
      </c>
      <c r="C55" s="12" t="s">
        <v>7</v>
      </c>
      <c r="D55" s="12" t="s">
        <v>53</v>
      </c>
      <c r="E55" s="12" t="s">
        <v>54</v>
      </c>
      <c r="F55" s="12" t="s">
        <v>55</v>
      </c>
      <c r="G55" s="12" t="s">
        <v>64</v>
      </c>
      <c r="H55" s="12" t="s">
        <v>57</v>
      </c>
      <c r="I55" s="12" t="s">
        <v>60</v>
      </c>
      <c r="J55" s="12">
        <v>263</v>
      </c>
      <c r="K55" s="12">
        <v>376.09000000000003</v>
      </c>
      <c r="L55" s="10"/>
      <c r="N55" s="1">
        <v>2020</v>
      </c>
      <c r="O55" s="1" t="s">
        <v>3</v>
      </c>
      <c r="P55" s="1" t="s">
        <v>15</v>
      </c>
      <c r="Q55" s="5" t="s">
        <v>26</v>
      </c>
      <c r="R55" s="6">
        <v>78</v>
      </c>
      <c r="S55" s="6">
        <v>4577.2</v>
      </c>
      <c r="T55" s="6">
        <v>5126.4639999999999</v>
      </c>
      <c r="U55" s="3">
        <v>915.44</v>
      </c>
      <c r="V55" s="4" t="s">
        <v>42</v>
      </c>
    </row>
    <row r="56" spans="1:22" ht="18" customHeight="1" x14ac:dyDescent="0.2">
      <c r="A56" s="12" t="s">
        <v>59</v>
      </c>
      <c r="B56" s="12">
        <v>2020</v>
      </c>
      <c r="C56" s="12" t="s">
        <v>7</v>
      </c>
      <c r="D56" s="12" t="s">
        <v>53</v>
      </c>
      <c r="E56" s="12" t="s">
        <v>54</v>
      </c>
      <c r="F56" s="12" t="s">
        <v>55</v>
      </c>
      <c r="G56" s="12" t="s">
        <v>64</v>
      </c>
      <c r="H56" s="12" t="s">
        <v>57</v>
      </c>
      <c r="I56" s="12" t="s">
        <v>60</v>
      </c>
      <c r="J56" s="12">
        <v>776</v>
      </c>
      <c r="K56" s="12">
        <v>1109.68</v>
      </c>
      <c r="L56" s="10"/>
      <c r="N56" s="1">
        <v>2020</v>
      </c>
      <c r="O56" s="1" t="s">
        <v>3</v>
      </c>
      <c r="P56" s="1" t="s">
        <v>15</v>
      </c>
      <c r="Q56" s="5" t="s">
        <v>24</v>
      </c>
      <c r="R56" s="6">
        <v>76</v>
      </c>
      <c r="S56" s="6">
        <v>4576.8999999999996</v>
      </c>
      <c r="T56" s="6">
        <v>5126.1279999999997</v>
      </c>
      <c r="U56" s="3">
        <v>915.38</v>
      </c>
      <c r="V56" s="4" t="s">
        <v>42</v>
      </c>
    </row>
    <row r="57" spans="1:22" ht="18" customHeight="1" x14ac:dyDescent="0.2">
      <c r="A57" s="12" t="s">
        <v>52</v>
      </c>
      <c r="B57" s="12">
        <v>2020</v>
      </c>
      <c r="C57" s="12" t="s">
        <v>11</v>
      </c>
      <c r="D57" s="12" t="s">
        <v>53</v>
      </c>
      <c r="E57" s="12" t="s">
        <v>54</v>
      </c>
      <c r="F57" s="12" t="s">
        <v>55</v>
      </c>
      <c r="G57" s="12" t="s">
        <v>64</v>
      </c>
      <c r="H57" s="12" t="s">
        <v>57</v>
      </c>
      <c r="I57" s="12" t="s">
        <v>58</v>
      </c>
      <c r="J57" s="12">
        <v>224</v>
      </c>
      <c r="K57" s="12">
        <v>526.24</v>
      </c>
      <c r="L57" s="10"/>
      <c r="N57" s="1">
        <v>2020</v>
      </c>
      <c r="O57" s="1" t="s">
        <v>3</v>
      </c>
      <c r="P57" s="1" t="s">
        <v>15</v>
      </c>
      <c r="Q57" s="5" t="s">
        <v>25</v>
      </c>
      <c r="R57" s="6">
        <v>46</v>
      </c>
      <c r="S57" s="6">
        <v>200</v>
      </c>
      <c r="T57" s="6">
        <v>224</v>
      </c>
      <c r="U57" s="3">
        <v>40</v>
      </c>
      <c r="V57" s="4" t="s">
        <v>42</v>
      </c>
    </row>
    <row r="58" spans="1:22" ht="18" customHeight="1" x14ac:dyDescent="0.2">
      <c r="A58" s="12" t="s">
        <v>52</v>
      </c>
      <c r="B58" s="12">
        <v>2020</v>
      </c>
      <c r="C58" s="12" t="s">
        <v>11</v>
      </c>
      <c r="D58" s="12" t="s">
        <v>53</v>
      </c>
      <c r="E58" s="12" t="s">
        <v>54</v>
      </c>
      <c r="F58" s="12" t="s">
        <v>55</v>
      </c>
      <c r="G58" s="12" t="s">
        <v>64</v>
      </c>
      <c r="H58" s="12" t="s">
        <v>57</v>
      </c>
      <c r="I58" s="12" t="s">
        <v>58</v>
      </c>
      <c r="J58" s="12">
        <v>218</v>
      </c>
      <c r="K58" s="12">
        <v>526.24</v>
      </c>
      <c r="L58" s="10"/>
      <c r="N58" s="1">
        <v>2020</v>
      </c>
      <c r="O58" s="1" t="s">
        <v>3</v>
      </c>
      <c r="P58" s="1" t="s">
        <v>15</v>
      </c>
      <c r="Q58" s="5" t="s">
        <v>23</v>
      </c>
      <c r="R58" s="6">
        <v>34</v>
      </c>
      <c r="S58" s="6">
        <v>4576.8</v>
      </c>
      <c r="T58" s="6">
        <v>5126.0160000000005</v>
      </c>
      <c r="U58" s="3">
        <v>915.36000000000013</v>
      </c>
      <c r="V58" s="4" t="s">
        <v>42</v>
      </c>
    </row>
    <row r="59" spans="1:22" ht="18" customHeight="1" x14ac:dyDescent="0.2">
      <c r="A59" s="12" t="s">
        <v>52</v>
      </c>
      <c r="B59" s="12">
        <v>2020</v>
      </c>
      <c r="C59" s="12" t="s">
        <v>11</v>
      </c>
      <c r="D59" s="12" t="s">
        <v>53</v>
      </c>
      <c r="E59" s="12" t="s">
        <v>54</v>
      </c>
      <c r="F59" s="12" t="s">
        <v>55</v>
      </c>
      <c r="G59" s="12" t="s">
        <v>64</v>
      </c>
      <c r="H59" s="12" t="s">
        <v>57</v>
      </c>
      <c r="I59" s="12" t="s">
        <v>58</v>
      </c>
      <c r="J59" s="12">
        <v>212</v>
      </c>
      <c r="K59" s="12">
        <v>526.24</v>
      </c>
      <c r="L59" s="10"/>
      <c r="N59" s="1">
        <v>2020</v>
      </c>
      <c r="O59" s="1" t="s">
        <v>3</v>
      </c>
      <c r="P59" s="1" t="s">
        <v>13</v>
      </c>
      <c r="Q59" s="2" t="s">
        <v>34</v>
      </c>
      <c r="R59" s="3">
        <v>7</v>
      </c>
      <c r="S59" s="3">
        <v>200</v>
      </c>
      <c r="T59" s="3">
        <v>224</v>
      </c>
      <c r="U59" s="3">
        <v>40</v>
      </c>
      <c r="V59" s="4" t="s">
        <v>42</v>
      </c>
    </row>
    <row r="60" spans="1:22" ht="18" customHeight="1" x14ac:dyDescent="0.2">
      <c r="A60" s="12" t="s">
        <v>52</v>
      </c>
      <c r="B60" s="12">
        <v>2020</v>
      </c>
      <c r="C60" s="12" t="s">
        <v>11</v>
      </c>
      <c r="D60" s="12" t="s">
        <v>53</v>
      </c>
      <c r="E60" s="12" t="s">
        <v>54</v>
      </c>
      <c r="F60" s="12" t="s">
        <v>55</v>
      </c>
      <c r="G60" s="12" t="s">
        <v>64</v>
      </c>
      <c r="H60" s="12" t="s">
        <v>57</v>
      </c>
      <c r="I60" s="12" t="s">
        <v>60</v>
      </c>
      <c r="J60" s="12">
        <v>194</v>
      </c>
      <c r="K60" s="12">
        <v>277.42</v>
      </c>
      <c r="L60" s="10"/>
      <c r="N60" s="1">
        <v>2020</v>
      </c>
      <c r="O60" s="1" t="s">
        <v>3</v>
      </c>
      <c r="P60" s="1" t="s">
        <v>15</v>
      </c>
      <c r="Q60" s="5" t="s">
        <v>27</v>
      </c>
      <c r="R60" s="6">
        <v>3</v>
      </c>
      <c r="S60" s="6">
        <v>4577.3</v>
      </c>
      <c r="T60" s="6">
        <v>5126.576</v>
      </c>
      <c r="U60" s="3">
        <v>915.46</v>
      </c>
      <c r="V60" s="4" t="s">
        <v>42</v>
      </c>
    </row>
    <row r="61" spans="1:22" ht="18" customHeight="1" x14ac:dyDescent="0.2">
      <c r="A61" s="12" t="s">
        <v>59</v>
      </c>
      <c r="B61" s="12">
        <v>2020</v>
      </c>
      <c r="C61" s="12" t="s">
        <v>11</v>
      </c>
      <c r="D61" s="12" t="s">
        <v>53</v>
      </c>
      <c r="E61" s="12" t="s">
        <v>54</v>
      </c>
      <c r="F61" s="12" t="s">
        <v>55</v>
      </c>
      <c r="G61" s="12" t="s">
        <v>64</v>
      </c>
      <c r="H61" s="12" t="s">
        <v>57</v>
      </c>
      <c r="I61" s="12" t="s">
        <v>60</v>
      </c>
      <c r="J61" s="12">
        <v>242</v>
      </c>
      <c r="K61" s="12">
        <v>346.06</v>
      </c>
      <c r="L61" s="10"/>
      <c r="N61" s="1">
        <v>2020</v>
      </c>
      <c r="O61" s="1" t="s">
        <v>3</v>
      </c>
      <c r="P61" s="1" t="s">
        <v>32</v>
      </c>
      <c r="Q61" s="5" t="s">
        <v>32</v>
      </c>
      <c r="R61" s="6">
        <v>2</v>
      </c>
      <c r="S61" s="6">
        <v>6600</v>
      </c>
      <c r="T61" s="6">
        <v>7392</v>
      </c>
      <c r="U61" s="3">
        <v>1320</v>
      </c>
      <c r="V61" s="4" t="s">
        <v>42</v>
      </c>
    </row>
    <row r="62" spans="1:22" ht="18" customHeight="1" x14ac:dyDescent="0.2">
      <c r="A62" s="12" t="s">
        <v>59</v>
      </c>
      <c r="B62" s="12">
        <v>2020</v>
      </c>
      <c r="C62" s="12" t="s">
        <v>11</v>
      </c>
      <c r="D62" s="12" t="s">
        <v>53</v>
      </c>
      <c r="E62" s="12" t="s">
        <v>54</v>
      </c>
      <c r="F62" s="12" t="s">
        <v>55</v>
      </c>
      <c r="G62" s="12" t="s">
        <v>64</v>
      </c>
      <c r="H62" s="12" t="s">
        <v>57</v>
      </c>
      <c r="I62" s="12" t="s">
        <v>60</v>
      </c>
      <c r="J62" s="12">
        <v>164</v>
      </c>
      <c r="K62" s="12">
        <v>234.51999999999998</v>
      </c>
      <c r="L62" s="10"/>
      <c r="N62" s="1">
        <v>2020</v>
      </c>
      <c r="O62" s="1" t="s">
        <v>4</v>
      </c>
      <c r="P62" s="1" t="s">
        <v>14</v>
      </c>
      <c r="Q62" s="2" t="s">
        <v>36</v>
      </c>
      <c r="R62" s="3">
        <v>3566</v>
      </c>
      <c r="S62" s="3">
        <v>4577.3</v>
      </c>
      <c r="T62" s="3">
        <v>5126.576</v>
      </c>
      <c r="U62" s="3">
        <v>915.46</v>
      </c>
      <c r="V62" s="4" t="s">
        <v>42</v>
      </c>
    </row>
    <row r="63" spans="1:22" ht="18" customHeight="1" x14ac:dyDescent="0.2">
      <c r="A63" s="12" t="s">
        <v>61</v>
      </c>
      <c r="B63" s="12">
        <v>2020</v>
      </c>
      <c r="C63" s="12" t="s">
        <v>11</v>
      </c>
      <c r="D63" s="12" t="s">
        <v>53</v>
      </c>
      <c r="E63" s="12" t="s">
        <v>54</v>
      </c>
      <c r="F63" s="12" t="s">
        <v>55</v>
      </c>
      <c r="G63" s="12" t="s">
        <v>64</v>
      </c>
      <c r="H63" s="12" t="s">
        <v>57</v>
      </c>
      <c r="I63" s="12" t="s">
        <v>60</v>
      </c>
      <c r="J63" s="12">
        <v>238</v>
      </c>
      <c r="K63" s="12">
        <v>340.34000000000003</v>
      </c>
      <c r="L63" s="10"/>
      <c r="N63" s="1">
        <v>2020</v>
      </c>
      <c r="O63" s="1" t="s">
        <v>4</v>
      </c>
      <c r="P63" s="1" t="s">
        <v>14</v>
      </c>
      <c r="Q63" s="2" t="s">
        <v>37</v>
      </c>
      <c r="R63" s="3">
        <v>2498</v>
      </c>
      <c r="S63" s="3">
        <v>8000</v>
      </c>
      <c r="T63" s="3">
        <v>8960</v>
      </c>
      <c r="U63" s="3">
        <v>1600</v>
      </c>
      <c r="V63" s="4" t="s">
        <v>42</v>
      </c>
    </row>
    <row r="64" spans="1:22" ht="18" customHeight="1" x14ac:dyDescent="0.2">
      <c r="A64" s="12" t="s">
        <v>52</v>
      </c>
      <c r="B64" s="12">
        <v>2020</v>
      </c>
      <c r="C64" s="12" t="s">
        <v>11</v>
      </c>
      <c r="D64" s="12" t="s">
        <v>53</v>
      </c>
      <c r="E64" s="12" t="s">
        <v>54</v>
      </c>
      <c r="F64" s="12" t="s">
        <v>55</v>
      </c>
      <c r="G64" s="12" t="s">
        <v>64</v>
      </c>
      <c r="H64" s="12" t="s">
        <v>57</v>
      </c>
      <c r="I64" s="12" t="s">
        <v>60</v>
      </c>
      <c r="J64" s="12">
        <v>166</v>
      </c>
      <c r="K64" s="12">
        <v>237.38</v>
      </c>
      <c r="L64" s="10"/>
      <c r="N64" s="1">
        <v>2020</v>
      </c>
      <c r="O64" s="1" t="s">
        <v>4</v>
      </c>
      <c r="P64" s="1" t="s">
        <v>13</v>
      </c>
      <c r="Q64" s="2" t="s">
        <v>35</v>
      </c>
      <c r="R64" s="3">
        <v>1245</v>
      </c>
      <c r="S64" s="3">
        <v>4577.2</v>
      </c>
      <c r="T64" s="3">
        <v>5126.4639999999999</v>
      </c>
      <c r="U64" s="3">
        <v>915.44</v>
      </c>
      <c r="V64" s="4" t="s">
        <v>42</v>
      </c>
    </row>
    <row r="65" spans="1:22" ht="18" customHeight="1" x14ac:dyDescent="0.2">
      <c r="A65" s="12" t="s">
        <v>61</v>
      </c>
      <c r="B65" s="12">
        <v>2020</v>
      </c>
      <c r="C65" s="12" t="s">
        <v>11</v>
      </c>
      <c r="D65" s="12" t="s">
        <v>53</v>
      </c>
      <c r="E65" s="12" t="s">
        <v>54</v>
      </c>
      <c r="F65" s="12" t="s">
        <v>55</v>
      </c>
      <c r="G65" s="12" t="s">
        <v>64</v>
      </c>
      <c r="H65" s="12" t="s">
        <v>57</v>
      </c>
      <c r="I65" s="12" t="s">
        <v>58</v>
      </c>
      <c r="J65" s="12">
        <v>222</v>
      </c>
      <c r="K65" s="12">
        <v>526.24</v>
      </c>
      <c r="L65" s="10"/>
      <c r="N65" s="1">
        <v>2020</v>
      </c>
      <c r="O65" s="1" t="s">
        <v>4</v>
      </c>
      <c r="P65" s="1" t="s">
        <v>38</v>
      </c>
      <c r="Q65" s="5" t="s">
        <v>30</v>
      </c>
      <c r="R65" s="6">
        <v>644</v>
      </c>
      <c r="S65" s="6">
        <v>5743.5</v>
      </c>
      <c r="T65" s="6">
        <v>6432.72</v>
      </c>
      <c r="U65" s="3">
        <v>1148.7</v>
      </c>
      <c r="V65" s="4" t="s">
        <v>42</v>
      </c>
    </row>
    <row r="66" spans="1:22" ht="18" customHeight="1" x14ac:dyDescent="0.2">
      <c r="A66" s="12" t="s">
        <v>52</v>
      </c>
      <c r="B66" s="12">
        <v>2020</v>
      </c>
      <c r="C66" s="12" t="s">
        <v>11</v>
      </c>
      <c r="D66" s="12" t="s">
        <v>53</v>
      </c>
      <c r="E66" s="12" t="s">
        <v>54</v>
      </c>
      <c r="F66" s="12" t="s">
        <v>55</v>
      </c>
      <c r="G66" s="12" t="s">
        <v>64</v>
      </c>
      <c r="H66" s="12" t="s">
        <v>57</v>
      </c>
      <c r="I66" s="12" t="s">
        <v>58</v>
      </c>
      <c r="J66" s="12">
        <v>216</v>
      </c>
      <c r="K66" s="12">
        <v>526.24</v>
      </c>
      <c r="L66" s="10"/>
      <c r="N66" s="1">
        <v>2020</v>
      </c>
      <c r="O66" s="1" t="s">
        <v>4</v>
      </c>
      <c r="P66" s="1" t="s">
        <v>12</v>
      </c>
      <c r="Q66" s="5" t="s">
        <v>29</v>
      </c>
      <c r="R66" s="6">
        <v>643</v>
      </c>
      <c r="S66" s="6">
        <v>7000</v>
      </c>
      <c r="T66" s="6">
        <v>7840</v>
      </c>
      <c r="U66" s="3">
        <v>1400</v>
      </c>
      <c r="V66" s="4" t="s">
        <v>40</v>
      </c>
    </row>
    <row r="67" spans="1:22" ht="18" customHeight="1" x14ac:dyDescent="0.2">
      <c r="A67" s="12" t="s">
        <v>59</v>
      </c>
      <c r="B67" s="12">
        <v>2020</v>
      </c>
      <c r="C67" s="12" t="s">
        <v>11</v>
      </c>
      <c r="D67" s="12" t="s">
        <v>53</v>
      </c>
      <c r="E67" s="12" t="s">
        <v>54</v>
      </c>
      <c r="F67" s="12" t="s">
        <v>55</v>
      </c>
      <c r="G67" s="12" t="s">
        <v>64</v>
      </c>
      <c r="H67" s="12" t="s">
        <v>57</v>
      </c>
      <c r="I67" s="12" t="s">
        <v>60</v>
      </c>
      <c r="J67" s="12">
        <v>684</v>
      </c>
      <c r="K67" s="12">
        <v>978.12</v>
      </c>
      <c r="L67" s="10"/>
      <c r="N67" s="1">
        <v>2020</v>
      </c>
      <c r="O67" s="1" t="s">
        <v>4</v>
      </c>
      <c r="P67" s="1" t="s">
        <v>38</v>
      </c>
      <c r="Q67" s="5" t="s">
        <v>31</v>
      </c>
      <c r="R67" s="6">
        <v>455</v>
      </c>
      <c r="S67" s="6">
        <v>4578.6000000000004</v>
      </c>
      <c r="T67" s="6">
        <v>5128.0320000000002</v>
      </c>
      <c r="U67" s="3">
        <v>915.72000000000014</v>
      </c>
      <c r="V67" s="4" t="s">
        <v>40</v>
      </c>
    </row>
    <row r="68" spans="1:22" ht="18" customHeight="1" x14ac:dyDescent="0.2">
      <c r="A68" s="12" t="s">
        <v>62</v>
      </c>
      <c r="B68" s="12">
        <v>2020</v>
      </c>
      <c r="C68" s="12" t="s">
        <v>11</v>
      </c>
      <c r="D68" s="12" t="s">
        <v>53</v>
      </c>
      <c r="E68" s="12" t="s">
        <v>54</v>
      </c>
      <c r="F68" s="12" t="s">
        <v>55</v>
      </c>
      <c r="G68" s="12" t="s">
        <v>64</v>
      </c>
      <c r="H68" s="12" t="s">
        <v>57</v>
      </c>
      <c r="I68" s="12" t="s">
        <v>60</v>
      </c>
      <c r="J68" s="12">
        <v>717</v>
      </c>
      <c r="K68" s="12">
        <v>1025.31</v>
      </c>
      <c r="L68" s="10"/>
      <c r="N68" s="1">
        <v>2020</v>
      </c>
      <c r="O68" s="1" t="s">
        <v>4</v>
      </c>
      <c r="P68" s="1" t="s">
        <v>12</v>
      </c>
      <c r="Q68" s="5" t="s">
        <v>28</v>
      </c>
      <c r="R68" s="7">
        <v>345</v>
      </c>
      <c r="S68" s="7">
        <v>7000</v>
      </c>
      <c r="T68" s="7">
        <v>7840</v>
      </c>
      <c r="U68" s="3">
        <v>1400</v>
      </c>
      <c r="V68" s="4" t="s">
        <v>40</v>
      </c>
    </row>
    <row r="69" spans="1:22" ht="18" customHeight="1" x14ac:dyDescent="0.2">
      <c r="A69" s="12" t="s">
        <v>59</v>
      </c>
      <c r="B69" s="12">
        <v>2020</v>
      </c>
      <c r="C69" s="12" t="s">
        <v>11</v>
      </c>
      <c r="D69" s="12" t="s">
        <v>53</v>
      </c>
      <c r="E69" s="12" t="s">
        <v>54</v>
      </c>
      <c r="F69" s="12" t="s">
        <v>55</v>
      </c>
      <c r="G69" s="12" t="s">
        <v>64</v>
      </c>
      <c r="H69" s="12" t="s">
        <v>57</v>
      </c>
      <c r="I69" s="12" t="s">
        <v>60</v>
      </c>
      <c r="J69" s="12">
        <v>770</v>
      </c>
      <c r="K69" s="12">
        <v>1101.0999999999999</v>
      </c>
      <c r="L69" s="10"/>
      <c r="N69" s="1">
        <v>2020</v>
      </c>
      <c r="O69" s="1" t="s">
        <v>4</v>
      </c>
      <c r="P69" s="1" t="s">
        <v>13</v>
      </c>
      <c r="Q69" s="2" t="s">
        <v>33</v>
      </c>
      <c r="R69" s="3">
        <v>122</v>
      </c>
      <c r="S69" s="3">
        <v>100</v>
      </c>
      <c r="T69" s="3">
        <v>112</v>
      </c>
      <c r="U69" s="3">
        <v>20</v>
      </c>
      <c r="V69" s="4" t="s">
        <v>40</v>
      </c>
    </row>
    <row r="70" spans="1:22" ht="18" customHeight="1" x14ac:dyDescent="0.2">
      <c r="A70" s="12" t="s">
        <v>59</v>
      </c>
      <c r="B70" s="12">
        <v>2020</v>
      </c>
      <c r="C70" s="12" t="s">
        <v>11</v>
      </c>
      <c r="D70" s="12" t="s">
        <v>53</v>
      </c>
      <c r="E70" s="12" t="s">
        <v>54</v>
      </c>
      <c r="F70" s="12" t="s">
        <v>55</v>
      </c>
      <c r="G70" s="12" t="s">
        <v>64</v>
      </c>
      <c r="H70" s="12" t="s">
        <v>57</v>
      </c>
      <c r="I70" s="12" t="s">
        <v>58</v>
      </c>
      <c r="J70" s="12">
        <v>225</v>
      </c>
      <c r="K70" s="12">
        <v>321.75</v>
      </c>
      <c r="L70" s="10"/>
      <c r="N70" s="1">
        <v>2020</v>
      </c>
      <c r="O70" s="1" t="s">
        <v>4</v>
      </c>
      <c r="P70" s="1" t="s">
        <v>15</v>
      </c>
      <c r="Q70" s="5" t="s">
        <v>26</v>
      </c>
      <c r="R70" s="6">
        <v>78</v>
      </c>
      <c r="S70" s="6">
        <v>4577.2</v>
      </c>
      <c r="T70" s="6">
        <v>5126.4639999999999</v>
      </c>
      <c r="U70" s="3">
        <v>915.44</v>
      </c>
      <c r="V70" s="4" t="s">
        <v>40</v>
      </c>
    </row>
    <row r="71" spans="1:22" ht="18" customHeight="1" x14ac:dyDescent="0.2">
      <c r="A71" s="12" t="s">
        <v>62</v>
      </c>
      <c r="B71" s="12">
        <v>2020</v>
      </c>
      <c r="C71" s="12" t="s">
        <v>11</v>
      </c>
      <c r="D71" s="12" t="s">
        <v>53</v>
      </c>
      <c r="E71" s="12" t="s">
        <v>54</v>
      </c>
      <c r="F71" s="12" t="s">
        <v>55</v>
      </c>
      <c r="G71" s="12" t="s">
        <v>64</v>
      </c>
      <c r="H71" s="12" t="s">
        <v>57</v>
      </c>
      <c r="I71" s="12" t="s">
        <v>58</v>
      </c>
      <c r="J71" s="12">
        <v>219</v>
      </c>
      <c r="K71" s="12">
        <v>313.17</v>
      </c>
      <c r="L71" s="10"/>
      <c r="N71" s="1">
        <v>2020</v>
      </c>
      <c r="O71" s="1" t="s">
        <v>4</v>
      </c>
      <c r="P71" s="1" t="s">
        <v>15</v>
      </c>
      <c r="Q71" s="5" t="s">
        <v>24</v>
      </c>
      <c r="R71" s="6">
        <v>76</v>
      </c>
      <c r="S71" s="6">
        <v>4576.8999999999996</v>
      </c>
      <c r="T71" s="6">
        <v>5126.1279999999997</v>
      </c>
      <c r="U71" s="3">
        <v>915.38</v>
      </c>
      <c r="V71" s="4" t="s">
        <v>40</v>
      </c>
    </row>
    <row r="72" spans="1:22" ht="18" customHeight="1" x14ac:dyDescent="0.2">
      <c r="A72" s="12" t="s">
        <v>61</v>
      </c>
      <c r="B72" s="12">
        <v>2020</v>
      </c>
      <c r="C72" s="12" t="s">
        <v>11</v>
      </c>
      <c r="D72" s="12" t="s">
        <v>53</v>
      </c>
      <c r="E72" s="12" t="s">
        <v>54</v>
      </c>
      <c r="F72" s="12" t="s">
        <v>55</v>
      </c>
      <c r="G72" s="12" t="s">
        <v>64</v>
      </c>
      <c r="H72" s="12" t="s">
        <v>57</v>
      </c>
      <c r="I72" s="12" t="s">
        <v>58</v>
      </c>
      <c r="J72" s="12">
        <v>213</v>
      </c>
      <c r="K72" s="12">
        <v>304.59000000000003</v>
      </c>
      <c r="L72" s="10"/>
      <c r="N72" s="1">
        <v>2020</v>
      </c>
      <c r="O72" s="1" t="s">
        <v>4</v>
      </c>
      <c r="P72" s="1" t="s">
        <v>15</v>
      </c>
      <c r="Q72" s="5" t="s">
        <v>25</v>
      </c>
      <c r="R72" s="6">
        <v>46</v>
      </c>
      <c r="S72" s="6">
        <v>200</v>
      </c>
      <c r="T72" s="6">
        <v>224</v>
      </c>
      <c r="U72" s="3">
        <v>40</v>
      </c>
      <c r="V72" s="4" t="s">
        <v>40</v>
      </c>
    </row>
    <row r="73" spans="1:22" ht="18" customHeight="1" x14ac:dyDescent="0.2">
      <c r="A73" s="12" t="s">
        <v>59</v>
      </c>
      <c r="B73" s="12">
        <v>2020</v>
      </c>
      <c r="C73" s="12" t="s">
        <v>11</v>
      </c>
      <c r="D73" s="12" t="s">
        <v>53</v>
      </c>
      <c r="E73" s="12" t="s">
        <v>54</v>
      </c>
      <c r="F73" s="12" t="s">
        <v>55</v>
      </c>
      <c r="G73" s="12" t="s">
        <v>64</v>
      </c>
      <c r="H73" s="12" t="s">
        <v>57</v>
      </c>
      <c r="I73" s="12" t="s">
        <v>60</v>
      </c>
      <c r="J73" s="12">
        <v>195</v>
      </c>
      <c r="K73" s="12">
        <v>278.85000000000002</v>
      </c>
      <c r="L73" s="10"/>
      <c r="N73" s="1">
        <v>2020</v>
      </c>
      <c r="O73" s="1" t="s">
        <v>4</v>
      </c>
      <c r="P73" s="1" t="s">
        <v>15</v>
      </c>
      <c r="Q73" s="5" t="s">
        <v>23</v>
      </c>
      <c r="R73" s="6">
        <v>34</v>
      </c>
      <c r="S73" s="6">
        <v>4576.8</v>
      </c>
      <c r="T73" s="6">
        <v>5126.0160000000005</v>
      </c>
      <c r="U73" s="3">
        <v>915.36000000000013</v>
      </c>
      <c r="V73" s="4" t="s">
        <v>40</v>
      </c>
    </row>
    <row r="74" spans="1:22" ht="18" customHeight="1" x14ac:dyDescent="0.2">
      <c r="A74" s="12" t="s">
        <v>59</v>
      </c>
      <c r="B74" s="12">
        <v>2020</v>
      </c>
      <c r="C74" s="12" t="s">
        <v>11</v>
      </c>
      <c r="D74" s="12" t="s">
        <v>53</v>
      </c>
      <c r="E74" s="12" t="s">
        <v>54</v>
      </c>
      <c r="F74" s="12" t="s">
        <v>55</v>
      </c>
      <c r="G74" s="12" t="s">
        <v>64</v>
      </c>
      <c r="H74" s="12" t="s">
        <v>57</v>
      </c>
      <c r="I74" s="12" t="s">
        <v>60</v>
      </c>
      <c r="J74" s="12">
        <v>810</v>
      </c>
      <c r="K74" s="12">
        <v>526.24</v>
      </c>
      <c r="L74" s="10"/>
      <c r="N74" s="1">
        <v>2020</v>
      </c>
      <c r="O74" s="1" t="s">
        <v>4</v>
      </c>
      <c r="P74" s="1" t="s">
        <v>13</v>
      </c>
      <c r="Q74" s="2" t="s">
        <v>34</v>
      </c>
      <c r="R74" s="3">
        <v>7</v>
      </c>
      <c r="S74" s="3">
        <v>200</v>
      </c>
      <c r="T74" s="3">
        <v>224</v>
      </c>
      <c r="U74" s="3">
        <v>40</v>
      </c>
      <c r="V74" s="4" t="s">
        <v>40</v>
      </c>
    </row>
    <row r="75" spans="1:22" ht="18" customHeight="1" x14ac:dyDescent="0.2">
      <c r="A75" s="12" t="s">
        <v>52</v>
      </c>
      <c r="B75" s="12">
        <v>2020</v>
      </c>
      <c r="C75" s="12" t="s">
        <v>11</v>
      </c>
      <c r="D75" s="12" t="s">
        <v>53</v>
      </c>
      <c r="E75" s="12" t="s">
        <v>54</v>
      </c>
      <c r="F75" s="12" t="s">
        <v>55</v>
      </c>
      <c r="G75" s="12" t="s">
        <v>64</v>
      </c>
      <c r="H75" s="12" t="s">
        <v>57</v>
      </c>
      <c r="I75" s="12" t="s">
        <v>60</v>
      </c>
      <c r="J75" s="12">
        <v>193</v>
      </c>
      <c r="K75" s="12">
        <v>275.99</v>
      </c>
      <c r="L75" s="10"/>
      <c r="N75" s="1">
        <v>2020</v>
      </c>
      <c r="O75" s="1" t="s">
        <v>4</v>
      </c>
      <c r="P75" s="1" t="s">
        <v>15</v>
      </c>
      <c r="Q75" s="5" t="s">
        <v>27</v>
      </c>
      <c r="R75" s="6">
        <v>3</v>
      </c>
      <c r="S75" s="6">
        <v>4577.3</v>
      </c>
      <c r="T75" s="6">
        <v>5126.576</v>
      </c>
      <c r="U75" s="3">
        <v>915.46</v>
      </c>
      <c r="V75" s="4" t="s">
        <v>40</v>
      </c>
    </row>
    <row r="76" spans="1:22" ht="18" customHeight="1" x14ac:dyDescent="0.2">
      <c r="A76" s="12" t="s">
        <v>61</v>
      </c>
      <c r="B76" s="12">
        <v>2020</v>
      </c>
      <c r="C76" s="12" t="s">
        <v>11</v>
      </c>
      <c r="D76" s="12" t="s">
        <v>53</v>
      </c>
      <c r="E76" s="12" t="s">
        <v>54</v>
      </c>
      <c r="F76" s="12" t="s">
        <v>55</v>
      </c>
      <c r="G76" s="12" t="s">
        <v>64</v>
      </c>
      <c r="H76" s="12" t="s">
        <v>57</v>
      </c>
      <c r="I76" s="12" t="s">
        <v>60</v>
      </c>
      <c r="J76" s="12">
        <v>241</v>
      </c>
      <c r="K76" s="12">
        <v>344.63</v>
      </c>
      <c r="L76" s="10"/>
      <c r="N76" s="1">
        <v>2020</v>
      </c>
      <c r="O76" s="1" t="s">
        <v>4</v>
      </c>
      <c r="P76" s="1" t="s">
        <v>32</v>
      </c>
      <c r="Q76" s="5" t="s">
        <v>32</v>
      </c>
      <c r="R76" s="6">
        <v>2</v>
      </c>
      <c r="S76" s="6">
        <v>6600</v>
      </c>
      <c r="T76" s="6">
        <v>7392</v>
      </c>
      <c r="U76" s="3">
        <v>1320</v>
      </c>
      <c r="V76" s="4" t="s">
        <v>40</v>
      </c>
    </row>
    <row r="77" spans="1:22" ht="18" customHeight="1" x14ac:dyDescent="0.2">
      <c r="A77" s="12" t="s">
        <v>52</v>
      </c>
      <c r="B77" s="12">
        <v>2020</v>
      </c>
      <c r="C77" s="12" t="s">
        <v>11</v>
      </c>
      <c r="D77" s="12" t="s">
        <v>53</v>
      </c>
      <c r="E77" s="12" t="s">
        <v>54</v>
      </c>
      <c r="F77" s="12" t="s">
        <v>55</v>
      </c>
      <c r="G77" s="12" t="s">
        <v>64</v>
      </c>
      <c r="H77" s="12" t="s">
        <v>57</v>
      </c>
      <c r="I77" s="12" t="s">
        <v>58</v>
      </c>
      <c r="J77" s="12">
        <v>221</v>
      </c>
      <c r="K77" s="12">
        <v>316.02999999999997</v>
      </c>
      <c r="L77" s="10"/>
      <c r="N77" s="1">
        <v>2020</v>
      </c>
      <c r="O77" s="1" t="s">
        <v>5</v>
      </c>
      <c r="P77" s="1" t="s">
        <v>14</v>
      </c>
      <c r="Q77" s="2" t="s">
        <v>36</v>
      </c>
      <c r="R77" s="3">
        <v>3566</v>
      </c>
      <c r="S77" s="3">
        <v>4577.3</v>
      </c>
      <c r="T77" s="3">
        <v>5126.576</v>
      </c>
      <c r="U77" s="3">
        <v>915.46</v>
      </c>
      <c r="V77" s="4" t="s">
        <v>40</v>
      </c>
    </row>
    <row r="78" spans="1:22" ht="18" customHeight="1" x14ac:dyDescent="0.2">
      <c r="A78" s="12" t="s">
        <v>59</v>
      </c>
      <c r="B78" s="12">
        <v>2020</v>
      </c>
      <c r="C78" s="12" t="s">
        <v>11</v>
      </c>
      <c r="D78" s="12" t="s">
        <v>53</v>
      </c>
      <c r="E78" s="12" t="s">
        <v>54</v>
      </c>
      <c r="F78" s="12" t="s">
        <v>55</v>
      </c>
      <c r="G78" s="12" t="s">
        <v>64</v>
      </c>
      <c r="H78" s="12" t="s">
        <v>57</v>
      </c>
      <c r="I78" s="12" t="s">
        <v>58</v>
      </c>
      <c r="J78" s="12">
        <v>215</v>
      </c>
      <c r="K78" s="12">
        <v>307.45</v>
      </c>
      <c r="L78" s="10"/>
      <c r="N78" s="1">
        <v>2020</v>
      </c>
      <c r="O78" s="1" t="s">
        <v>5</v>
      </c>
      <c r="P78" s="1" t="s">
        <v>14</v>
      </c>
      <c r="Q78" s="2" t="s">
        <v>37</v>
      </c>
      <c r="R78" s="3">
        <v>2498</v>
      </c>
      <c r="S78" s="3">
        <v>8000</v>
      </c>
      <c r="T78" s="3">
        <v>8960</v>
      </c>
      <c r="U78" s="3">
        <v>1600</v>
      </c>
      <c r="V78" s="4" t="s">
        <v>40</v>
      </c>
    </row>
    <row r="79" spans="1:22" ht="18" customHeight="1" x14ac:dyDescent="0.2">
      <c r="A79" s="12" t="s">
        <v>59</v>
      </c>
      <c r="B79" s="12">
        <v>2020</v>
      </c>
      <c r="C79" s="12" t="s">
        <v>11</v>
      </c>
      <c r="D79" s="12" t="s">
        <v>53</v>
      </c>
      <c r="E79" s="12" t="s">
        <v>54</v>
      </c>
      <c r="F79" s="12" t="s">
        <v>55</v>
      </c>
      <c r="G79" s="12" t="s">
        <v>64</v>
      </c>
      <c r="H79" s="12" t="s">
        <v>57</v>
      </c>
      <c r="I79" s="12" t="s">
        <v>60</v>
      </c>
      <c r="J79" s="12">
        <v>191</v>
      </c>
      <c r="K79" s="12">
        <v>273.13</v>
      </c>
      <c r="L79" s="10"/>
      <c r="N79" s="1">
        <v>2020</v>
      </c>
      <c r="O79" s="1" t="s">
        <v>5</v>
      </c>
      <c r="P79" s="1" t="s">
        <v>13</v>
      </c>
      <c r="Q79" s="2" t="s">
        <v>35</v>
      </c>
      <c r="R79" s="3">
        <v>1245</v>
      </c>
      <c r="S79" s="3">
        <v>4577.2</v>
      </c>
      <c r="T79" s="3">
        <v>5126.4639999999999</v>
      </c>
      <c r="U79" s="3">
        <v>915.44</v>
      </c>
      <c r="V79" s="4" t="s">
        <v>40</v>
      </c>
    </row>
    <row r="80" spans="1:22" ht="18" customHeight="1" x14ac:dyDescent="0.2">
      <c r="A80" s="12" t="s">
        <v>52</v>
      </c>
      <c r="B80" s="12">
        <v>2020</v>
      </c>
      <c r="C80" s="12" t="s">
        <v>11</v>
      </c>
      <c r="D80" s="12" t="s">
        <v>53</v>
      </c>
      <c r="E80" s="12" t="s">
        <v>54</v>
      </c>
      <c r="F80" s="12" t="s">
        <v>55</v>
      </c>
      <c r="G80" s="12" t="s">
        <v>64</v>
      </c>
      <c r="H80" s="12" t="s">
        <v>57</v>
      </c>
      <c r="I80" s="12" t="s">
        <v>60</v>
      </c>
      <c r="J80" s="12">
        <v>239</v>
      </c>
      <c r="K80" s="12">
        <v>341.77</v>
      </c>
      <c r="L80" s="10"/>
      <c r="N80" s="1">
        <v>2020</v>
      </c>
      <c r="O80" s="1" t="s">
        <v>5</v>
      </c>
      <c r="P80" s="1" t="s">
        <v>38</v>
      </c>
      <c r="Q80" s="5" t="s">
        <v>30</v>
      </c>
      <c r="R80" s="6">
        <v>644</v>
      </c>
      <c r="S80" s="6">
        <v>5743.5</v>
      </c>
      <c r="T80" s="6">
        <v>6432.72</v>
      </c>
      <c r="U80" s="3">
        <v>1148.7</v>
      </c>
      <c r="V80" s="4" t="s">
        <v>40</v>
      </c>
    </row>
    <row r="81" spans="1:22" ht="18" customHeight="1" x14ac:dyDescent="0.2">
      <c r="A81" s="12" t="s">
        <v>52</v>
      </c>
      <c r="B81" s="12">
        <v>2020</v>
      </c>
      <c r="C81" s="12" t="s">
        <v>11</v>
      </c>
      <c r="D81" s="12" t="s">
        <v>53</v>
      </c>
      <c r="E81" s="12" t="s">
        <v>54</v>
      </c>
      <c r="F81" s="12" t="s">
        <v>55</v>
      </c>
      <c r="G81" s="12" t="s">
        <v>64</v>
      </c>
      <c r="H81" s="12" t="s">
        <v>57</v>
      </c>
      <c r="I81" s="12" t="s">
        <v>60</v>
      </c>
      <c r="J81" s="12">
        <v>779</v>
      </c>
      <c r="K81" s="12">
        <v>1113.97</v>
      </c>
      <c r="L81" s="10"/>
      <c r="N81" s="1">
        <v>2020</v>
      </c>
      <c r="O81" s="1" t="s">
        <v>5</v>
      </c>
      <c r="P81" s="1" t="s">
        <v>12</v>
      </c>
      <c r="Q81" s="5" t="s">
        <v>29</v>
      </c>
      <c r="R81" s="6">
        <v>643</v>
      </c>
      <c r="S81" s="6">
        <v>7000</v>
      </c>
      <c r="T81" s="6">
        <v>7840</v>
      </c>
      <c r="U81" s="3">
        <v>1400</v>
      </c>
      <c r="V81" s="4" t="s">
        <v>40</v>
      </c>
    </row>
    <row r="82" spans="1:22" ht="18" customHeight="1" x14ac:dyDescent="0.2">
      <c r="A82" s="12" t="s">
        <v>59</v>
      </c>
      <c r="B82" s="12">
        <v>2020</v>
      </c>
      <c r="C82" s="12" t="s">
        <v>1</v>
      </c>
      <c r="D82" s="12" t="s">
        <v>53</v>
      </c>
      <c r="E82" s="12" t="s">
        <v>54</v>
      </c>
      <c r="F82" s="12" t="s">
        <v>55</v>
      </c>
      <c r="G82" s="12" t="s">
        <v>64</v>
      </c>
      <c r="H82" s="12" t="s">
        <v>57</v>
      </c>
      <c r="I82" s="12" t="s">
        <v>60</v>
      </c>
      <c r="J82" s="12">
        <v>248</v>
      </c>
      <c r="K82" s="12">
        <v>354.64</v>
      </c>
      <c r="L82" s="10"/>
      <c r="N82" s="1">
        <v>2020</v>
      </c>
      <c r="O82" s="1" t="s">
        <v>5</v>
      </c>
      <c r="P82" s="1" t="s">
        <v>38</v>
      </c>
      <c r="Q82" s="5" t="s">
        <v>31</v>
      </c>
      <c r="R82" s="6">
        <v>455</v>
      </c>
      <c r="S82" s="6">
        <v>4578.6000000000004</v>
      </c>
      <c r="T82" s="6">
        <v>5128.0320000000002</v>
      </c>
      <c r="U82" s="3">
        <v>915.72000000000014</v>
      </c>
      <c r="V82" s="4" t="s">
        <v>40</v>
      </c>
    </row>
    <row r="83" spans="1:22" ht="18" customHeight="1" x14ac:dyDescent="0.2">
      <c r="A83" s="12" t="s">
        <v>61</v>
      </c>
      <c r="B83" s="12">
        <v>2020</v>
      </c>
      <c r="C83" s="12" t="s">
        <v>1</v>
      </c>
      <c r="D83" s="12" t="s">
        <v>53</v>
      </c>
      <c r="E83" s="12" t="s">
        <v>54</v>
      </c>
      <c r="F83" s="12" t="s">
        <v>55</v>
      </c>
      <c r="G83" s="12" t="s">
        <v>64</v>
      </c>
      <c r="H83" s="12" t="s">
        <v>57</v>
      </c>
      <c r="I83" s="12" t="s">
        <v>60</v>
      </c>
      <c r="J83" s="12">
        <v>218</v>
      </c>
      <c r="K83" s="12">
        <v>311.74</v>
      </c>
      <c r="L83" s="10"/>
      <c r="N83" s="1">
        <v>2020</v>
      </c>
      <c r="O83" s="1" t="s">
        <v>5</v>
      </c>
      <c r="P83" s="1" t="s">
        <v>12</v>
      </c>
      <c r="Q83" s="5" t="s">
        <v>28</v>
      </c>
      <c r="R83" s="7">
        <v>345</v>
      </c>
      <c r="S83" s="7">
        <v>7000</v>
      </c>
      <c r="T83" s="7">
        <v>7840</v>
      </c>
      <c r="U83" s="3">
        <v>1400</v>
      </c>
      <c r="V83" s="4" t="s">
        <v>40</v>
      </c>
    </row>
    <row r="84" spans="1:22" ht="18" customHeight="1" x14ac:dyDescent="0.2">
      <c r="A84" s="12" t="s">
        <v>59</v>
      </c>
      <c r="B84" s="12">
        <v>2020</v>
      </c>
      <c r="C84" s="12" t="s">
        <v>1</v>
      </c>
      <c r="D84" s="12" t="s">
        <v>53</v>
      </c>
      <c r="E84" s="12" t="s">
        <v>54</v>
      </c>
      <c r="F84" s="12" t="s">
        <v>55</v>
      </c>
      <c r="G84" s="12" t="s">
        <v>64</v>
      </c>
      <c r="H84" s="12" t="s">
        <v>57</v>
      </c>
      <c r="I84" s="12" t="s">
        <v>60</v>
      </c>
      <c r="J84" s="12">
        <v>244</v>
      </c>
      <c r="K84" s="12">
        <v>348.92</v>
      </c>
      <c r="L84" s="10"/>
      <c r="N84" s="1">
        <v>2020</v>
      </c>
      <c r="O84" s="1" t="s">
        <v>5</v>
      </c>
      <c r="P84" s="1" t="s">
        <v>13</v>
      </c>
      <c r="Q84" s="2" t="s">
        <v>33</v>
      </c>
      <c r="R84" s="3">
        <v>122</v>
      </c>
      <c r="S84" s="3">
        <v>100</v>
      </c>
      <c r="T84" s="3">
        <v>112</v>
      </c>
      <c r="U84" s="3">
        <v>20</v>
      </c>
      <c r="V84" s="4" t="s">
        <v>40</v>
      </c>
    </row>
    <row r="85" spans="1:22" ht="18" customHeight="1" x14ac:dyDescent="0.2">
      <c r="A85" s="12" t="s">
        <v>61</v>
      </c>
      <c r="B85" s="12">
        <v>2020</v>
      </c>
      <c r="C85" s="12" t="s">
        <v>1</v>
      </c>
      <c r="D85" s="12" t="s">
        <v>53</v>
      </c>
      <c r="E85" s="12" t="s">
        <v>54</v>
      </c>
      <c r="F85" s="12" t="s">
        <v>55</v>
      </c>
      <c r="G85" s="12" t="s">
        <v>64</v>
      </c>
      <c r="H85" s="12" t="s">
        <v>57</v>
      </c>
      <c r="I85" s="12" t="s">
        <v>60</v>
      </c>
      <c r="J85" s="12">
        <v>292</v>
      </c>
      <c r="K85" s="12">
        <v>417.56</v>
      </c>
      <c r="L85" s="10"/>
      <c r="N85" s="1">
        <v>2020</v>
      </c>
      <c r="O85" s="1" t="s">
        <v>5</v>
      </c>
      <c r="P85" s="1" t="s">
        <v>15</v>
      </c>
      <c r="Q85" s="5" t="s">
        <v>26</v>
      </c>
      <c r="R85" s="6">
        <v>78</v>
      </c>
      <c r="S85" s="6">
        <v>4577.2</v>
      </c>
      <c r="T85" s="6">
        <v>5126.4639999999999</v>
      </c>
      <c r="U85" s="3">
        <v>915.44</v>
      </c>
      <c r="V85" s="4" t="s">
        <v>40</v>
      </c>
    </row>
    <row r="86" spans="1:22" ht="18" customHeight="1" x14ac:dyDescent="0.2">
      <c r="A86" s="12" t="s">
        <v>59</v>
      </c>
      <c r="B86" s="12">
        <v>2020</v>
      </c>
      <c r="C86" s="12" t="s">
        <v>1</v>
      </c>
      <c r="D86" s="12" t="s">
        <v>53</v>
      </c>
      <c r="E86" s="12" t="s">
        <v>54</v>
      </c>
      <c r="F86" s="12" t="s">
        <v>55</v>
      </c>
      <c r="G86" s="12" t="s">
        <v>64</v>
      </c>
      <c r="H86" s="12" t="s">
        <v>57</v>
      </c>
      <c r="I86" s="12" t="s">
        <v>60</v>
      </c>
      <c r="J86" s="12">
        <v>220</v>
      </c>
      <c r="K86" s="12">
        <v>314.60000000000002</v>
      </c>
      <c r="L86" s="10"/>
      <c r="N86" s="1">
        <v>2020</v>
      </c>
      <c r="O86" s="1" t="s">
        <v>5</v>
      </c>
      <c r="P86" s="1" t="s">
        <v>15</v>
      </c>
      <c r="Q86" s="5" t="s">
        <v>24</v>
      </c>
      <c r="R86" s="6">
        <v>76</v>
      </c>
      <c r="S86" s="6">
        <v>4576.8999999999996</v>
      </c>
      <c r="T86" s="6">
        <v>5126.1279999999997</v>
      </c>
      <c r="U86" s="3">
        <v>915.38</v>
      </c>
      <c r="V86" s="4" t="s">
        <v>40</v>
      </c>
    </row>
    <row r="87" spans="1:22" ht="18" customHeight="1" x14ac:dyDescent="0.2">
      <c r="A87" s="12" t="s">
        <v>61</v>
      </c>
      <c r="B87" s="12">
        <v>2020</v>
      </c>
      <c r="C87" s="12" t="s">
        <v>1</v>
      </c>
      <c r="D87" s="12" t="s">
        <v>53</v>
      </c>
      <c r="E87" s="12" t="s">
        <v>54</v>
      </c>
      <c r="F87" s="12" t="s">
        <v>55</v>
      </c>
      <c r="G87" s="12" t="s">
        <v>64</v>
      </c>
      <c r="H87" s="12" t="s">
        <v>57</v>
      </c>
      <c r="I87" s="12" t="s">
        <v>60</v>
      </c>
      <c r="J87" s="12">
        <v>675</v>
      </c>
      <c r="K87" s="12">
        <v>965.25</v>
      </c>
      <c r="L87" s="10"/>
      <c r="N87" s="1">
        <v>2020</v>
      </c>
      <c r="O87" s="1" t="s">
        <v>5</v>
      </c>
      <c r="P87" s="1" t="s">
        <v>15</v>
      </c>
      <c r="Q87" s="5" t="s">
        <v>25</v>
      </c>
      <c r="R87" s="6">
        <v>46</v>
      </c>
      <c r="S87" s="6">
        <v>200</v>
      </c>
      <c r="T87" s="6">
        <v>224</v>
      </c>
      <c r="U87" s="3">
        <v>40</v>
      </c>
      <c r="V87" s="4" t="s">
        <v>40</v>
      </c>
    </row>
    <row r="88" spans="1:22" ht="18" customHeight="1" x14ac:dyDescent="0.2">
      <c r="A88" s="12" t="s">
        <v>59</v>
      </c>
      <c r="B88" s="12">
        <v>2020</v>
      </c>
      <c r="C88" s="12" t="s">
        <v>1</v>
      </c>
      <c r="D88" s="12" t="s">
        <v>53</v>
      </c>
      <c r="E88" s="12" t="s">
        <v>54</v>
      </c>
      <c r="F88" s="12" t="s">
        <v>55</v>
      </c>
      <c r="G88" s="12" t="s">
        <v>64</v>
      </c>
      <c r="H88" s="12" t="s">
        <v>57</v>
      </c>
      <c r="I88" s="12" t="s">
        <v>60</v>
      </c>
      <c r="J88" s="12">
        <v>708</v>
      </c>
      <c r="K88" s="12">
        <v>1012.44</v>
      </c>
      <c r="L88" s="10"/>
      <c r="N88" s="1">
        <v>2020</v>
      </c>
      <c r="O88" s="1" t="s">
        <v>5</v>
      </c>
      <c r="P88" s="1" t="s">
        <v>15</v>
      </c>
      <c r="Q88" s="5" t="s">
        <v>23</v>
      </c>
      <c r="R88" s="6">
        <v>34</v>
      </c>
      <c r="S88" s="6">
        <v>4576.8</v>
      </c>
      <c r="T88" s="6">
        <v>5126.0160000000005</v>
      </c>
      <c r="U88" s="3">
        <v>915.36000000000013</v>
      </c>
      <c r="V88" s="4" t="s">
        <v>40</v>
      </c>
    </row>
    <row r="89" spans="1:22" ht="18" customHeight="1" x14ac:dyDescent="0.2">
      <c r="A89" s="12" t="s">
        <v>52</v>
      </c>
      <c r="B89" s="12">
        <v>2020</v>
      </c>
      <c r="C89" s="12" t="s">
        <v>1</v>
      </c>
      <c r="D89" s="12" t="s">
        <v>53</v>
      </c>
      <c r="E89" s="12" t="s">
        <v>54</v>
      </c>
      <c r="F89" s="12" t="s">
        <v>55</v>
      </c>
      <c r="G89" s="12" t="s">
        <v>64</v>
      </c>
      <c r="H89" s="12" t="s">
        <v>57</v>
      </c>
      <c r="I89" s="12" t="s">
        <v>60</v>
      </c>
      <c r="J89" s="12">
        <v>761</v>
      </c>
      <c r="K89" s="12">
        <v>1088.23</v>
      </c>
      <c r="L89" s="10"/>
      <c r="N89" s="1">
        <v>2020</v>
      </c>
      <c r="O89" s="1" t="s">
        <v>5</v>
      </c>
      <c r="P89" s="1" t="s">
        <v>13</v>
      </c>
      <c r="Q89" s="2" t="s">
        <v>34</v>
      </c>
      <c r="R89" s="3">
        <v>7</v>
      </c>
      <c r="S89" s="3">
        <v>200</v>
      </c>
      <c r="T89" s="3">
        <v>224</v>
      </c>
      <c r="U89" s="3">
        <v>40</v>
      </c>
      <c r="V89" s="4" t="s">
        <v>40</v>
      </c>
    </row>
    <row r="90" spans="1:22" ht="18" customHeight="1" x14ac:dyDescent="0.2">
      <c r="A90" s="12" t="s">
        <v>52</v>
      </c>
      <c r="B90" s="12">
        <v>2020</v>
      </c>
      <c r="C90" s="12" t="s">
        <v>1</v>
      </c>
      <c r="D90" s="12" t="s">
        <v>53</v>
      </c>
      <c r="E90" s="12" t="s">
        <v>54</v>
      </c>
      <c r="F90" s="12" t="s">
        <v>55</v>
      </c>
      <c r="G90" s="12" t="s">
        <v>64</v>
      </c>
      <c r="H90" s="12" t="s">
        <v>57</v>
      </c>
      <c r="I90" s="12" t="s">
        <v>60</v>
      </c>
      <c r="J90" s="12">
        <v>249</v>
      </c>
      <c r="K90" s="12">
        <v>356.07</v>
      </c>
      <c r="L90" s="10"/>
      <c r="N90" s="1">
        <v>2020</v>
      </c>
      <c r="O90" s="1" t="s">
        <v>5</v>
      </c>
      <c r="P90" s="1" t="s">
        <v>32</v>
      </c>
      <c r="Q90" s="5" t="s">
        <v>32</v>
      </c>
      <c r="R90" s="6">
        <v>3</v>
      </c>
      <c r="S90" s="6">
        <v>6600</v>
      </c>
      <c r="T90" s="6">
        <v>7392</v>
      </c>
      <c r="U90" s="3">
        <v>1320</v>
      </c>
      <c r="V90" s="4" t="s">
        <v>40</v>
      </c>
    </row>
    <row r="91" spans="1:22" ht="18" customHeight="1" x14ac:dyDescent="0.2">
      <c r="A91" s="12" t="s">
        <v>59</v>
      </c>
      <c r="B91" s="12">
        <v>2020</v>
      </c>
      <c r="C91" s="12" t="s">
        <v>1</v>
      </c>
      <c r="D91" s="12" t="s">
        <v>53</v>
      </c>
      <c r="E91" s="12" t="s">
        <v>54</v>
      </c>
      <c r="F91" s="12" t="s">
        <v>55</v>
      </c>
      <c r="G91" s="12" t="s">
        <v>64</v>
      </c>
      <c r="H91" s="12" t="s">
        <v>57</v>
      </c>
      <c r="I91" s="12" t="s">
        <v>60</v>
      </c>
      <c r="J91" s="12">
        <v>748</v>
      </c>
      <c r="K91" s="12">
        <v>526.24</v>
      </c>
      <c r="L91" s="10"/>
      <c r="N91" s="1">
        <v>2020</v>
      </c>
      <c r="O91" s="1" t="s">
        <v>5</v>
      </c>
      <c r="P91" s="1" t="s">
        <v>15</v>
      </c>
      <c r="Q91" s="5" t="s">
        <v>27</v>
      </c>
      <c r="R91" s="6">
        <v>3</v>
      </c>
      <c r="S91" s="6">
        <v>4577.3</v>
      </c>
      <c r="T91" s="6">
        <v>5126.576</v>
      </c>
      <c r="U91" s="3">
        <v>915.46</v>
      </c>
      <c r="V91" s="4" t="s">
        <v>40</v>
      </c>
    </row>
    <row r="92" spans="1:22" ht="18" customHeight="1" x14ac:dyDescent="0.2">
      <c r="A92" s="12" t="s">
        <v>61</v>
      </c>
      <c r="B92" s="12">
        <v>2020</v>
      </c>
      <c r="C92" s="12" t="s">
        <v>1</v>
      </c>
      <c r="D92" s="12" t="s">
        <v>53</v>
      </c>
      <c r="E92" s="12" t="s">
        <v>54</v>
      </c>
      <c r="F92" s="12" t="s">
        <v>55</v>
      </c>
      <c r="G92" s="12" t="s">
        <v>64</v>
      </c>
      <c r="H92" s="12" t="s">
        <v>57</v>
      </c>
      <c r="I92" s="12" t="s">
        <v>60</v>
      </c>
      <c r="J92" s="12">
        <v>801</v>
      </c>
      <c r="K92" s="12">
        <v>526.24</v>
      </c>
      <c r="L92" s="10"/>
      <c r="N92" s="1">
        <v>2020</v>
      </c>
      <c r="O92" s="1" t="s">
        <v>6</v>
      </c>
      <c r="P92" s="1" t="s">
        <v>14</v>
      </c>
      <c r="Q92" s="2" t="s">
        <v>36</v>
      </c>
      <c r="R92" s="3">
        <v>3566</v>
      </c>
      <c r="S92" s="3">
        <v>4577.3</v>
      </c>
      <c r="T92" s="3">
        <v>5126.576</v>
      </c>
      <c r="U92" s="3">
        <v>915.46</v>
      </c>
      <c r="V92" s="4" t="s">
        <v>40</v>
      </c>
    </row>
    <row r="93" spans="1:22" ht="18" customHeight="1" x14ac:dyDescent="0.2">
      <c r="A93" s="12" t="s">
        <v>59</v>
      </c>
      <c r="B93" s="12">
        <v>2020</v>
      </c>
      <c r="C93" s="12" t="s">
        <v>1</v>
      </c>
      <c r="D93" s="12" t="s">
        <v>53</v>
      </c>
      <c r="E93" s="12" t="s">
        <v>54</v>
      </c>
      <c r="F93" s="12" t="s">
        <v>55</v>
      </c>
      <c r="G93" s="12" t="s">
        <v>64</v>
      </c>
      <c r="H93" s="12" t="s">
        <v>57</v>
      </c>
      <c r="I93" s="12" t="s">
        <v>60</v>
      </c>
      <c r="J93" s="12">
        <v>247</v>
      </c>
      <c r="K93" s="12">
        <v>353.21</v>
      </c>
      <c r="L93" s="10"/>
      <c r="N93" s="1">
        <v>2020</v>
      </c>
      <c r="O93" s="1" t="s">
        <v>6</v>
      </c>
      <c r="P93" s="1" t="s">
        <v>14</v>
      </c>
      <c r="Q93" s="2" t="s">
        <v>37</v>
      </c>
      <c r="R93" s="3">
        <v>2498</v>
      </c>
      <c r="S93" s="3">
        <v>8000</v>
      </c>
      <c r="T93" s="3">
        <v>8960</v>
      </c>
      <c r="U93" s="3">
        <v>1600</v>
      </c>
      <c r="V93" s="4" t="s">
        <v>40</v>
      </c>
    </row>
    <row r="94" spans="1:22" ht="18" customHeight="1" x14ac:dyDescent="0.2">
      <c r="A94" s="12" t="s">
        <v>59</v>
      </c>
      <c r="B94" s="12">
        <v>2020</v>
      </c>
      <c r="C94" s="12" t="s">
        <v>1</v>
      </c>
      <c r="D94" s="12" t="s">
        <v>53</v>
      </c>
      <c r="E94" s="12" t="s">
        <v>54</v>
      </c>
      <c r="F94" s="12" t="s">
        <v>55</v>
      </c>
      <c r="G94" s="12" t="s">
        <v>64</v>
      </c>
      <c r="H94" s="12" t="s">
        <v>57</v>
      </c>
      <c r="I94" s="12" t="s">
        <v>60</v>
      </c>
      <c r="J94" s="12">
        <v>295</v>
      </c>
      <c r="K94" s="12">
        <v>421.85</v>
      </c>
      <c r="L94" s="10"/>
      <c r="N94" s="1">
        <v>2020</v>
      </c>
      <c r="O94" s="1" t="s">
        <v>6</v>
      </c>
      <c r="P94" s="1" t="s">
        <v>13</v>
      </c>
      <c r="Q94" s="2" t="s">
        <v>35</v>
      </c>
      <c r="R94" s="3">
        <v>1245</v>
      </c>
      <c r="S94" s="3">
        <v>4577.2</v>
      </c>
      <c r="T94" s="3">
        <v>5126.4639999999999</v>
      </c>
      <c r="U94" s="3">
        <v>915.44</v>
      </c>
      <c r="V94" s="4" t="s">
        <v>40</v>
      </c>
    </row>
    <row r="95" spans="1:22" ht="18" customHeight="1" x14ac:dyDescent="0.2">
      <c r="A95" s="12" t="s">
        <v>59</v>
      </c>
      <c r="B95" s="12">
        <v>2020</v>
      </c>
      <c r="C95" s="12" t="s">
        <v>1</v>
      </c>
      <c r="D95" s="12" t="s">
        <v>53</v>
      </c>
      <c r="E95" s="12" t="s">
        <v>54</v>
      </c>
      <c r="F95" s="12" t="s">
        <v>55</v>
      </c>
      <c r="G95" s="12" t="s">
        <v>64</v>
      </c>
      <c r="H95" s="12" t="s">
        <v>57</v>
      </c>
      <c r="I95" s="12" t="s">
        <v>60</v>
      </c>
      <c r="J95" s="12">
        <v>217</v>
      </c>
      <c r="K95" s="12">
        <v>310.31</v>
      </c>
      <c r="L95" s="10"/>
      <c r="N95" s="1">
        <v>2020</v>
      </c>
      <c r="O95" s="1" t="s">
        <v>6</v>
      </c>
      <c r="P95" s="1" t="s">
        <v>38</v>
      </c>
      <c r="Q95" s="5" t="s">
        <v>30</v>
      </c>
      <c r="R95" s="6">
        <v>644</v>
      </c>
      <c r="S95" s="6">
        <v>5743.5</v>
      </c>
      <c r="T95" s="6">
        <v>6432.72</v>
      </c>
      <c r="U95" s="3">
        <v>1148.7</v>
      </c>
      <c r="V95" s="4" t="s">
        <v>40</v>
      </c>
    </row>
    <row r="96" spans="1:22" ht="18" customHeight="1" x14ac:dyDescent="0.2">
      <c r="A96" s="12" t="s">
        <v>61</v>
      </c>
      <c r="B96" s="12">
        <v>2020</v>
      </c>
      <c r="C96" s="12" t="s">
        <v>1</v>
      </c>
      <c r="D96" s="12" t="s">
        <v>53</v>
      </c>
      <c r="E96" s="12" t="s">
        <v>54</v>
      </c>
      <c r="F96" s="12" t="s">
        <v>55</v>
      </c>
      <c r="G96" s="12" t="s">
        <v>64</v>
      </c>
      <c r="H96" s="12" t="s">
        <v>57</v>
      </c>
      <c r="I96" s="12" t="s">
        <v>60</v>
      </c>
      <c r="J96" s="12">
        <v>245</v>
      </c>
      <c r="K96" s="12">
        <v>350.35</v>
      </c>
      <c r="L96" s="10"/>
      <c r="N96" s="1">
        <v>2020</v>
      </c>
      <c r="O96" s="1" t="s">
        <v>6</v>
      </c>
      <c r="P96" s="1" t="s">
        <v>12</v>
      </c>
      <c r="Q96" s="5" t="s">
        <v>29</v>
      </c>
      <c r="R96" s="6">
        <v>643</v>
      </c>
      <c r="S96" s="6">
        <v>7000</v>
      </c>
      <c r="T96" s="6">
        <v>7840</v>
      </c>
      <c r="U96" s="3">
        <v>1400</v>
      </c>
      <c r="V96" s="4" t="s">
        <v>40</v>
      </c>
    </row>
    <row r="97" spans="1:22" ht="18" customHeight="1" x14ac:dyDescent="0.2">
      <c r="A97" s="12" t="s">
        <v>52</v>
      </c>
      <c r="B97" s="12">
        <v>2020</v>
      </c>
      <c r="C97" s="12" t="s">
        <v>1</v>
      </c>
      <c r="D97" s="12" t="s">
        <v>53</v>
      </c>
      <c r="E97" s="12" t="s">
        <v>54</v>
      </c>
      <c r="F97" s="12" t="s">
        <v>55</v>
      </c>
      <c r="G97" s="12" t="s">
        <v>64</v>
      </c>
      <c r="H97" s="12" t="s">
        <v>57</v>
      </c>
      <c r="I97" s="12" t="s">
        <v>60</v>
      </c>
      <c r="J97" s="12">
        <v>293</v>
      </c>
      <c r="K97" s="12">
        <v>418.99</v>
      </c>
      <c r="L97" s="10"/>
      <c r="N97" s="1">
        <v>2020</v>
      </c>
      <c r="O97" s="1" t="s">
        <v>6</v>
      </c>
      <c r="P97" s="1" t="s">
        <v>38</v>
      </c>
      <c r="Q97" s="5" t="s">
        <v>31</v>
      </c>
      <c r="R97" s="6">
        <v>455</v>
      </c>
      <c r="S97" s="6">
        <v>4578.6000000000004</v>
      </c>
      <c r="T97" s="6">
        <v>5128.0320000000002</v>
      </c>
      <c r="U97" s="3">
        <v>915.72000000000014</v>
      </c>
      <c r="V97" s="4" t="s">
        <v>40</v>
      </c>
    </row>
    <row r="98" spans="1:22" ht="18" customHeight="1" x14ac:dyDescent="0.2">
      <c r="A98" s="12" t="s">
        <v>59</v>
      </c>
      <c r="B98" s="12">
        <v>2020</v>
      </c>
      <c r="C98" s="12" t="s">
        <v>1</v>
      </c>
      <c r="D98" s="12" t="s">
        <v>53</v>
      </c>
      <c r="E98" s="12" t="s">
        <v>54</v>
      </c>
      <c r="F98" s="12" t="s">
        <v>55</v>
      </c>
      <c r="G98" s="12" t="s">
        <v>64</v>
      </c>
      <c r="H98" s="12" t="s">
        <v>57</v>
      </c>
      <c r="I98" s="12" t="s">
        <v>60</v>
      </c>
      <c r="J98" s="12">
        <v>770</v>
      </c>
      <c r="K98" s="12">
        <v>1101.0999999999999</v>
      </c>
      <c r="L98" s="10"/>
      <c r="N98" s="1">
        <v>2020</v>
      </c>
      <c r="O98" s="1" t="s">
        <v>6</v>
      </c>
      <c r="P98" s="1" t="s">
        <v>12</v>
      </c>
      <c r="Q98" s="5" t="s">
        <v>28</v>
      </c>
      <c r="R98" s="7">
        <v>345</v>
      </c>
      <c r="S98" s="7">
        <v>7000</v>
      </c>
      <c r="T98" s="7">
        <v>7840</v>
      </c>
      <c r="U98" s="3">
        <v>1400</v>
      </c>
      <c r="V98" s="4" t="s">
        <v>40</v>
      </c>
    </row>
    <row r="99" spans="1:22" ht="18" customHeight="1" x14ac:dyDescent="0.2">
      <c r="A99" s="12" t="s">
        <v>52</v>
      </c>
      <c r="B99" s="12">
        <v>2020</v>
      </c>
      <c r="C99" s="12" t="s">
        <v>0</v>
      </c>
      <c r="D99" s="12" t="s">
        <v>53</v>
      </c>
      <c r="E99" s="12" t="s">
        <v>54</v>
      </c>
      <c r="F99" s="12" t="s">
        <v>55</v>
      </c>
      <c r="G99" s="12" t="s">
        <v>64</v>
      </c>
      <c r="H99" s="12" t="s">
        <v>57</v>
      </c>
      <c r="I99" s="12" t="s">
        <v>60</v>
      </c>
      <c r="J99" s="12">
        <v>254</v>
      </c>
      <c r="K99" s="12">
        <v>388.62</v>
      </c>
      <c r="L99" s="10"/>
      <c r="N99" s="1">
        <v>2020</v>
      </c>
      <c r="O99" s="1" t="s">
        <v>6</v>
      </c>
      <c r="P99" s="1" t="s">
        <v>13</v>
      </c>
      <c r="Q99" s="2" t="s">
        <v>33</v>
      </c>
      <c r="R99" s="3">
        <v>122</v>
      </c>
      <c r="S99" s="3">
        <v>100</v>
      </c>
      <c r="T99" s="3">
        <v>112</v>
      </c>
      <c r="U99" s="3">
        <v>20</v>
      </c>
      <c r="V99" s="4" t="s">
        <v>40</v>
      </c>
    </row>
    <row r="100" spans="1:22" ht="18" customHeight="1" x14ac:dyDescent="0.2">
      <c r="A100" s="12" t="s">
        <v>52</v>
      </c>
      <c r="B100" s="12">
        <v>2020</v>
      </c>
      <c r="C100" s="12" t="s">
        <v>0</v>
      </c>
      <c r="D100" s="12" t="s">
        <v>53</v>
      </c>
      <c r="E100" s="12" t="s">
        <v>54</v>
      </c>
      <c r="F100" s="12" t="s">
        <v>55</v>
      </c>
      <c r="G100" s="12" t="s">
        <v>64</v>
      </c>
      <c r="H100" s="12" t="s">
        <v>57</v>
      </c>
      <c r="I100" s="12" t="s">
        <v>60</v>
      </c>
      <c r="J100" s="12">
        <v>296</v>
      </c>
      <c r="K100" s="12">
        <v>423.28</v>
      </c>
      <c r="L100" s="10"/>
      <c r="N100" s="1">
        <v>2020</v>
      </c>
      <c r="O100" s="1" t="s">
        <v>6</v>
      </c>
      <c r="P100" s="1" t="s">
        <v>15</v>
      </c>
      <c r="Q100" s="5" t="s">
        <v>26</v>
      </c>
      <c r="R100" s="6">
        <v>78</v>
      </c>
      <c r="S100" s="6">
        <v>4577.2</v>
      </c>
      <c r="T100" s="6">
        <v>5126.4639999999999</v>
      </c>
      <c r="U100" s="3">
        <v>915.44</v>
      </c>
      <c r="V100" s="4" t="s">
        <v>40</v>
      </c>
    </row>
    <row r="101" spans="1:22" ht="18" customHeight="1" x14ac:dyDescent="0.2">
      <c r="A101" s="12" t="s">
        <v>61</v>
      </c>
      <c r="B101" s="12">
        <v>2020</v>
      </c>
      <c r="C101" s="12" t="s">
        <v>0</v>
      </c>
      <c r="D101" s="12" t="s">
        <v>53</v>
      </c>
      <c r="E101" s="12" t="s">
        <v>54</v>
      </c>
      <c r="F101" s="12" t="s">
        <v>55</v>
      </c>
      <c r="G101" s="12" t="s">
        <v>64</v>
      </c>
      <c r="H101" s="12" t="s">
        <v>57</v>
      </c>
      <c r="I101" s="12" t="s">
        <v>60</v>
      </c>
      <c r="J101" s="12">
        <v>224</v>
      </c>
      <c r="K101" s="12">
        <v>320.32</v>
      </c>
      <c r="L101" s="10"/>
      <c r="N101" s="1">
        <v>2020</v>
      </c>
      <c r="O101" s="1" t="s">
        <v>6</v>
      </c>
      <c r="P101" s="1" t="s">
        <v>15</v>
      </c>
      <c r="Q101" s="5" t="s">
        <v>24</v>
      </c>
      <c r="R101" s="6">
        <v>76</v>
      </c>
      <c r="S101" s="6">
        <v>4576.8999999999996</v>
      </c>
      <c r="T101" s="6">
        <v>5126.1279999999997</v>
      </c>
      <c r="U101" s="3">
        <v>915.38</v>
      </c>
      <c r="V101" s="4" t="s">
        <v>40</v>
      </c>
    </row>
    <row r="102" spans="1:22" ht="18" customHeight="1" x14ac:dyDescent="0.2">
      <c r="A102" s="12" t="s">
        <v>59</v>
      </c>
      <c r="B102" s="12">
        <v>2020</v>
      </c>
      <c r="C102" s="12" t="s">
        <v>0</v>
      </c>
      <c r="D102" s="12" t="s">
        <v>53</v>
      </c>
      <c r="E102" s="12" t="s">
        <v>54</v>
      </c>
      <c r="F102" s="12" t="s">
        <v>55</v>
      </c>
      <c r="G102" s="12" t="s">
        <v>64</v>
      </c>
      <c r="H102" s="12" t="s">
        <v>57</v>
      </c>
      <c r="I102" s="12" t="s">
        <v>58</v>
      </c>
      <c r="J102" s="12">
        <v>370</v>
      </c>
      <c r="K102" s="12">
        <v>529.1</v>
      </c>
      <c r="L102" s="10"/>
      <c r="N102" s="1">
        <v>2020</v>
      </c>
      <c r="O102" s="1" t="s">
        <v>6</v>
      </c>
      <c r="P102" s="1" t="s">
        <v>15</v>
      </c>
      <c r="Q102" s="5" t="s">
        <v>25</v>
      </c>
      <c r="R102" s="6">
        <v>46</v>
      </c>
      <c r="S102" s="6">
        <v>200</v>
      </c>
      <c r="T102" s="6">
        <v>224</v>
      </c>
      <c r="U102" s="3">
        <v>40</v>
      </c>
      <c r="V102" s="4" t="s">
        <v>40</v>
      </c>
    </row>
    <row r="103" spans="1:22" ht="18" customHeight="1" x14ac:dyDescent="0.2">
      <c r="A103" s="12" t="s">
        <v>59</v>
      </c>
      <c r="B103" s="12">
        <v>2020</v>
      </c>
      <c r="C103" s="12" t="s">
        <v>0</v>
      </c>
      <c r="D103" s="12" t="s">
        <v>53</v>
      </c>
      <c r="E103" s="12" t="s">
        <v>54</v>
      </c>
      <c r="F103" s="12" t="s">
        <v>55</v>
      </c>
      <c r="G103" s="12" t="s">
        <v>64</v>
      </c>
      <c r="H103" s="12" t="s">
        <v>57</v>
      </c>
      <c r="I103" s="12" t="s">
        <v>60</v>
      </c>
      <c r="J103" s="12">
        <v>250</v>
      </c>
      <c r="K103" s="12">
        <v>357.5</v>
      </c>
      <c r="L103" s="10"/>
      <c r="N103" s="1">
        <v>2020</v>
      </c>
      <c r="O103" s="1" t="s">
        <v>6</v>
      </c>
      <c r="P103" s="1" t="s">
        <v>15</v>
      </c>
      <c r="Q103" s="5" t="s">
        <v>23</v>
      </c>
      <c r="R103" s="6">
        <v>34</v>
      </c>
      <c r="S103" s="6">
        <v>4576.8</v>
      </c>
      <c r="T103" s="6">
        <v>5126.0160000000005</v>
      </c>
      <c r="U103" s="3">
        <v>915.36000000000013</v>
      </c>
      <c r="V103" s="4" t="s">
        <v>40</v>
      </c>
    </row>
    <row r="104" spans="1:22" ht="18" customHeight="1" x14ac:dyDescent="0.2">
      <c r="A104" s="12" t="s">
        <v>59</v>
      </c>
      <c r="B104" s="12">
        <v>2020</v>
      </c>
      <c r="C104" s="12" t="s">
        <v>0</v>
      </c>
      <c r="D104" s="12" t="s">
        <v>53</v>
      </c>
      <c r="E104" s="12" t="s">
        <v>54</v>
      </c>
      <c r="F104" s="12" t="s">
        <v>55</v>
      </c>
      <c r="G104" s="12" t="s">
        <v>64</v>
      </c>
      <c r="H104" s="12" t="s">
        <v>57</v>
      </c>
      <c r="I104" s="12" t="s">
        <v>60</v>
      </c>
      <c r="J104" s="12">
        <v>298</v>
      </c>
      <c r="K104" s="12">
        <v>426.14</v>
      </c>
      <c r="L104" s="10"/>
      <c r="N104" s="1">
        <v>2020</v>
      </c>
      <c r="O104" s="1" t="s">
        <v>6</v>
      </c>
      <c r="P104" s="1" t="s">
        <v>13</v>
      </c>
      <c r="Q104" s="2" t="s">
        <v>34</v>
      </c>
      <c r="R104" s="3">
        <v>7</v>
      </c>
      <c r="S104" s="3">
        <v>200</v>
      </c>
      <c r="T104" s="3">
        <v>224</v>
      </c>
      <c r="U104" s="3">
        <v>40</v>
      </c>
      <c r="V104" s="4" t="s">
        <v>40</v>
      </c>
    </row>
    <row r="105" spans="1:22" ht="18" customHeight="1" x14ac:dyDescent="0.2">
      <c r="A105" s="12" t="s">
        <v>61</v>
      </c>
      <c r="B105" s="12">
        <v>2020</v>
      </c>
      <c r="C105" s="12" t="s">
        <v>0</v>
      </c>
      <c r="D105" s="12" t="s">
        <v>53</v>
      </c>
      <c r="E105" s="12" t="s">
        <v>54</v>
      </c>
      <c r="F105" s="12" t="s">
        <v>55</v>
      </c>
      <c r="G105" s="12" t="s">
        <v>64</v>
      </c>
      <c r="H105" s="12" t="s">
        <v>57</v>
      </c>
      <c r="I105" s="12" t="s">
        <v>60</v>
      </c>
      <c r="J105" s="12">
        <v>226</v>
      </c>
      <c r="K105" s="12">
        <v>323.18</v>
      </c>
      <c r="L105" s="10"/>
      <c r="N105" s="1">
        <v>2020</v>
      </c>
      <c r="O105" s="1" t="s">
        <v>6</v>
      </c>
      <c r="P105" s="1" t="s">
        <v>15</v>
      </c>
      <c r="Q105" s="5" t="s">
        <v>27</v>
      </c>
      <c r="R105" s="6">
        <v>3</v>
      </c>
      <c r="S105" s="6">
        <v>4577.3</v>
      </c>
      <c r="T105" s="6">
        <v>5126.576</v>
      </c>
      <c r="U105" s="3">
        <v>915.46</v>
      </c>
      <c r="V105" s="4" t="s">
        <v>40</v>
      </c>
    </row>
    <row r="106" spans="1:22" ht="18" customHeight="1" x14ac:dyDescent="0.2">
      <c r="A106" s="12" t="s">
        <v>61</v>
      </c>
      <c r="B106" s="12">
        <v>2020</v>
      </c>
      <c r="C106" s="12" t="s">
        <v>0</v>
      </c>
      <c r="D106" s="12" t="s">
        <v>53</v>
      </c>
      <c r="E106" s="12" t="s">
        <v>54</v>
      </c>
      <c r="F106" s="12" t="s">
        <v>55</v>
      </c>
      <c r="G106" s="12" t="s">
        <v>64</v>
      </c>
      <c r="H106" s="12" t="s">
        <v>57</v>
      </c>
      <c r="I106" s="12" t="s">
        <v>58</v>
      </c>
      <c r="J106" s="12">
        <v>372</v>
      </c>
      <c r="K106" s="12">
        <v>526.24</v>
      </c>
      <c r="L106" s="10"/>
      <c r="N106" s="1">
        <v>2020</v>
      </c>
      <c r="O106" s="1" t="s">
        <v>6</v>
      </c>
      <c r="P106" s="1" t="s">
        <v>32</v>
      </c>
      <c r="Q106" s="5" t="s">
        <v>32</v>
      </c>
      <c r="R106" s="6">
        <v>2</v>
      </c>
      <c r="S106" s="6">
        <v>6600</v>
      </c>
      <c r="T106" s="6">
        <v>7392</v>
      </c>
      <c r="U106" s="3">
        <v>1320</v>
      </c>
      <c r="V106" s="4" t="s">
        <v>40</v>
      </c>
    </row>
    <row r="107" spans="1:22" ht="18" customHeight="1" x14ac:dyDescent="0.2">
      <c r="A107" s="12" t="s">
        <v>62</v>
      </c>
      <c r="B107" s="12">
        <v>2020</v>
      </c>
      <c r="C107" s="12" t="s">
        <v>0</v>
      </c>
      <c r="D107" s="12" t="s">
        <v>53</v>
      </c>
      <c r="E107" s="12" t="s">
        <v>54</v>
      </c>
      <c r="F107" s="12" t="s">
        <v>55</v>
      </c>
      <c r="G107" s="12" t="s">
        <v>64</v>
      </c>
      <c r="H107" s="12" t="s">
        <v>57</v>
      </c>
      <c r="I107" s="12" t="s">
        <v>60</v>
      </c>
      <c r="J107" s="12">
        <v>674</v>
      </c>
      <c r="K107" s="12">
        <v>963.81999999999994</v>
      </c>
      <c r="L107" s="10"/>
      <c r="N107" s="1">
        <v>2020</v>
      </c>
      <c r="O107" s="1" t="s">
        <v>7</v>
      </c>
      <c r="P107" s="1" t="s">
        <v>14</v>
      </c>
      <c r="Q107" s="2" t="s">
        <v>36</v>
      </c>
      <c r="R107" s="3">
        <v>3566</v>
      </c>
      <c r="S107" s="3">
        <v>4577.3</v>
      </c>
      <c r="T107" s="3">
        <v>5126.576</v>
      </c>
      <c r="U107" s="3">
        <v>915.46</v>
      </c>
      <c r="V107" s="4" t="s">
        <v>40</v>
      </c>
    </row>
    <row r="108" spans="1:22" ht="18" customHeight="1" x14ac:dyDescent="0.2">
      <c r="A108" s="12" t="s">
        <v>61</v>
      </c>
      <c r="B108" s="12">
        <v>2020</v>
      </c>
      <c r="C108" s="12" t="s">
        <v>0</v>
      </c>
      <c r="D108" s="12" t="s">
        <v>53</v>
      </c>
      <c r="E108" s="12" t="s">
        <v>54</v>
      </c>
      <c r="F108" s="12" t="s">
        <v>55</v>
      </c>
      <c r="G108" s="12" t="s">
        <v>64</v>
      </c>
      <c r="H108" s="12" t="s">
        <v>57</v>
      </c>
      <c r="I108" s="12" t="s">
        <v>60</v>
      </c>
      <c r="J108" s="12">
        <v>707</v>
      </c>
      <c r="K108" s="12">
        <v>1011.01</v>
      </c>
      <c r="L108" s="10"/>
      <c r="N108" s="1">
        <v>2020</v>
      </c>
      <c r="O108" s="1" t="s">
        <v>7</v>
      </c>
      <c r="P108" s="1" t="s">
        <v>14</v>
      </c>
      <c r="Q108" s="2" t="s">
        <v>37</v>
      </c>
      <c r="R108" s="3">
        <v>2498</v>
      </c>
      <c r="S108" s="3">
        <v>8000</v>
      </c>
      <c r="T108" s="3">
        <v>8960</v>
      </c>
      <c r="U108" s="3">
        <v>1600</v>
      </c>
      <c r="V108" s="4" t="s">
        <v>42</v>
      </c>
    </row>
    <row r="109" spans="1:22" ht="18" customHeight="1" x14ac:dyDescent="0.2">
      <c r="A109" s="12" t="s">
        <v>52</v>
      </c>
      <c r="B109" s="12">
        <v>2020</v>
      </c>
      <c r="C109" s="12" t="s">
        <v>0</v>
      </c>
      <c r="D109" s="12" t="s">
        <v>53</v>
      </c>
      <c r="E109" s="12" t="s">
        <v>54</v>
      </c>
      <c r="F109" s="12" t="s">
        <v>55</v>
      </c>
      <c r="G109" s="12" t="s">
        <v>64</v>
      </c>
      <c r="H109" s="12" t="s">
        <v>57</v>
      </c>
      <c r="I109" s="12" t="s">
        <v>60</v>
      </c>
      <c r="J109" s="12">
        <v>747</v>
      </c>
      <c r="K109" s="12">
        <v>526.24</v>
      </c>
      <c r="L109" s="10"/>
      <c r="N109" s="1">
        <v>2020</v>
      </c>
      <c r="O109" s="1" t="s">
        <v>7</v>
      </c>
      <c r="P109" s="1" t="s">
        <v>13</v>
      </c>
      <c r="Q109" s="2" t="s">
        <v>35</v>
      </c>
      <c r="R109" s="3">
        <v>1245</v>
      </c>
      <c r="S109" s="3">
        <v>4577.2</v>
      </c>
      <c r="T109" s="3">
        <v>5126.4639999999999</v>
      </c>
      <c r="U109" s="3">
        <v>915.44</v>
      </c>
      <c r="V109" s="4" t="s">
        <v>42</v>
      </c>
    </row>
    <row r="110" spans="1:22" ht="18" customHeight="1" x14ac:dyDescent="0.2">
      <c r="A110" s="12" t="s">
        <v>62</v>
      </c>
      <c r="B110" s="12">
        <v>2020</v>
      </c>
      <c r="C110" s="12" t="s">
        <v>0</v>
      </c>
      <c r="D110" s="12" t="s">
        <v>53</v>
      </c>
      <c r="E110" s="12" t="s">
        <v>54</v>
      </c>
      <c r="F110" s="12" t="s">
        <v>55</v>
      </c>
      <c r="G110" s="12" t="s">
        <v>64</v>
      </c>
      <c r="H110" s="12" t="s">
        <v>57</v>
      </c>
      <c r="I110" s="12" t="s">
        <v>60</v>
      </c>
      <c r="J110" s="12">
        <v>800</v>
      </c>
      <c r="K110" s="12">
        <v>526.24</v>
      </c>
      <c r="L110" s="10"/>
      <c r="N110" s="1">
        <v>2020</v>
      </c>
      <c r="O110" s="1" t="s">
        <v>7</v>
      </c>
      <c r="P110" s="1" t="s">
        <v>38</v>
      </c>
      <c r="Q110" s="5" t="s">
        <v>30</v>
      </c>
      <c r="R110" s="6">
        <v>644</v>
      </c>
      <c r="S110" s="6">
        <v>5743.5</v>
      </c>
      <c r="T110" s="6">
        <v>6432.72</v>
      </c>
      <c r="U110" s="3">
        <v>1148.7</v>
      </c>
      <c r="V110" s="4" t="s">
        <v>42</v>
      </c>
    </row>
    <row r="111" spans="1:22" ht="18" customHeight="1" x14ac:dyDescent="0.2">
      <c r="A111" s="12" t="s">
        <v>61</v>
      </c>
      <c r="B111" s="12">
        <v>2020</v>
      </c>
      <c r="C111" s="12" t="s">
        <v>0</v>
      </c>
      <c r="D111" s="12" t="s">
        <v>53</v>
      </c>
      <c r="E111" s="12" t="s">
        <v>54</v>
      </c>
      <c r="F111" s="12" t="s">
        <v>55</v>
      </c>
      <c r="G111" s="12" t="s">
        <v>64</v>
      </c>
      <c r="H111" s="12" t="s">
        <v>57</v>
      </c>
      <c r="I111" s="12" t="s">
        <v>60</v>
      </c>
      <c r="J111" s="12">
        <v>253</v>
      </c>
      <c r="K111" s="12">
        <v>361.78999999999996</v>
      </c>
      <c r="L111" s="10"/>
      <c r="N111" s="1">
        <v>2020</v>
      </c>
      <c r="O111" s="1" t="s">
        <v>7</v>
      </c>
      <c r="P111" s="1" t="s">
        <v>12</v>
      </c>
      <c r="Q111" s="5" t="s">
        <v>29</v>
      </c>
      <c r="R111" s="6">
        <v>643</v>
      </c>
      <c r="S111" s="6">
        <v>7000</v>
      </c>
      <c r="T111" s="6">
        <v>7840</v>
      </c>
      <c r="U111" s="3">
        <v>1400</v>
      </c>
      <c r="V111" s="4" t="s">
        <v>42</v>
      </c>
    </row>
    <row r="112" spans="1:22" ht="18" customHeight="1" x14ac:dyDescent="0.2">
      <c r="A112" s="12" t="s">
        <v>59</v>
      </c>
      <c r="B112" s="12">
        <v>2020</v>
      </c>
      <c r="C112" s="12" t="s">
        <v>0</v>
      </c>
      <c r="D112" s="12" t="s">
        <v>53</v>
      </c>
      <c r="E112" s="12" t="s">
        <v>54</v>
      </c>
      <c r="F112" s="12" t="s">
        <v>55</v>
      </c>
      <c r="G112" s="12" t="s">
        <v>64</v>
      </c>
      <c r="H112" s="12" t="s">
        <v>57</v>
      </c>
      <c r="I112" s="12" t="s">
        <v>60</v>
      </c>
      <c r="J112" s="12">
        <v>223</v>
      </c>
      <c r="K112" s="12">
        <v>318.89</v>
      </c>
      <c r="L112" s="10"/>
      <c r="N112" s="1">
        <v>2020</v>
      </c>
      <c r="O112" s="1" t="s">
        <v>7</v>
      </c>
      <c r="P112" s="1" t="s">
        <v>38</v>
      </c>
      <c r="Q112" s="5" t="s">
        <v>31</v>
      </c>
      <c r="R112" s="6">
        <v>455</v>
      </c>
      <c r="S112" s="6">
        <v>4578.6000000000004</v>
      </c>
      <c r="T112" s="6">
        <v>5128.0320000000002</v>
      </c>
      <c r="U112" s="3">
        <v>915.72000000000014</v>
      </c>
      <c r="V112" s="4" t="s">
        <v>42</v>
      </c>
    </row>
    <row r="113" spans="1:22" ht="18" customHeight="1" x14ac:dyDescent="0.2">
      <c r="A113" s="12" t="s">
        <v>52</v>
      </c>
      <c r="B113" s="12">
        <v>2020</v>
      </c>
      <c r="C113" s="12" t="s">
        <v>0</v>
      </c>
      <c r="D113" s="12" t="s">
        <v>53</v>
      </c>
      <c r="E113" s="12" t="s">
        <v>54</v>
      </c>
      <c r="F113" s="12" t="s">
        <v>55</v>
      </c>
      <c r="G113" s="12" t="s">
        <v>64</v>
      </c>
      <c r="H113" s="12" t="s">
        <v>57</v>
      </c>
      <c r="I113" s="12" t="s">
        <v>58</v>
      </c>
      <c r="J113" s="12">
        <v>873</v>
      </c>
      <c r="K113" s="12">
        <v>1248.3899999999999</v>
      </c>
      <c r="L113" s="10"/>
      <c r="N113" s="1">
        <v>2020</v>
      </c>
      <c r="O113" s="1" t="s">
        <v>7</v>
      </c>
      <c r="P113" s="1" t="s">
        <v>12</v>
      </c>
      <c r="Q113" s="5" t="s">
        <v>28</v>
      </c>
      <c r="R113" s="7">
        <v>345</v>
      </c>
      <c r="S113" s="7">
        <v>7000</v>
      </c>
      <c r="T113" s="7">
        <v>7840</v>
      </c>
      <c r="U113" s="3">
        <v>1400</v>
      </c>
      <c r="V113" s="4" t="s">
        <v>42</v>
      </c>
    </row>
    <row r="114" spans="1:22" ht="18" customHeight="1" x14ac:dyDescent="0.2">
      <c r="A114" s="12" t="s">
        <v>61</v>
      </c>
      <c r="B114" s="12">
        <v>2020</v>
      </c>
      <c r="C114" s="12" t="s">
        <v>0</v>
      </c>
      <c r="D114" s="12" t="s">
        <v>53</v>
      </c>
      <c r="E114" s="12" t="s">
        <v>54</v>
      </c>
      <c r="F114" s="12" t="s">
        <v>55</v>
      </c>
      <c r="G114" s="12" t="s">
        <v>64</v>
      </c>
      <c r="H114" s="12" t="s">
        <v>57</v>
      </c>
      <c r="I114" s="12" t="s">
        <v>60</v>
      </c>
      <c r="J114" s="12">
        <v>251</v>
      </c>
      <c r="K114" s="12">
        <v>358.93</v>
      </c>
      <c r="L114" s="10"/>
      <c r="N114" s="1">
        <v>2020</v>
      </c>
      <c r="O114" s="1" t="s">
        <v>7</v>
      </c>
      <c r="P114" s="1" t="s">
        <v>13</v>
      </c>
      <c r="Q114" s="2" t="s">
        <v>33</v>
      </c>
      <c r="R114" s="3">
        <v>122</v>
      </c>
      <c r="S114" s="3">
        <v>100</v>
      </c>
      <c r="T114" s="3">
        <v>112</v>
      </c>
      <c r="U114" s="3">
        <v>20</v>
      </c>
      <c r="V114" s="4" t="s">
        <v>42</v>
      </c>
    </row>
    <row r="115" spans="1:22" ht="18" customHeight="1" x14ac:dyDescent="0.2">
      <c r="A115" s="12" t="s">
        <v>52</v>
      </c>
      <c r="B115" s="12">
        <v>2020</v>
      </c>
      <c r="C115" s="12" t="s">
        <v>0</v>
      </c>
      <c r="D115" s="12" t="s">
        <v>53</v>
      </c>
      <c r="E115" s="12" t="s">
        <v>54</v>
      </c>
      <c r="F115" s="12" t="s">
        <v>55</v>
      </c>
      <c r="G115" s="12" t="s">
        <v>64</v>
      </c>
      <c r="H115" s="12" t="s">
        <v>57</v>
      </c>
      <c r="I115" s="12" t="s">
        <v>60</v>
      </c>
      <c r="J115" s="12">
        <v>299</v>
      </c>
      <c r="K115" s="12">
        <v>427.57</v>
      </c>
      <c r="L115" s="10"/>
      <c r="N115" s="1">
        <v>2020</v>
      </c>
      <c r="O115" s="1" t="s">
        <v>7</v>
      </c>
      <c r="P115" s="1" t="s">
        <v>15</v>
      </c>
      <c r="Q115" s="5" t="s">
        <v>26</v>
      </c>
      <c r="R115" s="6">
        <v>78</v>
      </c>
      <c r="S115" s="6">
        <v>4577.2</v>
      </c>
      <c r="T115" s="6">
        <v>5126.4639999999999</v>
      </c>
      <c r="U115" s="3">
        <v>915.44</v>
      </c>
      <c r="V115" s="4" t="s">
        <v>42</v>
      </c>
    </row>
    <row r="116" spans="1:22" ht="18" customHeight="1" x14ac:dyDescent="0.2">
      <c r="A116" s="12" t="s">
        <v>52</v>
      </c>
      <c r="B116" s="12">
        <v>2020</v>
      </c>
      <c r="C116" s="12" t="s">
        <v>0</v>
      </c>
      <c r="D116" s="12" t="s">
        <v>53</v>
      </c>
      <c r="E116" s="12" t="s">
        <v>54</v>
      </c>
      <c r="F116" s="12" t="s">
        <v>55</v>
      </c>
      <c r="G116" s="12" t="s">
        <v>64</v>
      </c>
      <c r="H116" s="12" t="s">
        <v>57</v>
      </c>
      <c r="I116" s="12" t="s">
        <v>60</v>
      </c>
      <c r="J116" s="12">
        <v>769</v>
      </c>
      <c r="K116" s="12">
        <v>1099.67</v>
      </c>
      <c r="L116" s="10"/>
      <c r="N116" s="1">
        <v>2020</v>
      </c>
      <c r="O116" s="1" t="s">
        <v>7</v>
      </c>
      <c r="P116" s="1" t="s">
        <v>15</v>
      </c>
      <c r="Q116" s="5" t="s">
        <v>24</v>
      </c>
      <c r="R116" s="6">
        <v>76</v>
      </c>
      <c r="S116" s="6">
        <v>4576.8999999999996</v>
      </c>
      <c r="T116" s="6">
        <v>5126.1279999999997</v>
      </c>
      <c r="U116" s="3">
        <v>915.38</v>
      </c>
      <c r="V116" s="4" t="s">
        <v>42</v>
      </c>
    </row>
    <row r="117" spans="1:22" ht="18" customHeight="1" x14ac:dyDescent="0.2">
      <c r="A117" s="12" t="s">
        <v>52</v>
      </c>
      <c r="B117" s="12">
        <v>2020</v>
      </c>
      <c r="C117" s="12" t="s">
        <v>6</v>
      </c>
      <c r="D117" s="12" t="s">
        <v>53</v>
      </c>
      <c r="E117" s="12" t="s">
        <v>54</v>
      </c>
      <c r="F117" s="12" t="s">
        <v>55</v>
      </c>
      <c r="G117" s="12" t="s">
        <v>64</v>
      </c>
      <c r="H117" s="12" t="s">
        <v>57</v>
      </c>
      <c r="I117" s="12" t="s">
        <v>58</v>
      </c>
      <c r="J117" s="12">
        <v>302</v>
      </c>
      <c r="K117" s="12">
        <v>431.86</v>
      </c>
      <c r="L117" s="10"/>
      <c r="N117" s="1">
        <v>2020</v>
      </c>
      <c r="O117" s="1" t="s">
        <v>7</v>
      </c>
      <c r="P117" s="1" t="s">
        <v>15</v>
      </c>
      <c r="Q117" s="5" t="s">
        <v>25</v>
      </c>
      <c r="R117" s="6">
        <v>46</v>
      </c>
      <c r="S117" s="6">
        <v>200</v>
      </c>
      <c r="T117" s="6">
        <v>224</v>
      </c>
      <c r="U117" s="3">
        <v>40</v>
      </c>
      <c r="V117" s="4" t="s">
        <v>42</v>
      </c>
    </row>
    <row r="118" spans="1:22" ht="18" customHeight="1" x14ac:dyDescent="0.2">
      <c r="A118" s="12" t="s">
        <v>59</v>
      </c>
      <c r="B118" s="12">
        <v>2020</v>
      </c>
      <c r="C118" s="12" t="s">
        <v>6</v>
      </c>
      <c r="D118" s="12" t="s">
        <v>53</v>
      </c>
      <c r="E118" s="12" t="s">
        <v>54</v>
      </c>
      <c r="F118" s="12" t="s">
        <v>55</v>
      </c>
      <c r="G118" s="12" t="s">
        <v>64</v>
      </c>
      <c r="H118" s="12" t="s">
        <v>57</v>
      </c>
      <c r="I118" s="12" t="s">
        <v>58</v>
      </c>
      <c r="J118" s="12">
        <v>296</v>
      </c>
      <c r="K118" s="12">
        <v>423.28</v>
      </c>
      <c r="L118" s="10"/>
      <c r="N118" s="1">
        <v>2020</v>
      </c>
      <c r="O118" s="1" t="s">
        <v>7</v>
      </c>
      <c r="P118" s="1" t="s">
        <v>15</v>
      </c>
      <c r="Q118" s="5" t="s">
        <v>23</v>
      </c>
      <c r="R118" s="6">
        <v>34</v>
      </c>
      <c r="S118" s="6">
        <v>4576.8</v>
      </c>
      <c r="T118" s="6">
        <v>5126.0160000000005</v>
      </c>
      <c r="U118" s="3">
        <v>915.36000000000013</v>
      </c>
      <c r="V118" s="4" t="s">
        <v>42</v>
      </c>
    </row>
    <row r="119" spans="1:22" ht="18" customHeight="1" x14ac:dyDescent="0.2">
      <c r="A119" s="12" t="s">
        <v>59</v>
      </c>
      <c r="B119" s="12">
        <v>2020</v>
      </c>
      <c r="C119" s="12" t="s">
        <v>6</v>
      </c>
      <c r="D119" s="12" t="s">
        <v>53</v>
      </c>
      <c r="E119" s="12" t="s">
        <v>54</v>
      </c>
      <c r="F119" s="12" t="s">
        <v>55</v>
      </c>
      <c r="G119" s="12" t="s">
        <v>64</v>
      </c>
      <c r="H119" s="12" t="s">
        <v>57</v>
      </c>
      <c r="I119" s="12" t="s">
        <v>60</v>
      </c>
      <c r="J119" s="12">
        <v>218</v>
      </c>
      <c r="K119" s="12">
        <v>311.74</v>
      </c>
      <c r="L119" s="10"/>
      <c r="N119" s="1">
        <v>2020</v>
      </c>
      <c r="O119" s="1" t="s">
        <v>7</v>
      </c>
      <c r="P119" s="1" t="s">
        <v>13</v>
      </c>
      <c r="Q119" s="2" t="s">
        <v>34</v>
      </c>
      <c r="R119" s="3">
        <v>7</v>
      </c>
      <c r="S119" s="3">
        <v>200</v>
      </c>
      <c r="T119" s="3">
        <v>224</v>
      </c>
      <c r="U119" s="3">
        <v>40</v>
      </c>
      <c r="V119" s="4" t="s">
        <v>42</v>
      </c>
    </row>
    <row r="120" spans="1:22" ht="18" customHeight="1" x14ac:dyDescent="0.2">
      <c r="A120" s="12" t="s">
        <v>52</v>
      </c>
      <c r="B120" s="12">
        <v>2020</v>
      </c>
      <c r="C120" s="12" t="s">
        <v>6</v>
      </c>
      <c r="D120" s="12" t="s">
        <v>53</v>
      </c>
      <c r="E120" s="12" t="s">
        <v>54</v>
      </c>
      <c r="F120" s="12" t="s">
        <v>55</v>
      </c>
      <c r="G120" s="12" t="s">
        <v>64</v>
      </c>
      <c r="H120" s="12" t="s">
        <v>57</v>
      </c>
      <c r="I120" s="12" t="s">
        <v>60</v>
      </c>
      <c r="J120" s="12">
        <v>266</v>
      </c>
      <c r="K120" s="12">
        <v>380.38</v>
      </c>
      <c r="L120" s="10"/>
      <c r="N120" s="1">
        <v>2020</v>
      </c>
      <c r="O120" s="1" t="s">
        <v>7</v>
      </c>
      <c r="P120" s="1" t="s">
        <v>15</v>
      </c>
      <c r="Q120" s="5" t="s">
        <v>27</v>
      </c>
      <c r="R120" s="6">
        <v>3</v>
      </c>
      <c r="S120" s="6">
        <v>4577.3</v>
      </c>
      <c r="T120" s="6">
        <v>5126.576</v>
      </c>
      <c r="U120" s="3">
        <v>915.46</v>
      </c>
      <c r="V120" s="4" t="s">
        <v>42</v>
      </c>
    </row>
    <row r="121" spans="1:22" ht="18" customHeight="1" x14ac:dyDescent="0.2">
      <c r="A121" s="12" t="s">
        <v>59</v>
      </c>
      <c r="B121" s="12">
        <v>2020</v>
      </c>
      <c r="C121" s="12" t="s">
        <v>6</v>
      </c>
      <c r="D121" s="12" t="s">
        <v>53</v>
      </c>
      <c r="E121" s="12" t="s">
        <v>54</v>
      </c>
      <c r="F121" s="12" t="s">
        <v>55</v>
      </c>
      <c r="G121" s="12" t="s">
        <v>64</v>
      </c>
      <c r="H121" s="12" t="s">
        <v>57</v>
      </c>
      <c r="I121" s="12" t="s">
        <v>60</v>
      </c>
      <c r="J121" s="12">
        <v>194</v>
      </c>
      <c r="K121" s="12">
        <v>277.42</v>
      </c>
      <c r="L121" s="10"/>
      <c r="N121" s="1">
        <v>2020</v>
      </c>
      <c r="O121" s="1" t="s">
        <v>7</v>
      </c>
      <c r="P121" s="1" t="s">
        <v>32</v>
      </c>
      <c r="Q121" s="5" t="s">
        <v>32</v>
      </c>
      <c r="R121" s="6">
        <v>2</v>
      </c>
      <c r="S121" s="6">
        <v>6600</v>
      </c>
      <c r="T121" s="6">
        <v>7392</v>
      </c>
      <c r="U121" s="3">
        <v>1320</v>
      </c>
      <c r="V121" s="4" t="s">
        <v>42</v>
      </c>
    </row>
    <row r="122" spans="1:22" ht="18" customHeight="1" x14ac:dyDescent="0.2">
      <c r="A122" s="12" t="s">
        <v>52</v>
      </c>
      <c r="B122" s="12">
        <v>2020</v>
      </c>
      <c r="C122" s="12" t="s">
        <v>6</v>
      </c>
      <c r="D122" s="12" t="s">
        <v>53</v>
      </c>
      <c r="E122" s="12" t="s">
        <v>54</v>
      </c>
      <c r="F122" s="12" t="s">
        <v>55</v>
      </c>
      <c r="G122" s="12" t="s">
        <v>64</v>
      </c>
      <c r="H122" s="12" t="s">
        <v>57</v>
      </c>
      <c r="I122" s="12" t="s">
        <v>60</v>
      </c>
      <c r="J122" s="12">
        <v>220</v>
      </c>
      <c r="K122" s="12">
        <v>314.60000000000002</v>
      </c>
      <c r="L122" s="10"/>
      <c r="N122" s="1">
        <v>2020</v>
      </c>
      <c r="O122" s="1" t="s">
        <v>8</v>
      </c>
      <c r="P122" s="1" t="s">
        <v>14</v>
      </c>
      <c r="Q122" s="2" t="s">
        <v>36</v>
      </c>
      <c r="R122" s="3">
        <v>3566</v>
      </c>
      <c r="S122" s="3">
        <v>4577.3</v>
      </c>
      <c r="T122" s="3">
        <v>5126.576</v>
      </c>
      <c r="U122" s="3">
        <v>915.46</v>
      </c>
      <c r="V122" s="4" t="s">
        <v>42</v>
      </c>
    </row>
    <row r="123" spans="1:22" ht="18" customHeight="1" x14ac:dyDescent="0.2">
      <c r="A123" s="12" t="s">
        <v>52</v>
      </c>
      <c r="B123" s="12">
        <v>2020</v>
      </c>
      <c r="C123" s="12" t="s">
        <v>6</v>
      </c>
      <c r="D123" s="12" t="s">
        <v>53</v>
      </c>
      <c r="E123" s="12" t="s">
        <v>54</v>
      </c>
      <c r="F123" s="12" t="s">
        <v>55</v>
      </c>
      <c r="G123" s="12" t="s">
        <v>64</v>
      </c>
      <c r="H123" s="12" t="s">
        <v>57</v>
      </c>
      <c r="I123" s="12" t="s">
        <v>60</v>
      </c>
      <c r="J123" s="12">
        <v>268</v>
      </c>
      <c r="K123" s="12">
        <v>383.24</v>
      </c>
      <c r="L123" s="10"/>
      <c r="N123" s="1">
        <v>2020</v>
      </c>
      <c r="O123" s="1" t="s">
        <v>8</v>
      </c>
      <c r="P123" s="1" t="s">
        <v>14</v>
      </c>
      <c r="Q123" s="2" t="s">
        <v>37</v>
      </c>
      <c r="R123" s="3">
        <v>2498</v>
      </c>
      <c r="S123" s="3">
        <v>8000</v>
      </c>
      <c r="T123" s="3">
        <v>8960</v>
      </c>
      <c r="U123" s="3">
        <v>1600</v>
      </c>
      <c r="V123" s="4" t="s">
        <v>42</v>
      </c>
    </row>
    <row r="124" spans="1:22" ht="18" customHeight="1" x14ac:dyDescent="0.2">
      <c r="A124" s="12" t="s">
        <v>59</v>
      </c>
      <c r="B124" s="12">
        <v>2020</v>
      </c>
      <c r="C124" s="12" t="s">
        <v>6</v>
      </c>
      <c r="D124" s="12" t="s">
        <v>53</v>
      </c>
      <c r="E124" s="12" t="s">
        <v>54</v>
      </c>
      <c r="F124" s="12" t="s">
        <v>55</v>
      </c>
      <c r="G124" s="12" t="s">
        <v>64</v>
      </c>
      <c r="H124" s="12" t="s">
        <v>57</v>
      </c>
      <c r="I124" s="12" t="s">
        <v>60</v>
      </c>
      <c r="J124" s="12">
        <v>306</v>
      </c>
      <c r="K124" s="12">
        <v>526.24</v>
      </c>
      <c r="L124" s="10"/>
      <c r="N124" s="1">
        <v>2020</v>
      </c>
      <c r="O124" s="1" t="s">
        <v>8</v>
      </c>
      <c r="P124" s="1" t="s">
        <v>13</v>
      </c>
      <c r="Q124" s="2" t="s">
        <v>35</v>
      </c>
      <c r="R124" s="3">
        <v>1245</v>
      </c>
      <c r="S124" s="3">
        <v>4577.2</v>
      </c>
      <c r="T124" s="3">
        <v>5126.4639999999999</v>
      </c>
      <c r="U124" s="3">
        <v>915.44</v>
      </c>
      <c r="V124" s="4" t="s">
        <v>42</v>
      </c>
    </row>
    <row r="125" spans="1:22" ht="18" customHeight="1" x14ac:dyDescent="0.2">
      <c r="A125" s="12" t="s">
        <v>61</v>
      </c>
      <c r="B125" s="12">
        <v>2020</v>
      </c>
      <c r="C125" s="12" t="s">
        <v>6</v>
      </c>
      <c r="D125" s="12" t="s">
        <v>53</v>
      </c>
      <c r="E125" s="12" t="s">
        <v>54</v>
      </c>
      <c r="F125" s="12" t="s">
        <v>55</v>
      </c>
      <c r="G125" s="12" t="s">
        <v>64</v>
      </c>
      <c r="H125" s="12" t="s">
        <v>57</v>
      </c>
      <c r="I125" s="12" t="s">
        <v>60</v>
      </c>
      <c r="J125" s="12">
        <v>300</v>
      </c>
      <c r="K125" s="12">
        <v>526.24</v>
      </c>
      <c r="L125" s="10"/>
      <c r="N125" s="1">
        <v>2020</v>
      </c>
      <c r="O125" s="1" t="s">
        <v>8</v>
      </c>
      <c r="P125" s="1" t="s">
        <v>38</v>
      </c>
      <c r="Q125" s="5" t="s">
        <v>30</v>
      </c>
      <c r="R125" s="6">
        <v>644</v>
      </c>
      <c r="S125" s="6">
        <v>5743.5</v>
      </c>
      <c r="T125" s="6">
        <v>6432.72</v>
      </c>
      <c r="U125" s="3">
        <v>1148.7</v>
      </c>
      <c r="V125" s="4" t="s">
        <v>42</v>
      </c>
    </row>
    <row r="126" spans="1:22" ht="18" customHeight="1" x14ac:dyDescent="0.2">
      <c r="A126" s="12" t="s">
        <v>59</v>
      </c>
      <c r="B126" s="12">
        <v>2020</v>
      </c>
      <c r="C126" s="12" t="s">
        <v>6</v>
      </c>
      <c r="D126" s="12" t="s">
        <v>53</v>
      </c>
      <c r="E126" s="12" t="s">
        <v>54</v>
      </c>
      <c r="F126" s="12" t="s">
        <v>55</v>
      </c>
      <c r="G126" s="12" t="s">
        <v>64</v>
      </c>
      <c r="H126" s="12" t="s">
        <v>57</v>
      </c>
      <c r="I126" s="12" t="s">
        <v>60</v>
      </c>
      <c r="J126" s="12">
        <v>294</v>
      </c>
      <c r="K126" s="12">
        <v>526.24</v>
      </c>
      <c r="L126" s="10"/>
      <c r="N126" s="1">
        <v>2020</v>
      </c>
      <c r="O126" s="1" t="s">
        <v>8</v>
      </c>
      <c r="P126" s="1" t="s">
        <v>12</v>
      </c>
      <c r="Q126" s="5" t="s">
        <v>29</v>
      </c>
      <c r="R126" s="6">
        <v>643</v>
      </c>
      <c r="S126" s="6">
        <v>7000</v>
      </c>
      <c r="T126" s="6">
        <v>7840</v>
      </c>
      <c r="U126" s="3">
        <v>1400</v>
      </c>
      <c r="V126" s="4" t="s">
        <v>42</v>
      </c>
    </row>
    <row r="127" spans="1:22" ht="18" customHeight="1" x14ac:dyDescent="0.2">
      <c r="A127" s="12" t="s">
        <v>59</v>
      </c>
      <c r="B127" s="12">
        <v>2020</v>
      </c>
      <c r="C127" s="12" t="s">
        <v>6</v>
      </c>
      <c r="D127" s="12" t="s">
        <v>53</v>
      </c>
      <c r="E127" s="12" t="s">
        <v>54</v>
      </c>
      <c r="F127" s="12" t="s">
        <v>55</v>
      </c>
      <c r="G127" s="12" t="s">
        <v>64</v>
      </c>
      <c r="H127" s="12" t="s">
        <v>57</v>
      </c>
      <c r="I127" s="12" t="s">
        <v>60</v>
      </c>
      <c r="J127" s="12">
        <v>679</v>
      </c>
      <c r="K127" s="12">
        <v>970.97</v>
      </c>
      <c r="L127" s="10"/>
      <c r="N127" s="1">
        <v>2020</v>
      </c>
      <c r="O127" s="1" t="s">
        <v>8</v>
      </c>
      <c r="P127" s="1" t="s">
        <v>38</v>
      </c>
      <c r="Q127" s="5" t="s">
        <v>31</v>
      </c>
      <c r="R127" s="6">
        <v>455</v>
      </c>
      <c r="S127" s="6">
        <v>4578.6000000000004</v>
      </c>
      <c r="T127" s="6">
        <v>5128.0320000000002</v>
      </c>
      <c r="U127" s="3">
        <v>915.72000000000014</v>
      </c>
      <c r="V127" s="4" t="s">
        <v>42</v>
      </c>
    </row>
    <row r="128" spans="1:22" ht="18" customHeight="1" x14ac:dyDescent="0.2">
      <c r="A128" s="12" t="s">
        <v>59</v>
      </c>
      <c r="B128" s="12">
        <v>2020</v>
      </c>
      <c r="C128" s="12" t="s">
        <v>6</v>
      </c>
      <c r="D128" s="12" t="s">
        <v>53</v>
      </c>
      <c r="E128" s="12" t="s">
        <v>54</v>
      </c>
      <c r="F128" s="12" t="s">
        <v>55</v>
      </c>
      <c r="G128" s="12" t="s">
        <v>64</v>
      </c>
      <c r="H128" s="12" t="s">
        <v>57</v>
      </c>
      <c r="I128" s="12" t="s">
        <v>60</v>
      </c>
      <c r="J128" s="12">
        <v>713</v>
      </c>
      <c r="K128" s="12">
        <v>1019.5899999999999</v>
      </c>
      <c r="L128" s="10"/>
      <c r="N128" s="1">
        <v>2020</v>
      </c>
      <c r="O128" s="1" t="s">
        <v>8</v>
      </c>
      <c r="P128" s="1" t="s">
        <v>12</v>
      </c>
      <c r="Q128" s="5" t="s">
        <v>28</v>
      </c>
      <c r="R128" s="7">
        <v>345</v>
      </c>
      <c r="S128" s="7">
        <v>7000</v>
      </c>
      <c r="T128" s="7">
        <v>7840</v>
      </c>
      <c r="U128" s="3">
        <v>1400</v>
      </c>
      <c r="V128" s="4" t="s">
        <v>42</v>
      </c>
    </row>
    <row r="129" spans="1:22" ht="18" customHeight="1" x14ac:dyDescent="0.2">
      <c r="A129" s="12" t="s">
        <v>61</v>
      </c>
      <c r="B129" s="12">
        <v>2020</v>
      </c>
      <c r="C129" s="12" t="s">
        <v>6</v>
      </c>
      <c r="D129" s="12" t="s">
        <v>53</v>
      </c>
      <c r="E129" s="12" t="s">
        <v>54</v>
      </c>
      <c r="F129" s="12" t="s">
        <v>55</v>
      </c>
      <c r="G129" s="12" t="s">
        <v>64</v>
      </c>
      <c r="H129" s="12" t="s">
        <v>57</v>
      </c>
      <c r="I129" s="12" t="s">
        <v>60</v>
      </c>
      <c r="J129" s="12">
        <v>766</v>
      </c>
      <c r="K129" s="12">
        <v>1095.3800000000001</v>
      </c>
      <c r="L129" s="10"/>
      <c r="N129" s="1">
        <v>2020</v>
      </c>
      <c r="O129" s="1" t="s">
        <v>8</v>
      </c>
      <c r="P129" s="1" t="s">
        <v>13</v>
      </c>
      <c r="Q129" s="2" t="s">
        <v>33</v>
      </c>
      <c r="R129" s="3">
        <v>122</v>
      </c>
      <c r="S129" s="3">
        <v>100</v>
      </c>
      <c r="T129" s="3">
        <v>112</v>
      </c>
      <c r="U129" s="3">
        <v>20</v>
      </c>
      <c r="V129" s="4" t="s">
        <v>42</v>
      </c>
    </row>
    <row r="130" spans="1:22" ht="18" customHeight="1" x14ac:dyDescent="0.2">
      <c r="A130" s="12" t="s">
        <v>52</v>
      </c>
      <c r="B130" s="12">
        <v>2020</v>
      </c>
      <c r="C130" s="12" t="s">
        <v>6</v>
      </c>
      <c r="D130" s="12" t="s">
        <v>53</v>
      </c>
      <c r="E130" s="12" t="s">
        <v>54</v>
      </c>
      <c r="F130" s="12" t="s">
        <v>55</v>
      </c>
      <c r="G130" s="12" t="s">
        <v>64</v>
      </c>
      <c r="H130" s="12" t="s">
        <v>57</v>
      </c>
      <c r="I130" s="12" t="s">
        <v>60</v>
      </c>
      <c r="J130" s="12">
        <v>303</v>
      </c>
      <c r="K130" s="12">
        <v>433.28999999999996</v>
      </c>
      <c r="L130" s="10"/>
      <c r="N130" s="1">
        <v>2020</v>
      </c>
      <c r="O130" s="1" t="s">
        <v>8</v>
      </c>
      <c r="P130" s="1" t="s">
        <v>15</v>
      </c>
      <c r="Q130" s="5" t="s">
        <v>26</v>
      </c>
      <c r="R130" s="6">
        <v>78</v>
      </c>
      <c r="S130" s="6">
        <v>4577.2</v>
      </c>
      <c r="T130" s="6">
        <v>5126.4639999999999</v>
      </c>
      <c r="U130" s="3">
        <v>915.44</v>
      </c>
      <c r="V130" s="4" t="s">
        <v>42</v>
      </c>
    </row>
    <row r="131" spans="1:22" ht="18" customHeight="1" x14ac:dyDescent="0.2">
      <c r="A131" s="12" t="s">
        <v>52</v>
      </c>
      <c r="B131" s="12">
        <v>2020</v>
      </c>
      <c r="C131" s="12" t="s">
        <v>6</v>
      </c>
      <c r="D131" s="12" t="s">
        <v>53</v>
      </c>
      <c r="E131" s="12" t="s">
        <v>54</v>
      </c>
      <c r="F131" s="12" t="s">
        <v>55</v>
      </c>
      <c r="G131" s="12" t="s">
        <v>64</v>
      </c>
      <c r="H131" s="12" t="s">
        <v>57</v>
      </c>
      <c r="I131" s="12" t="s">
        <v>60</v>
      </c>
      <c r="J131" s="12">
        <v>297</v>
      </c>
      <c r="K131" s="12">
        <v>424.71</v>
      </c>
      <c r="L131" s="10"/>
      <c r="N131" s="1">
        <v>2020</v>
      </c>
      <c r="O131" s="1" t="s">
        <v>8</v>
      </c>
      <c r="P131" s="1" t="s">
        <v>15</v>
      </c>
      <c r="Q131" s="5" t="s">
        <v>24</v>
      </c>
      <c r="R131" s="6">
        <v>76</v>
      </c>
      <c r="S131" s="6">
        <v>4576.8999999999996</v>
      </c>
      <c r="T131" s="6">
        <v>5126.1279999999997</v>
      </c>
      <c r="U131" s="3">
        <v>915.38</v>
      </c>
      <c r="V131" s="4" t="s">
        <v>42</v>
      </c>
    </row>
    <row r="132" spans="1:22" ht="18" customHeight="1" x14ac:dyDescent="0.2">
      <c r="A132" s="12" t="s">
        <v>59</v>
      </c>
      <c r="B132" s="12">
        <v>2020</v>
      </c>
      <c r="C132" s="12" t="s">
        <v>6</v>
      </c>
      <c r="D132" s="12" t="s">
        <v>53</v>
      </c>
      <c r="E132" s="12" t="s">
        <v>54</v>
      </c>
      <c r="F132" s="12" t="s">
        <v>55</v>
      </c>
      <c r="G132" s="12" t="s">
        <v>64</v>
      </c>
      <c r="H132" s="12" t="s">
        <v>57</v>
      </c>
      <c r="I132" s="12" t="s">
        <v>60</v>
      </c>
      <c r="J132" s="12">
        <v>291</v>
      </c>
      <c r="K132" s="12">
        <v>416.13</v>
      </c>
      <c r="L132" s="10"/>
      <c r="N132" s="1">
        <v>2020</v>
      </c>
      <c r="O132" s="1" t="s">
        <v>8</v>
      </c>
      <c r="P132" s="1" t="s">
        <v>15</v>
      </c>
      <c r="Q132" s="5" t="s">
        <v>25</v>
      </c>
      <c r="R132" s="6">
        <v>46</v>
      </c>
      <c r="S132" s="6">
        <v>200</v>
      </c>
      <c r="T132" s="6">
        <v>224</v>
      </c>
      <c r="U132" s="3">
        <v>40</v>
      </c>
      <c r="V132" s="4" t="s">
        <v>42</v>
      </c>
    </row>
    <row r="133" spans="1:22" ht="18" customHeight="1" x14ac:dyDescent="0.2">
      <c r="A133" s="12" t="s">
        <v>61</v>
      </c>
      <c r="B133" s="12">
        <v>2020</v>
      </c>
      <c r="C133" s="12" t="s">
        <v>6</v>
      </c>
      <c r="D133" s="12" t="s">
        <v>53</v>
      </c>
      <c r="E133" s="12" t="s">
        <v>54</v>
      </c>
      <c r="F133" s="12" t="s">
        <v>55</v>
      </c>
      <c r="G133" s="12" t="s">
        <v>64</v>
      </c>
      <c r="H133" s="12" t="s">
        <v>57</v>
      </c>
      <c r="I133" s="12" t="s">
        <v>60</v>
      </c>
      <c r="J133" s="12">
        <v>219</v>
      </c>
      <c r="K133" s="12">
        <v>313.17</v>
      </c>
      <c r="L133" s="10"/>
      <c r="N133" s="1">
        <v>2020</v>
      </c>
      <c r="O133" s="1" t="s">
        <v>8</v>
      </c>
      <c r="P133" s="1" t="s">
        <v>15</v>
      </c>
      <c r="Q133" s="5" t="s">
        <v>23</v>
      </c>
      <c r="R133" s="6">
        <v>34</v>
      </c>
      <c r="S133" s="6">
        <v>4576.8</v>
      </c>
      <c r="T133" s="6">
        <v>5126.0160000000005</v>
      </c>
      <c r="U133" s="3">
        <v>915.36000000000013</v>
      </c>
      <c r="V133" s="4" t="s">
        <v>40</v>
      </c>
    </row>
    <row r="134" spans="1:22" ht="18" customHeight="1" x14ac:dyDescent="0.2">
      <c r="A134" s="12" t="s">
        <v>61</v>
      </c>
      <c r="B134" s="12">
        <v>2020</v>
      </c>
      <c r="C134" s="12" t="s">
        <v>6</v>
      </c>
      <c r="D134" s="12" t="s">
        <v>53</v>
      </c>
      <c r="E134" s="12" t="s">
        <v>54</v>
      </c>
      <c r="F134" s="12" t="s">
        <v>55</v>
      </c>
      <c r="G134" s="12" t="s">
        <v>64</v>
      </c>
      <c r="H134" s="12" t="s">
        <v>57</v>
      </c>
      <c r="I134" s="12" t="s">
        <v>60</v>
      </c>
      <c r="J134" s="12">
        <v>752</v>
      </c>
      <c r="K134" s="12">
        <v>526.24</v>
      </c>
      <c r="L134" s="10"/>
      <c r="N134" s="1">
        <v>2020</v>
      </c>
      <c r="O134" s="1" t="s">
        <v>8</v>
      </c>
      <c r="P134" s="1" t="s">
        <v>13</v>
      </c>
      <c r="Q134" s="2" t="s">
        <v>34</v>
      </c>
      <c r="R134" s="3">
        <v>7</v>
      </c>
      <c r="S134" s="3">
        <v>200</v>
      </c>
      <c r="T134" s="3">
        <v>224</v>
      </c>
      <c r="U134" s="3">
        <v>40</v>
      </c>
      <c r="V134" s="4" t="s">
        <v>40</v>
      </c>
    </row>
    <row r="135" spans="1:22" ht="18" customHeight="1" x14ac:dyDescent="0.2">
      <c r="A135" s="12" t="s">
        <v>59</v>
      </c>
      <c r="B135" s="12">
        <v>2020</v>
      </c>
      <c r="C135" s="12" t="s">
        <v>6</v>
      </c>
      <c r="D135" s="12" t="s">
        <v>53</v>
      </c>
      <c r="E135" s="12" t="s">
        <v>54</v>
      </c>
      <c r="F135" s="12" t="s">
        <v>55</v>
      </c>
      <c r="G135" s="12" t="s">
        <v>64</v>
      </c>
      <c r="H135" s="12" t="s">
        <v>57</v>
      </c>
      <c r="I135" s="12" t="s">
        <v>60</v>
      </c>
      <c r="J135" s="12">
        <v>805</v>
      </c>
      <c r="K135" s="12">
        <v>526.24</v>
      </c>
      <c r="L135" s="10"/>
      <c r="N135" s="1">
        <v>2020</v>
      </c>
      <c r="O135" s="1" t="s">
        <v>8</v>
      </c>
      <c r="P135" s="1" t="s">
        <v>15</v>
      </c>
      <c r="Q135" s="5" t="s">
        <v>27</v>
      </c>
      <c r="R135" s="6">
        <v>3</v>
      </c>
      <c r="S135" s="6">
        <v>4577.3</v>
      </c>
      <c r="T135" s="6">
        <v>5126.576</v>
      </c>
      <c r="U135" s="3">
        <v>915.46</v>
      </c>
      <c r="V135" s="4" t="s">
        <v>40</v>
      </c>
    </row>
    <row r="136" spans="1:22" ht="18" customHeight="1" x14ac:dyDescent="0.2">
      <c r="A136" s="12" t="s">
        <v>59</v>
      </c>
      <c r="B136" s="12">
        <v>2020</v>
      </c>
      <c r="C136" s="12" t="s">
        <v>6</v>
      </c>
      <c r="D136" s="12" t="s">
        <v>53</v>
      </c>
      <c r="E136" s="12" t="s">
        <v>54</v>
      </c>
      <c r="F136" s="12" t="s">
        <v>55</v>
      </c>
      <c r="G136" s="12" t="s">
        <v>64</v>
      </c>
      <c r="H136" s="12" t="s">
        <v>57</v>
      </c>
      <c r="I136" s="12" t="s">
        <v>60</v>
      </c>
      <c r="J136" s="12">
        <v>265</v>
      </c>
      <c r="K136" s="12">
        <v>378.95</v>
      </c>
      <c r="L136" s="10"/>
      <c r="N136" s="1">
        <v>2020</v>
      </c>
      <c r="O136" s="1" t="s">
        <v>8</v>
      </c>
      <c r="P136" s="1" t="s">
        <v>32</v>
      </c>
      <c r="Q136" s="5" t="s">
        <v>32</v>
      </c>
      <c r="R136" s="6">
        <v>2</v>
      </c>
      <c r="S136" s="6">
        <v>6600</v>
      </c>
      <c r="T136" s="6">
        <v>7392</v>
      </c>
      <c r="U136" s="3">
        <v>1320</v>
      </c>
      <c r="V136" s="4" t="s">
        <v>40</v>
      </c>
    </row>
    <row r="137" spans="1:22" ht="18" customHeight="1" x14ac:dyDescent="0.2">
      <c r="A137" s="12" t="s">
        <v>52</v>
      </c>
      <c r="B137" s="12">
        <v>2020</v>
      </c>
      <c r="C137" s="12" t="s">
        <v>6</v>
      </c>
      <c r="D137" s="12" t="s">
        <v>53</v>
      </c>
      <c r="E137" s="12" t="s">
        <v>54</v>
      </c>
      <c r="F137" s="12" t="s">
        <v>55</v>
      </c>
      <c r="G137" s="12" t="s">
        <v>64</v>
      </c>
      <c r="H137" s="12" t="s">
        <v>57</v>
      </c>
      <c r="I137" s="12" t="s">
        <v>60</v>
      </c>
      <c r="J137" s="12">
        <v>193</v>
      </c>
      <c r="K137" s="12">
        <v>275.99</v>
      </c>
      <c r="L137" s="10"/>
      <c r="N137" s="1">
        <v>2020</v>
      </c>
      <c r="O137" s="1" t="s">
        <v>9</v>
      </c>
      <c r="P137" s="1" t="s">
        <v>14</v>
      </c>
      <c r="Q137" s="2" t="s">
        <v>36</v>
      </c>
      <c r="R137" s="3">
        <v>3566</v>
      </c>
      <c r="S137" s="3">
        <v>4577.3</v>
      </c>
      <c r="T137" s="3">
        <v>5126.576</v>
      </c>
      <c r="U137" s="3">
        <v>915.46</v>
      </c>
      <c r="V137" s="4" t="s">
        <v>40</v>
      </c>
    </row>
    <row r="138" spans="1:22" ht="18" customHeight="1" x14ac:dyDescent="0.2">
      <c r="A138" s="12" t="s">
        <v>61</v>
      </c>
      <c r="B138" s="12">
        <v>2020</v>
      </c>
      <c r="C138" s="12" t="s">
        <v>6</v>
      </c>
      <c r="D138" s="12" t="s">
        <v>53</v>
      </c>
      <c r="E138" s="12" t="s">
        <v>54</v>
      </c>
      <c r="F138" s="12" t="s">
        <v>55</v>
      </c>
      <c r="G138" s="12" t="s">
        <v>64</v>
      </c>
      <c r="H138" s="12" t="s">
        <v>57</v>
      </c>
      <c r="I138" s="12" t="s">
        <v>58</v>
      </c>
      <c r="J138" s="12">
        <v>884</v>
      </c>
      <c r="K138" s="12">
        <v>1264.1199999999999</v>
      </c>
      <c r="L138" s="10"/>
      <c r="N138" s="1">
        <v>2020</v>
      </c>
      <c r="O138" s="1" t="s">
        <v>9</v>
      </c>
      <c r="P138" s="1" t="s">
        <v>14</v>
      </c>
      <c r="Q138" s="2" t="s">
        <v>37</v>
      </c>
      <c r="R138" s="3">
        <v>2498</v>
      </c>
      <c r="S138" s="3">
        <v>8000</v>
      </c>
      <c r="T138" s="3">
        <v>8960</v>
      </c>
      <c r="U138" s="3">
        <v>1600</v>
      </c>
      <c r="V138" s="4" t="s">
        <v>40</v>
      </c>
    </row>
    <row r="139" spans="1:22" ht="18" customHeight="1" x14ac:dyDescent="0.2">
      <c r="A139" s="12" t="s">
        <v>59</v>
      </c>
      <c r="B139" s="12">
        <v>2020</v>
      </c>
      <c r="C139" s="12" t="s">
        <v>6</v>
      </c>
      <c r="D139" s="12" t="s">
        <v>53</v>
      </c>
      <c r="E139" s="12" t="s">
        <v>54</v>
      </c>
      <c r="F139" s="12" t="s">
        <v>55</v>
      </c>
      <c r="G139" s="12" t="s">
        <v>64</v>
      </c>
      <c r="H139" s="12" t="s">
        <v>57</v>
      </c>
      <c r="I139" s="12" t="s">
        <v>58</v>
      </c>
      <c r="J139" s="12">
        <v>885</v>
      </c>
      <c r="K139" s="12">
        <v>1265.55</v>
      </c>
      <c r="L139" s="10"/>
      <c r="N139" s="1">
        <v>2020</v>
      </c>
      <c r="O139" s="1" t="s">
        <v>9</v>
      </c>
      <c r="P139" s="1" t="s">
        <v>13</v>
      </c>
      <c r="Q139" s="2" t="s">
        <v>35</v>
      </c>
      <c r="R139" s="3">
        <v>1245</v>
      </c>
      <c r="S139" s="3">
        <v>4577.2</v>
      </c>
      <c r="T139" s="3">
        <v>5126.4639999999999</v>
      </c>
      <c r="U139" s="3">
        <v>915.44</v>
      </c>
      <c r="V139" s="4" t="s">
        <v>40</v>
      </c>
    </row>
    <row r="140" spans="1:22" ht="18" customHeight="1" x14ac:dyDescent="0.2">
      <c r="A140" s="12" t="s">
        <v>59</v>
      </c>
      <c r="B140" s="12">
        <v>2020</v>
      </c>
      <c r="C140" s="12" t="s">
        <v>6</v>
      </c>
      <c r="D140" s="12" t="s">
        <v>53</v>
      </c>
      <c r="E140" s="12" t="s">
        <v>54</v>
      </c>
      <c r="F140" s="12" t="s">
        <v>55</v>
      </c>
      <c r="G140" s="12" t="s">
        <v>64</v>
      </c>
      <c r="H140" s="12" t="s">
        <v>57</v>
      </c>
      <c r="I140" s="12" t="s">
        <v>58</v>
      </c>
      <c r="J140" s="12">
        <v>886</v>
      </c>
      <c r="K140" s="12">
        <v>1266.98</v>
      </c>
      <c r="L140" s="10"/>
      <c r="N140" s="1">
        <v>2020</v>
      </c>
      <c r="O140" s="1" t="s">
        <v>9</v>
      </c>
      <c r="P140" s="1" t="s">
        <v>38</v>
      </c>
      <c r="Q140" s="5" t="s">
        <v>30</v>
      </c>
      <c r="R140" s="6">
        <v>644</v>
      </c>
      <c r="S140" s="6">
        <v>5743.5</v>
      </c>
      <c r="T140" s="6">
        <v>6432.72</v>
      </c>
      <c r="U140" s="3">
        <v>1148.7</v>
      </c>
      <c r="V140" s="4" t="s">
        <v>40</v>
      </c>
    </row>
    <row r="141" spans="1:22" ht="18" customHeight="1" x14ac:dyDescent="0.2">
      <c r="A141" s="12" t="s">
        <v>59</v>
      </c>
      <c r="B141" s="12">
        <v>2020</v>
      </c>
      <c r="C141" s="12" t="s">
        <v>6</v>
      </c>
      <c r="D141" s="12" t="s">
        <v>53</v>
      </c>
      <c r="E141" s="12" t="s">
        <v>54</v>
      </c>
      <c r="F141" s="12" t="s">
        <v>55</v>
      </c>
      <c r="G141" s="12" t="s">
        <v>64</v>
      </c>
      <c r="H141" s="12" t="s">
        <v>57</v>
      </c>
      <c r="I141" s="12" t="s">
        <v>60</v>
      </c>
      <c r="J141" s="12">
        <v>221</v>
      </c>
      <c r="K141" s="12">
        <v>316.02999999999997</v>
      </c>
      <c r="L141" s="10"/>
      <c r="N141" s="1">
        <v>2020</v>
      </c>
      <c r="O141" s="1" t="s">
        <v>9</v>
      </c>
      <c r="P141" s="1" t="s">
        <v>12</v>
      </c>
      <c r="Q141" s="5" t="s">
        <v>29</v>
      </c>
      <c r="R141" s="6">
        <v>643</v>
      </c>
      <c r="S141" s="6">
        <v>7000</v>
      </c>
      <c r="T141" s="6">
        <v>7840</v>
      </c>
      <c r="U141" s="3">
        <v>1400</v>
      </c>
      <c r="V141" s="4" t="s">
        <v>40</v>
      </c>
    </row>
    <row r="142" spans="1:22" ht="18" customHeight="1" x14ac:dyDescent="0.2">
      <c r="A142" s="12" t="s">
        <v>59</v>
      </c>
      <c r="B142" s="12">
        <v>2020</v>
      </c>
      <c r="C142" s="12" t="s">
        <v>6</v>
      </c>
      <c r="D142" s="12" t="s">
        <v>53</v>
      </c>
      <c r="E142" s="12" t="s">
        <v>54</v>
      </c>
      <c r="F142" s="12" t="s">
        <v>55</v>
      </c>
      <c r="G142" s="12" t="s">
        <v>64</v>
      </c>
      <c r="H142" s="12" t="s">
        <v>57</v>
      </c>
      <c r="I142" s="12" t="s">
        <v>60</v>
      </c>
      <c r="J142" s="12">
        <v>269</v>
      </c>
      <c r="K142" s="12">
        <v>384.67</v>
      </c>
      <c r="L142" s="10"/>
      <c r="N142" s="1">
        <v>2020</v>
      </c>
      <c r="O142" s="1" t="s">
        <v>9</v>
      </c>
      <c r="P142" s="1" t="s">
        <v>38</v>
      </c>
      <c r="Q142" s="5" t="s">
        <v>31</v>
      </c>
      <c r="R142" s="6">
        <v>455</v>
      </c>
      <c r="S142" s="6">
        <v>4578.6000000000004</v>
      </c>
      <c r="T142" s="6">
        <v>5128.0320000000002</v>
      </c>
      <c r="U142" s="3">
        <v>915.72000000000014</v>
      </c>
      <c r="V142" s="4" t="s">
        <v>40</v>
      </c>
    </row>
    <row r="143" spans="1:22" ht="18" customHeight="1" x14ac:dyDescent="0.2">
      <c r="A143" s="12" t="s">
        <v>59</v>
      </c>
      <c r="B143" s="12">
        <v>2020</v>
      </c>
      <c r="C143" s="12" t="s">
        <v>6</v>
      </c>
      <c r="D143" s="12" t="s">
        <v>53</v>
      </c>
      <c r="E143" s="12" t="s">
        <v>54</v>
      </c>
      <c r="F143" s="12" t="s">
        <v>55</v>
      </c>
      <c r="G143" s="12" t="s">
        <v>64</v>
      </c>
      <c r="H143" s="12" t="s">
        <v>57</v>
      </c>
      <c r="I143" s="12" t="s">
        <v>60</v>
      </c>
      <c r="J143" s="12">
        <v>775</v>
      </c>
      <c r="K143" s="12">
        <v>1108.25</v>
      </c>
      <c r="L143" s="10"/>
      <c r="N143" s="1">
        <v>2020</v>
      </c>
      <c r="O143" s="1" t="s">
        <v>9</v>
      </c>
      <c r="P143" s="1" t="s">
        <v>12</v>
      </c>
      <c r="Q143" s="5" t="s">
        <v>28</v>
      </c>
      <c r="R143" s="7">
        <v>345</v>
      </c>
      <c r="S143" s="7">
        <v>7000</v>
      </c>
      <c r="T143" s="7">
        <v>7840</v>
      </c>
      <c r="U143" s="3">
        <v>1400</v>
      </c>
      <c r="V143" s="4" t="s">
        <v>40</v>
      </c>
    </row>
    <row r="144" spans="1:22" ht="18" customHeight="1" x14ac:dyDescent="0.2">
      <c r="A144" s="12" t="s">
        <v>52</v>
      </c>
      <c r="B144" s="12">
        <v>2020</v>
      </c>
      <c r="C144" s="12" t="s">
        <v>5</v>
      </c>
      <c r="D144" s="12" t="s">
        <v>53</v>
      </c>
      <c r="E144" s="12" t="s">
        <v>54</v>
      </c>
      <c r="F144" s="12" t="s">
        <v>55</v>
      </c>
      <c r="G144" s="12" t="s">
        <v>64</v>
      </c>
      <c r="H144" s="12" t="s">
        <v>57</v>
      </c>
      <c r="I144" s="12" t="s">
        <v>58</v>
      </c>
      <c r="J144" s="12">
        <v>320</v>
      </c>
      <c r="K144" s="12">
        <v>457.6</v>
      </c>
      <c r="L144" s="10"/>
      <c r="N144" s="1">
        <v>2020</v>
      </c>
      <c r="O144" s="1" t="s">
        <v>9</v>
      </c>
      <c r="P144" s="1" t="s">
        <v>13</v>
      </c>
      <c r="Q144" s="2" t="s">
        <v>33</v>
      </c>
      <c r="R144" s="3">
        <v>122</v>
      </c>
      <c r="S144" s="3">
        <v>100</v>
      </c>
      <c r="T144" s="3">
        <v>112</v>
      </c>
      <c r="U144" s="3">
        <v>20</v>
      </c>
      <c r="V144" s="4" t="s">
        <v>40</v>
      </c>
    </row>
    <row r="145" spans="1:22" ht="18" customHeight="1" x14ac:dyDescent="0.2">
      <c r="A145" s="12" t="s">
        <v>59</v>
      </c>
      <c r="B145" s="12">
        <v>2020</v>
      </c>
      <c r="C145" s="12" t="s">
        <v>5</v>
      </c>
      <c r="D145" s="12" t="s">
        <v>53</v>
      </c>
      <c r="E145" s="12" t="s">
        <v>54</v>
      </c>
      <c r="F145" s="12" t="s">
        <v>55</v>
      </c>
      <c r="G145" s="12" t="s">
        <v>64</v>
      </c>
      <c r="H145" s="12" t="s">
        <v>57</v>
      </c>
      <c r="I145" s="12" t="s">
        <v>58</v>
      </c>
      <c r="J145" s="12">
        <v>314</v>
      </c>
      <c r="K145" s="12">
        <v>449.02</v>
      </c>
      <c r="L145" s="10"/>
      <c r="N145" s="1">
        <v>2020</v>
      </c>
      <c r="O145" s="1" t="s">
        <v>9</v>
      </c>
      <c r="P145" s="1" t="s">
        <v>15</v>
      </c>
      <c r="Q145" s="5" t="s">
        <v>26</v>
      </c>
      <c r="R145" s="6">
        <v>78</v>
      </c>
      <c r="S145" s="6">
        <v>4577.2</v>
      </c>
      <c r="T145" s="6">
        <v>5126.4639999999999</v>
      </c>
      <c r="U145" s="3">
        <v>915.44</v>
      </c>
      <c r="V145" s="4" t="s">
        <v>40</v>
      </c>
    </row>
    <row r="146" spans="1:22" ht="18" customHeight="1" x14ac:dyDescent="0.2">
      <c r="A146" s="12" t="s">
        <v>52</v>
      </c>
      <c r="B146" s="12">
        <v>2020</v>
      </c>
      <c r="C146" s="12" t="s">
        <v>5</v>
      </c>
      <c r="D146" s="12" t="s">
        <v>53</v>
      </c>
      <c r="E146" s="12" t="s">
        <v>54</v>
      </c>
      <c r="F146" s="12" t="s">
        <v>55</v>
      </c>
      <c r="G146" s="12" t="s">
        <v>64</v>
      </c>
      <c r="H146" s="12" t="s">
        <v>57</v>
      </c>
      <c r="I146" s="12" t="s">
        <v>58</v>
      </c>
      <c r="J146" s="12">
        <v>308</v>
      </c>
      <c r="K146" s="12">
        <v>440.44</v>
      </c>
      <c r="L146" s="10"/>
      <c r="N146" s="1">
        <v>2020</v>
      </c>
      <c r="O146" s="1" t="s">
        <v>9</v>
      </c>
      <c r="P146" s="1" t="s">
        <v>15</v>
      </c>
      <c r="Q146" s="5" t="s">
        <v>24</v>
      </c>
      <c r="R146" s="6">
        <v>76</v>
      </c>
      <c r="S146" s="6">
        <v>4576.8999999999996</v>
      </c>
      <c r="T146" s="6">
        <v>5126.1279999999997</v>
      </c>
      <c r="U146" s="3">
        <v>915.38</v>
      </c>
      <c r="V146" s="4" t="s">
        <v>40</v>
      </c>
    </row>
    <row r="147" spans="1:22" ht="18" customHeight="1" x14ac:dyDescent="0.2">
      <c r="A147" s="12" t="s">
        <v>59</v>
      </c>
      <c r="B147" s="12">
        <v>2020</v>
      </c>
      <c r="C147" s="12" t="s">
        <v>5</v>
      </c>
      <c r="D147" s="12" t="s">
        <v>53</v>
      </c>
      <c r="E147" s="12" t="s">
        <v>54</v>
      </c>
      <c r="F147" s="12" t="s">
        <v>55</v>
      </c>
      <c r="G147" s="12" t="s">
        <v>64</v>
      </c>
      <c r="H147" s="12" t="s">
        <v>57</v>
      </c>
      <c r="I147" s="12" t="s">
        <v>60</v>
      </c>
      <c r="J147" s="12">
        <v>224</v>
      </c>
      <c r="K147" s="12">
        <v>320.32</v>
      </c>
      <c r="L147" s="10"/>
      <c r="N147" s="1">
        <v>2020</v>
      </c>
      <c r="O147" s="1" t="s">
        <v>9</v>
      </c>
      <c r="P147" s="1" t="s">
        <v>15</v>
      </c>
      <c r="Q147" s="5" t="s">
        <v>25</v>
      </c>
      <c r="R147" s="6">
        <v>46</v>
      </c>
      <c r="S147" s="6">
        <v>200</v>
      </c>
      <c r="T147" s="6">
        <v>224</v>
      </c>
      <c r="U147" s="3">
        <v>40</v>
      </c>
      <c r="V147" s="4" t="s">
        <v>40</v>
      </c>
    </row>
    <row r="148" spans="1:22" ht="18" customHeight="1" x14ac:dyDescent="0.2">
      <c r="A148" s="12" t="s">
        <v>52</v>
      </c>
      <c r="B148" s="12">
        <v>2020</v>
      </c>
      <c r="C148" s="12" t="s">
        <v>5</v>
      </c>
      <c r="D148" s="12" t="s">
        <v>53</v>
      </c>
      <c r="E148" s="12" t="s">
        <v>54</v>
      </c>
      <c r="F148" s="12" t="s">
        <v>55</v>
      </c>
      <c r="G148" s="12" t="s">
        <v>64</v>
      </c>
      <c r="H148" s="12" t="s">
        <v>57</v>
      </c>
      <c r="I148" s="12" t="s">
        <v>60</v>
      </c>
      <c r="J148" s="12">
        <v>272</v>
      </c>
      <c r="K148" s="12">
        <v>388.96</v>
      </c>
      <c r="L148" s="10"/>
      <c r="N148" s="1">
        <v>2020</v>
      </c>
      <c r="O148" s="1" t="s">
        <v>9</v>
      </c>
      <c r="P148" s="1" t="s">
        <v>15</v>
      </c>
      <c r="Q148" s="5" t="s">
        <v>23</v>
      </c>
      <c r="R148" s="6">
        <v>34</v>
      </c>
      <c r="S148" s="6">
        <v>4576.8</v>
      </c>
      <c r="T148" s="6">
        <v>5126.0160000000005</v>
      </c>
      <c r="U148" s="3">
        <v>915.36000000000013</v>
      </c>
      <c r="V148" s="4" t="s">
        <v>40</v>
      </c>
    </row>
    <row r="149" spans="1:22" ht="18" customHeight="1" x14ac:dyDescent="0.2">
      <c r="A149" s="12" t="s">
        <v>61</v>
      </c>
      <c r="B149" s="12">
        <v>2020</v>
      </c>
      <c r="C149" s="12" t="s">
        <v>5</v>
      </c>
      <c r="D149" s="12" t="s">
        <v>53</v>
      </c>
      <c r="E149" s="12" t="s">
        <v>54</v>
      </c>
      <c r="F149" s="12" t="s">
        <v>55</v>
      </c>
      <c r="G149" s="12" t="s">
        <v>64</v>
      </c>
      <c r="H149" s="12" t="s">
        <v>57</v>
      </c>
      <c r="I149" s="12" t="s">
        <v>60</v>
      </c>
      <c r="J149" s="12">
        <v>200</v>
      </c>
      <c r="K149" s="12">
        <v>286</v>
      </c>
      <c r="L149" s="10"/>
      <c r="N149" s="1">
        <v>2020</v>
      </c>
      <c r="O149" s="1" t="s">
        <v>9</v>
      </c>
      <c r="P149" s="1" t="s">
        <v>13</v>
      </c>
      <c r="Q149" s="2" t="s">
        <v>34</v>
      </c>
      <c r="R149" s="3">
        <v>7</v>
      </c>
      <c r="S149" s="3">
        <v>200</v>
      </c>
      <c r="T149" s="3">
        <v>224</v>
      </c>
      <c r="U149" s="3">
        <v>40</v>
      </c>
      <c r="V149" s="4" t="s">
        <v>40</v>
      </c>
    </row>
    <row r="150" spans="1:22" ht="18" customHeight="1" x14ac:dyDescent="0.2">
      <c r="A150" s="12" t="s">
        <v>59</v>
      </c>
      <c r="B150" s="12">
        <v>2020</v>
      </c>
      <c r="C150" s="12" t="s">
        <v>5</v>
      </c>
      <c r="D150" s="12" t="s">
        <v>53</v>
      </c>
      <c r="E150" s="12" t="s">
        <v>54</v>
      </c>
      <c r="F150" s="12" t="s">
        <v>55</v>
      </c>
      <c r="G150" s="12" t="s">
        <v>64</v>
      </c>
      <c r="H150" s="12" t="s">
        <v>57</v>
      </c>
      <c r="I150" s="12" t="s">
        <v>60</v>
      </c>
      <c r="J150" s="12">
        <v>226</v>
      </c>
      <c r="K150" s="12">
        <v>323.18</v>
      </c>
      <c r="L150" s="10"/>
      <c r="N150" s="1">
        <v>2020</v>
      </c>
      <c r="O150" s="1" t="s">
        <v>9</v>
      </c>
      <c r="P150" s="1" t="s">
        <v>15</v>
      </c>
      <c r="Q150" s="5" t="s">
        <v>27</v>
      </c>
      <c r="R150" s="6">
        <v>3</v>
      </c>
      <c r="S150" s="6">
        <v>4577.3</v>
      </c>
      <c r="T150" s="6">
        <v>5126.576</v>
      </c>
      <c r="U150" s="3">
        <v>915.46</v>
      </c>
      <c r="V150" s="4" t="s">
        <v>42</v>
      </c>
    </row>
    <row r="151" spans="1:22" ht="18" customHeight="1" x14ac:dyDescent="0.2">
      <c r="A151" s="12" t="s">
        <v>59</v>
      </c>
      <c r="B151" s="12">
        <v>2020</v>
      </c>
      <c r="C151" s="12" t="s">
        <v>5</v>
      </c>
      <c r="D151" s="12" t="s">
        <v>53</v>
      </c>
      <c r="E151" s="12" t="s">
        <v>54</v>
      </c>
      <c r="F151" s="12" t="s">
        <v>55</v>
      </c>
      <c r="G151" s="12" t="s">
        <v>64</v>
      </c>
      <c r="H151" s="12" t="s">
        <v>57</v>
      </c>
      <c r="I151" s="12" t="s">
        <v>60</v>
      </c>
      <c r="J151" s="12">
        <v>274</v>
      </c>
      <c r="K151" s="12">
        <v>391.82</v>
      </c>
      <c r="L151" s="10"/>
      <c r="N151" s="1">
        <v>2020</v>
      </c>
      <c r="O151" s="1" t="s">
        <v>9</v>
      </c>
      <c r="P151" s="1" t="s">
        <v>32</v>
      </c>
      <c r="Q151" s="5" t="s">
        <v>32</v>
      </c>
      <c r="R151" s="6">
        <v>2</v>
      </c>
      <c r="S151" s="6">
        <v>6600</v>
      </c>
      <c r="T151" s="6">
        <v>7392</v>
      </c>
      <c r="U151" s="3">
        <v>1320</v>
      </c>
      <c r="V151" s="4" t="s">
        <v>42</v>
      </c>
    </row>
    <row r="152" spans="1:22" ht="18" customHeight="1" x14ac:dyDescent="0.2">
      <c r="A152" s="12" t="s">
        <v>59</v>
      </c>
      <c r="B152" s="12">
        <v>2020</v>
      </c>
      <c r="C152" s="12" t="s">
        <v>5</v>
      </c>
      <c r="D152" s="12" t="s">
        <v>53</v>
      </c>
      <c r="E152" s="12" t="s">
        <v>54</v>
      </c>
      <c r="F152" s="12" t="s">
        <v>55</v>
      </c>
      <c r="G152" s="12" t="s">
        <v>64</v>
      </c>
      <c r="H152" s="12" t="s">
        <v>57</v>
      </c>
      <c r="I152" s="12" t="s">
        <v>60</v>
      </c>
      <c r="J152" s="12">
        <v>196</v>
      </c>
      <c r="K152" s="12">
        <v>280.27999999999997</v>
      </c>
      <c r="L152" s="10"/>
      <c r="N152" s="1">
        <v>2020</v>
      </c>
      <c r="O152" s="1" t="s">
        <v>10</v>
      </c>
      <c r="P152" s="1" t="s">
        <v>14</v>
      </c>
      <c r="Q152" s="2" t="s">
        <v>36</v>
      </c>
      <c r="R152" s="3">
        <v>3566</v>
      </c>
      <c r="S152" s="3">
        <v>4577.3</v>
      </c>
      <c r="T152" s="3">
        <v>5126.576</v>
      </c>
      <c r="U152" s="3">
        <v>915.46</v>
      </c>
      <c r="V152" s="4" t="s">
        <v>42</v>
      </c>
    </row>
    <row r="153" spans="1:22" ht="18" customHeight="1" x14ac:dyDescent="0.2">
      <c r="A153" s="12" t="s">
        <v>52</v>
      </c>
      <c r="B153" s="12">
        <v>2020</v>
      </c>
      <c r="C153" s="12" t="s">
        <v>5</v>
      </c>
      <c r="D153" s="12" t="s">
        <v>53</v>
      </c>
      <c r="E153" s="12" t="s">
        <v>54</v>
      </c>
      <c r="F153" s="12" t="s">
        <v>55</v>
      </c>
      <c r="G153" s="12" t="s">
        <v>64</v>
      </c>
      <c r="H153" s="12" t="s">
        <v>57</v>
      </c>
      <c r="I153" s="12" t="s">
        <v>60</v>
      </c>
      <c r="J153" s="12">
        <v>318</v>
      </c>
      <c r="K153" s="12">
        <v>526.24</v>
      </c>
      <c r="L153" s="10"/>
      <c r="N153" s="1">
        <v>2020</v>
      </c>
      <c r="O153" s="1" t="s">
        <v>10</v>
      </c>
      <c r="P153" s="1" t="s">
        <v>14</v>
      </c>
      <c r="Q153" s="2" t="s">
        <v>37</v>
      </c>
      <c r="R153" s="3">
        <v>2498</v>
      </c>
      <c r="S153" s="3">
        <v>8000</v>
      </c>
      <c r="T153" s="3">
        <v>8960</v>
      </c>
      <c r="U153" s="3">
        <v>1600</v>
      </c>
      <c r="V153" s="4" t="s">
        <v>42</v>
      </c>
    </row>
    <row r="154" spans="1:22" ht="18" customHeight="1" x14ac:dyDescent="0.2">
      <c r="A154" s="12" t="s">
        <v>63</v>
      </c>
      <c r="B154" s="12">
        <v>2020</v>
      </c>
      <c r="C154" s="12" t="s">
        <v>5</v>
      </c>
      <c r="D154" s="12" t="s">
        <v>53</v>
      </c>
      <c r="E154" s="12" t="s">
        <v>54</v>
      </c>
      <c r="F154" s="12" t="s">
        <v>55</v>
      </c>
      <c r="G154" s="12" t="s">
        <v>64</v>
      </c>
      <c r="H154" s="12" t="s">
        <v>57</v>
      </c>
      <c r="I154" s="12" t="s">
        <v>60</v>
      </c>
      <c r="J154" s="12">
        <v>312</v>
      </c>
      <c r="K154" s="12">
        <v>526.24</v>
      </c>
      <c r="L154" s="10"/>
      <c r="N154" s="1">
        <v>2020</v>
      </c>
      <c r="O154" s="1" t="s">
        <v>10</v>
      </c>
      <c r="P154" s="1" t="s">
        <v>13</v>
      </c>
      <c r="Q154" s="2" t="s">
        <v>35</v>
      </c>
      <c r="R154" s="3">
        <v>1245</v>
      </c>
      <c r="S154" s="3">
        <v>4577.2</v>
      </c>
      <c r="T154" s="3">
        <v>5126.4639999999999</v>
      </c>
      <c r="U154" s="3">
        <v>915.44</v>
      </c>
      <c r="V154" s="4" t="s">
        <v>42</v>
      </c>
    </row>
    <row r="155" spans="1:22" ht="18" customHeight="1" x14ac:dyDescent="0.2">
      <c r="A155" s="12" t="s">
        <v>61</v>
      </c>
      <c r="B155" s="12">
        <v>2020</v>
      </c>
      <c r="C155" s="12" t="s">
        <v>5</v>
      </c>
      <c r="D155" s="12" t="s">
        <v>53</v>
      </c>
      <c r="E155" s="12" t="s">
        <v>54</v>
      </c>
      <c r="F155" s="12" t="s">
        <v>55</v>
      </c>
      <c r="G155" s="12" t="s">
        <v>64</v>
      </c>
      <c r="H155" s="12" t="s">
        <v>57</v>
      </c>
      <c r="I155" s="12" t="s">
        <v>60</v>
      </c>
      <c r="J155" s="12">
        <v>712</v>
      </c>
      <c r="K155" s="12">
        <v>1018.16</v>
      </c>
      <c r="L155" s="10"/>
      <c r="N155" s="1">
        <v>2020</v>
      </c>
      <c r="O155" s="1" t="s">
        <v>10</v>
      </c>
      <c r="P155" s="1" t="s">
        <v>38</v>
      </c>
      <c r="Q155" s="5" t="s">
        <v>30</v>
      </c>
      <c r="R155" s="6">
        <v>644</v>
      </c>
      <c r="S155" s="6">
        <v>5743.5</v>
      </c>
      <c r="T155" s="6">
        <v>6432.72</v>
      </c>
      <c r="U155" s="3">
        <v>1148.7</v>
      </c>
      <c r="V155" s="4" t="s">
        <v>42</v>
      </c>
    </row>
    <row r="156" spans="1:22" ht="18" customHeight="1" x14ac:dyDescent="0.2">
      <c r="A156" s="12" t="s">
        <v>52</v>
      </c>
      <c r="B156" s="12">
        <v>2020</v>
      </c>
      <c r="C156" s="12" t="s">
        <v>5</v>
      </c>
      <c r="D156" s="12" t="s">
        <v>53</v>
      </c>
      <c r="E156" s="12" t="s">
        <v>54</v>
      </c>
      <c r="F156" s="12" t="s">
        <v>55</v>
      </c>
      <c r="G156" s="12" t="s">
        <v>64</v>
      </c>
      <c r="H156" s="12" t="s">
        <v>57</v>
      </c>
      <c r="I156" s="12" t="s">
        <v>60</v>
      </c>
      <c r="J156" s="12">
        <v>765</v>
      </c>
      <c r="K156" s="12">
        <v>1093.95</v>
      </c>
      <c r="L156" s="10"/>
      <c r="N156" s="1">
        <v>2020</v>
      </c>
      <c r="O156" s="1" t="s">
        <v>10</v>
      </c>
      <c r="P156" s="1" t="s">
        <v>12</v>
      </c>
      <c r="Q156" s="5" t="s">
        <v>29</v>
      </c>
      <c r="R156" s="6">
        <v>643</v>
      </c>
      <c r="S156" s="6">
        <v>7000</v>
      </c>
      <c r="T156" s="6">
        <v>7840</v>
      </c>
      <c r="U156" s="3">
        <v>1400</v>
      </c>
      <c r="V156" s="4" t="s">
        <v>42</v>
      </c>
    </row>
    <row r="157" spans="1:22" ht="18" customHeight="1" x14ac:dyDescent="0.2">
      <c r="A157" s="12" t="s">
        <v>59</v>
      </c>
      <c r="B157" s="12">
        <v>2020</v>
      </c>
      <c r="C157" s="12" t="s">
        <v>5</v>
      </c>
      <c r="D157" s="12" t="s">
        <v>53</v>
      </c>
      <c r="E157" s="12" t="s">
        <v>54</v>
      </c>
      <c r="F157" s="12" t="s">
        <v>55</v>
      </c>
      <c r="G157" s="12" t="s">
        <v>64</v>
      </c>
      <c r="H157" s="12" t="s">
        <v>57</v>
      </c>
      <c r="I157" s="12" t="s">
        <v>58</v>
      </c>
      <c r="J157" s="12">
        <v>321</v>
      </c>
      <c r="K157" s="12">
        <v>459.03</v>
      </c>
      <c r="L157" s="10"/>
      <c r="N157" s="1">
        <v>2020</v>
      </c>
      <c r="O157" s="1" t="s">
        <v>10</v>
      </c>
      <c r="P157" s="1" t="s">
        <v>38</v>
      </c>
      <c r="Q157" s="5" t="s">
        <v>31</v>
      </c>
      <c r="R157" s="6">
        <v>455</v>
      </c>
      <c r="S157" s="6">
        <v>4578.6000000000004</v>
      </c>
      <c r="T157" s="6">
        <v>5128.0320000000002</v>
      </c>
      <c r="U157" s="3">
        <v>915.72000000000014</v>
      </c>
      <c r="V157" s="4" t="s">
        <v>42</v>
      </c>
    </row>
    <row r="158" spans="1:22" ht="18" customHeight="1" x14ac:dyDescent="0.2">
      <c r="A158" s="12" t="s">
        <v>52</v>
      </c>
      <c r="B158" s="12">
        <v>2020</v>
      </c>
      <c r="C158" s="12" t="s">
        <v>5</v>
      </c>
      <c r="D158" s="12" t="s">
        <v>53</v>
      </c>
      <c r="E158" s="12" t="s">
        <v>54</v>
      </c>
      <c r="F158" s="12" t="s">
        <v>55</v>
      </c>
      <c r="G158" s="12" t="s">
        <v>64</v>
      </c>
      <c r="H158" s="12" t="s">
        <v>57</v>
      </c>
      <c r="I158" s="12" t="s">
        <v>60</v>
      </c>
      <c r="J158" s="12">
        <v>315</v>
      </c>
      <c r="K158" s="12">
        <v>450.45</v>
      </c>
      <c r="L158" s="10"/>
      <c r="N158" s="1">
        <v>2020</v>
      </c>
      <c r="O158" s="1" t="s">
        <v>10</v>
      </c>
      <c r="P158" s="1" t="s">
        <v>12</v>
      </c>
      <c r="Q158" s="5" t="s">
        <v>28</v>
      </c>
      <c r="R158" s="7">
        <v>345</v>
      </c>
      <c r="S158" s="7">
        <v>7000</v>
      </c>
      <c r="T158" s="7">
        <v>7840</v>
      </c>
      <c r="U158" s="3">
        <v>1400</v>
      </c>
      <c r="V158" s="4" t="s">
        <v>42</v>
      </c>
    </row>
    <row r="159" spans="1:22" ht="18" customHeight="1" x14ac:dyDescent="0.2">
      <c r="A159" s="12" t="s">
        <v>61</v>
      </c>
      <c r="B159" s="12">
        <v>2020</v>
      </c>
      <c r="C159" s="12" t="s">
        <v>5</v>
      </c>
      <c r="D159" s="12" t="s">
        <v>53</v>
      </c>
      <c r="E159" s="12" t="s">
        <v>54</v>
      </c>
      <c r="F159" s="12" t="s">
        <v>55</v>
      </c>
      <c r="G159" s="12" t="s">
        <v>64</v>
      </c>
      <c r="H159" s="12" t="s">
        <v>57</v>
      </c>
      <c r="I159" s="12" t="s">
        <v>60</v>
      </c>
      <c r="J159" s="12">
        <v>309</v>
      </c>
      <c r="K159" s="12">
        <v>441.87</v>
      </c>
      <c r="L159" s="10"/>
      <c r="N159" s="1">
        <v>2020</v>
      </c>
      <c r="O159" s="1" t="s">
        <v>10</v>
      </c>
      <c r="P159" s="1" t="s">
        <v>13</v>
      </c>
      <c r="Q159" s="2" t="s">
        <v>33</v>
      </c>
      <c r="R159" s="3">
        <v>122</v>
      </c>
      <c r="S159" s="3">
        <v>100</v>
      </c>
      <c r="T159" s="3">
        <v>112</v>
      </c>
      <c r="U159" s="3">
        <v>20</v>
      </c>
      <c r="V159" s="4" t="s">
        <v>42</v>
      </c>
    </row>
    <row r="160" spans="1:22" ht="18" customHeight="1" x14ac:dyDescent="0.2">
      <c r="A160" s="12" t="s">
        <v>52</v>
      </c>
      <c r="B160" s="12">
        <v>2020</v>
      </c>
      <c r="C160" s="12" t="s">
        <v>5</v>
      </c>
      <c r="D160" s="12" t="s">
        <v>53</v>
      </c>
      <c r="E160" s="12" t="s">
        <v>54</v>
      </c>
      <c r="F160" s="12" t="s">
        <v>55</v>
      </c>
      <c r="G160" s="12" t="s">
        <v>64</v>
      </c>
      <c r="H160" s="12" t="s">
        <v>57</v>
      </c>
      <c r="I160" s="12" t="s">
        <v>60</v>
      </c>
      <c r="J160" s="12">
        <v>225</v>
      </c>
      <c r="K160" s="12">
        <v>321.75</v>
      </c>
      <c r="L160" s="10"/>
      <c r="N160" s="1">
        <v>2020</v>
      </c>
      <c r="O160" s="1" t="s">
        <v>10</v>
      </c>
      <c r="P160" s="1" t="s">
        <v>15</v>
      </c>
      <c r="Q160" s="5" t="s">
        <v>26</v>
      </c>
      <c r="R160" s="6">
        <v>78</v>
      </c>
      <c r="S160" s="6">
        <v>4577.2</v>
      </c>
      <c r="T160" s="6">
        <v>5126.4639999999999</v>
      </c>
      <c r="U160" s="3">
        <v>915.44</v>
      </c>
      <c r="V160" s="4" t="s">
        <v>42</v>
      </c>
    </row>
    <row r="161" spans="1:22" ht="18" customHeight="1" x14ac:dyDescent="0.2">
      <c r="A161" s="12" t="s">
        <v>52</v>
      </c>
      <c r="B161" s="12">
        <v>2020</v>
      </c>
      <c r="C161" s="12" t="s">
        <v>5</v>
      </c>
      <c r="D161" s="12" t="s">
        <v>53</v>
      </c>
      <c r="E161" s="12" t="s">
        <v>54</v>
      </c>
      <c r="F161" s="12" t="s">
        <v>55</v>
      </c>
      <c r="G161" s="12" t="s">
        <v>64</v>
      </c>
      <c r="H161" s="12" t="s">
        <v>57</v>
      </c>
      <c r="I161" s="12" t="s">
        <v>60</v>
      </c>
      <c r="J161" s="12">
        <v>751</v>
      </c>
      <c r="K161" s="12">
        <v>526.24</v>
      </c>
      <c r="L161" s="10"/>
      <c r="N161" s="1">
        <v>2020</v>
      </c>
      <c r="O161" s="1" t="s">
        <v>10</v>
      </c>
      <c r="P161" s="1" t="s">
        <v>15</v>
      </c>
      <c r="Q161" s="5" t="s">
        <v>24</v>
      </c>
      <c r="R161" s="6">
        <v>76</v>
      </c>
      <c r="S161" s="6">
        <v>4576.8999999999996</v>
      </c>
      <c r="T161" s="6">
        <v>5126.1279999999997</v>
      </c>
      <c r="U161" s="3">
        <v>915.38</v>
      </c>
      <c r="V161" s="4" t="s">
        <v>42</v>
      </c>
    </row>
    <row r="162" spans="1:22" ht="18" customHeight="1" x14ac:dyDescent="0.2">
      <c r="A162" s="12" t="s">
        <v>59</v>
      </c>
      <c r="B162" s="12">
        <v>2020</v>
      </c>
      <c r="C162" s="12" t="s">
        <v>5</v>
      </c>
      <c r="D162" s="12" t="s">
        <v>53</v>
      </c>
      <c r="E162" s="12" t="s">
        <v>54</v>
      </c>
      <c r="F162" s="12" t="s">
        <v>55</v>
      </c>
      <c r="G162" s="12" t="s">
        <v>64</v>
      </c>
      <c r="H162" s="12" t="s">
        <v>57</v>
      </c>
      <c r="I162" s="12" t="s">
        <v>60</v>
      </c>
      <c r="J162" s="12">
        <v>223</v>
      </c>
      <c r="K162" s="12">
        <v>318.89</v>
      </c>
      <c r="L162" s="10"/>
      <c r="N162" s="1">
        <v>2020</v>
      </c>
      <c r="O162" s="1" t="s">
        <v>10</v>
      </c>
      <c r="P162" s="1" t="s">
        <v>15</v>
      </c>
      <c r="Q162" s="5" t="s">
        <v>25</v>
      </c>
      <c r="R162" s="6">
        <v>46</v>
      </c>
      <c r="S162" s="6">
        <v>200</v>
      </c>
      <c r="T162" s="6">
        <v>224</v>
      </c>
      <c r="U162" s="3">
        <v>40</v>
      </c>
      <c r="V162" s="4" t="s">
        <v>42</v>
      </c>
    </row>
    <row r="163" spans="1:22" ht="18" customHeight="1" x14ac:dyDescent="0.2">
      <c r="A163" s="12" t="s">
        <v>63</v>
      </c>
      <c r="B163" s="12">
        <v>2020</v>
      </c>
      <c r="C163" s="12" t="s">
        <v>5</v>
      </c>
      <c r="D163" s="12" t="s">
        <v>53</v>
      </c>
      <c r="E163" s="12" t="s">
        <v>54</v>
      </c>
      <c r="F163" s="12" t="s">
        <v>55</v>
      </c>
      <c r="G163" s="12" t="s">
        <v>64</v>
      </c>
      <c r="H163" s="12" t="s">
        <v>57</v>
      </c>
      <c r="I163" s="12" t="s">
        <v>60</v>
      </c>
      <c r="J163" s="12">
        <v>271</v>
      </c>
      <c r="K163" s="12">
        <v>387.53</v>
      </c>
      <c r="L163" s="10"/>
      <c r="N163" s="1">
        <v>2020</v>
      </c>
      <c r="O163" s="1" t="s">
        <v>10</v>
      </c>
      <c r="P163" s="1" t="s">
        <v>15</v>
      </c>
      <c r="Q163" s="5" t="s">
        <v>23</v>
      </c>
      <c r="R163" s="6">
        <v>34</v>
      </c>
      <c r="S163" s="6">
        <v>4576.8</v>
      </c>
      <c r="T163" s="6">
        <v>5126.0160000000005</v>
      </c>
      <c r="U163" s="3">
        <v>915.36000000000013</v>
      </c>
      <c r="V163" s="4" t="s">
        <v>42</v>
      </c>
    </row>
    <row r="164" spans="1:22" ht="18" customHeight="1" x14ac:dyDescent="0.2">
      <c r="A164" s="12" t="s">
        <v>59</v>
      </c>
      <c r="B164" s="12">
        <v>2020</v>
      </c>
      <c r="C164" s="12" t="s">
        <v>5</v>
      </c>
      <c r="D164" s="12" t="s">
        <v>53</v>
      </c>
      <c r="E164" s="12" t="s">
        <v>54</v>
      </c>
      <c r="F164" s="12" t="s">
        <v>55</v>
      </c>
      <c r="G164" s="12" t="s">
        <v>64</v>
      </c>
      <c r="H164" s="12" t="s">
        <v>57</v>
      </c>
      <c r="I164" s="12" t="s">
        <v>60</v>
      </c>
      <c r="J164" s="12">
        <v>199</v>
      </c>
      <c r="K164" s="12">
        <v>284.57</v>
      </c>
      <c r="L164" s="10"/>
      <c r="N164" s="1">
        <v>2020</v>
      </c>
      <c r="O164" s="1" t="s">
        <v>10</v>
      </c>
      <c r="P164" s="1" t="s">
        <v>13</v>
      </c>
      <c r="Q164" s="2" t="s">
        <v>34</v>
      </c>
      <c r="R164" s="3">
        <v>7</v>
      </c>
      <c r="S164" s="3">
        <v>200</v>
      </c>
      <c r="T164" s="3">
        <v>224</v>
      </c>
      <c r="U164" s="3">
        <v>40</v>
      </c>
      <c r="V164" s="4" t="s">
        <v>42</v>
      </c>
    </row>
    <row r="165" spans="1:22" ht="18" customHeight="1" x14ac:dyDescent="0.2">
      <c r="A165" s="12" t="s">
        <v>61</v>
      </c>
      <c r="B165" s="12">
        <v>2020</v>
      </c>
      <c r="C165" s="12" t="s">
        <v>5</v>
      </c>
      <c r="D165" s="12" t="s">
        <v>53</v>
      </c>
      <c r="E165" s="12" t="s">
        <v>54</v>
      </c>
      <c r="F165" s="12" t="s">
        <v>55</v>
      </c>
      <c r="G165" s="12" t="s">
        <v>64</v>
      </c>
      <c r="H165" s="12" t="s">
        <v>57</v>
      </c>
      <c r="I165" s="12" t="s">
        <v>58</v>
      </c>
      <c r="J165" s="12">
        <v>882</v>
      </c>
      <c r="K165" s="12">
        <v>1261.26</v>
      </c>
      <c r="L165" s="10"/>
      <c r="N165" s="1">
        <v>2020</v>
      </c>
      <c r="O165" s="1" t="s">
        <v>10</v>
      </c>
      <c r="P165" s="1" t="s">
        <v>15</v>
      </c>
      <c r="Q165" s="5" t="s">
        <v>27</v>
      </c>
      <c r="R165" s="6">
        <v>3</v>
      </c>
      <c r="S165" s="6">
        <v>4577.3</v>
      </c>
      <c r="T165" s="6">
        <v>5126.576</v>
      </c>
      <c r="U165" s="3">
        <v>915.46</v>
      </c>
      <c r="V165" s="4" t="s">
        <v>42</v>
      </c>
    </row>
    <row r="166" spans="1:22" ht="18" customHeight="1" x14ac:dyDescent="0.2">
      <c r="A166" s="12" t="s">
        <v>52</v>
      </c>
      <c r="B166" s="12">
        <v>2020</v>
      </c>
      <c r="C166" s="12" t="s">
        <v>5</v>
      </c>
      <c r="D166" s="12" t="s">
        <v>53</v>
      </c>
      <c r="E166" s="12" t="s">
        <v>54</v>
      </c>
      <c r="F166" s="12" t="s">
        <v>55</v>
      </c>
      <c r="G166" s="12" t="s">
        <v>64</v>
      </c>
      <c r="H166" s="12" t="s">
        <v>57</v>
      </c>
      <c r="I166" s="12" t="s">
        <v>58</v>
      </c>
      <c r="J166" s="12">
        <v>883</v>
      </c>
      <c r="K166" s="12">
        <v>1262.69</v>
      </c>
      <c r="L166" s="10"/>
      <c r="N166" s="1">
        <v>2020</v>
      </c>
      <c r="O166" s="1" t="s">
        <v>10</v>
      </c>
      <c r="P166" s="1" t="s">
        <v>32</v>
      </c>
      <c r="Q166" s="5" t="s">
        <v>32</v>
      </c>
      <c r="R166" s="6">
        <v>2</v>
      </c>
      <c r="S166" s="6">
        <v>6600</v>
      </c>
      <c r="T166" s="6">
        <v>7392</v>
      </c>
      <c r="U166" s="3">
        <v>1320</v>
      </c>
      <c r="V166" s="4" t="s">
        <v>40</v>
      </c>
    </row>
    <row r="167" spans="1:22" ht="18" customHeight="1" x14ac:dyDescent="0.2">
      <c r="A167" s="12" t="s">
        <v>61</v>
      </c>
      <c r="B167" s="12">
        <v>2020</v>
      </c>
      <c r="C167" s="12" t="s">
        <v>5</v>
      </c>
      <c r="D167" s="12" t="s">
        <v>53</v>
      </c>
      <c r="E167" s="12" t="s">
        <v>54</v>
      </c>
      <c r="F167" s="12" t="s">
        <v>55</v>
      </c>
      <c r="G167" s="12" t="s">
        <v>64</v>
      </c>
      <c r="H167" s="12" t="s">
        <v>57</v>
      </c>
      <c r="I167" s="12" t="s">
        <v>60</v>
      </c>
      <c r="J167" s="12">
        <v>227</v>
      </c>
      <c r="K167" s="12">
        <v>324.61</v>
      </c>
      <c r="L167" s="10"/>
      <c r="N167" s="1">
        <v>2020</v>
      </c>
      <c r="O167" s="1" t="s">
        <v>11</v>
      </c>
      <c r="P167" s="1" t="s">
        <v>14</v>
      </c>
      <c r="Q167" s="2" t="s">
        <v>36</v>
      </c>
      <c r="R167" s="3">
        <v>3566</v>
      </c>
      <c r="S167" s="3">
        <v>4577.3</v>
      </c>
      <c r="T167" s="3">
        <v>5126.576</v>
      </c>
      <c r="U167" s="3">
        <v>915.46</v>
      </c>
      <c r="V167" s="4" t="s">
        <v>40</v>
      </c>
    </row>
    <row r="168" spans="1:22" ht="18" customHeight="1" x14ac:dyDescent="0.2">
      <c r="A168" s="12" t="s">
        <v>59</v>
      </c>
      <c r="B168" s="12">
        <v>2020</v>
      </c>
      <c r="C168" s="12" t="s">
        <v>5</v>
      </c>
      <c r="D168" s="12" t="s">
        <v>53</v>
      </c>
      <c r="E168" s="12" t="s">
        <v>54</v>
      </c>
      <c r="F168" s="12" t="s">
        <v>55</v>
      </c>
      <c r="G168" s="12" t="s">
        <v>64</v>
      </c>
      <c r="H168" s="12" t="s">
        <v>57</v>
      </c>
      <c r="I168" s="12" t="s">
        <v>60</v>
      </c>
      <c r="J168" s="12">
        <v>774</v>
      </c>
      <c r="K168" s="12">
        <v>1106.82</v>
      </c>
      <c r="L168" s="10"/>
      <c r="N168" s="1">
        <v>2020</v>
      </c>
      <c r="O168" s="1" t="s">
        <v>11</v>
      </c>
      <c r="P168" s="1" t="s">
        <v>14</v>
      </c>
      <c r="Q168" s="2" t="s">
        <v>37</v>
      </c>
      <c r="R168" s="3">
        <v>2498</v>
      </c>
      <c r="S168" s="3">
        <v>8000</v>
      </c>
      <c r="T168" s="3">
        <v>8960</v>
      </c>
      <c r="U168" s="3">
        <v>1600</v>
      </c>
      <c r="V168" s="4" t="s">
        <v>40</v>
      </c>
    </row>
    <row r="169" spans="1:22" ht="18" customHeight="1" x14ac:dyDescent="0.2">
      <c r="A169" s="12" t="s">
        <v>61</v>
      </c>
      <c r="B169" s="12">
        <v>2020</v>
      </c>
      <c r="C169" s="12" t="s">
        <v>2</v>
      </c>
      <c r="D169" s="12" t="s">
        <v>53</v>
      </c>
      <c r="E169" s="12" t="s">
        <v>54</v>
      </c>
      <c r="F169" s="12" t="s">
        <v>55</v>
      </c>
      <c r="G169" s="12" t="s">
        <v>64</v>
      </c>
      <c r="H169" s="12" t="s">
        <v>57</v>
      </c>
      <c r="I169" s="12" t="s">
        <v>60</v>
      </c>
      <c r="J169" s="12">
        <v>368</v>
      </c>
      <c r="K169" s="12">
        <v>526.24</v>
      </c>
      <c r="L169" s="10"/>
      <c r="N169" s="1">
        <v>2020</v>
      </c>
      <c r="O169" s="1" t="s">
        <v>11</v>
      </c>
      <c r="P169" s="1" t="s">
        <v>13</v>
      </c>
      <c r="Q169" s="2" t="s">
        <v>35</v>
      </c>
      <c r="R169" s="3">
        <v>1245</v>
      </c>
      <c r="S169" s="3">
        <v>4577.2</v>
      </c>
      <c r="T169" s="3">
        <v>5126.4639999999999</v>
      </c>
      <c r="U169" s="3">
        <v>915.44</v>
      </c>
      <c r="V169" s="4" t="s">
        <v>40</v>
      </c>
    </row>
    <row r="170" spans="1:22" ht="18" customHeight="1" x14ac:dyDescent="0.2">
      <c r="A170" s="12" t="s">
        <v>61</v>
      </c>
      <c r="B170" s="12">
        <v>2020</v>
      </c>
      <c r="C170" s="12" t="s">
        <v>2</v>
      </c>
      <c r="D170" s="12" t="s">
        <v>53</v>
      </c>
      <c r="E170" s="12" t="s">
        <v>54</v>
      </c>
      <c r="F170" s="12" t="s">
        <v>55</v>
      </c>
      <c r="G170" s="12" t="s">
        <v>64</v>
      </c>
      <c r="H170" s="12" t="s">
        <v>57</v>
      </c>
      <c r="I170" s="12" t="s">
        <v>58</v>
      </c>
      <c r="J170" s="12">
        <v>362</v>
      </c>
      <c r="K170" s="12">
        <v>517.66</v>
      </c>
      <c r="L170" s="10"/>
      <c r="N170" s="1">
        <v>2020</v>
      </c>
      <c r="O170" s="1" t="s">
        <v>11</v>
      </c>
      <c r="P170" s="1" t="s">
        <v>38</v>
      </c>
      <c r="Q170" s="5" t="s">
        <v>30</v>
      </c>
      <c r="R170" s="6">
        <v>644</v>
      </c>
      <c r="S170" s="6">
        <v>5743.5</v>
      </c>
      <c r="T170" s="6">
        <v>6432.72</v>
      </c>
      <c r="U170" s="3">
        <v>1148.7</v>
      </c>
      <c r="V170" s="4" t="s">
        <v>40</v>
      </c>
    </row>
    <row r="171" spans="1:22" ht="18" customHeight="1" x14ac:dyDescent="0.2">
      <c r="A171" s="12" t="s">
        <v>61</v>
      </c>
      <c r="B171" s="12">
        <v>2020</v>
      </c>
      <c r="C171" s="12" t="s">
        <v>2</v>
      </c>
      <c r="D171" s="12" t="s">
        <v>53</v>
      </c>
      <c r="E171" s="12" t="s">
        <v>54</v>
      </c>
      <c r="F171" s="12" t="s">
        <v>55</v>
      </c>
      <c r="G171" s="12" t="s">
        <v>64</v>
      </c>
      <c r="H171" s="12" t="s">
        <v>57</v>
      </c>
      <c r="I171" s="12" t="s">
        <v>58</v>
      </c>
      <c r="J171" s="12">
        <v>356</v>
      </c>
      <c r="K171" s="12">
        <v>509.08</v>
      </c>
      <c r="L171" s="10"/>
      <c r="N171" s="1">
        <v>2020</v>
      </c>
      <c r="O171" s="1" t="s">
        <v>11</v>
      </c>
      <c r="P171" s="1" t="s">
        <v>12</v>
      </c>
      <c r="Q171" s="5" t="s">
        <v>29</v>
      </c>
      <c r="R171" s="6">
        <v>643</v>
      </c>
      <c r="S171" s="6">
        <v>7000</v>
      </c>
      <c r="T171" s="6">
        <v>7840</v>
      </c>
      <c r="U171" s="3">
        <v>1400</v>
      </c>
      <c r="V171" s="4" t="s">
        <v>42</v>
      </c>
    </row>
    <row r="172" spans="1:22" ht="18" customHeight="1" x14ac:dyDescent="0.2">
      <c r="A172" s="12" t="s">
        <v>62</v>
      </c>
      <c r="B172" s="12">
        <v>2020</v>
      </c>
      <c r="C172" s="12" t="s">
        <v>2</v>
      </c>
      <c r="D172" s="12" t="s">
        <v>53</v>
      </c>
      <c r="E172" s="12" t="s">
        <v>54</v>
      </c>
      <c r="F172" s="12" t="s">
        <v>55</v>
      </c>
      <c r="G172" s="12" t="s">
        <v>64</v>
      </c>
      <c r="H172" s="12" t="s">
        <v>57</v>
      </c>
      <c r="I172" s="12" t="s">
        <v>60</v>
      </c>
      <c r="J172" s="12">
        <v>242</v>
      </c>
      <c r="K172" s="12">
        <v>346.06</v>
      </c>
      <c r="L172" s="10"/>
      <c r="N172" s="1">
        <v>2020</v>
      </c>
      <c r="O172" s="1" t="s">
        <v>11</v>
      </c>
      <c r="P172" s="1" t="s">
        <v>38</v>
      </c>
      <c r="Q172" s="5" t="s">
        <v>31</v>
      </c>
      <c r="R172" s="6">
        <v>455</v>
      </c>
      <c r="S172" s="6">
        <v>4578.6000000000004</v>
      </c>
      <c r="T172" s="6">
        <v>5128.0320000000002</v>
      </c>
      <c r="U172" s="3">
        <v>915.72000000000014</v>
      </c>
      <c r="V172" s="4" t="s">
        <v>42</v>
      </c>
    </row>
    <row r="173" spans="1:22" ht="18" customHeight="1" x14ac:dyDescent="0.2">
      <c r="A173" s="12" t="s">
        <v>52</v>
      </c>
      <c r="B173" s="12">
        <v>2020</v>
      </c>
      <c r="C173" s="12" t="s">
        <v>2</v>
      </c>
      <c r="D173" s="12" t="s">
        <v>53</v>
      </c>
      <c r="E173" s="12" t="s">
        <v>54</v>
      </c>
      <c r="F173" s="12" t="s">
        <v>55</v>
      </c>
      <c r="G173" s="12" t="s">
        <v>64</v>
      </c>
      <c r="H173" s="12" t="s">
        <v>57</v>
      </c>
      <c r="I173" s="12" t="s">
        <v>60</v>
      </c>
      <c r="J173" s="12">
        <v>290</v>
      </c>
      <c r="K173" s="12">
        <v>414.7</v>
      </c>
      <c r="L173" s="10"/>
      <c r="N173" s="1">
        <v>2020</v>
      </c>
      <c r="O173" s="1" t="s">
        <v>11</v>
      </c>
      <c r="P173" s="1" t="s">
        <v>12</v>
      </c>
      <c r="Q173" s="5" t="s">
        <v>28</v>
      </c>
      <c r="R173" s="7">
        <v>345</v>
      </c>
      <c r="S173" s="7">
        <v>7000</v>
      </c>
      <c r="T173" s="7">
        <v>7840</v>
      </c>
      <c r="U173" s="3">
        <v>1400</v>
      </c>
      <c r="V173" s="4" t="s">
        <v>42</v>
      </c>
    </row>
    <row r="174" spans="1:22" ht="18" customHeight="1" x14ac:dyDescent="0.2">
      <c r="A174" s="12" t="s">
        <v>59</v>
      </c>
      <c r="B174" s="12">
        <v>2020</v>
      </c>
      <c r="C174" s="12" t="s">
        <v>2</v>
      </c>
      <c r="D174" s="12" t="s">
        <v>53</v>
      </c>
      <c r="E174" s="12" t="s">
        <v>54</v>
      </c>
      <c r="F174" s="12" t="s">
        <v>55</v>
      </c>
      <c r="G174" s="12" t="s">
        <v>64</v>
      </c>
      <c r="H174" s="12" t="s">
        <v>57</v>
      </c>
      <c r="I174" s="12" t="s">
        <v>60</v>
      </c>
      <c r="J174" s="12">
        <v>212</v>
      </c>
      <c r="K174" s="12">
        <v>303.15999999999997</v>
      </c>
      <c r="L174" s="10"/>
      <c r="N174" s="1">
        <v>2020</v>
      </c>
      <c r="O174" s="1" t="s">
        <v>11</v>
      </c>
      <c r="P174" s="1" t="s">
        <v>13</v>
      </c>
      <c r="Q174" s="2" t="s">
        <v>33</v>
      </c>
      <c r="R174" s="3">
        <v>122</v>
      </c>
      <c r="S174" s="3">
        <v>100</v>
      </c>
      <c r="T174" s="3">
        <v>112</v>
      </c>
      <c r="U174" s="3">
        <v>20</v>
      </c>
      <c r="V174" s="4" t="s">
        <v>42</v>
      </c>
    </row>
    <row r="175" spans="1:22" ht="18" customHeight="1" x14ac:dyDescent="0.2">
      <c r="A175" s="12" t="s">
        <v>63</v>
      </c>
      <c r="B175" s="12">
        <v>2020</v>
      </c>
      <c r="C175" s="12" t="s">
        <v>2</v>
      </c>
      <c r="D175" s="12" t="s">
        <v>53</v>
      </c>
      <c r="E175" s="12" t="s">
        <v>54</v>
      </c>
      <c r="F175" s="12" t="s">
        <v>55</v>
      </c>
      <c r="G175" s="12" t="s">
        <v>64</v>
      </c>
      <c r="H175" s="12" t="s">
        <v>57</v>
      </c>
      <c r="I175" s="12" t="s">
        <v>60</v>
      </c>
      <c r="J175" s="12">
        <v>286</v>
      </c>
      <c r="K175" s="12">
        <v>408.98</v>
      </c>
      <c r="L175" s="10"/>
      <c r="N175" s="1">
        <v>2020</v>
      </c>
      <c r="O175" s="1" t="s">
        <v>11</v>
      </c>
      <c r="P175" s="1" t="s">
        <v>15</v>
      </c>
      <c r="Q175" s="5" t="s">
        <v>26</v>
      </c>
      <c r="R175" s="6">
        <v>78</v>
      </c>
      <c r="S175" s="6">
        <v>4577.2</v>
      </c>
      <c r="T175" s="6">
        <v>5126.4639999999999</v>
      </c>
      <c r="U175" s="3">
        <v>915.44</v>
      </c>
      <c r="V175" s="4" t="s">
        <v>42</v>
      </c>
    </row>
    <row r="176" spans="1:22" ht="18" customHeight="1" x14ac:dyDescent="0.2">
      <c r="A176" s="12" t="s">
        <v>62</v>
      </c>
      <c r="B176" s="12">
        <v>2020</v>
      </c>
      <c r="C176" s="12" t="s">
        <v>2</v>
      </c>
      <c r="D176" s="12" t="s">
        <v>53</v>
      </c>
      <c r="E176" s="12" t="s">
        <v>54</v>
      </c>
      <c r="F176" s="12" t="s">
        <v>55</v>
      </c>
      <c r="G176" s="12" t="s">
        <v>64</v>
      </c>
      <c r="H176" s="12" t="s">
        <v>57</v>
      </c>
      <c r="I176" s="12" t="s">
        <v>60</v>
      </c>
      <c r="J176" s="12">
        <v>214</v>
      </c>
      <c r="K176" s="12">
        <v>306.02</v>
      </c>
      <c r="L176" s="10"/>
      <c r="N176" s="1">
        <v>2020</v>
      </c>
      <c r="O176" s="1" t="s">
        <v>11</v>
      </c>
      <c r="P176" s="1" t="s">
        <v>15</v>
      </c>
      <c r="Q176" s="5" t="s">
        <v>24</v>
      </c>
      <c r="R176" s="6">
        <v>76</v>
      </c>
      <c r="S176" s="6">
        <v>4576.8999999999996</v>
      </c>
      <c r="T176" s="6">
        <v>5126.1279999999997</v>
      </c>
      <c r="U176" s="3">
        <v>915.38</v>
      </c>
      <c r="V176" s="4" t="s">
        <v>42</v>
      </c>
    </row>
    <row r="177" spans="1:22" ht="18" customHeight="1" x14ac:dyDescent="0.2">
      <c r="A177" s="12" t="s">
        <v>59</v>
      </c>
      <c r="B177" s="12">
        <v>2020</v>
      </c>
      <c r="C177" s="12" t="s">
        <v>2</v>
      </c>
      <c r="D177" s="12" t="s">
        <v>53</v>
      </c>
      <c r="E177" s="12" t="s">
        <v>54</v>
      </c>
      <c r="F177" s="12" t="s">
        <v>55</v>
      </c>
      <c r="G177" s="12" t="s">
        <v>64</v>
      </c>
      <c r="H177" s="12" t="s">
        <v>57</v>
      </c>
      <c r="I177" s="12" t="s">
        <v>60</v>
      </c>
      <c r="J177" s="12">
        <v>366</v>
      </c>
      <c r="K177" s="12">
        <v>526.24</v>
      </c>
      <c r="L177" s="10"/>
      <c r="N177" s="1">
        <v>2020</v>
      </c>
      <c r="O177" s="1" t="s">
        <v>11</v>
      </c>
      <c r="P177" s="1" t="s">
        <v>15</v>
      </c>
      <c r="Q177" s="5" t="s">
        <v>25</v>
      </c>
      <c r="R177" s="6">
        <v>46</v>
      </c>
      <c r="S177" s="6">
        <v>200</v>
      </c>
      <c r="T177" s="6">
        <v>224</v>
      </c>
      <c r="U177" s="3">
        <v>40</v>
      </c>
      <c r="V177" s="4" t="s">
        <v>42</v>
      </c>
    </row>
    <row r="178" spans="1:22" ht="18" customHeight="1" x14ac:dyDescent="0.2">
      <c r="A178" s="12" t="s">
        <v>59</v>
      </c>
      <c r="B178" s="12">
        <v>2020</v>
      </c>
      <c r="C178" s="12" t="s">
        <v>2</v>
      </c>
      <c r="D178" s="12" t="s">
        <v>53</v>
      </c>
      <c r="E178" s="12" t="s">
        <v>54</v>
      </c>
      <c r="F178" s="12" t="s">
        <v>55</v>
      </c>
      <c r="G178" s="12" t="s">
        <v>64</v>
      </c>
      <c r="H178" s="12" t="s">
        <v>57</v>
      </c>
      <c r="I178" s="12" t="s">
        <v>58</v>
      </c>
      <c r="J178" s="12">
        <v>360</v>
      </c>
      <c r="K178" s="12">
        <v>526.24</v>
      </c>
      <c r="L178" s="10"/>
      <c r="N178" s="1">
        <v>2020</v>
      </c>
      <c r="O178" s="1" t="s">
        <v>11</v>
      </c>
      <c r="P178" s="1" t="s">
        <v>15</v>
      </c>
      <c r="Q178" s="5" t="s">
        <v>23</v>
      </c>
      <c r="R178" s="6">
        <v>34</v>
      </c>
      <c r="S178" s="6">
        <v>4576.8</v>
      </c>
      <c r="T178" s="6">
        <v>5126.0160000000005</v>
      </c>
      <c r="U178" s="3">
        <v>915.36000000000013</v>
      </c>
      <c r="V178" s="4" t="s">
        <v>42</v>
      </c>
    </row>
    <row r="179" spans="1:22" ht="18" customHeight="1" x14ac:dyDescent="0.2">
      <c r="A179" s="12" t="s">
        <v>61</v>
      </c>
      <c r="B179" s="12">
        <v>2020</v>
      </c>
      <c r="C179" s="12" t="s">
        <v>2</v>
      </c>
      <c r="D179" s="12" t="s">
        <v>53</v>
      </c>
      <c r="E179" s="12" t="s">
        <v>54</v>
      </c>
      <c r="F179" s="12" t="s">
        <v>55</v>
      </c>
      <c r="G179" s="12" t="s">
        <v>64</v>
      </c>
      <c r="H179" s="12" t="s">
        <v>57</v>
      </c>
      <c r="I179" s="12" t="s">
        <v>60</v>
      </c>
      <c r="J179" s="12">
        <v>676</v>
      </c>
      <c r="K179" s="12">
        <v>966.68000000000006</v>
      </c>
      <c r="L179" s="10"/>
      <c r="N179" s="1">
        <v>2020</v>
      </c>
      <c r="O179" s="1" t="s">
        <v>11</v>
      </c>
      <c r="P179" s="1" t="s">
        <v>13</v>
      </c>
      <c r="Q179" s="2" t="s">
        <v>34</v>
      </c>
      <c r="R179" s="3">
        <v>7</v>
      </c>
      <c r="S179" s="3">
        <v>200</v>
      </c>
      <c r="T179" s="3">
        <v>224</v>
      </c>
      <c r="U179" s="3">
        <v>40</v>
      </c>
      <c r="V179" s="4" t="s">
        <v>42</v>
      </c>
    </row>
    <row r="180" spans="1:22" ht="18" customHeight="1" x14ac:dyDescent="0.2">
      <c r="A180" s="12" t="s">
        <v>61</v>
      </c>
      <c r="B180" s="12">
        <v>2020</v>
      </c>
      <c r="C180" s="12" t="s">
        <v>2</v>
      </c>
      <c r="D180" s="12" t="s">
        <v>53</v>
      </c>
      <c r="E180" s="12" t="s">
        <v>54</v>
      </c>
      <c r="F180" s="12" t="s">
        <v>55</v>
      </c>
      <c r="G180" s="12" t="s">
        <v>64</v>
      </c>
      <c r="H180" s="12" t="s">
        <v>57</v>
      </c>
      <c r="I180" s="12" t="s">
        <v>60</v>
      </c>
      <c r="J180" s="12">
        <v>709</v>
      </c>
      <c r="K180" s="12">
        <v>1013.87</v>
      </c>
      <c r="L180" s="10"/>
      <c r="N180" s="1">
        <v>2020</v>
      </c>
      <c r="O180" s="1" t="s">
        <v>11</v>
      </c>
      <c r="P180" s="1" t="s">
        <v>15</v>
      </c>
      <c r="Q180" s="5" t="s">
        <v>27</v>
      </c>
      <c r="R180" s="6">
        <v>3</v>
      </c>
      <c r="S180" s="6">
        <v>4577.3</v>
      </c>
      <c r="T180" s="6">
        <v>5126.576</v>
      </c>
      <c r="U180" s="3">
        <v>915.46</v>
      </c>
      <c r="V180" s="4" t="s">
        <v>40</v>
      </c>
    </row>
    <row r="181" spans="1:22" ht="18" customHeight="1" x14ac:dyDescent="0.2">
      <c r="A181" s="12" t="s">
        <v>52</v>
      </c>
      <c r="B181" s="12">
        <v>2020</v>
      </c>
      <c r="C181" s="12" t="s">
        <v>2</v>
      </c>
      <c r="D181" s="12" t="s">
        <v>53</v>
      </c>
      <c r="E181" s="12" t="s">
        <v>54</v>
      </c>
      <c r="F181" s="12" t="s">
        <v>55</v>
      </c>
      <c r="G181" s="12" t="s">
        <v>64</v>
      </c>
      <c r="H181" s="12" t="s">
        <v>57</v>
      </c>
      <c r="I181" s="12" t="s">
        <v>60</v>
      </c>
      <c r="J181" s="12">
        <v>762</v>
      </c>
      <c r="K181" s="12">
        <v>1089.6599999999999</v>
      </c>
      <c r="L181" s="10"/>
      <c r="N181" s="1">
        <v>2020</v>
      </c>
      <c r="O181" s="1" t="s">
        <v>11</v>
      </c>
      <c r="P181" s="1" t="s">
        <v>32</v>
      </c>
      <c r="Q181" s="5" t="s">
        <v>32</v>
      </c>
      <c r="R181" s="6">
        <v>2</v>
      </c>
      <c r="S181" s="6">
        <v>6600</v>
      </c>
      <c r="T181" s="6">
        <v>7392</v>
      </c>
      <c r="U181" s="3">
        <v>1320</v>
      </c>
      <c r="V181" s="4" t="s">
        <v>42</v>
      </c>
    </row>
    <row r="182" spans="1:22" ht="18" customHeight="1" x14ac:dyDescent="0.2">
      <c r="A182" s="12" t="s">
        <v>52</v>
      </c>
      <c r="B182" s="12">
        <v>2020</v>
      </c>
      <c r="C182" s="12" t="s">
        <v>2</v>
      </c>
      <c r="D182" s="12" t="s">
        <v>53</v>
      </c>
      <c r="E182" s="12" t="s">
        <v>54</v>
      </c>
      <c r="F182" s="12" t="s">
        <v>55</v>
      </c>
      <c r="G182" s="12" t="s">
        <v>64</v>
      </c>
      <c r="H182" s="12" t="s">
        <v>57</v>
      </c>
      <c r="I182" s="12" t="s">
        <v>60</v>
      </c>
      <c r="J182" s="12">
        <v>369</v>
      </c>
      <c r="K182" s="12">
        <v>527.66999999999996</v>
      </c>
      <c r="L182" s="10"/>
      <c r="N182" s="1">
        <v>2021</v>
      </c>
      <c r="O182" s="1" t="s">
        <v>0</v>
      </c>
      <c r="P182" s="1" t="s">
        <v>14</v>
      </c>
      <c r="Q182" s="2" t="s">
        <v>36</v>
      </c>
      <c r="R182" s="3">
        <v>6591.1679999999997</v>
      </c>
      <c r="S182" s="3">
        <v>4577.3</v>
      </c>
      <c r="T182" s="3">
        <v>5126.576</v>
      </c>
      <c r="U182" s="3">
        <v>915.46</v>
      </c>
      <c r="V182" s="4" t="s">
        <v>40</v>
      </c>
    </row>
    <row r="183" spans="1:22" ht="18" customHeight="1" x14ac:dyDescent="0.2">
      <c r="A183" s="12" t="s">
        <v>61</v>
      </c>
      <c r="B183" s="12">
        <v>2020</v>
      </c>
      <c r="C183" s="12" t="s">
        <v>2</v>
      </c>
      <c r="D183" s="12" t="s">
        <v>53</v>
      </c>
      <c r="E183" s="12" t="s">
        <v>54</v>
      </c>
      <c r="F183" s="12" t="s">
        <v>55</v>
      </c>
      <c r="G183" s="12" t="s">
        <v>64</v>
      </c>
      <c r="H183" s="12" t="s">
        <v>57</v>
      </c>
      <c r="I183" s="12" t="s">
        <v>60</v>
      </c>
      <c r="J183" s="12">
        <v>363</v>
      </c>
      <c r="K183" s="12">
        <v>519.09</v>
      </c>
      <c r="L183" s="10"/>
      <c r="N183" s="1">
        <v>2021</v>
      </c>
      <c r="O183" s="1" t="s">
        <v>0</v>
      </c>
      <c r="P183" s="1" t="s">
        <v>14</v>
      </c>
      <c r="Q183" s="2" t="s">
        <v>37</v>
      </c>
      <c r="R183" s="3">
        <v>8270.64</v>
      </c>
      <c r="S183" s="3">
        <v>8800</v>
      </c>
      <c r="T183" s="3">
        <v>8960</v>
      </c>
      <c r="U183" s="3">
        <v>1760</v>
      </c>
      <c r="V183" s="4" t="s">
        <v>40</v>
      </c>
    </row>
    <row r="184" spans="1:22" ht="18" customHeight="1" x14ac:dyDescent="0.2">
      <c r="A184" s="12" t="s">
        <v>63</v>
      </c>
      <c r="B184" s="12">
        <v>2020</v>
      </c>
      <c r="C184" s="12" t="s">
        <v>2</v>
      </c>
      <c r="D184" s="12" t="s">
        <v>53</v>
      </c>
      <c r="E184" s="12" t="s">
        <v>54</v>
      </c>
      <c r="F184" s="12" t="s">
        <v>55</v>
      </c>
      <c r="G184" s="12" t="s">
        <v>64</v>
      </c>
      <c r="H184" s="12" t="s">
        <v>57</v>
      </c>
      <c r="I184" s="12" t="s">
        <v>58</v>
      </c>
      <c r="J184" s="12">
        <v>357</v>
      </c>
      <c r="K184" s="12">
        <v>510.51</v>
      </c>
      <c r="L184" s="10"/>
      <c r="N184" s="1">
        <v>2021</v>
      </c>
      <c r="O184" s="1" t="s">
        <v>0</v>
      </c>
      <c r="P184" s="1" t="s">
        <v>13</v>
      </c>
      <c r="Q184" s="2" t="s">
        <v>35</v>
      </c>
      <c r="R184" s="3">
        <v>8470</v>
      </c>
      <c r="S184" s="3">
        <v>5034.92</v>
      </c>
      <c r="T184" s="3">
        <v>5126.4639999999999</v>
      </c>
      <c r="U184" s="3">
        <v>1006.984</v>
      </c>
      <c r="V184" s="4" t="s">
        <v>40</v>
      </c>
    </row>
    <row r="185" spans="1:22" ht="18" customHeight="1" x14ac:dyDescent="0.2">
      <c r="A185" s="12" t="s">
        <v>52</v>
      </c>
      <c r="B185" s="12">
        <v>2020</v>
      </c>
      <c r="C185" s="12" t="s">
        <v>2</v>
      </c>
      <c r="D185" s="12" t="s">
        <v>53</v>
      </c>
      <c r="E185" s="12" t="s">
        <v>54</v>
      </c>
      <c r="F185" s="12" t="s">
        <v>55</v>
      </c>
      <c r="G185" s="12" t="s">
        <v>64</v>
      </c>
      <c r="H185" s="12" t="s">
        <v>57</v>
      </c>
      <c r="I185" s="12" t="s">
        <v>60</v>
      </c>
      <c r="J185" s="12">
        <v>243</v>
      </c>
      <c r="K185" s="12">
        <v>347.49</v>
      </c>
      <c r="L185" s="10"/>
      <c r="N185" s="1">
        <v>2021</v>
      </c>
      <c r="O185" s="1" t="s">
        <v>0</v>
      </c>
      <c r="P185" s="1" t="s">
        <v>38</v>
      </c>
      <c r="Q185" s="5" t="s">
        <v>30</v>
      </c>
      <c r="R185" s="6">
        <v>6055.1985000000004</v>
      </c>
      <c r="S185" s="6">
        <v>6317.85</v>
      </c>
      <c r="T185" s="6">
        <v>6432.72</v>
      </c>
      <c r="U185" s="3">
        <v>1263.5700000000002</v>
      </c>
      <c r="V185" s="4" t="s">
        <v>40</v>
      </c>
    </row>
    <row r="186" spans="1:22" ht="18" customHeight="1" x14ac:dyDescent="0.2">
      <c r="A186" s="12" t="s">
        <v>61</v>
      </c>
      <c r="B186" s="12">
        <v>2020</v>
      </c>
      <c r="C186" s="12" t="s">
        <v>2</v>
      </c>
      <c r="D186" s="12" t="s">
        <v>53</v>
      </c>
      <c r="E186" s="12" t="s">
        <v>54</v>
      </c>
      <c r="F186" s="12" t="s">
        <v>55</v>
      </c>
      <c r="G186" s="12" t="s">
        <v>64</v>
      </c>
      <c r="H186" s="12" t="s">
        <v>57</v>
      </c>
      <c r="I186" s="12" t="s">
        <v>60</v>
      </c>
      <c r="J186" s="12">
        <v>802</v>
      </c>
      <c r="K186" s="12">
        <v>526.24</v>
      </c>
      <c r="L186" s="10"/>
      <c r="N186" s="1">
        <v>2021</v>
      </c>
      <c r="O186" s="1" t="s">
        <v>0</v>
      </c>
      <c r="P186" s="1" t="s">
        <v>12</v>
      </c>
      <c r="Q186" s="5" t="s">
        <v>29</v>
      </c>
      <c r="R186" s="6">
        <v>10368.4</v>
      </c>
      <c r="S186" s="6">
        <v>7700</v>
      </c>
      <c r="T186" s="6">
        <v>7840</v>
      </c>
      <c r="U186" s="3">
        <v>1540</v>
      </c>
      <c r="V186" s="4" t="s">
        <v>40</v>
      </c>
    </row>
    <row r="187" spans="1:22" ht="18" customHeight="1" x14ac:dyDescent="0.2">
      <c r="A187" s="12" t="s">
        <v>62</v>
      </c>
      <c r="B187" s="12">
        <v>2020</v>
      </c>
      <c r="C187" s="12" t="s">
        <v>2</v>
      </c>
      <c r="D187" s="12" t="s">
        <v>53</v>
      </c>
      <c r="E187" s="12" t="s">
        <v>54</v>
      </c>
      <c r="F187" s="12" t="s">
        <v>55</v>
      </c>
      <c r="G187" s="12" t="s">
        <v>64</v>
      </c>
      <c r="H187" s="12" t="s">
        <v>57</v>
      </c>
      <c r="I187" s="12" t="s">
        <v>60</v>
      </c>
      <c r="J187" s="12">
        <v>241</v>
      </c>
      <c r="K187" s="12">
        <v>344.63</v>
      </c>
      <c r="L187" s="10"/>
      <c r="N187" s="1">
        <v>2021</v>
      </c>
      <c r="O187" s="1" t="s">
        <v>0</v>
      </c>
      <c r="P187" s="1" t="s">
        <v>38</v>
      </c>
      <c r="Q187" s="5" t="s">
        <v>31</v>
      </c>
      <c r="R187" s="6">
        <v>3101.2624999999998</v>
      </c>
      <c r="S187" s="6">
        <v>5036.46</v>
      </c>
      <c r="T187" s="6">
        <v>5128.0320000000002</v>
      </c>
      <c r="U187" s="3">
        <v>1007.292</v>
      </c>
      <c r="V187" s="4" t="s">
        <v>40</v>
      </c>
    </row>
    <row r="188" spans="1:22" ht="18" customHeight="1" x14ac:dyDescent="0.2">
      <c r="A188" s="12" t="s">
        <v>59</v>
      </c>
      <c r="B188" s="12">
        <v>2020</v>
      </c>
      <c r="C188" s="12" t="s">
        <v>2</v>
      </c>
      <c r="D188" s="12" t="s">
        <v>53</v>
      </c>
      <c r="E188" s="12" t="s">
        <v>54</v>
      </c>
      <c r="F188" s="12" t="s">
        <v>55</v>
      </c>
      <c r="G188" s="12" t="s">
        <v>64</v>
      </c>
      <c r="H188" s="12" t="s">
        <v>57</v>
      </c>
      <c r="I188" s="12" t="s">
        <v>60</v>
      </c>
      <c r="J188" s="12">
        <v>289</v>
      </c>
      <c r="K188" s="12">
        <v>413.27</v>
      </c>
      <c r="L188" s="10"/>
      <c r="N188" s="1">
        <v>2021</v>
      </c>
      <c r="O188" s="1" t="s">
        <v>0</v>
      </c>
      <c r="P188" s="1" t="s">
        <v>12</v>
      </c>
      <c r="Q188" s="5" t="s">
        <v>28</v>
      </c>
      <c r="R188" s="7">
        <v>6591.1679999999997</v>
      </c>
      <c r="S188" s="7">
        <v>7700</v>
      </c>
      <c r="T188" s="7">
        <v>7840</v>
      </c>
      <c r="U188" s="3">
        <v>1540</v>
      </c>
      <c r="V188" s="4" t="s">
        <v>40</v>
      </c>
    </row>
    <row r="189" spans="1:22" ht="18" customHeight="1" x14ac:dyDescent="0.2">
      <c r="A189" s="12" t="s">
        <v>61</v>
      </c>
      <c r="B189" s="12">
        <v>2020</v>
      </c>
      <c r="C189" s="12" t="s">
        <v>2</v>
      </c>
      <c r="D189" s="12" t="s">
        <v>53</v>
      </c>
      <c r="E189" s="12" t="s">
        <v>54</v>
      </c>
      <c r="F189" s="12" t="s">
        <v>55</v>
      </c>
      <c r="G189" s="12" t="s">
        <v>64</v>
      </c>
      <c r="H189" s="12" t="s">
        <v>57</v>
      </c>
      <c r="I189" s="12" t="s">
        <v>60</v>
      </c>
      <c r="J189" s="12">
        <v>874</v>
      </c>
      <c r="K189" s="12">
        <v>1249.82</v>
      </c>
      <c r="L189" s="10"/>
      <c r="N189" s="1">
        <v>2021</v>
      </c>
      <c r="O189" s="1" t="s">
        <v>0</v>
      </c>
      <c r="P189" s="1" t="s">
        <v>13</v>
      </c>
      <c r="Q189" s="2" t="s">
        <v>33</v>
      </c>
      <c r="R189" s="3">
        <v>6590.7359999999999</v>
      </c>
      <c r="S189" s="3">
        <v>110</v>
      </c>
      <c r="T189" s="3">
        <v>112</v>
      </c>
      <c r="U189" s="3">
        <v>22</v>
      </c>
      <c r="V189" s="4" t="s">
        <v>40</v>
      </c>
    </row>
    <row r="190" spans="1:22" ht="18" customHeight="1" x14ac:dyDescent="0.2">
      <c r="A190" s="12" t="s">
        <v>52</v>
      </c>
      <c r="B190" s="12">
        <v>2020</v>
      </c>
      <c r="C190" s="12" t="s">
        <v>2</v>
      </c>
      <c r="D190" s="12" t="s">
        <v>53</v>
      </c>
      <c r="E190" s="12" t="s">
        <v>54</v>
      </c>
      <c r="F190" s="12" t="s">
        <v>55</v>
      </c>
      <c r="G190" s="12" t="s">
        <v>64</v>
      </c>
      <c r="H190" s="12" t="s">
        <v>57</v>
      </c>
      <c r="I190" s="12" t="s">
        <v>58</v>
      </c>
      <c r="J190" s="12">
        <v>875</v>
      </c>
      <c r="K190" s="12">
        <v>1251.25</v>
      </c>
      <c r="L190" s="10"/>
      <c r="N190" s="1">
        <v>2021</v>
      </c>
      <c r="O190" s="1" t="s">
        <v>0</v>
      </c>
      <c r="P190" s="1" t="s">
        <v>15</v>
      </c>
      <c r="Q190" s="5" t="s">
        <v>26</v>
      </c>
      <c r="R190" s="6">
        <v>288</v>
      </c>
      <c r="S190" s="6">
        <v>5034.92</v>
      </c>
      <c r="T190" s="6">
        <v>5126.4639999999999</v>
      </c>
      <c r="U190" s="3">
        <v>1006.984</v>
      </c>
      <c r="V190" s="4" t="s">
        <v>40</v>
      </c>
    </row>
    <row r="191" spans="1:22" ht="18" customHeight="1" x14ac:dyDescent="0.2">
      <c r="A191" s="12" t="s">
        <v>59</v>
      </c>
      <c r="B191" s="12">
        <v>2020</v>
      </c>
      <c r="C191" s="12" t="s">
        <v>2</v>
      </c>
      <c r="D191" s="12" t="s">
        <v>53</v>
      </c>
      <c r="E191" s="12" t="s">
        <v>54</v>
      </c>
      <c r="F191" s="12" t="s">
        <v>55</v>
      </c>
      <c r="G191" s="12" t="s">
        <v>64</v>
      </c>
      <c r="H191" s="12" t="s">
        <v>57</v>
      </c>
      <c r="I191" s="12" t="s">
        <v>60</v>
      </c>
      <c r="J191" s="12">
        <v>239</v>
      </c>
      <c r="K191" s="12">
        <v>341.77</v>
      </c>
      <c r="L191" s="10"/>
      <c r="N191" s="1">
        <v>2021</v>
      </c>
      <c r="O191" s="1" t="s">
        <v>0</v>
      </c>
      <c r="P191" s="1" t="s">
        <v>15</v>
      </c>
      <c r="Q191" s="5" t="s">
        <v>24</v>
      </c>
      <c r="R191" s="6">
        <v>6590.5919999999996</v>
      </c>
      <c r="S191" s="6">
        <v>4576.8999999999996</v>
      </c>
      <c r="T191" s="6">
        <v>5126.1279999999997</v>
      </c>
      <c r="U191" s="3">
        <v>915.38</v>
      </c>
      <c r="V191" s="4" t="s">
        <v>40</v>
      </c>
    </row>
    <row r="192" spans="1:22" ht="18" customHeight="1" x14ac:dyDescent="0.2">
      <c r="A192" s="12" t="s">
        <v>59</v>
      </c>
      <c r="B192" s="12">
        <v>2020</v>
      </c>
      <c r="C192" s="12" t="s">
        <v>2</v>
      </c>
      <c r="D192" s="12" t="s">
        <v>53</v>
      </c>
      <c r="E192" s="12" t="s">
        <v>54</v>
      </c>
      <c r="F192" s="12" t="s">
        <v>55</v>
      </c>
      <c r="G192" s="12" t="s">
        <v>64</v>
      </c>
      <c r="H192" s="12" t="s">
        <v>57</v>
      </c>
      <c r="I192" s="12" t="s">
        <v>60</v>
      </c>
      <c r="J192" s="12">
        <v>287</v>
      </c>
      <c r="K192" s="12">
        <v>410.40999999999997</v>
      </c>
      <c r="L192" s="10"/>
      <c r="N192" s="1">
        <v>2021</v>
      </c>
      <c r="O192" s="1" t="s">
        <v>0</v>
      </c>
      <c r="P192" s="1" t="s">
        <v>15</v>
      </c>
      <c r="Q192" s="5" t="s">
        <v>25</v>
      </c>
      <c r="R192" s="6">
        <v>4032.9300000000003</v>
      </c>
      <c r="S192" s="6">
        <v>200</v>
      </c>
      <c r="T192" s="6">
        <v>224</v>
      </c>
      <c r="U192" s="3">
        <v>40</v>
      </c>
      <c r="V192" s="4" t="s">
        <v>40</v>
      </c>
    </row>
    <row r="193" spans="1:22" ht="18" customHeight="1" x14ac:dyDescent="0.2">
      <c r="A193" s="12" t="s">
        <v>62</v>
      </c>
      <c r="B193" s="12">
        <v>2020</v>
      </c>
      <c r="C193" s="12" t="s">
        <v>2</v>
      </c>
      <c r="D193" s="12" t="s">
        <v>53</v>
      </c>
      <c r="E193" s="12" t="s">
        <v>54</v>
      </c>
      <c r="F193" s="12" t="s">
        <v>55</v>
      </c>
      <c r="G193" s="12" t="s">
        <v>64</v>
      </c>
      <c r="H193" s="12" t="s">
        <v>57</v>
      </c>
      <c r="I193" s="12" t="s">
        <v>60</v>
      </c>
      <c r="J193" s="12">
        <v>771</v>
      </c>
      <c r="K193" s="12">
        <v>1102.53</v>
      </c>
      <c r="L193" s="10"/>
      <c r="N193" s="1">
        <v>2021</v>
      </c>
      <c r="O193" s="1" t="s">
        <v>0</v>
      </c>
      <c r="P193" s="1" t="s">
        <v>15</v>
      </c>
      <c r="Q193" s="5" t="s">
        <v>23</v>
      </c>
      <c r="R193" s="6">
        <v>7986</v>
      </c>
      <c r="S193" s="6">
        <v>4576.8</v>
      </c>
      <c r="T193" s="6">
        <v>5126.0160000000005</v>
      </c>
      <c r="U193" s="3">
        <v>915.36000000000013</v>
      </c>
      <c r="V193" s="4" t="s">
        <v>40</v>
      </c>
    </row>
    <row r="194" spans="1:22" ht="18" customHeight="1" x14ac:dyDescent="0.2">
      <c r="A194" s="12" t="s">
        <v>52</v>
      </c>
      <c r="B194" s="12">
        <v>2020</v>
      </c>
      <c r="C194" s="12" t="s">
        <v>4</v>
      </c>
      <c r="D194" s="12" t="s">
        <v>53</v>
      </c>
      <c r="E194" s="12" t="s">
        <v>54</v>
      </c>
      <c r="F194" s="12" t="s">
        <v>55</v>
      </c>
      <c r="G194" s="12" t="s">
        <v>64</v>
      </c>
      <c r="H194" s="12" t="s">
        <v>57</v>
      </c>
      <c r="I194" s="12" t="s">
        <v>58</v>
      </c>
      <c r="J194" s="12">
        <v>338</v>
      </c>
      <c r="K194" s="12">
        <v>483.34000000000003</v>
      </c>
      <c r="L194" s="10"/>
      <c r="N194" s="1">
        <v>2021</v>
      </c>
      <c r="O194" s="1" t="s">
        <v>0</v>
      </c>
      <c r="P194" s="1" t="s">
        <v>13</v>
      </c>
      <c r="Q194" s="2" t="s">
        <v>34</v>
      </c>
      <c r="R194" s="3">
        <v>5538.5330000000004</v>
      </c>
      <c r="S194" s="3">
        <v>200</v>
      </c>
      <c r="T194" s="3">
        <v>224</v>
      </c>
      <c r="U194" s="3">
        <v>40</v>
      </c>
      <c r="V194" s="4" t="s">
        <v>40</v>
      </c>
    </row>
    <row r="195" spans="1:22" ht="18" customHeight="1" x14ac:dyDescent="0.2">
      <c r="A195" s="12" t="s">
        <v>52</v>
      </c>
      <c r="B195" s="12">
        <v>2020</v>
      </c>
      <c r="C195" s="12" t="s">
        <v>4</v>
      </c>
      <c r="D195" s="12" t="s">
        <v>53</v>
      </c>
      <c r="E195" s="12" t="s">
        <v>54</v>
      </c>
      <c r="F195" s="12" t="s">
        <v>55</v>
      </c>
      <c r="G195" s="12" t="s">
        <v>64</v>
      </c>
      <c r="H195" s="12" t="s">
        <v>57</v>
      </c>
      <c r="I195" s="12" t="s">
        <v>58</v>
      </c>
      <c r="J195" s="12">
        <v>332</v>
      </c>
      <c r="K195" s="12">
        <v>474.76</v>
      </c>
      <c r="L195" s="10"/>
      <c r="N195" s="1">
        <v>2021</v>
      </c>
      <c r="O195" s="1" t="s">
        <v>0</v>
      </c>
      <c r="P195" s="1" t="s">
        <v>32</v>
      </c>
      <c r="Q195" s="5" t="s">
        <v>32</v>
      </c>
      <c r="R195" s="6">
        <v>3</v>
      </c>
      <c r="S195" s="6">
        <v>6600</v>
      </c>
      <c r="T195" s="6">
        <v>7392</v>
      </c>
      <c r="U195" s="3">
        <v>1320</v>
      </c>
      <c r="V195" s="4" t="s">
        <v>40</v>
      </c>
    </row>
    <row r="196" spans="1:22" ht="18" customHeight="1" x14ac:dyDescent="0.2">
      <c r="A196" s="12" t="s">
        <v>59</v>
      </c>
      <c r="B196" s="12">
        <v>2020</v>
      </c>
      <c r="C196" s="12" t="s">
        <v>4</v>
      </c>
      <c r="D196" s="12" t="s">
        <v>53</v>
      </c>
      <c r="E196" s="12" t="s">
        <v>54</v>
      </c>
      <c r="F196" s="12" t="s">
        <v>55</v>
      </c>
      <c r="G196" s="12" t="s">
        <v>64</v>
      </c>
      <c r="H196" s="12" t="s">
        <v>57</v>
      </c>
      <c r="I196" s="12" t="s">
        <v>58</v>
      </c>
      <c r="J196" s="12">
        <v>326</v>
      </c>
      <c r="K196" s="12">
        <v>466.18</v>
      </c>
      <c r="L196" s="10"/>
      <c r="N196" s="1">
        <v>2021</v>
      </c>
      <c r="O196" s="1" t="s">
        <v>0</v>
      </c>
      <c r="P196" s="1" t="s">
        <v>15</v>
      </c>
      <c r="Q196" s="5" t="s">
        <v>27</v>
      </c>
      <c r="R196" s="6">
        <v>3</v>
      </c>
      <c r="S196" s="6">
        <v>4577.3</v>
      </c>
      <c r="T196" s="6">
        <v>5126.576</v>
      </c>
      <c r="U196" s="3">
        <v>915.46</v>
      </c>
      <c r="V196" s="4" t="s">
        <v>40</v>
      </c>
    </row>
    <row r="197" spans="1:22" ht="18" customHeight="1" x14ac:dyDescent="0.2">
      <c r="A197" s="12" t="s">
        <v>59</v>
      </c>
      <c r="B197" s="12">
        <v>2020</v>
      </c>
      <c r="C197" s="12" t="s">
        <v>4</v>
      </c>
      <c r="D197" s="12" t="s">
        <v>53</v>
      </c>
      <c r="E197" s="12" t="s">
        <v>54</v>
      </c>
      <c r="F197" s="12" t="s">
        <v>55</v>
      </c>
      <c r="G197" s="12" t="s">
        <v>64</v>
      </c>
      <c r="H197" s="12" t="s">
        <v>57</v>
      </c>
      <c r="I197" s="12" t="s">
        <v>60</v>
      </c>
      <c r="J197" s="12">
        <v>230</v>
      </c>
      <c r="K197" s="12">
        <v>328.9</v>
      </c>
      <c r="L197" s="10"/>
      <c r="N197" s="1">
        <v>2021</v>
      </c>
      <c r="O197" s="1" t="s">
        <v>1</v>
      </c>
      <c r="P197" s="1" t="s">
        <v>14</v>
      </c>
      <c r="Q197" s="2" t="s">
        <v>36</v>
      </c>
      <c r="R197" s="3">
        <v>3566</v>
      </c>
      <c r="S197" s="3">
        <v>4577.3</v>
      </c>
      <c r="T197" s="3">
        <v>5126.576</v>
      </c>
      <c r="U197" s="3">
        <v>915.46</v>
      </c>
      <c r="V197" s="4" t="s">
        <v>40</v>
      </c>
    </row>
    <row r="198" spans="1:22" ht="18" customHeight="1" x14ac:dyDescent="0.2">
      <c r="A198" s="12" t="s">
        <v>61</v>
      </c>
      <c r="B198" s="12">
        <v>2020</v>
      </c>
      <c r="C198" s="12" t="s">
        <v>4</v>
      </c>
      <c r="D198" s="12" t="s">
        <v>53</v>
      </c>
      <c r="E198" s="12" t="s">
        <v>54</v>
      </c>
      <c r="F198" s="12" t="s">
        <v>55</v>
      </c>
      <c r="G198" s="12" t="s">
        <v>64</v>
      </c>
      <c r="H198" s="12" t="s">
        <v>57</v>
      </c>
      <c r="I198" s="12" t="s">
        <v>60</v>
      </c>
      <c r="J198" s="12">
        <v>278</v>
      </c>
      <c r="K198" s="12">
        <v>397.53999999999996</v>
      </c>
      <c r="L198" s="10"/>
      <c r="N198" s="1">
        <v>2021</v>
      </c>
      <c r="O198" s="1" t="s">
        <v>1</v>
      </c>
      <c r="P198" s="1" t="s">
        <v>14</v>
      </c>
      <c r="Q198" s="2" t="s">
        <v>37</v>
      </c>
      <c r="R198" s="3">
        <v>2498</v>
      </c>
      <c r="S198" s="3">
        <v>8000</v>
      </c>
      <c r="T198" s="3">
        <v>8960</v>
      </c>
      <c r="U198" s="3">
        <v>1600</v>
      </c>
      <c r="V198" s="4" t="s">
        <v>40</v>
      </c>
    </row>
    <row r="199" spans="1:22" ht="18" customHeight="1" x14ac:dyDescent="0.2">
      <c r="A199" s="12" t="s">
        <v>59</v>
      </c>
      <c r="B199" s="12">
        <v>2020</v>
      </c>
      <c r="C199" s="12" t="s">
        <v>4</v>
      </c>
      <c r="D199" s="12" t="s">
        <v>53</v>
      </c>
      <c r="E199" s="12" t="s">
        <v>54</v>
      </c>
      <c r="F199" s="12" t="s">
        <v>55</v>
      </c>
      <c r="G199" s="12" t="s">
        <v>64</v>
      </c>
      <c r="H199" s="12" t="s">
        <v>57</v>
      </c>
      <c r="I199" s="12" t="s">
        <v>60</v>
      </c>
      <c r="J199" s="12">
        <v>206</v>
      </c>
      <c r="K199" s="12">
        <v>294.58</v>
      </c>
      <c r="L199" s="10"/>
      <c r="N199" s="1">
        <v>2021</v>
      </c>
      <c r="O199" s="1" t="s">
        <v>1</v>
      </c>
      <c r="P199" s="1" t="s">
        <v>13</v>
      </c>
      <c r="Q199" s="2" t="s">
        <v>35</v>
      </c>
      <c r="R199" s="3">
        <v>1245</v>
      </c>
      <c r="S199" s="3">
        <v>4577.2</v>
      </c>
      <c r="T199" s="3">
        <v>5126.4639999999999</v>
      </c>
      <c r="U199" s="3">
        <v>915.44</v>
      </c>
      <c r="V199" s="4" t="s">
        <v>40</v>
      </c>
    </row>
    <row r="200" spans="1:22" ht="18" customHeight="1" x14ac:dyDescent="0.2">
      <c r="A200" s="12" t="s">
        <v>52</v>
      </c>
      <c r="B200" s="12">
        <v>2020</v>
      </c>
      <c r="C200" s="12" t="s">
        <v>4</v>
      </c>
      <c r="D200" s="12" t="s">
        <v>53</v>
      </c>
      <c r="E200" s="12" t="s">
        <v>54</v>
      </c>
      <c r="F200" s="12" t="s">
        <v>55</v>
      </c>
      <c r="G200" s="12" t="s">
        <v>64</v>
      </c>
      <c r="H200" s="12" t="s">
        <v>57</v>
      </c>
      <c r="I200" s="12" t="s">
        <v>60</v>
      </c>
      <c r="J200" s="12">
        <v>232</v>
      </c>
      <c r="K200" s="12">
        <v>331.76</v>
      </c>
      <c r="L200" s="10"/>
      <c r="N200" s="1">
        <v>2021</v>
      </c>
      <c r="O200" s="1" t="s">
        <v>1</v>
      </c>
      <c r="P200" s="1" t="s">
        <v>38</v>
      </c>
      <c r="Q200" s="5" t="s">
        <v>30</v>
      </c>
      <c r="R200" s="6">
        <v>644</v>
      </c>
      <c r="S200" s="6">
        <v>5743.5</v>
      </c>
      <c r="T200" s="6">
        <v>6432.72</v>
      </c>
      <c r="U200" s="3">
        <v>1148.7</v>
      </c>
      <c r="V200" s="4" t="s">
        <v>40</v>
      </c>
    </row>
    <row r="201" spans="1:22" ht="18" customHeight="1" x14ac:dyDescent="0.2">
      <c r="A201" s="12" t="s">
        <v>52</v>
      </c>
      <c r="B201" s="12">
        <v>2020</v>
      </c>
      <c r="C201" s="12" t="s">
        <v>4</v>
      </c>
      <c r="D201" s="12" t="s">
        <v>53</v>
      </c>
      <c r="E201" s="12" t="s">
        <v>54</v>
      </c>
      <c r="F201" s="12" t="s">
        <v>55</v>
      </c>
      <c r="G201" s="12" t="s">
        <v>64</v>
      </c>
      <c r="H201" s="12" t="s">
        <v>57</v>
      </c>
      <c r="I201" s="12" t="s">
        <v>60</v>
      </c>
      <c r="J201" s="12">
        <v>202</v>
      </c>
      <c r="K201" s="12">
        <v>288.86</v>
      </c>
      <c r="L201" s="10"/>
      <c r="N201" s="1">
        <v>2021</v>
      </c>
      <c r="O201" s="1" t="s">
        <v>1</v>
      </c>
      <c r="P201" s="1" t="s">
        <v>12</v>
      </c>
      <c r="Q201" s="5" t="s">
        <v>29</v>
      </c>
      <c r="R201" s="6">
        <v>643</v>
      </c>
      <c r="S201" s="6">
        <v>7000</v>
      </c>
      <c r="T201" s="6">
        <v>7840</v>
      </c>
      <c r="U201" s="3">
        <v>1400</v>
      </c>
      <c r="V201" s="4" t="s">
        <v>40</v>
      </c>
    </row>
    <row r="202" spans="1:22" ht="18" customHeight="1" x14ac:dyDescent="0.2">
      <c r="A202" s="12" t="s">
        <v>61</v>
      </c>
      <c r="B202" s="12">
        <v>2020</v>
      </c>
      <c r="C202" s="12" t="s">
        <v>4</v>
      </c>
      <c r="D202" s="12" t="s">
        <v>53</v>
      </c>
      <c r="E202" s="12" t="s">
        <v>54</v>
      </c>
      <c r="F202" s="12" t="s">
        <v>55</v>
      </c>
      <c r="G202" s="12" t="s">
        <v>64</v>
      </c>
      <c r="H202" s="12" t="s">
        <v>57</v>
      </c>
      <c r="I202" s="12" t="s">
        <v>58</v>
      </c>
      <c r="J202" s="12">
        <v>336</v>
      </c>
      <c r="K202" s="12">
        <v>526.24</v>
      </c>
      <c r="L202" s="10"/>
      <c r="N202" s="1">
        <v>2021</v>
      </c>
      <c r="O202" s="1" t="s">
        <v>1</v>
      </c>
      <c r="P202" s="1" t="s">
        <v>38</v>
      </c>
      <c r="Q202" s="5" t="s">
        <v>31</v>
      </c>
      <c r="R202" s="6">
        <v>455</v>
      </c>
      <c r="S202" s="6">
        <v>4578.6000000000004</v>
      </c>
      <c r="T202" s="6">
        <v>5128.0320000000002</v>
      </c>
      <c r="U202" s="3">
        <v>915.72000000000014</v>
      </c>
      <c r="V202" s="4" t="s">
        <v>40</v>
      </c>
    </row>
    <row r="203" spans="1:22" ht="18" customHeight="1" x14ac:dyDescent="0.2">
      <c r="A203" s="12" t="s">
        <v>59</v>
      </c>
      <c r="B203" s="12">
        <v>2020</v>
      </c>
      <c r="C203" s="12" t="s">
        <v>4</v>
      </c>
      <c r="D203" s="12" t="s">
        <v>53</v>
      </c>
      <c r="E203" s="12" t="s">
        <v>54</v>
      </c>
      <c r="F203" s="12" t="s">
        <v>55</v>
      </c>
      <c r="G203" s="12" t="s">
        <v>64</v>
      </c>
      <c r="H203" s="12" t="s">
        <v>57</v>
      </c>
      <c r="I203" s="12" t="s">
        <v>58</v>
      </c>
      <c r="J203" s="12">
        <v>330</v>
      </c>
      <c r="K203" s="12">
        <v>526.24</v>
      </c>
      <c r="L203" s="10"/>
      <c r="N203" s="1">
        <v>2021</v>
      </c>
      <c r="O203" s="1" t="s">
        <v>1</v>
      </c>
      <c r="P203" s="1" t="s">
        <v>12</v>
      </c>
      <c r="Q203" s="5" t="s">
        <v>28</v>
      </c>
      <c r="R203" s="7">
        <v>345</v>
      </c>
      <c r="S203" s="7">
        <v>7000</v>
      </c>
      <c r="T203" s="7">
        <v>7840</v>
      </c>
      <c r="U203" s="3">
        <v>1400</v>
      </c>
      <c r="V203" s="4" t="s">
        <v>40</v>
      </c>
    </row>
    <row r="204" spans="1:22" ht="18" customHeight="1" x14ac:dyDescent="0.2">
      <c r="A204" s="12" t="s">
        <v>52</v>
      </c>
      <c r="B204" s="12">
        <v>2020</v>
      </c>
      <c r="C204" s="12" t="s">
        <v>4</v>
      </c>
      <c r="D204" s="12" t="s">
        <v>53</v>
      </c>
      <c r="E204" s="12" t="s">
        <v>54</v>
      </c>
      <c r="F204" s="12" t="s">
        <v>55</v>
      </c>
      <c r="G204" s="12" t="s">
        <v>64</v>
      </c>
      <c r="H204" s="12" t="s">
        <v>57</v>
      </c>
      <c r="I204" s="12" t="s">
        <v>58</v>
      </c>
      <c r="J204" s="12">
        <v>324</v>
      </c>
      <c r="K204" s="12">
        <v>526.24</v>
      </c>
      <c r="L204" s="10"/>
      <c r="N204" s="1">
        <v>2021</v>
      </c>
      <c r="O204" s="1" t="s">
        <v>1</v>
      </c>
      <c r="P204" s="1" t="s">
        <v>13</v>
      </c>
      <c r="Q204" s="2" t="s">
        <v>33</v>
      </c>
      <c r="R204" s="3">
        <v>122</v>
      </c>
      <c r="S204" s="3">
        <v>100</v>
      </c>
      <c r="T204" s="3">
        <v>112</v>
      </c>
      <c r="U204" s="3">
        <v>20</v>
      </c>
      <c r="V204" s="4" t="s">
        <v>40</v>
      </c>
    </row>
    <row r="205" spans="1:22" ht="18" customHeight="1" x14ac:dyDescent="0.2">
      <c r="A205" s="12" t="s">
        <v>59</v>
      </c>
      <c r="B205" s="12">
        <v>2020</v>
      </c>
      <c r="C205" s="12" t="s">
        <v>4</v>
      </c>
      <c r="D205" s="12" t="s">
        <v>53</v>
      </c>
      <c r="E205" s="12" t="s">
        <v>54</v>
      </c>
      <c r="F205" s="12" t="s">
        <v>55</v>
      </c>
      <c r="G205" s="12" t="s">
        <v>64</v>
      </c>
      <c r="H205" s="12" t="s">
        <v>57</v>
      </c>
      <c r="I205" s="12" t="s">
        <v>60</v>
      </c>
      <c r="J205" s="12">
        <v>678</v>
      </c>
      <c r="K205" s="12">
        <v>969.54</v>
      </c>
      <c r="L205" s="10"/>
      <c r="N205" s="1">
        <v>2021</v>
      </c>
      <c r="O205" s="1" t="s">
        <v>1</v>
      </c>
      <c r="P205" s="1" t="s">
        <v>15</v>
      </c>
      <c r="Q205" s="5" t="s">
        <v>26</v>
      </c>
      <c r="R205" s="6">
        <v>78</v>
      </c>
      <c r="S205" s="6">
        <v>4577.2</v>
      </c>
      <c r="T205" s="6">
        <v>5126.4639999999999</v>
      </c>
      <c r="U205" s="3">
        <v>915.44</v>
      </c>
      <c r="V205" s="4" t="s">
        <v>40</v>
      </c>
    </row>
    <row r="206" spans="1:22" ht="18" customHeight="1" x14ac:dyDescent="0.2">
      <c r="A206" s="12" t="s">
        <v>61</v>
      </c>
      <c r="B206" s="12">
        <v>2020</v>
      </c>
      <c r="C206" s="12" t="s">
        <v>4</v>
      </c>
      <c r="D206" s="12" t="s">
        <v>53</v>
      </c>
      <c r="E206" s="12" t="s">
        <v>54</v>
      </c>
      <c r="F206" s="12" t="s">
        <v>55</v>
      </c>
      <c r="G206" s="12" t="s">
        <v>64</v>
      </c>
      <c r="H206" s="12" t="s">
        <v>57</v>
      </c>
      <c r="I206" s="12" t="s">
        <v>60</v>
      </c>
      <c r="J206" s="12">
        <v>711</v>
      </c>
      <c r="K206" s="12">
        <v>1016.73</v>
      </c>
      <c r="L206" s="10"/>
      <c r="N206" s="1">
        <v>2021</v>
      </c>
      <c r="O206" s="1" t="s">
        <v>1</v>
      </c>
      <c r="P206" s="1" t="s">
        <v>15</v>
      </c>
      <c r="Q206" s="5" t="s">
        <v>24</v>
      </c>
      <c r="R206" s="6">
        <v>240</v>
      </c>
      <c r="S206" s="6">
        <v>4576.8999999999996</v>
      </c>
      <c r="T206" s="6">
        <v>5126.1279999999997</v>
      </c>
      <c r="U206" s="3">
        <v>915.38</v>
      </c>
      <c r="V206" s="4" t="s">
        <v>40</v>
      </c>
    </row>
    <row r="207" spans="1:22" ht="18" customHeight="1" x14ac:dyDescent="0.2">
      <c r="A207" s="12" t="s">
        <v>59</v>
      </c>
      <c r="B207" s="12">
        <v>2020</v>
      </c>
      <c r="C207" s="12" t="s">
        <v>4</v>
      </c>
      <c r="D207" s="12" t="s">
        <v>53</v>
      </c>
      <c r="E207" s="12" t="s">
        <v>54</v>
      </c>
      <c r="F207" s="12" t="s">
        <v>55</v>
      </c>
      <c r="G207" s="12" t="s">
        <v>64</v>
      </c>
      <c r="H207" s="12" t="s">
        <v>57</v>
      </c>
      <c r="I207" s="12" t="s">
        <v>60</v>
      </c>
      <c r="J207" s="12">
        <v>764</v>
      </c>
      <c r="K207" s="12">
        <v>1092.52</v>
      </c>
      <c r="L207" s="10"/>
      <c r="N207" s="1">
        <v>2021</v>
      </c>
      <c r="O207" s="1" t="s">
        <v>1</v>
      </c>
      <c r="P207" s="1" t="s">
        <v>15</v>
      </c>
      <c r="Q207" s="5" t="s">
        <v>25</v>
      </c>
      <c r="R207" s="6">
        <v>5492.16</v>
      </c>
      <c r="S207" s="6">
        <v>200</v>
      </c>
      <c r="T207" s="6">
        <v>224</v>
      </c>
      <c r="U207" s="3">
        <v>40</v>
      </c>
      <c r="V207" s="4" t="s">
        <v>40</v>
      </c>
    </row>
    <row r="208" spans="1:22" ht="18" customHeight="1" x14ac:dyDescent="0.2">
      <c r="A208" s="12" t="s">
        <v>61</v>
      </c>
      <c r="B208" s="12">
        <v>2020</v>
      </c>
      <c r="C208" s="12" t="s">
        <v>4</v>
      </c>
      <c r="D208" s="12" t="s">
        <v>53</v>
      </c>
      <c r="E208" s="12" t="s">
        <v>54</v>
      </c>
      <c r="F208" s="12" t="s">
        <v>55</v>
      </c>
      <c r="G208" s="12" t="s">
        <v>64</v>
      </c>
      <c r="H208" s="12" t="s">
        <v>57</v>
      </c>
      <c r="I208" s="12" t="s">
        <v>58</v>
      </c>
      <c r="J208" s="12">
        <v>333</v>
      </c>
      <c r="K208" s="12">
        <v>476.19</v>
      </c>
      <c r="L208" s="10"/>
      <c r="N208" s="1">
        <v>2021</v>
      </c>
      <c r="O208" s="1" t="s">
        <v>1</v>
      </c>
      <c r="P208" s="1" t="s">
        <v>15</v>
      </c>
      <c r="Q208" s="5" t="s">
        <v>23</v>
      </c>
      <c r="R208" s="6">
        <v>240</v>
      </c>
      <c r="S208" s="6">
        <v>4576.8</v>
      </c>
      <c r="T208" s="6">
        <v>5126.0160000000005</v>
      </c>
      <c r="U208" s="3">
        <v>915.36000000000013</v>
      </c>
      <c r="V208" s="4" t="s">
        <v>40</v>
      </c>
    </row>
    <row r="209" spans="1:22" ht="18" customHeight="1" x14ac:dyDescent="0.2">
      <c r="A209" s="12" t="s">
        <v>61</v>
      </c>
      <c r="B209" s="12">
        <v>2020</v>
      </c>
      <c r="C209" s="12" t="s">
        <v>4</v>
      </c>
      <c r="D209" s="12" t="s">
        <v>53</v>
      </c>
      <c r="E209" s="12" t="s">
        <v>54</v>
      </c>
      <c r="F209" s="12" t="s">
        <v>55</v>
      </c>
      <c r="G209" s="12" t="s">
        <v>64</v>
      </c>
      <c r="H209" s="12" t="s">
        <v>57</v>
      </c>
      <c r="I209" s="12" t="s">
        <v>58</v>
      </c>
      <c r="J209" s="12">
        <v>327</v>
      </c>
      <c r="K209" s="12">
        <v>467.61</v>
      </c>
      <c r="L209" s="10"/>
      <c r="N209" s="1">
        <v>2021</v>
      </c>
      <c r="O209" s="1" t="s">
        <v>1</v>
      </c>
      <c r="P209" s="1" t="s">
        <v>13</v>
      </c>
      <c r="Q209" s="2" t="s">
        <v>34</v>
      </c>
      <c r="R209" s="3">
        <v>5492.76</v>
      </c>
      <c r="S209" s="3">
        <v>200</v>
      </c>
      <c r="T209" s="3">
        <v>224</v>
      </c>
      <c r="U209" s="3">
        <v>40</v>
      </c>
      <c r="V209" s="4" t="s">
        <v>40</v>
      </c>
    </row>
    <row r="210" spans="1:22" ht="18" customHeight="1" x14ac:dyDescent="0.2">
      <c r="A210" s="12" t="s">
        <v>59</v>
      </c>
      <c r="B210" s="12">
        <v>2020</v>
      </c>
      <c r="C210" s="12" t="s">
        <v>4</v>
      </c>
      <c r="D210" s="12" t="s">
        <v>53</v>
      </c>
      <c r="E210" s="12" t="s">
        <v>54</v>
      </c>
      <c r="F210" s="12" t="s">
        <v>55</v>
      </c>
      <c r="G210" s="12" t="s">
        <v>64</v>
      </c>
      <c r="H210" s="12" t="s">
        <v>57</v>
      </c>
      <c r="I210" s="12" t="s">
        <v>60</v>
      </c>
      <c r="J210" s="12">
        <v>231</v>
      </c>
      <c r="K210" s="12">
        <v>330.33</v>
      </c>
      <c r="L210" s="10"/>
      <c r="N210" s="1">
        <v>2021</v>
      </c>
      <c r="O210" s="1" t="s">
        <v>1</v>
      </c>
      <c r="P210" s="1" t="s">
        <v>15</v>
      </c>
      <c r="Q210" s="5" t="s">
        <v>27</v>
      </c>
      <c r="R210" s="6">
        <v>7920</v>
      </c>
      <c r="S210" s="6">
        <v>4577.3</v>
      </c>
      <c r="T210" s="6">
        <v>5126.576</v>
      </c>
      <c r="U210" s="3">
        <v>915.46</v>
      </c>
      <c r="V210" s="4" t="s">
        <v>40</v>
      </c>
    </row>
    <row r="211" spans="1:22" ht="18" customHeight="1" x14ac:dyDescent="0.2">
      <c r="A211" s="12" t="s">
        <v>61</v>
      </c>
      <c r="B211" s="12">
        <v>2020</v>
      </c>
      <c r="C211" s="12" t="s">
        <v>4</v>
      </c>
      <c r="D211" s="12" t="s">
        <v>53</v>
      </c>
      <c r="E211" s="12" t="s">
        <v>54</v>
      </c>
      <c r="F211" s="12" t="s">
        <v>55</v>
      </c>
      <c r="G211" s="12" t="s">
        <v>64</v>
      </c>
      <c r="H211" s="12" t="s">
        <v>57</v>
      </c>
      <c r="I211" s="12" t="s">
        <v>60</v>
      </c>
      <c r="J211" s="12">
        <v>750</v>
      </c>
      <c r="K211" s="12">
        <v>526.24</v>
      </c>
      <c r="L211" s="10"/>
      <c r="N211" s="1">
        <v>2021</v>
      </c>
      <c r="O211" s="1" t="s">
        <v>1</v>
      </c>
      <c r="P211" s="1" t="s">
        <v>32</v>
      </c>
      <c r="Q211" s="5" t="s">
        <v>32</v>
      </c>
      <c r="R211" s="6">
        <v>5492.76</v>
      </c>
      <c r="S211" s="6">
        <v>6600</v>
      </c>
      <c r="T211" s="6">
        <v>7392</v>
      </c>
      <c r="U211" s="3">
        <v>1320</v>
      </c>
      <c r="V211" s="4" t="s">
        <v>40</v>
      </c>
    </row>
    <row r="212" spans="1:22" ht="18" customHeight="1" x14ac:dyDescent="0.2">
      <c r="A212" s="12" t="s">
        <v>59</v>
      </c>
      <c r="B212" s="12">
        <v>2020</v>
      </c>
      <c r="C212" s="12" t="s">
        <v>4</v>
      </c>
      <c r="D212" s="12" t="s">
        <v>53</v>
      </c>
      <c r="E212" s="12" t="s">
        <v>54</v>
      </c>
      <c r="F212" s="12" t="s">
        <v>55</v>
      </c>
      <c r="G212" s="12" t="s">
        <v>64</v>
      </c>
      <c r="H212" s="12" t="s">
        <v>57</v>
      </c>
      <c r="I212" s="12" t="s">
        <v>60</v>
      </c>
      <c r="J212" s="12">
        <v>804</v>
      </c>
      <c r="K212" s="12">
        <v>526.24</v>
      </c>
      <c r="L212" s="10"/>
      <c r="N212" s="1">
        <v>2021</v>
      </c>
      <c r="O212" s="1" t="s">
        <v>2</v>
      </c>
      <c r="P212" s="1" t="s">
        <v>14</v>
      </c>
      <c r="Q212" s="2" t="s">
        <v>36</v>
      </c>
      <c r="R212" s="3">
        <v>9600</v>
      </c>
      <c r="S212" s="3">
        <v>4577.3</v>
      </c>
      <c r="T212" s="3">
        <v>5126.576</v>
      </c>
      <c r="U212" s="3">
        <v>915.46</v>
      </c>
      <c r="V212" s="4" t="s">
        <v>40</v>
      </c>
    </row>
    <row r="213" spans="1:22" ht="18" customHeight="1" x14ac:dyDescent="0.2">
      <c r="A213" s="12" t="s">
        <v>52</v>
      </c>
      <c r="B213" s="12">
        <v>2020</v>
      </c>
      <c r="C213" s="12" t="s">
        <v>4</v>
      </c>
      <c r="D213" s="12" t="s">
        <v>53</v>
      </c>
      <c r="E213" s="12" t="s">
        <v>54</v>
      </c>
      <c r="F213" s="12" t="s">
        <v>55</v>
      </c>
      <c r="G213" s="12" t="s">
        <v>64</v>
      </c>
      <c r="H213" s="12" t="s">
        <v>57</v>
      </c>
      <c r="I213" s="12" t="s">
        <v>60</v>
      </c>
      <c r="J213" s="12">
        <v>229</v>
      </c>
      <c r="K213" s="12">
        <v>327.47000000000003</v>
      </c>
      <c r="L213" s="10"/>
      <c r="N213" s="1">
        <v>2021</v>
      </c>
      <c r="O213" s="1" t="s">
        <v>2</v>
      </c>
      <c r="P213" s="1" t="s">
        <v>14</v>
      </c>
      <c r="Q213" s="2" t="s">
        <v>37</v>
      </c>
      <c r="R213" s="3">
        <v>5492.6399999999994</v>
      </c>
      <c r="S213" s="3">
        <v>8000</v>
      </c>
      <c r="T213" s="3">
        <v>8960</v>
      </c>
      <c r="U213" s="3">
        <v>1600</v>
      </c>
      <c r="V213" s="4" t="s">
        <v>40</v>
      </c>
    </row>
    <row r="214" spans="1:22" ht="18" customHeight="1" x14ac:dyDescent="0.2">
      <c r="A214" s="12" t="s">
        <v>59</v>
      </c>
      <c r="B214" s="12">
        <v>2020</v>
      </c>
      <c r="C214" s="12" t="s">
        <v>4</v>
      </c>
      <c r="D214" s="12" t="s">
        <v>53</v>
      </c>
      <c r="E214" s="12" t="s">
        <v>54</v>
      </c>
      <c r="F214" s="12" t="s">
        <v>55</v>
      </c>
      <c r="G214" s="12" t="s">
        <v>64</v>
      </c>
      <c r="H214" s="12" t="s">
        <v>57</v>
      </c>
      <c r="I214" s="12" t="s">
        <v>60</v>
      </c>
      <c r="J214" s="12">
        <v>277</v>
      </c>
      <c r="K214" s="12">
        <v>396.11</v>
      </c>
      <c r="L214" s="10"/>
      <c r="N214" s="1">
        <v>2021</v>
      </c>
      <c r="O214" s="1" t="s">
        <v>2</v>
      </c>
      <c r="P214" s="1" t="s">
        <v>13</v>
      </c>
      <c r="Q214" s="2" t="s">
        <v>35</v>
      </c>
      <c r="R214" s="3">
        <v>6892.2</v>
      </c>
      <c r="S214" s="3">
        <v>4577.2</v>
      </c>
      <c r="T214" s="3">
        <v>5126.4639999999999</v>
      </c>
      <c r="U214" s="3">
        <v>915.44</v>
      </c>
      <c r="V214" s="4" t="s">
        <v>40</v>
      </c>
    </row>
    <row r="215" spans="1:22" ht="18" customHeight="1" x14ac:dyDescent="0.2">
      <c r="A215" s="12" t="s">
        <v>52</v>
      </c>
      <c r="B215" s="12">
        <v>2020</v>
      </c>
      <c r="C215" s="12" t="s">
        <v>4</v>
      </c>
      <c r="D215" s="12" t="s">
        <v>53</v>
      </c>
      <c r="E215" s="12" t="s">
        <v>54</v>
      </c>
      <c r="F215" s="12" t="s">
        <v>55</v>
      </c>
      <c r="G215" s="12" t="s">
        <v>56</v>
      </c>
      <c r="H215" s="12" t="s">
        <v>57</v>
      </c>
      <c r="I215" s="12" t="s">
        <v>60</v>
      </c>
      <c r="J215" s="12">
        <v>205</v>
      </c>
      <c r="K215" s="12">
        <v>293.14999999999998</v>
      </c>
      <c r="L215" s="10"/>
      <c r="N215" s="1">
        <v>2021</v>
      </c>
      <c r="O215" s="1" t="s">
        <v>2</v>
      </c>
      <c r="P215" s="1" t="s">
        <v>38</v>
      </c>
      <c r="Q215" s="5" t="s">
        <v>30</v>
      </c>
      <c r="R215" s="6">
        <v>644</v>
      </c>
      <c r="S215" s="6">
        <v>5743.5</v>
      </c>
      <c r="T215" s="6">
        <v>6432.72</v>
      </c>
      <c r="U215" s="3">
        <v>1148.7</v>
      </c>
      <c r="V215" s="4" t="s">
        <v>40</v>
      </c>
    </row>
    <row r="216" spans="1:22" ht="18" customHeight="1" x14ac:dyDescent="0.2">
      <c r="A216" s="12" t="s">
        <v>52</v>
      </c>
      <c r="B216" s="12">
        <v>2020</v>
      </c>
      <c r="C216" s="12" t="s">
        <v>4</v>
      </c>
      <c r="D216" s="12" t="s">
        <v>53</v>
      </c>
      <c r="E216" s="12" t="s">
        <v>54</v>
      </c>
      <c r="F216" s="12" t="s">
        <v>55</v>
      </c>
      <c r="G216" s="12" t="s">
        <v>56</v>
      </c>
      <c r="H216" s="12" t="s">
        <v>57</v>
      </c>
      <c r="I216" s="12" t="s">
        <v>58</v>
      </c>
      <c r="J216" s="12">
        <v>879</v>
      </c>
      <c r="K216" s="12">
        <v>1256.97</v>
      </c>
      <c r="L216" s="10"/>
      <c r="N216" s="1">
        <v>2021</v>
      </c>
      <c r="O216" s="1" t="s">
        <v>2</v>
      </c>
      <c r="P216" s="1" t="s">
        <v>12</v>
      </c>
      <c r="Q216" s="5" t="s">
        <v>29</v>
      </c>
      <c r="R216" s="6">
        <v>643</v>
      </c>
      <c r="S216" s="6">
        <v>7000</v>
      </c>
      <c r="T216" s="6">
        <v>7840</v>
      </c>
      <c r="U216" s="3">
        <v>1400</v>
      </c>
      <c r="V216" s="4" t="s">
        <v>40</v>
      </c>
    </row>
    <row r="217" spans="1:22" ht="18" customHeight="1" x14ac:dyDescent="0.2">
      <c r="A217" s="12" t="s">
        <v>63</v>
      </c>
      <c r="B217" s="12">
        <v>2020</v>
      </c>
      <c r="C217" s="12" t="s">
        <v>4</v>
      </c>
      <c r="D217" s="12" t="s">
        <v>53</v>
      </c>
      <c r="E217" s="12" t="s">
        <v>54</v>
      </c>
      <c r="F217" s="12" t="s">
        <v>55</v>
      </c>
      <c r="G217" s="12" t="s">
        <v>56</v>
      </c>
      <c r="H217" s="12" t="s">
        <v>57</v>
      </c>
      <c r="I217" s="12" t="s">
        <v>58</v>
      </c>
      <c r="J217" s="12">
        <v>880</v>
      </c>
      <c r="K217" s="12">
        <v>1258.4000000000001</v>
      </c>
      <c r="L217" s="10"/>
      <c r="N217" s="1">
        <v>2021</v>
      </c>
      <c r="O217" s="1" t="s">
        <v>2</v>
      </c>
      <c r="P217" s="1" t="s">
        <v>38</v>
      </c>
      <c r="Q217" s="5" t="s">
        <v>31</v>
      </c>
      <c r="R217" s="6">
        <v>455</v>
      </c>
      <c r="S217" s="6">
        <v>4578.6000000000004</v>
      </c>
      <c r="T217" s="6">
        <v>5128.0320000000002</v>
      </c>
      <c r="U217" s="3">
        <v>915.72000000000014</v>
      </c>
      <c r="V217" s="4" t="s">
        <v>40</v>
      </c>
    </row>
    <row r="218" spans="1:22" ht="18" customHeight="1" x14ac:dyDescent="0.2">
      <c r="A218" s="12" t="s">
        <v>59</v>
      </c>
      <c r="B218" s="12">
        <v>2020</v>
      </c>
      <c r="C218" s="12" t="s">
        <v>4</v>
      </c>
      <c r="D218" s="12" t="s">
        <v>53</v>
      </c>
      <c r="E218" s="12" t="s">
        <v>54</v>
      </c>
      <c r="F218" s="12" t="s">
        <v>55</v>
      </c>
      <c r="G218" s="12" t="s">
        <v>56</v>
      </c>
      <c r="H218" s="12" t="s">
        <v>57</v>
      </c>
      <c r="I218" s="12" t="s">
        <v>58</v>
      </c>
      <c r="J218" s="12">
        <v>881</v>
      </c>
      <c r="K218" s="12">
        <v>1259.83</v>
      </c>
      <c r="L218" s="10"/>
      <c r="N218" s="1">
        <v>2021</v>
      </c>
      <c r="O218" s="1" t="s">
        <v>2</v>
      </c>
      <c r="P218" s="1" t="s">
        <v>12</v>
      </c>
      <c r="Q218" s="5" t="s">
        <v>28</v>
      </c>
      <c r="R218" s="7">
        <v>345</v>
      </c>
      <c r="S218" s="7">
        <v>7000</v>
      </c>
      <c r="T218" s="7">
        <v>7840</v>
      </c>
      <c r="U218" s="3">
        <v>1400</v>
      </c>
      <c r="V218" s="4" t="s">
        <v>40</v>
      </c>
    </row>
    <row r="219" spans="1:22" ht="18" customHeight="1" x14ac:dyDescent="0.2">
      <c r="A219" s="12" t="s">
        <v>59</v>
      </c>
      <c r="B219" s="12">
        <v>2020</v>
      </c>
      <c r="C219" s="12" t="s">
        <v>4</v>
      </c>
      <c r="D219" s="12" t="s">
        <v>53</v>
      </c>
      <c r="E219" s="12" t="s">
        <v>54</v>
      </c>
      <c r="F219" s="12" t="s">
        <v>55</v>
      </c>
      <c r="G219" s="12" t="s">
        <v>56</v>
      </c>
      <c r="H219" s="12" t="s">
        <v>57</v>
      </c>
      <c r="I219" s="12" t="s">
        <v>60</v>
      </c>
      <c r="J219" s="12">
        <v>233</v>
      </c>
      <c r="K219" s="12">
        <v>333.19</v>
      </c>
      <c r="L219" s="10"/>
      <c r="N219" s="1">
        <v>2021</v>
      </c>
      <c r="O219" s="1" t="s">
        <v>2</v>
      </c>
      <c r="P219" s="1" t="s">
        <v>13</v>
      </c>
      <c r="Q219" s="2" t="s">
        <v>33</v>
      </c>
      <c r="R219" s="3">
        <v>122</v>
      </c>
      <c r="S219" s="3">
        <v>100</v>
      </c>
      <c r="T219" s="3">
        <v>112</v>
      </c>
      <c r="U219" s="3">
        <v>20</v>
      </c>
      <c r="V219" s="4" t="s">
        <v>40</v>
      </c>
    </row>
    <row r="220" spans="1:22" ht="18" customHeight="1" x14ac:dyDescent="0.2">
      <c r="A220" s="12" t="s">
        <v>52</v>
      </c>
      <c r="B220" s="12">
        <v>2020</v>
      </c>
      <c r="C220" s="12" t="s">
        <v>4</v>
      </c>
      <c r="D220" s="12" t="s">
        <v>53</v>
      </c>
      <c r="E220" s="12" t="s">
        <v>54</v>
      </c>
      <c r="F220" s="12" t="s">
        <v>55</v>
      </c>
      <c r="G220" s="12" t="s">
        <v>56</v>
      </c>
      <c r="H220" s="12" t="s">
        <v>57</v>
      </c>
      <c r="I220" s="12" t="s">
        <v>60</v>
      </c>
      <c r="J220" s="12">
        <v>275</v>
      </c>
      <c r="K220" s="12">
        <v>393.25</v>
      </c>
      <c r="L220" s="10"/>
      <c r="N220" s="1">
        <v>2021</v>
      </c>
      <c r="O220" s="1" t="s">
        <v>2</v>
      </c>
      <c r="P220" s="1" t="s">
        <v>15</v>
      </c>
      <c r="Q220" s="5" t="s">
        <v>26</v>
      </c>
      <c r="R220" s="6">
        <v>78</v>
      </c>
      <c r="S220" s="6">
        <v>4577.2</v>
      </c>
      <c r="T220" s="6">
        <v>5126.4639999999999</v>
      </c>
      <c r="U220" s="3">
        <v>915.44</v>
      </c>
      <c r="V220" s="4" t="s">
        <v>40</v>
      </c>
    </row>
    <row r="221" spans="1:22" ht="18" customHeight="1" x14ac:dyDescent="0.2">
      <c r="A221" s="12" t="s">
        <v>59</v>
      </c>
      <c r="B221" s="12">
        <v>2020</v>
      </c>
      <c r="C221" s="12" t="s">
        <v>4</v>
      </c>
      <c r="D221" s="12" t="s">
        <v>53</v>
      </c>
      <c r="E221" s="12" t="s">
        <v>54</v>
      </c>
      <c r="F221" s="12" t="s">
        <v>55</v>
      </c>
      <c r="G221" s="12" t="s">
        <v>56</v>
      </c>
      <c r="H221" s="12" t="s">
        <v>57</v>
      </c>
      <c r="I221" s="12" t="s">
        <v>60</v>
      </c>
      <c r="J221" s="12">
        <v>773</v>
      </c>
      <c r="K221" s="12">
        <v>1105.3899999999999</v>
      </c>
      <c r="L221" s="10"/>
      <c r="N221" s="1">
        <v>2021</v>
      </c>
      <c r="O221" s="1" t="s">
        <v>2</v>
      </c>
      <c r="P221" s="1" t="s">
        <v>15</v>
      </c>
      <c r="Q221" s="5" t="s">
        <v>24</v>
      </c>
      <c r="R221" s="6">
        <v>76</v>
      </c>
      <c r="S221" s="6">
        <v>4576.8999999999996</v>
      </c>
      <c r="T221" s="6">
        <v>5126.1279999999997</v>
      </c>
      <c r="U221" s="3">
        <v>915.38</v>
      </c>
      <c r="V221" s="4" t="s">
        <v>40</v>
      </c>
    </row>
    <row r="222" spans="1:22" ht="18" customHeight="1" x14ac:dyDescent="0.2">
      <c r="A222" s="12" t="s">
        <v>62</v>
      </c>
      <c r="B222" s="12">
        <v>2020</v>
      </c>
      <c r="C222" s="12" t="s">
        <v>10</v>
      </c>
      <c r="D222" s="12" t="s">
        <v>53</v>
      </c>
      <c r="E222" s="12" t="s">
        <v>54</v>
      </c>
      <c r="F222" s="12" t="s">
        <v>55</v>
      </c>
      <c r="G222" s="12" t="s">
        <v>56</v>
      </c>
      <c r="H222" s="12" t="s">
        <v>57</v>
      </c>
      <c r="I222" s="12" t="s">
        <v>58</v>
      </c>
      <c r="J222" s="12">
        <v>242</v>
      </c>
      <c r="K222" s="12">
        <v>526.24</v>
      </c>
      <c r="L222" s="10"/>
      <c r="N222" s="1">
        <v>2021</v>
      </c>
      <c r="O222" s="1" t="s">
        <v>2</v>
      </c>
      <c r="P222" s="1" t="s">
        <v>15</v>
      </c>
      <c r="Q222" s="5" t="s">
        <v>25</v>
      </c>
      <c r="R222" s="6">
        <v>46</v>
      </c>
      <c r="S222" s="6">
        <v>200</v>
      </c>
      <c r="T222" s="6">
        <v>224</v>
      </c>
      <c r="U222" s="3">
        <v>40</v>
      </c>
      <c r="V222" s="4" t="s">
        <v>40</v>
      </c>
    </row>
    <row r="223" spans="1:22" ht="18" customHeight="1" x14ac:dyDescent="0.2">
      <c r="A223" s="12" t="s">
        <v>59</v>
      </c>
      <c r="B223" s="12">
        <v>2020</v>
      </c>
      <c r="C223" s="12" t="s">
        <v>10</v>
      </c>
      <c r="D223" s="12" t="s">
        <v>53</v>
      </c>
      <c r="E223" s="12" t="s">
        <v>54</v>
      </c>
      <c r="F223" s="12" t="s">
        <v>55</v>
      </c>
      <c r="G223" s="12" t="s">
        <v>56</v>
      </c>
      <c r="H223" s="12" t="s">
        <v>57</v>
      </c>
      <c r="I223" s="12" t="s">
        <v>58</v>
      </c>
      <c r="J223" s="12">
        <v>236</v>
      </c>
      <c r="K223" s="12">
        <v>526.24</v>
      </c>
      <c r="L223" s="10"/>
      <c r="N223" s="1">
        <v>2021</v>
      </c>
      <c r="O223" s="1" t="s">
        <v>2</v>
      </c>
      <c r="P223" s="1" t="s">
        <v>15</v>
      </c>
      <c r="Q223" s="5" t="s">
        <v>23</v>
      </c>
      <c r="R223" s="6">
        <v>34</v>
      </c>
      <c r="S223" s="6">
        <v>4576.8</v>
      </c>
      <c r="T223" s="6">
        <v>5126.0160000000005</v>
      </c>
      <c r="U223" s="3">
        <v>915.36000000000013</v>
      </c>
      <c r="V223" s="4" t="s">
        <v>40</v>
      </c>
    </row>
    <row r="224" spans="1:22" ht="18" customHeight="1" x14ac:dyDescent="0.2">
      <c r="A224" s="12" t="s">
        <v>61</v>
      </c>
      <c r="B224" s="12">
        <v>2020</v>
      </c>
      <c r="C224" s="12" t="s">
        <v>10</v>
      </c>
      <c r="D224" s="12" t="s">
        <v>53</v>
      </c>
      <c r="E224" s="12" t="s">
        <v>54</v>
      </c>
      <c r="F224" s="12" t="s">
        <v>55</v>
      </c>
      <c r="G224" s="12" t="s">
        <v>56</v>
      </c>
      <c r="H224" s="12" t="s">
        <v>57</v>
      </c>
      <c r="I224" s="12" t="s">
        <v>58</v>
      </c>
      <c r="J224" s="12">
        <v>230</v>
      </c>
      <c r="K224" s="12">
        <v>526.24</v>
      </c>
      <c r="L224" s="10"/>
      <c r="N224" s="1">
        <v>2021</v>
      </c>
      <c r="O224" s="1" t="s">
        <v>2</v>
      </c>
      <c r="P224" s="1" t="s">
        <v>13</v>
      </c>
      <c r="Q224" s="2" t="s">
        <v>34</v>
      </c>
      <c r="R224" s="3">
        <v>7</v>
      </c>
      <c r="S224" s="3">
        <v>200</v>
      </c>
      <c r="T224" s="3">
        <v>224</v>
      </c>
      <c r="U224" s="3">
        <v>40</v>
      </c>
      <c r="V224" s="4" t="s">
        <v>40</v>
      </c>
    </row>
    <row r="225" spans="1:22" ht="18" customHeight="1" x14ac:dyDescent="0.2">
      <c r="A225" s="12" t="s">
        <v>62</v>
      </c>
      <c r="B225" s="12">
        <v>2020</v>
      </c>
      <c r="C225" s="12" t="s">
        <v>10</v>
      </c>
      <c r="D225" s="12" t="s">
        <v>53</v>
      </c>
      <c r="E225" s="12" t="s">
        <v>54</v>
      </c>
      <c r="F225" s="12" t="s">
        <v>55</v>
      </c>
      <c r="G225" s="12" t="s">
        <v>56</v>
      </c>
      <c r="H225" s="12" t="s">
        <v>57</v>
      </c>
      <c r="I225" s="12" t="s">
        <v>60</v>
      </c>
      <c r="J225" s="12">
        <v>200</v>
      </c>
      <c r="K225" s="12">
        <v>286</v>
      </c>
      <c r="L225" s="10"/>
      <c r="N225" s="1">
        <v>2021</v>
      </c>
      <c r="O225" s="1" t="s">
        <v>2</v>
      </c>
      <c r="P225" s="1" t="s">
        <v>15</v>
      </c>
      <c r="Q225" s="5" t="s">
        <v>27</v>
      </c>
      <c r="R225" s="6">
        <v>3</v>
      </c>
      <c r="S225" s="6">
        <v>4577.3</v>
      </c>
      <c r="T225" s="6">
        <v>5126.576</v>
      </c>
      <c r="U225" s="3">
        <v>915.46</v>
      </c>
      <c r="V225" s="4" t="s">
        <v>40</v>
      </c>
    </row>
    <row r="226" spans="1:22" ht="18" customHeight="1" x14ac:dyDescent="0.2">
      <c r="A226" s="12" t="s">
        <v>61</v>
      </c>
      <c r="B226" s="12">
        <v>2020</v>
      </c>
      <c r="C226" s="12" t="s">
        <v>10</v>
      </c>
      <c r="D226" s="12" t="s">
        <v>53</v>
      </c>
      <c r="E226" s="12" t="s">
        <v>54</v>
      </c>
      <c r="F226" s="12" t="s">
        <v>55</v>
      </c>
      <c r="G226" s="12" t="s">
        <v>56</v>
      </c>
      <c r="H226" s="12" t="s">
        <v>57</v>
      </c>
      <c r="I226" s="12" t="s">
        <v>60</v>
      </c>
      <c r="J226" s="12">
        <v>170</v>
      </c>
      <c r="K226" s="12">
        <v>243.1</v>
      </c>
      <c r="L226" s="10"/>
      <c r="N226" s="1">
        <v>2021</v>
      </c>
      <c r="O226" s="1" t="s">
        <v>2</v>
      </c>
      <c r="P226" s="1" t="s">
        <v>32</v>
      </c>
      <c r="Q226" s="5" t="s">
        <v>32</v>
      </c>
      <c r="R226" s="6">
        <v>2</v>
      </c>
      <c r="S226" s="6">
        <v>6600</v>
      </c>
      <c r="T226" s="6">
        <v>7392</v>
      </c>
      <c r="U226" s="3">
        <v>1320</v>
      </c>
      <c r="V226" s="4" t="s">
        <v>40</v>
      </c>
    </row>
    <row r="227" spans="1:22" ht="18" customHeight="1" x14ac:dyDescent="0.2">
      <c r="A227" s="12" t="s">
        <v>61</v>
      </c>
      <c r="B227" s="12">
        <v>2020</v>
      </c>
      <c r="C227" s="12" t="s">
        <v>10</v>
      </c>
      <c r="D227" s="12" t="s">
        <v>53</v>
      </c>
      <c r="E227" s="12" t="s">
        <v>54</v>
      </c>
      <c r="F227" s="12" t="s">
        <v>55</v>
      </c>
      <c r="G227" s="12" t="s">
        <v>56</v>
      </c>
      <c r="H227" s="12" t="s">
        <v>57</v>
      </c>
      <c r="I227" s="12" t="s">
        <v>60</v>
      </c>
      <c r="J227" s="12">
        <v>196</v>
      </c>
      <c r="K227" s="12">
        <v>280.27999999999997</v>
      </c>
      <c r="L227" s="10"/>
      <c r="N227" s="1">
        <v>2021</v>
      </c>
      <c r="O227" s="1" t="s">
        <v>3</v>
      </c>
      <c r="P227" s="1" t="s">
        <v>14</v>
      </c>
      <c r="Q227" s="2" t="s">
        <v>36</v>
      </c>
      <c r="R227" s="3">
        <v>3566</v>
      </c>
      <c r="S227" s="3">
        <v>4577.3</v>
      </c>
      <c r="T227" s="3">
        <v>5126.576</v>
      </c>
      <c r="U227" s="3">
        <v>915.46</v>
      </c>
      <c r="V227" s="4" t="s">
        <v>40</v>
      </c>
    </row>
    <row r="228" spans="1:22" ht="18" customHeight="1" x14ac:dyDescent="0.2">
      <c r="A228" s="12" t="s">
        <v>59</v>
      </c>
      <c r="B228" s="12">
        <v>2020</v>
      </c>
      <c r="C228" s="12" t="s">
        <v>10</v>
      </c>
      <c r="D228" s="12" t="s">
        <v>53</v>
      </c>
      <c r="E228" s="12" t="s">
        <v>54</v>
      </c>
      <c r="F228" s="12" t="s">
        <v>55</v>
      </c>
      <c r="G228" s="12" t="s">
        <v>56</v>
      </c>
      <c r="H228" s="12" t="s">
        <v>57</v>
      </c>
      <c r="I228" s="12" t="s">
        <v>60</v>
      </c>
      <c r="J228" s="12">
        <v>244</v>
      </c>
      <c r="K228" s="12">
        <v>348.92</v>
      </c>
      <c r="L228" s="10"/>
      <c r="N228" s="1">
        <v>2021</v>
      </c>
      <c r="O228" s="1" t="s">
        <v>3</v>
      </c>
      <c r="P228" s="1" t="s">
        <v>14</v>
      </c>
      <c r="Q228" s="2" t="s">
        <v>37</v>
      </c>
      <c r="R228" s="3">
        <v>2498</v>
      </c>
      <c r="S228" s="3">
        <v>8000</v>
      </c>
      <c r="T228" s="3">
        <v>8960</v>
      </c>
      <c r="U228" s="3">
        <v>1600</v>
      </c>
      <c r="V228" s="4" t="s">
        <v>40</v>
      </c>
    </row>
    <row r="229" spans="1:22" ht="18" customHeight="1" x14ac:dyDescent="0.2">
      <c r="A229" s="12" t="s">
        <v>52</v>
      </c>
      <c r="B229" s="12">
        <v>2020</v>
      </c>
      <c r="C229" s="12" t="s">
        <v>10</v>
      </c>
      <c r="D229" s="12" t="s">
        <v>53</v>
      </c>
      <c r="E229" s="12" t="s">
        <v>54</v>
      </c>
      <c r="F229" s="12" t="s">
        <v>55</v>
      </c>
      <c r="G229" s="12" t="s">
        <v>56</v>
      </c>
      <c r="H229" s="12" t="s">
        <v>57</v>
      </c>
      <c r="I229" s="12" t="s">
        <v>60</v>
      </c>
      <c r="J229" s="12">
        <v>172</v>
      </c>
      <c r="K229" s="12">
        <v>245.95999999999998</v>
      </c>
      <c r="L229" s="10"/>
      <c r="N229" s="1">
        <v>2021</v>
      </c>
      <c r="O229" s="1" t="s">
        <v>3</v>
      </c>
      <c r="P229" s="1" t="s">
        <v>13</v>
      </c>
      <c r="Q229" s="2" t="s">
        <v>35</v>
      </c>
      <c r="R229" s="3">
        <v>1245</v>
      </c>
      <c r="S229" s="3">
        <v>4577.2</v>
      </c>
      <c r="T229" s="3">
        <v>5126.4639999999999</v>
      </c>
      <c r="U229" s="3">
        <v>915.44</v>
      </c>
      <c r="V229" s="4" t="s">
        <v>40</v>
      </c>
    </row>
    <row r="230" spans="1:22" ht="18" customHeight="1" x14ac:dyDescent="0.2">
      <c r="A230" s="12" t="s">
        <v>52</v>
      </c>
      <c r="B230" s="12">
        <v>2020</v>
      </c>
      <c r="C230" s="12" t="s">
        <v>10</v>
      </c>
      <c r="D230" s="12" t="s">
        <v>53</v>
      </c>
      <c r="E230" s="12" t="s">
        <v>54</v>
      </c>
      <c r="F230" s="12" t="s">
        <v>55</v>
      </c>
      <c r="G230" s="12" t="s">
        <v>56</v>
      </c>
      <c r="H230" s="12" t="s">
        <v>57</v>
      </c>
      <c r="I230" s="12" t="s">
        <v>58</v>
      </c>
      <c r="J230" s="12">
        <v>240</v>
      </c>
      <c r="K230" s="12">
        <v>526.24</v>
      </c>
      <c r="L230" s="10"/>
      <c r="N230" s="1">
        <v>2021</v>
      </c>
      <c r="O230" s="1" t="s">
        <v>3</v>
      </c>
      <c r="P230" s="1" t="s">
        <v>38</v>
      </c>
      <c r="Q230" s="5" t="s">
        <v>30</v>
      </c>
      <c r="R230" s="6">
        <v>644</v>
      </c>
      <c r="S230" s="6">
        <v>5743.5</v>
      </c>
      <c r="T230" s="6">
        <v>6432.72</v>
      </c>
      <c r="U230" s="3">
        <v>1148.7</v>
      </c>
      <c r="V230" s="4" t="s">
        <v>40</v>
      </c>
    </row>
    <row r="231" spans="1:22" ht="18" customHeight="1" x14ac:dyDescent="0.2">
      <c r="A231" s="12" t="s">
        <v>61</v>
      </c>
      <c r="B231" s="12">
        <v>2020</v>
      </c>
      <c r="C231" s="12" t="s">
        <v>10</v>
      </c>
      <c r="D231" s="12" t="s">
        <v>53</v>
      </c>
      <c r="E231" s="12" t="s">
        <v>54</v>
      </c>
      <c r="F231" s="12" t="s">
        <v>55</v>
      </c>
      <c r="G231" s="12" t="s">
        <v>56</v>
      </c>
      <c r="H231" s="12" t="s">
        <v>57</v>
      </c>
      <c r="I231" s="12" t="s">
        <v>58</v>
      </c>
      <c r="J231" s="12">
        <v>234</v>
      </c>
      <c r="K231" s="12">
        <v>526.24</v>
      </c>
      <c r="L231" s="10"/>
      <c r="N231" s="1">
        <v>2021</v>
      </c>
      <c r="O231" s="1" t="s">
        <v>3</v>
      </c>
      <c r="P231" s="1" t="s">
        <v>12</v>
      </c>
      <c r="Q231" s="5" t="s">
        <v>29</v>
      </c>
      <c r="R231" s="6">
        <v>643</v>
      </c>
      <c r="S231" s="6">
        <v>7000</v>
      </c>
      <c r="T231" s="6">
        <v>7840</v>
      </c>
      <c r="U231" s="3">
        <v>1400</v>
      </c>
      <c r="V231" s="4" t="s">
        <v>40</v>
      </c>
    </row>
    <row r="232" spans="1:22" ht="18" customHeight="1" x14ac:dyDescent="0.2">
      <c r="A232" s="12" t="s">
        <v>59</v>
      </c>
      <c r="B232" s="12">
        <v>2020</v>
      </c>
      <c r="C232" s="12" t="s">
        <v>10</v>
      </c>
      <c r="D232" s="12" t="s">
        <v>53</v>
      </c>
      <c r="E232" s="12" t="s">
        <v>54</v>
      </c>
      <c r="F232" s="12" t="s">
        <v>55</v>
      </c>
      <c r="G232" s="12" t="s">
        <v>56</v>
      </c>
      <c r="H232" s="12" t="s">
        <v>57</v>
      </c>
      <c r="I232" s="12" t="s">
        <v>58</v>
      </c>
      <c r="J232" s="12">
        <v>228</v>
      </c>
      <c r="K232" s="12">
        <v>526.24</v>
      </c>
      <c r="L232" s="10"/>
      <c r="N232" s="1">
        <v>2021</v>
      </c>
      <c r="O232" s="1" t="s">
        <v>3</v>
      </c>
      <c r="P232" s="1" t="s">
        <v>38</v>
      </c>
      <c r="Q232" s="5" t="s">
        <v>31</v>
      </c>
      <c r="R232" s="6">
        <v>455</v>
      </c>
      <c r="S232" s="6">
        <v>4578.6000000000004</v>
      </c>
      <c r="T232" s="6">
        <v>5128.0320000000002</v>
      </c>
      <c r="U232" s="3">
        <v>915.72000000000014</v>
      </c>
      <c r="V232" s="4" t="s">
        <v>40</v>
      </c>
    </row>
    <row r="233" spans="1:22" ht="18" customHeight="1" x14ac:dyDescent="0.2">
      <c r="A233" s="12" t="s">
        <v>52</v>
      </c>
      <c r="B233" s="12">
        <v>2020</v>
      </c>
      <c r="C233" s="12" t="s">
        <v>10</v>
      </c>
      <c r="D233" s="12" t="s">
        <v>53</v>
      </c>
      <c r="E233" s="12" t="s">
        <v>54</v>
      </c>
      <c r="F233" s="12" t="s">
        <v>55</v>
      </c>
      <c r="G233" s="12" t="s">
        <v>56</v>
      </c>
      <c r="H233" s="12" t="s">
        <v>57</v>
      </c>
      <c r="I233" s="12" t="s">
        <v>60</v>
      </c>
      <c r="J233" s="12">
        <v>683</v>
      </c>
      <c r="K233" s="12">
        <v>976.69</v>
      </c>
      <c r="L233" s="10"/>
      <c r="N233" s="1">
        <v>2021</v>
      </c>
      <c r="O233" s="1" t="s">
        <v>3</v>
      </c>
      <c r="P233" s="1" t="s">
        <v>12</v>
      </c>
      <c r="Q233" s="5" t="s">
        <v>28</v>
      </c>
      <c r="R233" s="7">
        <v>345</v>
      </c>
      <c r="S233" s="7">
        <v>7000</v>
      </c>
      <c r="T233" s="7">
        <v>7840</v>
      </c>
      <c r="U233" s="3">
        <v>1400</v>
      </c>
      <c r="V233" s="4" t="s">
        <v>40</v>
      </c>
    </row>
    <row r="234" spans="1:22" ht="18" customHeight="1" x14ac:dyDescent="0.2">
      <c r="A234" s="12" t="s">
        <v>59</v>
      </c>
      <c r="B234" s="12">
        <v>2020</v>
      </c>
      <c r="C234" s="12" t="s">
        <v>10</v>
      </c>
      <c r="D234" s="12" t="s">
        <v>53</v>
      </c>
      <c r="E234" s="12" t="s">
        <v>54</v>
      </c>
      <c r="F234" s="12" t="s">
        <v>55</v>
      </c>
      <c r="G234" s="12" t="s">
        <v>56</v>
      </c>
      <c r="H234" s="12" t="s">
        <v>57</v>
      </c>
      <c r="I234" s="12" t="s">
        <v>60</v>
      </c>
      <c r="J234" s="12">
        <v>716</v>
      </c>
      <c r="K234" s="12">
        <v>1023.88</v>
      </c>
      <c r="L234" s="10"/>
      <c r="N234" s="1">
        <v>2021</v>
      </c>
      <c r="O234" s="1" t="s">
        <v>3</v>
      </c>
      <c r="P234" s="1" t="s">
        <v>13</v>
      </c>
      <c r="Q234" s="2" t="s">
        <v>33</v>
      </c>
      <c r="R234" s="3">
        <v>122</v>
      </c>
      <c r="S234" s="3">
        <v>100</v>
      </c>
      <c r="T234" s="3">
        <v>112</v>
      </c>
      <c r="U234" s="3">
        <v>20</v>
      </c>
      <c r="V234" s="4" t="s">
        <v>40</v>
      </c>
    </row>
    <row r="235" spans="1:22" ht="18" customHeight="1" x14ac:dyDescent="0.2">
      <c r="A235" s="12" t="s">
        <v>61</v>
      </c>
      <c r="B235" s="12">
        <v>2020</v>
      </c>
      <c r="C235" s="12" t="s">
        <v>10</v>
      </c>
      <c r="D235" s="12" t="s">
        <v>53</v>
      </c>
      <c r="E235" s="12" t="s">
        <v>54</v>
      </c>
      <c r="F235" s="12" t="s">
        <v>55</v>
      </c>
      <c r="G235" s="12" t="s">
        <v>56</v>
      </c>
      <c r="H235" s="12" t="s">
        <v>57</v>
      </c>
      <c r="I235" s="12" t="s">
        <v>60</v>
      </c>
      <c r="J235" s="12">
        <v>769</v>
      </c>
      <c r="K235" s="12">
        <v>1099.67</v>
      </c>
      <c r="L235" s="10"/>
      <c r="N235" s="1">
        <v>2021</v>
      </c>
      <c r="O235" s="1" t="s">
        <v>3</v>
      </c>
      <c r="P235" s="1" t="s">
        <v>15</v>
      </c>
      <c r="Q235" s="5" t="s">
        <v>26</v>
      </c>
      <c r="R235" s="6">
        <v>78</v>
      </c>
      <c r="S235" s="6">
        <v>4577.2</v>
      </c>
      <c r="T235" s="6">
        <v>5126.4639999999999</v>
      </c>
      <c r="U235" s="3">
        <v>915.44</v>
      </c>
      <c r="V235" s="4" t="s">
        <v>40</v>
      </c>
    </row>
    <row r="236" spans="1:22" ht="18" customHeight="1" x14ac:dyDescent="0.2">
      <c r="A236" s="12" t="s">
        <v>59</v>
      </c>
      <c r="B236" s="12">
        <v>2020</v>
      </c>
      <c r="C236" s="12" t="s">
        <v>10</v>
      </c>
      <c r="D236" s="12" t="s">
        <v>53</v>
      </c>
      <c r="E236" s="12" t="s">
        <v>54</v>
      </c>
      <c r="F236" s="12" t="s">
        <v>55</v>
      </c>
      <c r="G236" s="12" t="s">
        <v>56</v>
      </c>
      <c r="H236" s="12" t="s">
        <v>57</v>
      </c>
      <c r="I236" s="12" t="s">
        <v>58</v>
      </c>
      <c r="J236" s="12">
        <v>237</v>
      </c>
      <c r="K236" s="12">
        <v>338.90999999999997</v>
      </c>
      <c r="L236" s="10"/>
      <c r="N236" s="1">
        <v>2021</v>
      </c>
      <c r="O236" s="1" t="s">
        <v>3</v>
      </c>
      <c r="P236" s="1" t="s">
        <v>15</v>
      </c>
      <c r="Q236" s="5" t="s">
        <v>24</v>
      </c>
      <c r="R236" s="6">
        <v>76</v>
      </c>
      <c r="S236" s="6">
        <v>4576.8999999999996</v>
      </c>
      <c r="T236" s="6">
        <v>5126.1279999999997</v>
      </c>
      <c r="U236" s="3">
        <v>915.38</v>
      </c>
      <c r="V236" s="4" t="s">
        <v>40</v>
      </c>
    </row>
    <row r="237" spans="1:22" ht="18" customHeight="1" x14ac:dyDescent="0.2">
      <c r="A237" s="12" t="s">
        <v>59</v>
      </c>
      <c r="B237" s="12">
        <v>2020</v>
      </c>
      <c r="C237" s="12" t="s">
        <v>10</v>
      </c>
      <c r="D237" s="12" t="s">
        <v>53</v>
      </c>
      <c r="E237" s="12" t="s">
        <v>54</v>
      </c>
      <c r="F237" s="12" t="s">
        <v>55</v>
      </c>
      <c r="G237" s="12" t="s">
        <v>56</v>
      </c>
      <c r="H237" s="12" t="s">
        <v>57</v>
      </c>
      <c r="I237" s="12" t="s">
        <v>58</v>
      </c>
      <c r="J237" s="12">
        <v>231</v>
      </c>
      <c r="K237" s="12">
        <v>330.33</v>
      </c>
      <c r="L237" s="10"/>
      <c r="N237" s="1">
        <v>2021</v>
      </c>
      <c r="O237" s="1" t="s">
        <v>3</v>
      </c>
      <c r="P237" s="1" t="s">
        <v>15</v>
      </c>
      <c r="Q237" s="5" t="s">
        <v>25</v>
      </c>
      <c r="R237" s="6">
        <v>46</v>
      </c>
      <c r="S237" s="6">
        <v>200</v>
      </c>
      <c r="T237" s="6">
        <v>224</v>
      </c>
      <c r="U237" s="3">
        <v>40</v>
      </c>
      <c r="V237" s="4" t="s">
        <v>40</v>
      </c>
    </row>
    <row r="238" spans="1:22" ht="18" customHeight="1" x14ac:dyDescent="0.2">
      <c r="A238" s="12" t="s">
        <v>61</v>
      </c>
      <c r="B238" s="12">
        <v>2020</v>
      </c>
      <c r="C238" s="12" t="s">
        <v>10</v>
      </c>
      <c r="D238" s="12" t="s">
        <v>53</v>
      </c>
      <c r="E238" s="12" t="s">
        <v>54</v>
      </c>
      <c r="F238" s="12" t="s">
        <v>55</v>
      </c>
      <c r="G238" s="12" t="s">
        <v>56</v>
      </c>
      <c r="H238" s="12" t="s">
        <v>57</v>
      </c>
      <c r="I238" s="12" t="s">
        <v>60</v>
      </c>
      <c r="J238" s="12">
        <v>201</v>
      </c>
      <c r="K238" s="12">
        <v>287.43</v>
      </c>
      <c r="L238" s="10"/>
      <c r="N238" s="1">
        <v>2021</v>
      </c>
      <c r="O238" s="1" t="s">
        <v>3</v>
      </c>
      <c r="P238" s="1" t="s">
        <v>15</v>
      </c>
      <c r="Q238" s="5" t="s">
        <v>23</v>
      </c>
      <c r="R238" s="6">
        <v>34</v>
      </c>
      <c r="S238" s="6">
        <v>4576.8</v>
      </c>
      <c r="T238" s="6">
        <v>5126.0160000000005</v>
      </c>
      <c r="U238" s="3">
        <v>915.36000000000013</v>
      </c>
      <c r="V238" s="4" t="s">
        <v>40</v>
      </c>
    </row>
    <row r="239" spans="1:22" ht="18" customHeight="1" x14ac:dyDescent="0.2">
      <c r="A239" s="12" t="s">
        <v>59</v>
      </c>
      <c r="B239" s="12">
        <v>2020</v>
      </c>
      <c r="C239" s="12" t="s">
        <v>10</v>
      </c>
      <c r="D239" s="12" t="s">
        <v>53</v>
      </c>
      <c r="E239" s="12" t="s">
        <v>54</v>
      </c>
      <c r="F239" s="12" t="s">
        <v>55</v>
      </c>
      <c r="G239" s="12" t="s">
        <v>56</v>
      </c>
      <c r="H239" s="12" t="s">
        <v>57</v>
      </c>
      <c r="I239" s="12" t="s">
        <v>60</v>
      </c>
      <c r="J239" s="12">
        <v>756</v>
      </c>
      <c r="K239" s="12">
        <v>526.24</v>
      </c>
      <c r="L239" s="10"/>
      <c r="N239" s="1">
        <v>2021</v>
      </c>
      <c r="O239" s="1" t="s">
        <v>3</v>
      </c>
      <c r="P239" s="1" t="s">
        <v>13</v>
      </c>
      <c r="Q239" s="2" t="s">
        <v>34</v>
      </c>
      <c r="R239" s="3">
        <v>7</v>
      </c>
      <c r="S239" s="3">
        <v>200</v>
      </c>
      <c r="T239" s="3">
        <v>224</v>
      </c>
      <c r="U239" s="3">
        <v>40</v>
      </c>
      <c r="V239" s="4" t="s">
        <v>40</v>
      </c>
    </row>
    <row r="240" spans="1:22" ht="18" customHeight="1" x14ac:dyDescent="0.2">
      <c r="A240" s="12" t="s">
        <v>52</v>
      </c>
      <c r="B240" s="12">
        <v>2020</v>
      </c>
      <c r="C240" s="12" t="s">
        <v>10</v>
      </c>
      <c r="D240" s="12" t="s">
        <v>53</v>
      </c>
      <c r="E240" s="12" t="s">
        <v>54</v>
      </c>
      <c r="F240" s="12" t="s">
        <v>55</v>
      </c>
      <c r="G240" s="12" t="s">
        <v>56</v>
      </c>
      <c r="H240" s="12" t="s">
        <v>57</v>
      </c>
      <c r="I240" s="12" t="s">
        <v>60</v>
      </c>
      <c r="J240" s="12">
        <v>809</v>
      </c>
      <c r="K240" s="12">
        <v>526.24</v>
      </c>
      <c r="L240" s="10"/>
      <c r="N240" s="1">
        <v>2021</v>
      </c>
      <c r="O240" s="1" t="s">
        <v>3</v>
      </c>
      <c r="P240" s="1" t="s">
        <v>15</v>
      </c>
      <c r="Q240" s="5" t="s">
        <v>27</v>
      </c>
      <c r="R240" s="6">
        <v>3</v>
      </c>
      <c r="S240" s="6">
        <v>4577.3</v>
      </c>
      <c r="T240" s="6">
        <v>5126.576</v>
      </c>
      <c r="U240" s="3">
        <v>915.46</v>
      </c>
      <c r="V240" s="4" t="s">
        <v>40</v>
      </c>
    </row>
    <row r="241" spans="1:22" ht="18" customHeight="1" x14ac:dyDescent="0.2">
      <c r="A241" s="12" t="s">
        <v>52</v>
      </c>
      <c r="B241" s="12">
        <v>2020</v>
      </c>
      <c r="C241" s="12" t="s">
        <v>10</v>
      </c>
      <c r="D241" s="12" t="s">
        <v>53</v>
      </c>
      <c r="E241" s="12" t="s">
        <v>54</v>
      </c>
      <c r="F241" s="12" t="s">
        <v>55</v>
      </c>
      <c r="G241" s="12" t="s">
        <v>56</v>
      </c>
      <c r="H241" s="12" t="s">
        <v>57</v>
      </c>
      <c r="I241" s="12" t="s">
        <v>60</v>
      </c>
      <c r="J241" s="12">
        <v>199</v>
      </c>
      <c r="K241" s="12">
        <v>284.57</v>
      </c>
      <c r="L241" s="10"/>
      <c r="N241" s="1">
        <v>2021</v>
      </c>
      <c r="O241" s="1" t="s">
        <v>3</v>
      </c>
      <c r="P241" s="1" t="s">
        <v>32</v>
      </c>
      <c r="Q241" s="5" t="s">
        <v>32</v>
      </c>
      <c r="R241" s="6">
        <v>2</v>
      </c>
      <c r="S241" s="6">
        <v>7920</v>
      </c>
      <c r="T241" s="6">
        <v>10296</v>
      </c>
      <c r="U241" s="3">
        <v>1584</v>
      </c>
      <c r="V241" s="4" t="s">
        <v>40</v>
      </c>
    </row>
    <row r="242" spans="1:22" ht="18" customHeight="1" x14ac:dyDescent="0.2">
      <c r="A242" s="12" t="s">
        <v>52</v>
      </c>
      <c r="B242" s="12">
        <v>2020</v>
      </c>
      <c r="C242" s="12" t="s">
        <v>10</v>
      </c>
      <c r="D242" s="12" t="s">
        <v>53</v>
      </c>
      <c r="E242" s="12" t="s">
        <v>54</v>
      </c>
      <c r="F242" s="12" t="s">
        <v>55</v>
      </c>
      <c r="G242" s="12" t="s">
        <v>56</v>
      </c>
      <c r="H242" s="12" t="s">
        <v>57</v>
      </c>
      <c r="I242" s="12" t="s">
        <v>60</v>
      </c>
      <c r="J242" s="12">
        <v>247</v>
      </c>
      <c r="K242" s="12">
        <v>353.21</v>
      </c>
      <c r="L242" s="10"/>
      <c r="N242" s="1">
        <v>2021</v>
      </c>
      <c r="O242" s="1" t="s">
        <v>4</v>
      </c>
      <c r="P242" s="1" t="s">
        <v>14</v>
      </c>
      <c r="Q242" s="2" t="s">
        <v>36</v>
      </c>
      <c r="R242" s="3">
        <v>3566</v>
      </c>
      <c r="S242" s="3">
        <v>5492.76</v>
      </c>
      <c r="T242" s="3">
        <v>7140.5879999999997</v>
      </c>
      <c r="U242" s="3">
        <v>1098.5520000000001</v>
      </c>
      <c r="V242" s="4" t="s">
        <v>40</v>
      </c>
    </row>
    <row r="243" spans="1:22" ht="18" customHeight="1" x14ac:dyDescent="0.2">
      <c r="A243" s="12" t="s">
        <v>61</v>
      </c>
      <c r="B243" s="12">
        <v>2020</v>
      </c>
      <c r="C243" s="12" t="s">
        <v>10</v>
      </c>
      <c r="D243" s="12" t="s">
        <v>53</v>
      </c>
      <c r="E243" s="12" t="s">
        <v>54</v>
      </c>
      <c r="F243" s="12" t="s">
        <v>55</v>
      </c>
      <c r="G243" s="12" t="s">
        <v>56</v>
      </c>
      <c r="H243" s="12" t="s">
        <v>57</v>
      </c>
      <c r="I243" s="12" t="s">
        <v>60</v>
      </c>
      <c r="J243" s="12">
        <v>169</v>
      </c>
      <c r="K243" s="12">
        <v>241.67000000000002</v>
      </c>
      <c r="L243" s="10"/>
      <c r="N243" s="1">
        <v>2021</v>
      </c>
      <c r="O243" s="1" t="s">
        <v>4</v>
      </c>
      <c r="P243" s="1" t="s">
        <v>14</v>
      </c>
      <c r="Q243" s="2" t="s">
        <v>37</v>
      </c>
      <c r="R243" s="3">
        <v>2498</v>
      </c>
      <c r="S243" s="3">
        <v>9600</v>
      </c>
      <c r="T243" s="3">
        <v>12480</v>
      </c>
      <c r="U243" s="3">
        <v>1920</v>
      </c>
      <c r="V243" s="4" t="s">
        <v>40</v>
      </c>
    </row>
    <row r="244" spans="1:22" ht="18" customHeight="1" x14ac:dyDescent="0.2">
      <c r="A244" s="12" t="s">
        <v>52</v>
      </c>
      <c r="B244" s="12">
        <v>2020</v>
      </c>
      <c r="C244" s="12" t="s">
        <v>10</v>
      </c>
      <c r="D244" s="12" t="s">
        <v>53</v>
      </c>
      <c r="E244" s="12" t="s">
        <v>54</v>
      </c>
      <c r="F244" s="12" t="s">
        <v>55</v>
      </c>
      <c r="G244" s="12" t="s">
        <v>56</v>
      </c>
      <c r="H244" s="12" t="s">
        <v>57</v>
      </c>
      <c r="I244" s="12" t="s">
        <v>58</v>
      </c>
      <c r="J244" s="12">
        <v>239</v>
      </c>
      <c r="K244" s="12">
        <v>341.77</v>
      </c>
      <c r="L244" s="10"/>
      <c r="N244" s="1">
        <v>2021</v>
      </c>
      <c r="O244" s="1" t="s">
        <v>4</v>
      </c>
      <c r="P244" s="1" t="s">
        <v>13</v>
      </c>
      <c r="Q244" s="2" t="s">
        <v>35</v>
      </c>
      <c r="R244" s="3">
        <v>1245</v>
      </c>
      <c r="S244" s="3">
        <v>5492.6399999999994</v>
      </c>
      <c r="T244" s="3">
        <v>7140.4319999999989</v>
      </c>
      <c r="U244" s="3">
        <v>1098.528</v>
      </c>
      <c r="V244" s="4" t="s">
        <v>40</v>
      </c>
    </row>
    <row r="245" spans="1:22" ht="18" customHeight="1" x14ac:dyDescent="0.2">
      <c r="A245" s="12" t="s">
        <v>59</v>
      </c>
      <c r="B245" s="12">
        <v>2020</v>
      </c>
      <c r="C245" s="12" t="s">
        <v>10</v>
      </c>
      <c r="D245" s="12" t="s">
        <v>53</v>
      </c>
      <c r="E245" s="12" t="s">
        <v>54</v>
      </c>
      <c r="F245" s="12" t="s">
        <v>55</v>
      </c>
      <c r="G245" s="12" t="s">
        <v>56</v>
      </c>
      <c r="H245" s="12" t="s">
        <v>57</v>
      </c>
      <c r="I245" s="12" t="s">
        <v>58</v>
      </c>
      <c r="J245" s="12">
        <v>233</v>
      </c>
      <c r="K245" s="12">
        <v>333.19</v>
      </c>
      <c r="L245" s="10"/>
      <c r="N245" s="1">
        <v>2021</v>
      </c>
      <c r="O245" s="1" t="s">
        <v>4</v>
      </c>
      <c r="P245" s="1" t="s">
        <v>38</v>
      </c>
      <c r="Q245" s="5" t="s">
        <v>30</v>
      </c>
      <c r="R245" s="6">
        <v>644</v>
      </c>
      <c r="S245" s="6">
        <v>6892.2</v>
      </c>
      <c r="T245" s="6">
        <v>8959.86</v>
      </c>
      <c r="U245" s="3">
        <v>1378.44</v>
      </c>
      <c r="V245" s="4" t="s">
        <v>40</v>
      </c>
    </row>
    <row r="246" spans="1:22" ht="18" customHeight="1" x14ac:dyDescent="0.2">
      <c r="A246" s="12" t="s">
        <v>61</v>
      </c>
      <c r="B246" s="12">
        <v>2020</v>
      </c>
      <c r="C246" s="12" t="s">
        <v>10</v>
      </c>
      <c r="D246" s="12" t="s">
        <v>53</v>
      </c>
      <c r="E246" s="12" t="s">
        <v>54</v>
      </c>
      <c r="F246" s="12" t="s">
        <v>55</v>
      </c>
      <c r="G246" s="12" t="s">
        <v>56</v>
      </c>
      <c r="H246" s="12" t="s">
        <v>57</v>
      </c>
      <c r="I246" s="12" t="s">
        <v>58</v>
      </c>
      <c r="J246" s="12">
        <v>227</v>
      </c>
      <c r="K246" s="12">
        <v>324.61</v>
      </c>
      <c r="L246" s="10"/>
      <c r="N246" s="1">
        <v>2021</v>
      </c>
      <c r="O246" s="1" t="s">
        <v>4</v>
      </c>
      <c r="P246" s="1" t="s">
        <v>12</v>
      </c>
      <c r="Q246" s="5" t="s">
        <v>29</v>
      </c>
      <c r="R246" s="6">
        <v>643</v>
      </c>
      <c r="S246" s="6">
        <v>8400</v>
      </c>
      <c r="T246" s="6">
        <v>10920</v>
      </c>
      <c r="U246" s="3">
        <v>1680</v>
      </c>
      <c r="V246" s="4" t="s">
        <v>40</v>
      </c>
    </row>
    <row r="247" spans="1:22" ht="18" customHeight="1" x14ac:dyDescent="0.2">
      <c r="A247" s="12" t="s">
        <v>61</v>
      </c>
      <c r="B247" s="12">
        <v>2020</v>
      </c>
      <c r="C247" s="12" t="s">
        <v>10</v>
      </c>
      <c r="D247" s="12" t="s">
        <v>53</v>
      </c>
      <c r="E247" s="12" t="s">
        <v>54</v>
      </c>
      <c r="F247" s="12" t="s">
        <v>55</v>
      </c>
      <c r="G247" s="12" t="s">
        <v>56</v>
      </c>
      <c r="H247" s="12" t="s">
        <v>57</v>
      </c>
      <c r="I247" s="12" t="s">
        <v>60</v>
      </c>
      <c r="J247" s="12">
        <v>197</v>
      </c>
      <c r="K247" s="12">
        <v>281.70999999999998</v>
      </c>
      <c r="L247" s="10"/>
      <c r="N247" s="1">
        <v>2021</v>
      </c>
      <c r="O247" s="1" t="s">
        <v>4</v>
      </c>
      <c r="P247" s="1" t="s">
        <v>38</v>
      </c>
      <c r="Q247" s="5" t="s">
        <v>31</v>
      </c>
      <c r="R247" s="6">
        <v>455</v>
      </c>
      <c r="S247" s="6">
        <v>5494.3200000000006</v>
      </c>
      <c r="T247" s="6">
        <v>7142.6160000000009</v>
      </c>
      <c r="U247" s="3">
        <v>1098.8640000000003</v>
      </c>
      <c r="V247" s="4" t="s">
        <v>40</v>
      </c>
    </row>
    <row r="248" spans="1:22" ht="18" customHeight="1" x14ac:dyDescent="0.2">
      <c r="A248" s="12" t="s">
        <v>61</v>
      </c>
      <c r="B248" s="12">
        <v>2020</v>
      </c>
      <c r="C248" s="12" t="s">
        <v>10</v>
      </c>
      <c r="D248" s="12" t="s">
        <v>53</v>
      </c>
      <c r="E248" s="12" t="s">
        <v>54</v>
      </c>
      <c r="F248" s="12" t="s">
        <v>55</v>
      </c>
      <c r="G248" s="12" t="s">
        <v>56</v>
      </c>
      <c r="H248" s="12" t="s">
        <v>57</v>
      </c>
      <c r="I248" s="12" t="s">
        <v>60</v>
      </c>
      <c r="J248" s="12">
        <v>245</v>
      </c>
      <c r="K248" s="12">
        <v>350.35</v>
      </c>
      <c r="L248" s="10"/>
      <c r="N248" s="1">
        <v>2021</v>
      </c>
      <c r="O248" s="1" t="s">
        <v>4</v>
      </c>
      <c r="P248" s="1" t="s">
        <v>12</v>
      </c>
      <c r="Q248" s="5" t="s">
        <v>28</v>
      </c>
      <c r="R248" s="7">
        <v>345</v>
      </c>
      <c r="S248" s="7">
        <v>8400</v>
      </c>
      <c r="T248" s="7">
        <v>10920</v>
      </c>
      <c r="U248" s="3">
        <v>1680</v>
      </c>
      <c r="V248" s="4" t="s">
        <v>40</v>
      </c>
    </row>
    <row r="249" spans="1:22" ht="18" customHeight="1" x14ac:dyDescent="0.2">
      <c r="A249" s="12" t="s">
        <v>62</v>
      </c>
      <c r="B249" s="12">
        <v>2020</v>
      </c>
      <c r="C249" s="12" t="s">
        <v>10</v>
      </c>
      <c r="D249" s="12" t="s">
        <v>53</v>
      </c>
      <c r="E249" s="12" t="s">
        <v>54</v>
      </c>
      <c r="F249" s="12" t="s">
        <v>55</v>
      </c>
      <c r="G249" s="12" t="s">
        <v>56</v>
      </c>
      <c r="H249" s="12" t="s">
        <v>57</v>
      </c>
      <c r="I249" s="12" t="s">
        <v>60</v>
      </c>
      <c r="J249" s="12">
        <v>778</v>
      </c>
      <c r="K249" s="12">
        <v>1112.54</v>
      </c>
      <c r="L249" s="10"/>
      <c r="N249" s="1">
        <v>2021</v>
      </c>
      <c r="O249" s="1" t="s">
        <v>4</v>
      </c>
      <c r="P249" s="1" t="s">
        <v>13</v>
      </c>
      <c r="Q249" s="2" t="s">
        <v>33</v>
      </c>
      <c r="R249" s="3">
        <v>122</v>
      </c>
      <c r="S249" s="3">
        <v>120</v>
      </c>
      <c r="T249" s="3">
        <v>156</v>
      </c>
      <c r="U249" s="3">
        <v>24</v>
      </c>
      <c r="V249" s="4" t="s">
        <v>40</v>
      </c>
    </row>
    <row r="250" spans="1:22" ht="18" customHeight="1" x14ac:dyDescent="0.2">
      <c r="A250" s="12" t="s">
        <v>59</v>
      </c>
      <c r="B250" s="12">
        <v>2020</v>
      </c>
      <c r="C250" s="12" t="s">
        <v>9</v>
      </c>
      <c r="D250" s="12" t="s">
        <v>53</v>
      </c>
      <c r="E250" s="12" t="s">
        <v>54</v>
      </c>
      <c r="F250" s="12" t="s">
        <v>55</v>
      </c>
      <c r="G250" s="12" t="s">
        <v>56</v>
      </c>
      <c r="H250" s="12" t="s">
        <v>57</v>
      </c>
      <c r="I250" s="12" t="s">
        <v>58</v>
      </c>
      <c r="J250" s="12">
        <v>254</v>
      </c>
      <c r="K250" s="12">
        <v>526.24</v>
      </c>
      <c r="L250" s="10"/>
      <c r="N250" s="1">
        <v>2021</v>
      </c>
      <c r="O250" s="1" t="s">
        <v>4</v>
      </c>
      <c r="P250" s="1" t="s">
        <v>15</v>
      </c>
      <c r="Q250" s="5" t="s">
        <v>26</v>
      </c>
      <c r="R250" s="6">
        <v>78</v>
      </c>
      <c r="S250" s="6">
        <v>4577.2</v>
      </c>
      <c r="T250" s="6">
        <v>5126.4639999999999</v>
      </c>
      <c r="U250" s="3">
        <v>915.44</v>
      </c>
      <c r="V250" s="4" t="s">
        <v>40</v>
      </c>
    </row>
    <row r="251" spans="1:22" ht="18" customHeight="1" x14ac:dyDescent="0.2">
      <c r="A251" s="12" t="s">
        <v>59</v>
      </c>
      <c r="B251" s="12">
        <v>2020</v>
      </c>
      <c r="C251" s="12" t="s">
        <v>9</v>
      </c>
      <c r="D251" s="12" t="s">
        <v>53</v>
      </c>
      <c r="E251" s="12" t="s">
        <v>54</v>
      </c>
      <c r="F251" s="12" t="s">
        <v>55</v>
      </c>
      <c r="G251" s="12" t="s">
        <v>56</v>
      </c>
      <c r="H251" s="12" t="s">
        <v>57</v>
      </c>
      <c r="I251" s="12" t="s">
        <v>58</v>
      </c>
      <c r="J251" s="12">
        <v>248</v>
      </c>
      <c r="K251" s="12">
        <v>526.24</v>
      </c>
      <c r="L251" s="10"/>
      <c r="N251" s="1">
        <v>2021</v>
      </c>
      <c r="O251" s="1" t="s">
        <v>4</v>
      </c>
      <c r="P251" s="1" t="s">
        <v>15</v>
      </c>
      <c r="Q251" s="5" t="s">
        <v>24</v>
      </c>
      <c r="R251" s="6">
        <v>76</v>
      </c>
      <c r="S251" s="6">
        <v>4576.8999999999996</v>
      </c>
      <c r="T251" s="6">
        <v>5126.1279999999997</v>
      </c>
      <c r="U251" s="3">
        <v>915.38</v>
      </c>
      <c r="V251" s="4" t="s">
        <v>40</v>
      </c>
    </row>
    <row r="252" spans="1:22" ht="18" customHeight="1" x14ac:dyDescent="0.2">
      <c r="A252" s="12" t="s">
        <v>59</v>
      </c>
      <c r="B252" s="12">
        <v>2020</v>
      </c>
      <c r="C252" s="12" t="s">
        <v>9</v>
      </c>
      <c r="D252" s="12" t="s">
        <v>53</v>
      </c>
      <c r="E252" s="12" t="s">
        <v>54</v>
      </c>
      <c r="F252" s="12" t="s">
        <v>55</v>
      </c>
      <c r="G252" s="12" t="s">
        <v>56</v>
      </c>
      <c r="H252" s="12" t="s">
        <v>57</v>
      </c>
      <c r="I252" s="12" t="s">
        <v>60</v>
      </c>
      <c r="J252" s="12">
        <v>206</v>
      </c>
      <c r="K252" s="12">
        <v>294.58</v>
      </c>
      <c r="L252" s="10"/>
      <c r="N252" s="1">
        <v>2021</v>
      </c>
      <c r="O252" s="1" t="s">
        <v>4</v>
      </c>
      <c r="P252" s="1" t="s">
        <v>15</v>
      </c>
      <c r="Q252" s="5" t="s">
        <v>25</v>
      </c>
      <c r="R252" s="6">
        <v>46</v>
      </c>
      <c r="S252" s="6">
        <v>200</v>
      </c>
      <c r="T252" s="6">
        <v>224</v>
      </c>
      <c r="U252" s="3">
        <v>40</v>
      </c>
      <c r="V252" s="4" t="s">
        <v>40</v>
      </c>
    </row>
    <row r="253" spans="1:22" ht="18" customHeight="1" x14ac:dyDescent="0.2">
      <c r="A253" s="12" t="s">
        <v>52</v>
      </c>
      <c r="B253" s="12">
        <v>2020</v>
      </c>
      <c r="C253" s="12" t="s">
        <v>9</v>
      </c>
      <c r="D253" s="12" t="s">
        <v>53</v>
      </c>
      <c r="E253" s="12" t="s">
        <v>54</v>
      </c>
      <c r="F253" s="12" t="s">
        <v>55</v>
      </c>
      <c r="G253" s="12" t="s">
        <v>56</v>
      </c>
      <c r="H253" s="12" t="s">
        <v>57</v>
      </c>
      <c r="I253" s="12" t="s">
        <v>60</v>
      </c>
      <c r="J253" s="12">
        <v>248</v>
      </c>
      <c r="K253" s="12">
        <v>354.64</v>
      </c>
      <c r="L253" s="10"/>
      <c r="N253" s="1">
        <v>2021</v>
      </c>
      <c r="O253" s="1" t="s">
        <v>4</v>
      </c>
      <c r="P253" s="1" t="s">
        <v>15</v>
      </c>
      <c r="Q253" s="5" t="s">
        <v>23</v>
      </c>
      <c r="R253" s="6">
        <v>34</v>
      </c>
      <c r="S253" s="6">
        <v>4576.8</v>
      </c>
      <c r="T253" s="6">
        <v>5126.0160000000005</v>
      </c>
      <c r="U253" s="3">
        <v>915.36000000000013</v>
      </c>
      <c r="V253" s="4" t="s">
        <v>40</v>
      </c>
    </row>
    <row r="254" spans="1:22" ht="18" customHeight="1" x14ac:dyDescent="0.2">
      <c r="A254" s="12" t="s">
        <v>61</v>
      </c>
      <c r="B254" s="12">
        <v>2020</v>
      </c>
      <c r="C254" s="12" t="s">
        <v>9</v>
      </c>
      <c r="D254" s="12" t="s">
        <v>53</v>
      </c>
      <c r="E254" s="12" t="s">
        <v>54</v>
      </c>
      <c r="F254" s="12" t="s">
        <v>55</v>
      </c>
      <c r="G254" s="12" t="s">
        <v>56</v>
      </c>
      <c r="H254" s="12" t="s">
        <v>57</v>
      </c>
      <c r="I254" s="12" t="s">
        <v>60</v>
      </c>
      <c r="J254" s="12">
        <v>176</v>
      </c>
      <c r="K254" s="12">
        <v>251.68</v>
      </c>
      <c r="L254" s="10"/>
      <c r="N254" s="1">
        <v>2021</v>
      </c>
      <c r="O254" s="1" t="s">
        <v>4</v>
      </c>
      <c r="P254" s="1" t="s">
        <v>13</v>
      </c>
      <c r="Q254" s="2" t="s">
        <v>34</v>
      </c>
      <c r="R254" s="3">
        <v>7</v>
      </c>
      <c r="S254" s="3">
        <v>200</v>
      </c>
      <c r="T254" s="3">
        <v>224</v>
      </c>
      <c r="U254" s="3">
        <v>40</v>
      </c>
      <c r="V254" s="4" t="s">
        <v>40</v>
      </c>
    </row>
    <row r="255" spans="1:22" ht="18" customHeight="1" x14ac:dyDescent="0.2">
      <c r="A255" s="12" t="s">
        <v>63</v>
      </c>
      <c r="B255" s="12">
        <v>2020</v>
      </c>
      <c r="C255" s="12" t="s">
        <v>9</v>
      </c>
      <c r="D255" s="12" t="s">
        <v>53</v>
      </c>
      <c r="E255" s="12" t="s">
        <v>54</v>
      </c>
      <c r="F255" s="12" t="s">
        <v>55</v>
      </c>
      <c r="G255" s="12" t="s">
        <v>56</v>
      </c>
      <c r="H255" s="12" t="s">
        <v>57</v>
      </c>
      <c r="I255" s="12" t="s">
        <v>60</v>
      </c>
      <c r="J255" s="12">
        <v>202</v>
      </c>
      <c r="K255" s="12">
        <v>288.86</v>
      </c>
      <c r="L255" s="10"/>
      <c r="N255" s="1">
        <v>2021</v>
      </c>
      <c r="O255" s="1" t="s">
        <v>4</v>
      </c>
      <c r="P255" s="1" t="s">
        <v>15</v>
      </c>
      <c r="Q255" s="5" t="s">
        <v>27</v>
      </c>
      <c r="R255" s="6">
        <v>3</v>
      </c>
      <c r="S255" s="6">
        <v>4577.3</v>
      </c>
      <c r="T255" s="6">
        <v>5126.576</v>
      </c>
      <c r="U255" s="3">
        <v>915.46</v>
      </c>
      <c r="V255" s="4" t="s">
        <v>40</v>
      </c>
    </row>
    <row r="256" spans="1:22" ht="18" customHeight="1" x14ac:dyDescent="0.2">
      <c r="A256" s="12" t="s">
        <v>59</v>
      </c>
      <c r="B256" s="12">
        <v>2020</v>
      </c>
      <c r="C256" s="12" t="s">
        <v>9</v>
      </c>
      <c r="D256" s="12" t="s">
        <v>53</v>
      </c>
      <c r="E256" s="12" t="s">
        <v>54</v>
      </c>
      <c r="F256" s="12" t="s">
        <v>55</v>
      </c>
      <c r="G256" s="12" t="s">
        <v>56</v>
      </c>
      <c r="H256" s="12" t="s">
        <v>57</v>
      </c>
      <c r="I256" s="12" t="s">
        <v>60</v>
      </c>
      <c r="J256" s="12">
        <v>250</v>
      </c>
      <c r="K256" s="12">
        <v>357.5</v>
      </c>
      <c r="L256" s="10"/>
      <c r="N256" s="1">
        <v>2021</v>
      </c>
      <c r="O256" s="1" t="s">
        <v>4</v>
      </c>
      <c r="P256" s="1" t="s">
        <v>32</v>
      </c>
      <c r="Q256" s="5" t="s">
        <v>32</v>
      </c>
      <c r="R256" s="6">
        <v>2</v>
      </c>
      <c r="S256" s="6">
        <v>6600</v>
      </c>
      <c r="T256" s="6">
        <v>7392</v>
      </c>
      <c r="U256" s="3">
        <v>1320</v>
      </c>
      <c r="V256" s="4" t="s">
        <v>40</v>
      </c>
    </row>
    <row r="257" spans="1:22" ht="18" customHeight="1" x14ac:dyDescent="0.2">
      <c r="A257" s="12" t="s">
        <v>52</v>
      </c>
      <c r="B257" s="12">
        <v>2020</v>
      </c>
      <c r="C257" s="12" t="s">
        <v>9</v>
      </c>
      <c r="D257" s="12" t="s">
        <v>53</v>
      </c>
      <c r="E257" s="12" t="s">
        <v>54</v>
      </c>
      <c r="F257" s="12" t="s">
        <v>55</v>
      </c>
      <c r="G257" s="12" t="s">
        <v>56</v>
      </c>
      <c r="H257" s="12" t="s">
        <v>57</v>
      </c>
      <c r="I257" s="12" t="s">
        <v>60</v>
      </c>
      <c r="J257" s="12">
        <v>178</v>
      </c>
      <c r="K257" s="12">
        <v>254.54</v>
      </c>
      <c r="L257" s="10"/>
      <c r="N257" s="1">
        <v>2021</v>
      </c>
      <c r="O257" s="1" t="s">
        <v>5</v>
      </c>
      <c r="P257" s="1" t="s">
        <v>14</v>
      </c>
      <c r="Q257" s="2" t="s">
        <v>36</v>
      </c>
      <c r="R257" s="3">
        <v>3566</v>
      </c>
      <c r="S257" s="3">
        <v>4577.3</v>
      </c>
      <c r="T257" s="3">
        <v>5126.576</v>
      </c>
      <c r="U257" s="3">
        <v>915.46</v>
      </c>
      <c r="V257" s="4" t="s">
        <v>40</v>
      </c>
    </row>
    <row r="258" spans="1:22" ht="18" customHeight="1" x14ac:dyDescent="0.2">
      <c r="A258" s="12" t="s">
        <v>52</v>
      </c>
      <c r="B258" s="12">
        <v>2020</v>
      </c>
      <c r="C258" s="12" t="s">
        <v>9</v>
      </c>
      <c r="D258" s="12" t="s">
        <v>53</v>
      </c>
      <c r="E258" s="12" t="s">
        <v>54</v>
      </c>
      <c r="F258" s="12" t="s">
        <v>55</v>
      </c>
      <c r="G258" s="12" t="s">
        <v>56</v>
      </c>
      <c r="H258" s="12" t="s">
        <v>57</v>
      </c>
      <c r="I258" s="12" t="s">
        <v>60</v>
      </c>
      <c r="J258" s="12">
        <v>258</v>
      </c>
      <c r="K258" s="12">
        <v>526.24</v>
      </c>
      <c r="L258" s="10"/>
      <c r="N258" s="1">
        <v>2021</v>
      </c>
      <c r="O258" s="1" t="s">
        <v>5</v>
      </c>
      <c r="P258" s="1" t="s">
        <v>14</v>
      </c>
      <c r="Q258" s="2" t="s">
        <v>37</v>
      </c>
      <c r="R258" s="3">
        <v>2498</v>
      </c>
      <c r="S258" s="3">
        <v>8000</v>
      </c>
      <c r="T258" s="3">
        <v>8960</v>
      </c>
      <c r="U258" s="3">
        <v>1600</v>
      </c>
      <c r="V258" s="4" t="s">
        <v>40</v>
      </c>
    </row>
    <row r="259" spans="1:22" ht="18" customHeight="1" x14ac:dyDescent="0.2">
      <c r="A259" s="12" t="s">
        <v>52</v>
      </c>
      <c r="B259" s="12">
        <v>2020</v>
      </c>
      <c r="C259" s="12" t="s">
        <v>9</v>
      </c>
      <c r="D259" s="12" t="s">
        <v>53</v>
      </c>
      <c r="E259" s="12" t="s">
        <v>54</v>
      </c>
      <c r="F259" s="12" t="s">
        <v>55</v>
      </c>
      <c r="G259" s="12" t="s">
        <v>56</v>
      </c>
      <c r="H259" s="12" t="s">
        <v>57</v>
      </c>
      <c r="I259" s="12" t="s">
        <v>60</v>
      </c>
      <c r="J259" s="12">
        <v>252</v>
      </c>
      <c r="K259" s="12">
        <v>526.24</v>
      </c>
      <c r="L259" s="10"/>
      <c r="N259" s="1">
        <v>2021</v>
      </c>
      <c r="O259" s="1" t="s">
        <v>5</v>
      </c>
      <c r="P259" s="1" t="s">
        <v>13</v>
      </c>
      <c r="Q259" s="2" t="s">
        <v>35</v>
      </c>
      <c r="R259" s="3">
        <v>1245</v>
      </c>
      <c r="S259" s="3">
        <v>4577.2</v>
      </c>
      <c r="T259" s="3">
        <v>5126.4639999999999</v>
      </c>
      <c r="U259" s="3">
        <v>915.44</v>
      </c>
      <c r="V259" s="4" t="s">
        <v>40</v>
      </c>
    </row>
    <row r="260" spans="1:22" ht="18" customHeight="1" x14ac:dyDescent="0.2">
      <c r="A260" s="12" t="s">
        <v>52</v>
      </c>
      <c r="B260" s="12">
        <v>2020</v>
      </c>
      <c r="C260" s="12" t="s">
        <v>9</v>
      </c>
      <c r="D260" s="12" t="s">
        <v>53</v>
      </c>
      <c r="E260" s="12" t="s">
        <v>54</v>
      </c>
      <c r="F260" s="12" t="s">
        <v>55</v>
      </c>
      <c r="G260" s="12" t="s">
        <v>56</v>
      </c>
      <c r="H260" s="12" t="s">
        <v>57</v>
      </c>
      <c r="I260" s="12" t="s">
        <v>58</v>
      </c>
      <c r="J260" s="12">
        <v>246</v>
      </c>
      <c r="K260" s="12">
        <v>526.24</v>
      </c>
      <c r="L260" s="10"/>
      <c r="N260" s="1">
        <v>2021</v>
      </c>
      <c r="O260" s="1" t="s">
        <v>5</v>
      </c>
      <c r="P260" s="1" t="s">
        <v>38</v>
      </c>
      <c r="Q260" s="5" t="s">
        <v>30</v>
      </c>
      <c r="R260" s="6">
        <v>644</v>
      </c>
      <c r="S260" s="6">
        <v>5743.5</v>
      </c>
      <c r="T260" s="6">
        <v>6432.72</v>
      </c>
      <c r="U260" s="3">
        <v>1148.7</v>
      </c>
      <c r="V260" s="4" t="s">
        <v>40</v>
      </c>
    </row>
    <row r="261" spans="1:22" ht="18" customHeight="1" x14ac:dyDescent="0.2">
      <c r="A261" s="12" t="s">
        <v>61</v>
      </c>
      <c r="B261" s="12">
        <v>2020</v>
      </c>
      <c r="C261" s="12" t="s">
        <v>9</v>
      </c>
      <c r="D261" s="12" t="s">
        <v>53</v>
      </c>
      <c r="E261" s="12" t="s">
        <v>54</v>
      </c>
      <c r="F261" s="12" t="s">
        <v>55</v>
      </c>
      <c r="G261" s="12" t="s">
        <v>56</v>
      </c>
      <c r="H261" s="12" t="s">
        <v>57</v>
      </c>
      <c r="I261" s="12" t="s">
        <v>60</v>
      </c>
      <c r="J261" s="12">
        <v>682</v>
      </c>
      <c r="K261" s="12">
        <v>975.26</v>
      </c>
      <c r="L261" s="10"/>
      <c r="N261" s="1">
        <v>2021</v>
      </c>
      <c r="O261" s="1" t="s">
        <v>5</v>
      </c>
      <c r="P261" s="1" t="s">
        <v>12</v>
      </c>
      <c r="Q261" s="5" t="s">
        <v>29</v>
      </c>
      <c r="R261" s="6">
        <v>643</v>
      </c>
      <c r="S261" s="6">
        <v>7000</v>
      </c>
      <c r="T261" s="6">
        <v>7840</v>
      </c>
      <c r="U261" s="3">
        <v>1400</v>
      </c>
      <c r="V261" s="4" t="s">
        <v>40</v>
      </c>
    </row>
    <row r="262" spans="1:22" ht="18" customHeight="1" x14ac:dyDescent="0.2">
      <c r="A262" s="12" t="s">
        <v>59</v>
      </c>
      <c r="B262" s="12">
        <v>2020</v>
      </c>
      <c r="C262" s="12" t="s">
        <v>9</v>
      </c>
      <c r="D262" s="12" t="s">
        <v>53</v>
      </c>
      <c r="E262" s="12" t="s">
        <v>54</v>
      </c>
      <c r="F262" s="12" t="s">
        <v>55</v>
      </c>
      <c r="G262" s="12" t="s">
        <v>56</v>
      </c>
      <c r="H262" s="12" t="s">
        <v>57</v>
      </c>
      <c r="I262" s="12" t="s">
        <v>60</v>
      </c>
      <c r="J262" s="12">
        <v>715</v>
      </c>
      <c r="K262" s="12">
        <v>1022.45</v>
      </c>
      <c r="L262" s="10"/>
      <c r="N262" s="1">
        <v>2021</v>
      </c>
      <c r="O262" s="1" t="s">
        <v>5</v>
      </c>
      <c r="P262" s="1" t="s">
        <v>38</v>
      </c>
      <c r="Q262" s="5" t="s">
        <v>31</v>
      </c>
      <c r="R262" s="6">
        <v>455</v>
      </c>
      <c r="S262" s="6">
        <v>4578.6000000000004</v>
      </c>
      <c r="T262" s="6">
        <v>5128.0320000000002</v>
      </c>
      <c r="U262" s="3">
        <v>915.72000000000014</v>
      </c>
      <c r="V262" s="4" t="s">
        <v>40</v>
      </c>
    </row>
    <row r="263" spans="1:22" ht="18" customHeight="1" x14ac:dyDescent="0.2">
      <c r="A263" s="12" t="s">
        <v>59</v>
      </c>
      <c r="B263" s="12">
        <v>2020</v>
      </c>
      <c r="C263" s="12" t="s">
        <v>9</v>
      </c>
      <c r="D263" s="12" t="s">
        <v>53</v>
      </c>
      <c r="E263" s="12" t="s">
        <v>54</v>
      </c>
      <c r="F263" s="12" t="s">
        <v>55</v>
      </c>
      <c r="G263" s="12" t="s">
        <v>56</v>
      </c>
      <c r="H263" s="12" t="s">
        <v>57</v>
      </c>
      <c r="I263" s="12" t="s">
        <v>60</v>
      </c>
      <c r="J263" s="12">
        <v>255</v>
      </c>
      <c r="K263" s="12">
        <v>364.65</v>
      </c>
      <c r="L263" s="10"/>
      <c r="N263" s="1">
        <v>2021</v>
      </c>
      <c r="O263" s="1" t="s">
        <v>5</v>
      </c>
      <c r="P263" s="1" t="s">
        <v>12</v>
      </c>
      <c r="Q263" s="5" t="s">
        <v>28</v>
      </c>
      <c r="R263" s="7">
        <v>345</v>
      </c>
      <c r="S263" s="7">
        <v>7000</v>
      </c>
      <c r="T263" s="7">
        <v>7840</v>
      </c>
      <c r="U263" s="3">
        <v>1400</v>
      </c>
      <c r="V263" s="4" t="s">
        <v>40</v>
      </c>
    </row>
    <row r="264" spans="1:22" ht="18" customHeight="1" x14ac:dyDescent="0.2">
      <c r="A264" s="12" t="s">
        <v>59</v>
      </c>
      <c r="B264" s="12">
        <v>2020</v>
      </c>
      <c r="C264" s="12" t="s">
        <v>9</v>
      </c>
      <c r="D264" s="12" t="s">
        <v>53</v>
      </c>
      <c r="E264" s="12" t="s">
        <v>54</v>
      </c>
      <c r="F264" s="12" t="s">
        <v>55</v>
      </c>
      <c r="G264" s="12" t="s">
        <v>56</v>
      </c>
      <c r="H264" s="12" t="s">
        <v>57</v>
      </c>
      <c r="I264" s="12" t="s">
        <v>60</v>
      </c>
      <c r="J264" s="12">
        <v>249</v>
      </c>
      <c r="K264" s="12">
        <v>356.07</v>
      </c>
      <c r="L264" s="10"/>
      <c r="N264" s="1">
        <v>2021</v>
      </c>
      <c r="O264" s="1" t="s">
        <v>5</v>
      </c>
      <c r="P264" s="1" t="s">
        <v>13</v>
      </c>
      <c r="Q264" s="2" t="s">
        <v>33</v>
      </c>
      <c r="R264" s="3">
        <v>122</v>
      </c>
      <c r="S264" s="3">
        <v>100</v>
      </c>
      <c r="T264" s="3">
        <v>112</v>
      </c>
      <c r="U264" s="3">
        <v>20</v>
      </c>
      <c r="V264" s="4" t="s">
        <v>40</v>
      </c>
    </row>
    <row r="265" spans="1:22" ht="18" customHeight="1" x14ac:dyDescent="0.2">
      <c r="A265" s="12" t="s">
        <v>52</v>
      </c>
      <c r="B265" s="12">
        <v>2020</v>
      </c>
      <c r="C265" s="12" t="s">
        <v>9</v>
      </c>
      <c r="D265" s="12" t="s">
        <v>53</v>
      </c>
      <c r="E265" s="12" t="s">
        <v>54</v>
      </c>
      <c r="F265" s="12" t="s">
        <v>55</v>
      </c>
      <c r="G265" s="12" t="s">
        <v>56</v>
      </c>
      <c r="H265" s="12" t="s">
        <v>57</v>
      </c>
      <c r="I265" s="12" t="s">
        <v>58</v>
      </c>
      <c r="J265" s="12">
        <v>243</v>
      </c>
      <c r="K265" s="12">
        <v>347.49</v>
      </c>
      <c r="L265" s="10"/>
      <c r="N265" s="1">
        <v>2021</v>
      </c>
      <c r="O265" s="1" t="s">
        <v>5</v>
      </c>
      <c r="P265" s="1" t="s">
        <v>15</v>
      </c>
      <c r="Q265" s="5" t="s">
        <v>26</v>
      </c>
      <c r="R265" s="6">
        <v>78</v>
      </c>
      <c r="S265" s="6">
        <v>4577.2</v>
      </c>
      <c r="T265" s="6">
        <v>5126.4639999999999</v>
      </c>
      <c r="U265" s="3">
        <v>915.44</v>
      </c>
      <c r="V265" s="4" t="s">
        <v>40</v>
      </c>
    </row>
    <row r="266" spans="1:22" ht="18" customHeight="1" x14ac:dyDescent="0.2">
      <c r="A266" s="12" t="s">
        <v>52</v>
      </c>
      <c r="B266" s="12">
        <v>2020</v>
      </c>
      <c r="C266" s="12" t="s">
        <v>9</v>
      </c>
      <c r="D266" s="12" t="s">
        <v>53</v>
      </c>
      <c r="E266" s="12" t="s">
        <v>54</v>
      </c>
      <c r="F266" s="12" t="s">
        <v>55</v>
      </c>
      <c r="G266" s="12" t="s">
        <v>56</v>
      </c>
      <c r="H266" s="12" t="s">
        <v>57</v>
      </c>
      <c r="I266" s="12" t="s">
        <v>60</v>
      </c>
      <c r="J266" s="12">
        <v>755</v>
      </c>
      <c r="K266" s="12">
        <v>526.24</v>
      </c>
      <c r="L266" s="10"/>
      <c r="N266" s="1">
        <v>2021</v>
      </c>
      <c r="O266" s="1" t="s">
        <v>5</v>
      </c>
      <c r="P266" s="1" t="s">
        <v>15</v>
      </c>
      <c r="Q266" s="5" t="s">
        <v>24</v>
      </c>
      <c r="R266" s="6">
        <v>5034.5899999999992</v>
      </c>
      <c r="S266" s="6">
        <v>4576.8999999999996</v>
      </c>
      <c r="T266" s="6">
        <v>5126.1279999999997</v>
      </c>
      <c r="U266" s="3">
        <v>915.38</v>
      </c>
      <c r="V266" s="4" t="s">
        <v>40</v>
      </c>
    </row>
    <row r="267" spans="1:22" ht="18" customHeight="1" x14ac:dyDescent="0.2">
      <c r="A267" s="12" t="s">
        <v>61</v>
      </c>
      <c r="B267" s="12">
        <v>2020</v>
      </c>
      <c r="C267" s="12" t="s">
        <v>9</v>
      </c>
      <c r="D267" s="12" t="s">
        <v>53</v>
      </c>
      <c r="E267" s="12" t="s">
        <v>54</v>
      </c>
      <c r="F267" s="12" t="s">
        <v>55</v>
      </c>
      <c r="G267" s="12" t="s">
        <v>56</v>
      </c>
      <c r="H267" s="12" t="s">
        <v>57</v>
      </c>
      <c r="I267" s="12" t="s">
        <v>60</v>
      </c>
      <c r="J267" s="12">
        <v>808</v>
      </c>
      <c r="K267" s="12">
        <v>526.24</v>
      </c>
      <c r="L267" s="10"/>
      <c r="N267" s="1">
        <v>2021</v>
      </c>
      <c r="O267" s="1" t="s">
        <v>5</v>
      </c>
      <c r="P267" s="1" t="s">
        <v>15</v>
      </c>
      <c r="Q267" s="5" t="s">
        <v>25</v>
      </c>
      <c r="R267" s="6">
        <v>220</v>
      </c>
      <c r="S267" s="6">
        <v>200</v>
      </c>
      <c r="T267" s="6">
        <v>224</v>
      </c>
      <c r="U267" s="3">
        <v>40</v>
      </c>
      <c r="V267" s="4" t="s">
        <v>40</v>
      </c>
    </row>
    <row r="268" spans="1:22" ht="18" customHeight="1" x14ac:dyDescent="0.2">
      <c r="A268" s="12" t="s">
        <v>52</v>
      </c>
      <c r="B268" s="12">
        <v>2020</v>
      </c>
      <c r="C268" s="12" t="s">
        <v>9</v>
      </c>
      <c r="D268" s="12" t="s">
        <v>53</v>
      </c>
      <c r="E268" s="12" t="s">
        <v>54</v>
      </c>
      <c r="F268" s="12" t="s">
        <v>55</v>
      </c>
      <c r="G268" s="12" t="s">
        <v>56</v>
      </c>
      <c r="H268" s="12" t="s">
        <v>57</v>
      </c>
      <c r="I268" s="12" t="s">
        <v>60</v>
      </c>
      <c r="J268" s="12">
        <v>205</v>
      </c>
      <c r="K268" s="12">
        <v>293.14999999999998</v>
      </c>
      <c r="L268" s="10"/>
      <c r="N268" s="1">
        <v>2021</v>
      </c>
      <c r="O268" s="1" t="s">
        <v>5</v>
      </c>
      <c r="P268" s="1" t="s">
        <v>15</v>
      </c>
      <c r="Q268" s="5" t="s">
        <v>23</v>
      </c>
      <c r="R268" s="6">
        <v>5034.4800000000005</v>
      </c>
      <c r="S268" s="6">
        <v>4576.8</v>
      </c>
      <c r="T268" s="6">
        <v>5126.0160000000005</v>
      </c>
      <c r="U268" s="3">
        <v>915.36000000000013</v>
      </c>
      <c r="V268" s="4" t="s">
        <v>40</v>
      </c>
    </row>
    <row r="269" spans="1:22" ht="18" customHeight="1" x14ac:dyDescent="0.2">
      <c r="A269" s="12" t="s">
        <v>52</v>
      </c>
      <c r="B269" s="12">
        <v>2020</v>
      </c>
      <c r="C269" s="12" t="s">
        <v>9</v>
      </c>
      <c r="D269" s="12" t="s">
        <v>53</v>
      </c>
      <c r="E269" s="12" t="s">
        <v>54</v>
      </c>
      <c r="F269" s="12" t="s">
        <v>55</v>
      </c>
      <c r="G269" s="12" t="s">
        <v>56</v>
      </c>
      <c r="H269" s="12" t="s">
        <v>57</v>
      </c>
      <c r="I269" s="12" t="s">
        <v>60</v>
      </c>
      <c r="J269" s="12">
        <v>253</v>
      </c>
      <c r="K269" s="12">
        <v>361.78999999999996</v>
      </c>
      <c r="L269" s="10"/>
      <c r="N269" s="1">
        <v>2021</v>
      </c>
      <c r="O269" s="1" t="s">
        <v>5</v>
      </c>
      <c r="P269" s="1" t="s">
        <v>13</v>
      </c>
      <c r="Q269" s="2" t="s">
        <v>34</v>
      </c>
      <c r="R269" s="3">
        <v>220</v>
      </c>
      <c r="S269" s="3">
        <v>200</v>
      </c>
      <c r="T269" s="3">
        <v>224</v>
      </c>
      <c r="U269" s="3">
        <v>40</v>
      </c>
      <c r="V269" s="4" t="s">
        <v>40</v>
      </c>
    </row>
    <row r="270" spans="1:22" ht="18" customHeight="1" x14ac:dyDescent="0.2">
      <c r="A270" s="12" t="s">
        <v>63</v>
      </c>
      <c r="B270" s="12">
        <v>2020</v>
      </c>
      <c r="C270" s="12" t="s">
        <v>9</v>
      </c>
      <c r="D270" s="12" t="s">
        <v>53</v>
      </c>
      <c r="E270" s="12" t="s">
        <v>54</v>
      </c>
      <c r="F270" s="12" t="s">
        <v>55</v>
      </c>
      <c r="G270" s="12" t="s">
        <v>56</v>
      </c>
      <c r="H270" s="12" t="s">
        <v>57</v>
      </c>
      <c r="I270" s="12" t="s">
        <v>60</v>
      </c>
      <c r="J270" s="12">
        <v>175</v>
      </c>
      <c r="K270" s="12">
        <v>250.25</v>
      </c>
      <c r="L270" s="10"/>
      <c r="N270" s="1">
        <v>2021</v>
      </c>
      <c r="O270" s="1" t="s">
        <v>5</v>
      </c>
      <c r="P270" s="1" t="s">
        <v>32</v>
      </c>
      <c r="Q270" s="5" t="s">
        <v>32</v>
      </c>
      <c r="R270" s="6">
        <v>7260</v>
      </c>
      <c r="S270" s="6">
        <v>6600</v>
      </c>
      <c r="T270" s="6">
        <v>7392</v>
      </c>
      <c r="U270" s="3">
        <v>1320</v>
      </c>
      <c r="V270" s="4" t="s">
        <v>40</v>
      </c>
    </row>
    <row r="271" spans="1:22" ht="18" customHeight="1" x14ac:dyDescent="0.2">
      <c r="A271" s="12" t="s">
        <v>62</v>
      </c>
      <c r="B271" s="12">
        <v>2020</v>
      </c>
      <c r="C271" s="12" t="s">
        <v>9</v>
      </c>
      <c r="D271" s="12" t="s">
        <v>53</v>
      </c>
      <c r="E271" s="12" t="s">
        <v>54</v>
      </c>
      <c r="F271" s="12" t="s">
        <v>55</v>
      </c>
      <c r="G271" s="12" t="s">
        <v>56</v>
      </c>
      <c r="H271" s="12" t="s">
        <v>57</v>
      </c>
      <c r="I271" s="12" t="s">
        <v>58</v>
      </c>
      <c r="J271" s="12">
        <v>257</v>
      </c>
      <c r="K271" s="12">
        <v>367.51</v>
      </c>
      <c r="L271" s="10"/>
      <c r="N271" s="1">
        <v>2021</v>
      </c>
      <c r="O271" s="1" t="s">
        <v>5</v>
      </c>
      <c r="P271" s="1" t="s">
        <v>15</v>
      </c>
      <c r="Q271" s="5" t="s">
        <v>27</v>
      </c>
      <c r="R271" s="6">
        <v>5035.0300000000007</v>
      </c>
      <c r="S271" s="6">
        <v>4577.3</v>
      </c>
      <c r="T271" s="6">
        <v>5126.576</v>
      </c>
      <c r="U271" s="3">
        <v>915.46</v>
      </c>
      <c r="V271" s="4" t="s">
        <v>40</v>
      </c>
    </row>
    <row r="272" spans="1:22" ht="18" customHeight="1" x14ac:dyDescent="0.2">
      <c r="A272" s="12" t="s">
        <v>62</v>
      </c>
      <c r="B272" s="12">
        <v>2020</v>
      </c>
      <c r="C272" s="12" t="s">
        <v>9</v>
      </c>
      <c r="D272" s="12" t="s">
        <v>53</v>
      </c>
      <c r="E272" s="12" t="s">
        <v>54</v>
      </c>
      <c r="F272" s="12" t="s">
        <v>55</v>
      </c>
      <c r="G272" s="12" t="s">
        <v>56</v>
      </c>
      <c r="H272" s="12" t="s">
        <v>57</v>
      </c>
      <c r="I272" s="12" t="s">
        <v>58</v>
      </c>
      <c r="J272" s="12">
        <v>251</v>
      </c>
      <c r="K272" s="12">
        <v>358.93</v>
      </c>
      <c r="L272" s="10"/>
      <c r="N272" s="1">
        <v>2021</v>
      </c>
      <c r="O272" s="1" t="s">
        <v>6</v>
      </c>
      <c r="P272" s="1" t="s">
        <v>14</v>
      </c>
      <c r="Q272" s="2" t="s">
        <v>36</v>
      </c>
      <c r="R272" s="3">
        <v>5035.0300000000007</v>
      </c>
      <c r="S272" s="3">
        <v>4577.3</v>
      </c>
      <c r="T272" s="3">
        <v>5126.576</v>
      </c>
      <c r="U272" s="3">
        <v>915.46</v>
      </c>
      <c r="V272" s="4" t="s">
        <v>40</v>
      </c>
    </row>
    <row r="273" spans="1:22" ht="18" customHeight="1" x14ac:dyDescent="0.2">
      <c r="A273" s="12" t="s">
        <v>59</v>
      </c>
      <c r="B273" s="12">
        <v>2020</v>
      </c>
      <c r="C273" s="12" t="s">
        <v>9</v>
      </c>
      <c r="D273" s="12" t="s">
        <v>53</v>
      </c>
      <c r="E273" s="12" t="s">
        <v>54</v>
      </c>
      <c r="F273" s="12" t="s">
        <v>55</v>
      </c>
      <c r="G273" s="12" t="s">
        <v>56</v>
      </c>
      <c r="H273" s="12" t="s">
        <v>57</v>
      </c>
      <c r="I273" s="12" t="s">
        <v>58</v>
      </c>
      <c r="J273" s="12">
        <v>245</v>
      </c>
      <c r="K273" s="12">
        <v>350.35</v>
      </c>
      <c r="L273" s="10"/>
      <c r="N273" s="1">
        <v>2021</v>
      </c>
      <c r="O273" s="1" t="s">
        <v>6</v>
      </c>
      <c r="P273" s="1" t="s">
        <v>14</v>
      </c>
      <c r="Q273" s="2" t="s">
        <v>37</v>
      </c>
      <c r="R273" s="3">
        <v>8800</v>
      </c>
      <c r="S273" s="3">
        <v>8000</v>
      </c>
      <c r="T273" s="3">
        <v>8960</v>
      </c>
      <c r="U273" s="3">
        <v>1600</v>
      </c>
      <c r="V273" s="4" t="s">
        <v>40</v>
      </c>
    </row>
    <row r="274" spans="1:22" ht="18" customHeight="1" x14ac:dyDescent="0.2">
      <c r="A274" s="12" t="s">
        <v>61</v>
      </c>
      <c r="B274" s="12">
        <v>2020</v>
      </c>
      <c r="C274" s="12" t="s">
        <v>9</v>
      </c>
      <c r="D274" s="12" t="s">
        <v>53</v>
      </c>
      <c r="E274" s="12" t="s">
        <v>54</v>
      </c>
      <c r="F274" s="12" t="s">
        <v>55</v>
      </c>
      <c r="G274" s="12" t="s">
        <v>56</v>
      </c>
      <c r="H274" s="12" t="s">
        <v>57</v>
      </c>
      <c r="I274" s="12" t="s">
        <v>60</v>
      </c>
      <c r="J274" s="12">
        <v>203</v>
      </c>
      <c r="K274" s="12">
        <v>290.28999999999996</v>
      </c>
      <c r="L274" s="10"/>
      <c r="N274" s="1">
        <v>2021</v>
      </c>
      <c r="O274" s="1" t="s">
        <v>6</v>
      </c>
      <c r="P274" s="1" t="s">
        <v>13</v>
      </c>
      <c r="Q274" s="2" t="s">
        <v>35</v>
      </c>
      <c r="R274" s="3">
        <v>5034.92</v>
      </c>
      <c r="S274" s="3">
        <v>4577.2</v>
      </c>
      <c r="T274" s="3">
        <v>5126.4639999999999</v>
      </c>
      <c r="U274" s="3">
        <v>915.44</v>
      </c>
      <c r="V274" s="4" t="s">
        <v>40</v>
      </c>
    </row>
    <row r="275" spans="1:22" ht="18" customHeight="1" x14ac:dyDescent="0.2">
      <c r="A275" s="12" t="s">
        <v>52</v>
      </c>
      <c r="B275" s="12">
        <v>2020</v>
      </c>
      <c r="C275" s="12" t="s">
        <v>9</v>
      </c>
      <c r="D275" s="12" t="s">
        <v>53</v>
      </c>
      <c r="E275" s="12" t="s">
        <v>54</v>
      </c>
      <c r="F275" s="12" t="s">
        <v>55</v>
      </c>
      <c r="G275" s="12" t="s">
        <v>56</v>
      </c>
      <c r="H275" s="12" t="s">
        <v>57</v>
      </c>
      <c r="I275" s="12" t="s">
        <v>60</v>
      </c>
      <c r="J275" s="12">
        <v>251</v>
      </c>
      <c r="K275" s="12">
        <v>358.93</v>
      </c>
      <c r="L275" s="10"/>
      <c r="N275" s="1">
        <v>2021</v>
      </c>
      <c r="O275" s="1" t="s">
        <v>6</v>
      </c>
      <c r="P275" s="1" t="s">
        <v>38</v>
      </c>
      <c r="Q275" s="5" t="s">
        <v>30</v>
      </c>
      <c r="R275" s="6">
        <v>644</v>
      </c>
      <c r="S275" s="6">
        <v>5743.5</v>
      </c>
      <c r="T275" s="6">
        <v>6432.72</v>
      </c>
      <c r="U275" s="3">
        <v>1148.7</v>
      </c>
      <c r="V275" s="4" t="s">
        <v>40</v>
      </c>
    </row>
    <row r="276" spans="1:22" ht="18" customHeight="1" x14ac:dyDescent="0.2">
      <c r="A276" s="12" t="s">
        <v>59</v>
      </c>
      <c r="B276" s="12">
        <v>2020</v>
      </c>
      <c r="C276" s="12" t="s">
        <v>9</v>
      </c>
      <c r="D276" s="12" t="s">
        <v>53</v>
      </c>
      <c r="E276" s="12" t="s">
        <v>54</v>
      </c>
      <c r="F276" s="12" t="s">
        <v>55</v>
      </c>
      <c r="G276" s="12" t="s">
        <v>56</v>
      </c>
      <c r="H276" s="12" t="s">
        <v>57</v>
      </c>
      <c r="I276" s="12" t="s">
        <v>60</v>
      </c>
      <c r="J276" s="12">
        <v>777</v>
      </c>
      <c r="K276" s="12">
        <v>1111.1100000000001</v>
      </c>
      <c r="L276" s="10"/>
      <c r="N276" s="1">
        <v>2021</v>
      </c>
      <c r="O276" s="1" t="s">
        <v>6</v>
      </c>
      <c r="P276" s="1" t="s">
        <v>12</v>
      </c>
      <c r="Q276" s="5" t="s">
        <v>29</v>
      </c>
      <c r="R276" s="6">
        <v>643</v>
      </c>
      <c r="S276" s="6">
        <v>7000</v>
      </c>
      <c r="T276" s="6">
        <v>7840</v>
      </c>
      <c r="U276" s="3">
        <v>1400</v>
      </c>
      <c r="V276" s="4" t="s">
        <v>40</v>
      </c>
    </row>
    <row r="277" spans="1:22" ht="18" customHeight="1" x14ac:dyDescent="0.2">
      <c r="A277" s="12" t="s">
        <v>52</v>
      </c>
      <c r="B277" s="12">
        <v>2020</v>
      </c>
      <c r="C277" s="12" t="s">
        <v>8</v>
      </c>
      <c r="D277" s="12" t="s">
        <v>53</v>
      </c>
      <c r="E277" s="12" t="s">
        <v>54</v>
      </c>
      <c r="F277" s="12" t="s">
        <v>55</v>
      </c>
      <c r="G277" s="12" t="s">
        <v>56</v>
      </c>
      <c r="H277" s="12" t="s">
        <v>57</v>
      </c>
      <c r="I277" s="12" t="s">
        <v>58</v>
      </c>
      <c r="J277" s="12">
        <v>272</v>
      </c>
      <c r="K277" s="12">
        <v>526.24</v>
      </c>
      <c r="L277" s="10"/>
      <c r="N277" s="1">
        <v>2021</v>
      </c>
      <c r="O277" s="1" t="s">
        <v>6</v>
      </c>
      <c r="P277" s="1" t="s">
        <v>38</v>
      </c>
      <c r="Q277" s="5" t="s">
        <v>31</v>
      </c>
      <c r="R277" s="6">
        <v>455</v>
      </c>
      <c r="S277" s="6">
        <v>4578.6000000000004</v>
      </c>
      <c r="T277" s="6">
        <v>5128.0320000000002</v>
      </c>
      <c r="U277" s="3">
        <v>915.72000000000014</v>
      </c>
      <c r="V277" s="4" t="s">
        <v>40</v>
      </c>
    </row>
    <row r="278" spans="1:22" ht="18" customHeight="1" x14ac:dyDescent="0.2">
      <c r="A278" s="12" t="s">
        <v>52</v>
      </c>
      <c r="B278" s="12">
        <v>2020</v>
      </c>
      <c r="C278" s="12" t="s">
        <v>8</v>
      </c>
      <c r="D278" s="12" t="s">
        <v>53</v>
      </c>
      <c r="E278" s="12" t="s">
        <v>54</v>
      </c>
      <c r="F278" s="12" t="s">
        <v>55</v>
      </c>
      <c r="G278" s="12" t="s">
        <v>56</v>
      </c>
      <c r="H278" s="12" t="s">
        <v>57</v>
      </c>
      <c r="I278" s="12" t="s">
        <v>58</v>
      </c>
      <c r="J278" s="12">
        <v>266</v>
      </c>
      <c r="K278" s="12">
        <v>526.24</v>
      </c>
      <c r="L278" s="10"/>
      <c r="N278" s="1">
        <v>2021</v>
      </c>
      <c r="O278" s="1" t="s">
        <v>6</v>
      </c>
      <c r="P278" s="1" t="s">
        <v>12</v>
      </c>
      <c r="Q278" s="5" t="s">
        <v>28</v>
      </c>
      <c r="R278" s="7">
        <v>345</v>
      </c>
      <c r="S278" s="7">
        <v>7000</v>
      </c>
      <c r="T278" s="7">
        <v>7840</v>
      </c>
      <c r="U278" s="3">
        <v>1400</v>
      </c>
      <c r="V278" s="4" t="s">
        <v>40</v>
      </c>
    </row>
    <row r="279" spans="1:22" ht="18" customHeight="1" x14ac:dyDescent="0.2">
      <c r="A279" s="12" t="s">
        <v>52</v>
      </c>
      <c r="B279" s="12">
        <v>2020</v>
      </c>
      <c r="C279" s="12" t="s">
        <v>8</v>
      </c>
      <c r="D279" s="12" t="s">
        <v>53</v>
      </c>
      <c r="E279" s="12" t="s">
        <v>54</v>
      </c>
      <c r="F279" s="12" t="s">
        <v>55</v>
      </c>
      <c r="G279" s="12" t="s">
        <v>56</v>
      </c>
      <c r="H279" s="12" t="s">
        <v>57</v>
      </c>
      <c r="I279" s="12" t="s">
        <v>58</v>
      </c>
      <c r="J279" s="12">
        <v>260</v>
      </c>
      <c r="K279" s="12">
        <v>526.24</v>
      </c>
      <c r="L279" s="10"/>
      <c r="N279" s="1">
        <v>2021</v>
      </c>
      <c r="O279" s="1" t="s">
        <v>6</v>
      </c>
      <c r="P279" s="1" t="s">
        <v>13</v>
      </c>
      <c r="Q279" s="2" t="s">
        <v>33</v>
      </c>
      <c r="R279" s="3">
        <v>122</v>
      </c>
      <c r="S279" s="3">
        <v>100</v>
      </c>
      <c r="T279" s="3">
        <v>112</v>
      </c>
      <c r="U279" s="3">
        <v>20</v>
      </c>
      <c r="V279" s="4" t="s">
        <v>40</v>
      </c>
    </row>
    <row r="280" spans="1:22" ht="18" customHeight="1" x14ac:dyDescent="0.2">
      <c r="A280" s="12" t="s">
        <v>61</v>
      </c>
      <c r="B280" s="12">
        <v>2020</v>
      </c>
      <c r="C280" s="12" t="s">
        <v>8</v>
      </c>
      <c r="D280" s="12" t="s">
        <v>53</v>
      </c>
      <c r="E280" s="12" t="s">
        <v>54</v>
      </c>
      <c r="F280" s="12" t="s">
        <v>55</v>
      </c>
      <c r="G280" s="12" t="s">
        <v>56</v>
      </c>
      <c r="H280" s="12" t="s">
        <v>57</v>
      </c>
      <c r="I280" s="12" t="s">
        <v>60</v>
      </c>
      <c r="J280" s="12">
        <v>254</v>
      </c>
      <c r="K280" s="12">
        <v>363.22</v>
      </c>
      <c r="L280" s="10"/>
      <c r="N280" s="1">
        <v>2021</v>
      </c>
      <c r="O280" s="1" t="s">
        <v>6</v>
      </c>
      <c r="P280" s="1" t="s">
        <v>15</v>
      </c>
      <c r="Q280" s="5" t="s">
        <v>26</v>
      </c>
      <c r="R280" s="6">
        <v>78</v>
      </c>
      <c r="S280" s="6">
        <v>4577.2</v>
      </c>
      <c r="T280" s="6">
        <v>5126.4639999999999</v>
      </c>
      <c r="U280" s="3">
        <v>915.44</v>
      </c>
      <c r="V280" s="4" t="s">
        <v>40</v>
      </c>
    </row>
    <row r="281" spans="1:22" ht="18" customHeight="1" x14ac:dyDescent="0.2">
      <c r="A281" s="12" t="s">
        <v>52</v>
      </c>
      <c r="B281" s="12">
        <v>2020</v>
      </c>
      <c r="C281" s="12" t="s">
        <v>8</v>
      </c>
      <c r="D281" s="12" t="s">
        <v>53</v>
      </c>
      <c r="E281" s="12" t="s">
        <v>54</v>
      </c>
      <c r="F281" s="12" t="s">
        <v>55</v>
      </c>
      <c r="G281" s="12" t="s">
        <v>56</v>
      </c>
      <c r="H281" s="12" t="s">
        <v>57</v>
      </c>
      <c r="I281" s="12" t="s">
        <v>60</v>
      </c>
      <c r="J281" s="12">
        <v>182</v>
      </c>
      <c r="K281" s="12">
        <v>260.26</v>
      </c>
      <c r="L281" s="10"/>
      <c r="N281" s="1">
        <v>2021</v>
      </c>
      <c r="O281" s="1" t="s">
        <v>6</v>
      </c>
      <c r="P281" s="1" t="s">
        <v>15</v>
      </c>
      <c r="Q281" s="5" t="s">
        <v>24</v>
      </c>
      <c r="R281" s="6">
        <v>76</v>
      </c>
      <c r="S281" s="6">
        <v>4576.8999999999996</v>
      </c>
      <c r="T281" s="6">
        <v>5126.1279999999997</v>
      </c>
      <c r="U281" s="3">
        <v>915.38</v>
      </c>
      <c r="V281" s="4" t="s">
        <v>40</v>
      </c>
    </row>
    <row r="282" spans="1:22" ht="18" customHeight="1" x14ac:dyDescent="0.2">
      <c r="A282" s="12" t="s">
        <v>62</v>
      </c>
      <c r="B282" s="12">
        <v>2020</v>
      </c>
      <c r="C282" s="12" t="s">
        <v>8</v>
      </c>
      <c r="D282" s="12" t="s">
        <v>53</v>
      </c>
      <c r="E282" s="12" t="s">
        <v>54</v>
      </c>
      <c r="F282" s="12" t="s">
        <v>55</v>
      </c>
      <c r="G282" s="12" t="s">
        <v>56</v>
      </c>
      <c r="H282" s="12" t="s">
        <v>57</v>
      </c>
      <c r="I282" s="12" t="s">
        <v>60</v>
      </c>
      <c r="J282" s="12">
        <v>208</v>
      </c>
      <c r="K282" s="12">
        <v>297.44</v>
      </c>
      <c r="L282" s="10"/>
      <c r="N282" s="1">
        <v>2021</v>
      </c>
      <c r="O282" s="1" t="s">
        <v>6</v>
      </c>
      <c r="P282" s="1" t="s">
        <v>15</v>
      </c>
      <c r="Q282" s="5" t="s">
        <v>25</v>
      </c>
      <c r="R282" s="6">
        <v>46</v>
      </c>
      <c r="S282" s="6">
        <v>200</v>
      </c>
      <c r="T282" s="6">
        <v>224</v>
      </c>
      <c r="U282" s="3">
        <v>40</v>
      </c>
      <c r="V282" s="4" t="s">
        <v>40</v>
      </c>
    </row>
    <row r="283" spans="1:22" ht="18" customHeight="1" x14ac:dyDescent="0.2">
      <c r="A283" s="12" t="s">
        <v>62</v>
      </c>
      <c r="B283" s="12">
        <v>2020</v>
      </c>
      <c r="C283" s="12" t="s">
        <v>8</v>
      </c>
      <c r="D283" s="12" t="s">
        <v>53</v>
      </c>
      <c r="E283" s="12" t="s">
        <v>54</v>
      </c>
      <c r="F283" s="12" t="s">
        <v>55</v>
      </c>
      <c r="G283" s="12" t="s">
        <v>56</v>
      </c>
      <c r="H283" s="12" t="s">
        <v>57</v>
      </c>
      <c r="I283" s="12" t="s">
        <v>60</v>
      </c>
      <c r="J283" s="12">
        <v>256</v>
      </c>
      <c r="K283" s="12">
        <v>366.08</v>
      </c>
      <c r="L283" s="10"/>
      <c r="N283" s="1">
        <v>2021</v>
      </c>
      <c r="O283" s="1" t="s">
        <v>6</v>
      </c>
      <c r="P283" s="1" t="s">
        <v>15</v>
      </c>
      <c r="Q283" s="5" t="s">
        <v>23</v>
      </c>
      <c r="R283" s="6">
        <v>34</v>
      </c>
      <c r="S283" s="6">
        <v>4576.8</v>
      </c>
      <c r="T283" s="6">
        <v>5126.0160000000005</v>
      </c>
      <c r="U283" s="3">
        <v>915.36000000000013</v>
      </c>
      <c r="V283" s="4" t="s">
        <v>40</v>
      </c>
    </row>
    <row r="284" spans="1:22" ht="18" customHeight="1" x14ac:dyDescent="0.2">
      <c r="A284" s="12" t="s">
        <v>61</v>
      </c>
      <c r="B284" s="12">
        <v>2020</v>
      </c>
      <c r="C284" s="12" t="s">
        <v>8</v>
      </c>
      <c r="D284" s="12" t="s">
        <v>53</v>
      </c>
      <c r="E284" s="12" t="s">
        <v>54</v>
      </c>
      <c r="F284" s="12" t="s">
        <v>55</v>
      </c>
      <c r="G284" s="12" t="s">
        <v>56</v>
      </c>
      <c r="H284" s="12" t="s">
        <v>57</v>
      </c>
      <c r="I284" s="12" t="s">
        <v>60</v>
      </c>
      <c r="J284" s="12">
        <v>184</v>
      </c>
      <c r="K284" s="12">
        <v>263.12</v>
      </c>
      <c r="L284" s="10"/>
      <c r="N284" s="1">
        <v>2021</v>
      </c>
      <c r="O284" s="1" t="s">
        <v>6</v>
      </c>
      <c r="P284" s="1" t="s">
        <v>13</v>
      </c>
      <c r="Q284" s="2" t="s">
        <v>34</v>
      </c>
      <c r="R284" s="3">
        <v>7</v>
      </c>
      <c r="S284" s="3">
        <v>200</v>
      </c>
      <c r="T284" s="3">
        <v>224</v>
      </c>
      <c r="U284" s="3">
        <v>40</v>
      </c>
      <c r="V284" s="4" t="s">
        <v>40</v>
      </c>
    </row>
    <row r="285" spans="1:22" ht="18" customHeight="1" x14ac:dyDescent="0.2">
      <c r="A285" s="12" t="s">
        <v>63</v>
      </c>
      <c r="B285" s="12">
        <v>2020</v>
      </c>
      <c r="C285" s="12" t="s">
        <v>8</v>
      </c>
      <c r="D285" s="12" t="s">
        <v>53</v>
      </c>
      <c r="E285" s="12" t="s">
        <v>54</v>
      </c>
      <c r="F285" s="12" t="s">
        <v>55</v>
      </c>
      <c r="G285" s="12" t="s">
        <v>56</v>
      </c>
      <c r="H285" s="12" t="s">
        <v>57</v>
      </c>
      <c r="I285" s="12" t="s">
        <v>60</v>
      </c>
      <c r="J285" s="12">
        <v>270</v>
      </c>
      <c r="K285" s="12">
        <v>526.24</v>
      </c>
      <c r="L285" s="10"/>
      <c r="N285" s="1">
        <v>2021</v>
      </c>
      <c r="O285" s="1" t="s">
        <v>6</v>
      </c>
      <c r="P285" s="1" t="s">
        <v>15</v>
      </c>
      <c r="Q285" s="5" t="s">
        <v>27</v>
      </c>
      <c r="R285" s="6">
        <v>3</v>
      </c>
      <c r="S285" s="6">
        <v>4577.3</v>
      </c>
      <c r="T285" s="6">
        <v>5126.576</v>
      </c>
      <c r="U285" s="3">
        <v>915.46</v>
      </c>
      <c r="V285" s="4" t="s">
        <v>40</v>
      </c>
    </row>
    <row r="286" spans="1:22" ht="18" customHeight="1" x14ac:dyDescent="0.2">
      <c r="A286" s="12" t="s">
        <v>52</v>
      </c>
      <c r="B286" s="12">
        <v>2020</v>
      </c>
      <c r="C286" s="12" t="s">
        <v>8</v>
      </c>
      <c r="D286" s="12" t="s">
        <v>53</v>
      </c>
      <c r="E286" s="12" t="s">
        <v>54</v>
      </c>
      <c r="F286" s="12" t="s">
        <v>55</v>
      </c>
      <c r="G286" s="12" t="s">
        <v>56</v>
      </c>
      <c r="H286" s="12" t="s">
        <v>57</v>
      </c>
      <c r="I286" s="12" t="s">
        <v>60</v>
      </c>
      <c r="J286" s="12">
        <v>264</v>
      </c>
      <c r="K286" s="12">
        <v>526.24</v>
      </c>
      <c r="L286" s="10"/>
      <c r="N286" s="1">
        <v>2021</v>
      </c>
      <c r="O286" s="1" t="s">
        <v>6</v>
      </c>
      <c r="P286" s="1" t="s">
        <v>32</v>
      </c>
      <c r="Q286" s="5" t="s">
        <v>32</v>
      </c>
      <c r="R286" s="6">
        <v>2</v>
      </c>
      <c r="S286" s="6">
        <v>6600</v>
      </c>
      <c r="T286" s="6">
        <v>7392</v>
      </c>
      <c r="U286" s="3">
        <v>1320</v>
      </c>
      <c r="V286" s="4" t="s">
        <v>40</v>
      </c>
    </row>
    <row r="287" spans="1:22" ht="18" customHeight="1" x14ac:dyDescent="0.2">
      <c r="A287" s="12" t="s">
        <v>62</v>
      </c>
      <c r="B287" s="12">
        <v>2020</v>
      </c>
      <c r="C287" s="12" t="s">
        <v>8</v>
      </c>
      <c r="D287" s="12" t="s">
        <v>53</v>
      </c>
      <c r="E287" s="12" t="s">
        <v>54</v>
      </c>
      <c r="F287" s="12" t="s">
        <v>55</v>
      </c>
      <c r="G287" s="12" t="s">
        <v>56</v>
      </c>
      <c r="H287" s="12" t="s">
        <v>57</v>
      </c>
      <c r="I287" s="12" t="s">
        <v>60</v>
      </c>
      <c r="J287" s="12">
        <v>681</v>
      </c>
      <c r="K287" s="12">
        <v>973.82999999999993</v>
      </c>
      <c r="L287" s="10"/>
      <c r="N287" s="1">
        <v>2021</v>
      </c>
      <c r="O287" s="1" t="s">
        <v>7</v>
      </c>
      <c r="P287" s="1" t="s">
        <v>14</v>
      </c>
      <c r="Q287" s="2" t="s">
        <v>36</v>
      </c>
      <c r="R287" s="3">
        <v>3566</v>
      </c>
      <c r="S287" s="3">
        <v>4577.3</v>
      </c>
      <c r="T287" s="3">
        <v>5126.576</v>
      </c>
      <c r="U287" s="3">
        <v>915.46</v>
      </c>
      <c r="V287" s="4" t="s">
        <v>40</v>
      </c>
    </row>
    <row r="288" spans="1:22" ht="18" customHeight="1" x14ac:dyDescent="0.2">
      <c r="A288" s="12" t="s">
        <v>52</v>
      </c>
      <c r="B288" s="12">
        <v>2020</v>
      </c>
      <c r="C288" s="12" t="s">
        <v>8</v>
      </c>
      <c r="D288" s="12" t="s">
        <v>53</v>
      </c>
      <c r="E288" s="12" t="s">
        <v>54</v>
      </c>
      <c r="F288" s="12" t="s">
        <v>55</v>
      </c>
      <c r="G288" s="12" t="s">
        <v>56</v>
      </c>
      <c r="H288" s="12" t="s">
        <v>57</v>
      </c>
      <c r="I288" s="12" t="s">
        <v>60</v>
      </c>
      <c r="J288" s="12">
        <v>714</v>
      </c>
      <c r="K288" s="12">
        <v>1021.02</v>
      </c>
      <c r="L288" s="10"/>
      <c r="N288" s="1">
        <v>2021</v>
      </c>
      <c r="O288" s="1" t="s">
        <v>7</v>
      </c>
      <c r="P288" s="1" t="s">
        <v>14</v>
      </c>
      <c r="Q288" s="2" t="s">
        <v>37</v>
      </c>
      <c r="R288" s="3">
        <v>2498</v>
      </c>
      <c r="S288" s="3">
        <v>8000</v>
      </c>
      <c r="T288" s="3">
        <v>8960</v>
      </c>
      <c r="U288" s="3">
        <v>1600</v>
      </c>
      <c r="V288" s="4" t="s">
        <v>40</v>
      </c>
    </row>
    <row r="289" spans="1:22" ht="18" customHeight="1" x14ac:dyDescent="0.2">
      <c r="A289" s="12" t="s">
        <v>52</v>
      </c>
      <c r="B289" s="12">
        <v>2020</v>
      </c>
      <c r="C289" s="12" t="s">
        <v>8</v>
      </c>
      <c r="D289" s="12" t="s">
        <v>53</v>
      </c>
      <c r="E289" s="12" t="s">
        <v>54</v>
      </c>
      <c r="F289" s="12" t="s">
        <v>55</v>
      </c>
      <c r="G289" s="12" t="s">
        <v>56</v>
      </c>
      <c r="H289" s="12" t="s">
        <v>57</v>
      </c>
      <c r="I289" s="12" t="s">
        <v>60</v>
      </c>
      <c r="J289" s="12">
        <v>768</v>
      </c>
      <c r="K289" s="12">
        <v>1098.24</v>
      </c>
      <c r="L289" s="10"/>
      <c r="N289" s="1">
        <v>2021</v>
      </c>
      <c r="O289" s="1" t="s">
        <v>7</v>
      </c>
      <c r="P289" s="1" t="s">
        <v>13</v>
      </c>
      <c r="Q289" s="2" t="s">
        <v>35</v>
      </c>
      <c r="R289" s="3">
        <v>1245</v>
      </c>
      <c r="S289" s="3">
        <v>4577.2</v>
      </c>
      <c r="T289" s="3">
        <v>5126.4639999999999</v>
      </c>
      <c r="U289" s="3">
        <v>915.44</v>
      </c>
      <c r="V289" s="4" t="s">
        <v>40</v>
      </c>
    </row>
    <row r="290" spans="1:22" ht="18" customHeight="1" x14ac:dyDescent="0.2">
      <c r="A290" s="12" t="s">
        <v>52</v>
      </c>
      <c r="B290" s="12">
        <v>2020</v>
      </c>
      <c r="C290" s="12" t="s">
        <v>8</v>
      </c>
      <c r="D290" s="12" t="s">
        <v>53</v>
      </c>
      <c r="E290" s="12" t="s">
        <v>54</v>
      </c>
      <c r="F290" s="12" t="s">
        <v>55</v>
      </c>
      <c r="G290" s="12" t="s">
        <v>56</v>
      </c>
      <c r="H290" s="12" t="s">
        <v>57</v>
      </c>
      <c r="I290" s="12" t="s">
        <v>60</v>
      </c>
      <c r="J290" s="12">
        <v>273</v>
      </c>
      <c r="K290" s="12">
        <v>390.39</v>
      </c>
      <c r="L290" s="10"/>
      <c r="N290" s="1">
        <v>2021</v>
      </c>
      <c r="O290" s="1" t="s">
        <v>7</v>
      </c>
      <c r="P290" s="1" t="s">
        <v>38</v>
      </c>
      <c r="Q290" s="5" t="s">
        <v>30</v>
      </c>
      <c r="R290" s="6">
        <v>644</v>
      </c>
      <c r="S290" s="6">
        <v>5743.5</v>
      </c>
      <c r="T290" s="6">
        <v>6432.72</v>
      </c>
      <c r="U290" s="3">
        <v>1148.7</v>
      </c>
      <c r="V290" s="4" t="s">
        <v>40</v>
      </c>
    </row>
    <row r="291" spans="1:22" ht="18" customHeight="1" x14ac:dyDescent="0.2">
      <c r="A291" s="12" t="s">
        <v>62</v>
      </c>
      <c r="B291" s="12">
        <v>2020</v>
      </c>
      <c r="C291" s="12" t="s">
        <v>8</v>
      </c>
      <c r="D291" s="12" t="s">
        <v>53</v>
      </c>
      <c r="E291" s="12" t="s">
        <v>54</v>
      </c>
      <c r="F291" s="12" t="s">
        <v>55</v>
      </c>
      <c r="G291" s="12" t="s">
        <v>56</v>
      </c>
      <c r="H291" s="12" t="s">
        <v>57</v>
      </c>
      <c r="I291" s="12" t="s">
        <v>60</v>
      </c>
      <c r="J291" s="12">
        <v>267</v>
      </c>
      <c r="K291" s="12">
        <v>381.81</v>
      </c>
      <c r="L291" s="10"/>
      <c r="N291" s="1">
        <v>2021</v>
      </c>
      <c r="O291" s="1" t="s">
        <v>7</v>
      </c>
      <c r="P291" s="1" t="s">
        <v>12</v>
      </c>
      <c r="Q291" s="5" t="s">
        <v>29</v>
      </c>
      <c r="R291" s="6">
        <v>643</v>
      </c>
      <c r="S291" s="6">
        <v>7000</v>
      </c>
      <c r="T291" s="6">
        <v>7840</v>
      </c>
      <c r="U291" s="3">
        <v>1400</v>
      </c>
      <c r="V291" s="4" t="s">
        <v>40</v>
      </c>
    </row>
    <row r="292" spans="1:22" ht="18" customHeight="1" x14ac:dyDescent="0.2">
      <c r="A292" s="12" t="s">
        <v>61</v>
      </c>
      <c r="B292" s="12">
        <v>2020</v>
      </c>
      <c r="C292" s="12" t="s">
        <v>8</v>
      </c>
      <c r="D292" s="12" t="s">
        <v>53</v>
      </c>
      <c r="E292" s="12" t="s">
        <v>54</v>
      </c>
      <c r="F292" s="12" t="s">
        <v>55</v>
      </c>
      <c r="G292" s="12" t="s">
        <v>56</v>
      </c>
      <c r="H292" s="12" t="s">
        <v>57</v>
      </c>
      <c r="I292" s="12" t="s">
        <v>60</v>
      </c>
      <c r="J292" s="12">
        <v>261</v>
      </c>
      <c r="K292" s="12">
        <v>373.23</v>
      </c>
      <c r="L292" s="10"/>
      <c r="N292" s="1">
        <v>2021</v>
      </c>
      <c r="O292" s="1" t="s">
        <v>7</v>
      </c>
      <c r="P292" s="1" t="s">
        <v>38</v>
      </c>
      <c r="Q292" s="5" t="s">
        <v>31</v>
      </c>
      <c r="R292" s="6">
        <v>455</v>
      </c>
      <c r="S292" s="6">
        <v>5036.46</v>
      </c>
      <c r="T292" s="6">
        <v>5128.0320000000002</v>
      </c>
      <c r="U292" s="3">
        <v>1007.292</v>
      </c>
      <c r="V292" s="4" t="s">
        <v>40</v>
      </c>
    </row>
    <row r="293" spans="1:22" ht="18" customHeight="1" x14ac:dyDescent="0.2">
      <c r="A293" s="12" t="s">
        <v>52</v>
      </c>
      <c r="B293" s="12">
        <v>2020</v>
      </c>
      <c r="C293" s="12" t="s">
        <v>8</v>
      </c>
      <c r="D293" s="12" t="s">
        <v>53</v>
      </c>
      <c r="E293" s="12" t="s">
        <v>54</v>
      </c>
      <c r="F293" s="12" t="s">
        <v>55</v>
      </c>
      <c r="G293" s="12" t="s">
        <v>56</v>
      </c>
      <c r="H293" s="12" t="s">
        <v>57</v>
      </c>
      <c r="I293" s="12" t="s">
        <v>60</v>
      </c>
      <c r="J293" s="12">
        <v>207</v>
      </c>
      <c r="K293" s="12">
        <v>296.01</v>
      </c>
      <c r="L293" s="10"/>
      <c r="N293" s="1">
        <v>2021</v>
      </c>
      <c r="O293" s="1" t="s">
        <v>7</v>
      </c>
      <c r="P293" s="1" t="s">
        <v>12</v>
      </c>
      <c r="Q293" s="5" t="s">
        <v>28</v>
      </c>
      <c r="R293" s="7">
        <v>345</v>
      </c>
      <c r="S293" s="7">
        <v>7700</v>
      </c>
      <c r="T293" s="7">
        <v>7840</v>
      </c>
      <c r="U293" s="3">
        <v>1540</v>
      </c>
      <c r="V293" s="4" t="s">
        <v>40</v>
      </c>
    </row>
    <row r="294" spans="1:22" ht="18" customHeight="1" x14ac:dyDescent="0.2">
      <c r="A294" s="12" t="s">
        <v>52</v>
      </c>
      <c r="B294" s="12">
        <v>2020</v>
      </c>
      <c r="C294" s="12" t="s">
        <v>8</v>
      </c>
      <c r="D294" s="12" t="s">
        <v>53</v>
      </c>
      <c r="E294" s="12" t="s">
        <v>54</v>
      </c>
      <c r="F294" s="12" t="s">
        <v>55</v>
      </c>
      <c r="G294" s="12" t="s">
        <v>56</v>
      </c>
      <c r="H294" s="12" t="s">
        <v>57</v>
      </c>
      <c r="I294" s="12" t="s">
        <v>60</v>
      </c>
      <c r="J294" s="12">
        <v>754</v>
      </c>
      <c r="K294" s="12">
        <v>526.24</v>
      </c>
      <c r="L294" s="10"/>
      <c r="N294" s="1">
        <v>2021</v>
      </c>
      <c r="O294" s="1" t="s">
        <v>7</v>
      </c>
      <c r="P294" s="1" t="s">
        <v>13</v>
      </c>
      <c r="Q294" s="2" t="s">
        <v>33</v>
      </c>
      <c r="R294" s="3">
        <v>122</v>
      </c>
      <c r="S294" s="3">
        <v>110</v>
      </c>
      <c r="T294" s="3">
        <v>112</v>
      </c>
      <c r="U294" s="3">
        <v>22</v>
      </c>
      <c r="V294" s="4" t="s">
        <v>40</v>
      </c>
    </row>
    <row r="295" spans="1:22" ht="18" customHeight="1" x14ac:dyDescent="0.2">
      <c r="A295" s="12" t="s">
        <v>62</v>
      </c>
      <c r="B295" s="12">
        <v>2020</v>
      </c>
      <c r="C295" s="12" t="s">
        <v>8</v>
      </c>
      <c r="D295" s="12" t="s">
        <v>53</v>
      </c>
      <c r="E295" s="12" t="s">
        <v>54</v>
      </c>
      <c r="F295" s="12" t="s">
        <v>55</v>
      </c>
      <c r="G295" s="12" t="s">
        <v>56</v>
      </c>
      <c r="H295" s="12" t="s">
        <v>57</v>
      </c>
      <c r="I295" s="12" t="s">
        <v>60</v>
      </c>
      <c r="J295" s="12">
        <v>807</v>
      </c>
      <c r="K295" s="12">
        <v>526.24</v>
      </c>
      <c r="L295" s="10"/>
      <c r="N295" s="1">
        <v>2021</v>
      </c>
      <c r="O295" s="1" t="s">
        <v>7</v>
      </c>
      <c r="P295" s="1" t="s">
        <v>15</v>
      </c>
      <c r="Q295" s="5" t="s">
        <v>26</v>
      </c>
      <c r="R295" s="6">
        <v>78</v>
      </c>
      <c r="S295" s="6">
        <v>5034.92</v>
      </c>
      <c r="T295" s="6">
        <v>5126.4639999999999</v>
      </c>
      <c r="U295" s="3">
        <v>1006.984</v>
      </c>
      <c r="V295" s="4" t="s">
        <v>40</v>
      </c>
    </row>
    <row r="296" spans="1:22" ht="18" customHeight="1" x14ac:dyDescent="0.2">
      <c r="A296" s="12" t="s">
        <v>61</v>
      </c>
      <c r="B296" s="12">
        <v>2020</v>
      </c>
      <c r="C296" s="12" t="s">
        <v>8</v>
      </c>
      <c r="D296" s="12" t="s">
        <v>53</v>
      </c>
      <c r="E296" s="12" t="s">
        <v>54</v>
      </c>
      <c r="F296" s="12" t="s">
        <v>55</v>
      </c>
      <c r="G296" s="12" t="s">
        <v>56</v>
      </c>
      <c r="H296" s="12" t="s">
        <v>57</v>
      </c>
      <c r="I296" s="12" t="s">
        <v>60</v>
      </c>
      <c r="J296" s="12">
        <v>211</v>
      </c>
      <c r="K296" s="12">
        <v>301.73</v>
      </c>
      <c r="L296" s="10"/>
      <c r="N296" s="1">
        <v>2021</v>
      </c>
      <c r="O296" s="1" t="s">
        <v>7</v>
      </c>
      <c r="P296" s="1" t="s">
        <v>15</v>
      </c>
      <c r="Q296" s="5" t="s">
        <v>24</v>
      </c>
      <c r="R296" s="6">
        <v>76</v>
      </c>
      <c r="S296" s="6">
        <v>5034.5899999999992</v>
      </c>
      <c r="T296" s="6">
        <v>5126.1279999999997</v>
      </c>
      <c r="U296" s="3">
        <v>1006.9179999999999</v>
      </c>
      <c r="V296" s="4" t="s">
        <v>40</v>
      </c>
    </row>
    <row r="297" spans="1:22" ht="18" customHeight="1" x14ac:dyDescent="0.2">
      <c r="A297" s="12" t="s">
        <v>62</v>
      </c>
      <c r="B297" s="12">
        <v>2020</v>
      </c>
      <c r="C297" s="12" t="s">
        <v>8</v>
      </c>
      <c r="D297" s="12" t="s">
        <v>53</v>
      </c>
      <c r="E297" s="12" t="s">
        <v>54</v>
      </c>
      <c r="F297" s="12" t="s">
        <v>55</v>
      </c>
      <c r="G297" s="12" t="s">
        <v>56</v>
      </c>
      <c r="H297" s="12" t="s">
        <v>57</v>
      </c>
      <c r="I297" s="12" t="s">
        <v>60</v>
      </c>
      <c r="J297" s="12">
        <v>181</v>
      </c>
      <c r="K297" s="12">
        <v>258.83</v>
      </c>
      <c r="L297" s="10"/>
      <c r="N297" s="1">
        <v>2021</v>
      </c>
      <c r="O297" s="1" t="s">
        <v>7</v>
      </c>
      <c r="P297" s="1" t="s">
        <v>15</v>
      </c>
      <c r="Q297" s="5" t="s">
        <v>25</v>
      </c>
      <c r="R297" s="6">
        <v>46</v>
      </c>
      <c r="S297" s="6">
        <v>230</v>
      </c>
      <c r="T297" s="6">
        <v>224</v>
      </c>
      <c r="U297" s="3">
        <v>46</v>
      </c>
      <c r="V297" s="4" t="s">
        <v>40</v>
      </c>
    </row>
    <row r="298" spans="1:22" ht="18" customHeight="1" x14ac:dyDescent="0.2">
      <c r="A298" s="12" t="s">
        <v>52</v>
      </c>
      <c r="B298" s="12">
        <v>2020</v>
      </c>
      <c r="C298" s="12" t="s">
        <v>8</v>
      </c>
      <c r="D298" s="12" t="s">
        <v>53</v>
      </c>
      <c r="E298" s="12" t="s">
        <v>54</v>
      </c>
      <c r="F298" s="12" t="s">
        <v>55</v>
      </c>
      <c r="G298" s="12" t="s">
        <v>56</v>
      </c>
      <c r="H298" s="12" t="s">
        <v>57</v>
      </c>
      <c r="I298" s="12" t="s">
        <v>58</v>
      </c>
      <c r="J298" s="12">
        <v>269</v>
      </c>
      <c r="K298" s="12">
        <v>384.67</v>
      </c>
      <c r="L298" s="10"/>
      <c r="N298" s="1">
        <v>2021</v>
      </c>
      <c r="O298" s="1" t="s">
        <v>7</v>
      </c>
      <c r="P298" s="1" t="s">
        <v>15</v>
      </c>
      <c r="Q298" s="5" t="s">
        <v>23</v>
      </c>
      <c r="R298" s="6">
        <v>34</v>
      </c>
      <c r="S298" s="6">
        <v>5263.32</v>
      </c>
      <c r="T298" s="6">
        <v>5126.0160000000005</v>
      </c>
      <c r="U298" s="3">
        <v>1052.664</v>
      </c>
      <c r="V298" s="4" t="s">
        <v>40</v>
      </c>
    </row>
    <row r="299" spans="1:22" ht="18" customHeight="1" x14ac:dyDescent="0.2">
      <c r="A299" s="12" t="s">
        <v>59</v>
      </c>
      <c r="B299" s="12">
        <v>2020</v>
      </c>
      <c r="C299" s="12" t="s">
        <v>8</v>
      </c>
      <c r="D299" s="12" t="s">
        <v>53</v>
      </c>
      <c r="E299" s="12" t="s">
        <v>54</v>
      </c>
      <c r="F299" s="12" t="s">
        <v>55</v>
      </c>
      <c r="G299" s="12" t="s">
        <v>56</v>
      </c>
      <c r="H299" s="12" t="s">
        <v>57</v>
      </c>
      <c r="I299" s="12" t="s">
        <v>58</v>
      </c>
      <c r="J299" s="12">
        <v>263</v>
      </c>
      <c r="K299" s="12">
        <v>376.09000000000003</v>
      </c>
      <c r="L299" s="10"/>
      <c r="N299" s="1">
        <v>2021</v>
      </c>
      <c r="O299" s="1" t="s">
        <v>7</v>
      </c>
      <c r="P299" s="1" t="s">
        <v>13</v>
      </c>
      <c r="Q299" s="2" t="s">
        <v>34</v>
      </c>
      <c r="R299" s="3">
        <v>7</v>
      </c>
      <c r="S299" s="3">
        <v>230</v>
      </c>
      <c r="T299" s="3">
        <v>224</v>
      </c>
      <c r="U299" s="3">
        <v>46</v>
      </c>
      <c r="V299" s="4" t="s">
        <v>42</v>
      </c>
    </row>
    <row r="300" spans="1:22" ht="18" customHeight="1" x14ac:dyDescent="0.2">
      <c r="A300" s="12" t="s">
        <v>52</v>
      </c>
      <c r="B300" s="12">
        <v>2020</v>
      </c>
      <c r="C300" s="12" t="s">
        <v>8</v>
      </c>
      <c r="D300" s="12" t="s">
        <v>53</v>
      </c>
      <c r="E300" s="12" t="s">
        <v>54</v>
      </c>
      <c r="F300" s="12" t="s">
        <v>55</v>
      </c>
      <c r="G300" s="12" t="s">
        <v>56</v>
      </c>
      <c r="H300" s="12" t="s">
        <v>57</v>
      </c>
      <c r="I300" s="12" t="s">
        <v>60</v>
      </c>
      <c r="J300" s="12">
        <v>209</v>
      </c>
      <c r="K300" s="12">
        <v>298.87</v>
      </c>
      <c r="L300" s="10"/>
      <c r="N300" s="1">
        <v>2021</v>
      </c>
      <c r="O300" s="1" t="s">
        <v>7</v>
      </c>
      <c r="P300" s="1" t="s">
        <v>15</v>
      </c>
      <c r="Q300" s="5" t="s">
        <v>27</v>
      </c>
      <c r="R300" s="6">
        <v>3</v>
      </c>
      <c r="S300" s="6">
        <v>5263.8950000000004</v>
      </c>
      <c r="T300" s="6">
        <v>5126.576</v>
      </c>
      <c r="U300" s="3">
        <v>1052.7790000000002</v>
      </c>
      <c r="V300" s="4" t="s">
        <v>42</v>
      </c>
    </row>
    <row r="301" spans="1:22" ht="18" customHeight="1" x14ac:dyDescent="0.2">
      <c r="A301" s="12" t="s">
        <v>63</v>
      </c>
      <c r="B301" s="12">
        <v>2020</v>
      </c>
      <c r="C301" s="12" t="s">
        <v>8</v>
      </c>
      <c r="D301" s="12" t="s">
        <v>53</v>
      </c>
      <c r="E301" s="12" t="s">
        <v>54</v>
      </c>
      <c r="F301" s="12" t="s">
        <v>55</v>
      </c>
      <c r="G301" s="12" t="s">
        <v>56</v>
      </c>
      <c r="H301" s="12" t="s">
        <v>57</v>
      </c>
      <c r="I301" s="12" t="s">
        <v>60</v>
      </c>
      <c r="J301" s="12">
        <v>257</v>
      </c>
      <c r="K301" s="12">
        <v>367.51</v>
      </c>
      <c r="L301" s="10"/>
      <c r="N301" s="1">
        <v>2021</v>
      </c>
      <c r="O301" s="1" t="s">
        <v>7</v>
      </c>
      <c r="P301" s="1" t="s">
        <v>32</v>
      </c>
      <c r="Q301" s="5" t="s">
        <v>32</v>
      </c>
      <c r="R301" s="6">
        <v>2</v>
      </c>
      <c r="S301" s="6">
        <v>7590</v>
      </c>
      <c r="T301" s="6">
        <v>7392</v>
      </c>
      <c r="U301" s="3">
        <v>1518</v>
      </c>
      <c r="V301" s="4" t="s">
        <v>42</v>
      </c>
    </row>
    <row r="302" spans="1:22" ht="18" customHeight="1" x14ac:dyDescent="0.2">
      <c r="A302" s="12" t="s">
        <v>52</v>
      </c>
      <c r="B302" s="12">
        <v>2020</v>
      </c>
      <c r="C302" s="12" t="s">
        <v>3</v>
      </c>
      <c r="D302" s="12" t="s">
        <v>65</v>
      </c>
      <c r="E302" s="12" t="s">
        <v>54</v>
      </c>
      <c r="F302" s="12" t="s">
        <v>55</v>
      </c>
      <c r="G302" s="12" t="s">
        <v>56</v>
      </c>
      <c r="H302" s="12" t="s">
        <v>57</v>
      </c>
      <c r="I302" s="12" t="s">
        <v>58</v>
      </c>
      <c r="J302" s="12">
        <v>128</v>
      </c>
      <c r="K302" s="12">
        <v>183.04</v>
      </c>
      <c r="L302" s="10"/>
      <c r="N302" s="1">
        <v>2021</v>
      </c>
      <c r="O302" s="1" t="s">
        <v>8</v>
      </c>
      <c r="P302" s="1" t="s">
        <v>14</v>
      </c>
      <c r="Q302" s="2" t="s">
        <v>36</v>
      </c>
      <c r="R302" s="3">
        <v>3566</v>
      </c>
      <c r="S302" s="3">
        <v>5263.8950000000004</v>
      </c>
      <c r="T302" s="3">
        <v>5126.576</v>
      </c>
      <c r="U302" s="3">
        <v>1052.7790000000002</v>
      </c>
      <c r="V302" s="4" t="s">
        <v>42</v>
      </c>
    </row>
    <row r="303" spans="1:22" ht="18" customHeight="1" x14ac:dyDescent="0.2">
      <c r="A303" s="12" t="s">
        <v>61</v>
      </c>
      <c r="B303" s="12">
        <v>2020</v>
      </c>
      <c r="C303" s="12" t="s">
        <v>3</v>
      </c>
      <c r="D303" s="12" t="s">
        <v>65</v>
      </c>
      <c r="E303" s="12" t="s">
        <v>54</v>
      </c>
      <c r="F303" s="12" t="s">
        <v>55</v>
      </c>
      <c r="G303" s="12" t="s">
        <v>56</v>
      </c>
      <c r="H303" s="12" t="s">
        <v>57</v>
      </c>
      <c r="I303" s="12" t="s">
        <v>58</v>
      </c>
      <c r="J303" s="12">
        <v>302</v>
      </c>
      <c r="K303" s="12">
        <v>431.86</v>
      </c>
      <c r="L303" s="10"/>
      <c r="N303" s="1">
        <v>2021</v>
      </c>
      <c r="O303" s="1" t="s">
        <v>8</v>
      </c>
      <c r="P303" s="1" t="s">
        <v>14</v>
      </c>
      <c r="Q303" s="2" t="s">
        <v>37</v>
      </c>
      <c r="R303" s="3">
        <v>2498</v>
      </c>
      <c r="S303" s="3">
        <v>8800</v>
      </c>
      <c r="T303" s="3">
        <v>8960</v>
      </c>
      <c r="U303" s="3">
        <v>1760</v>
      </c>
      <c r="V303" s="4" t="s">
        <v>42</v>
      </c>
    </row>
    <row r="304" spans="1:22" ht="18" customHeight="1" x14ac:dyDescent="0.2">
      <c r="A304" s="12" t="s">
        <v>59</v>
      </c>
      <c r="B304" s="12">
        <v>2020</v>
      </c>
      <c r="C304" s="12" t="s">
        <v>3</v>
      </c>
      <c r="D304" s="12" t="s">
        <v>65</v>
      </c>
      <c r="E304" s="12" t="s">
        <v>54</v>
      </c>
      <c r="F304" s="12" t="s">
        <v>55</v>
      </c>
      <c r="G304" s="12" t="s">
        <v>56</v>
      </c>
      <c r="H304" s="12" t="s">
        <v>57</v>
      </c>
      <c r="I304" s="12" t="s">
        <v>58</v>
      </c>
      <c r="J304" s="12">
        <v>328</v>
      </c>
      <c r="K304" s="12">
        <v>526.24</v>
      </c>
      <c r="L304" s="10"/>
      <c r="N304" s="1">
        <v>2021</v>
      </c>
      <c r="O304" s="1" t="s">
        <v>8</v>
      </c>
      <c r="P304" s="1" t="s">
        <v>13</v>
      </c>
      <c r="Q304" s="2" t="s">
        <v>35</v>
      </c>
      <c r="R304" s="3">
        <v>1245</v>
      </c>
      <c r="S304" s="3">
        <v>5034.92</v>
      </c>
      <c r="T304" s="3">
        <v>5126.4639999999999</v>
      </c>
      <c r="U304" s="3">
        <v>1006.984</v>
      </c>
      <c r="V304" s="4" t="s">
        <v>42</v>
      </c>
    </row>
    <row r="305" spans="1:22" ht="18" customHeight="1" x14ac:dyDescent="0.2">
      <c r="A305" s="12" t="s">
        <v>52</v>
      </c>
      <c r="B305" s="12">
        <v>2020</v>
      </c>
      <c r="C305" s="12" t="s">
        <v>3</v>
      </c>
      <c r="D305" s="12" t="s">
        <v>65</v>
      </c>
      <c r="E305" s="12" t="s">
        <v>54</v>
      </c>
      <c r="F305" s="12" t="s">
        <v>55</v>
      </c>
      <c r="G305" s="12" t="s">
        <v>56</v>
      </c>
      <c r="H305" s="12" t="s">
        <v>57</v>
      </c>
      <c r="I305" s="12" t="s">
        <v>58</v>
      </c>
      <c r="J305" s="12">
        <v>130</v>
      </c>
      <c r="K305" s="12">
        <v>526.24</v>
      </c>
      <c r="L305" s="10"/>
      <c r="N305" s="1">
        <v>2021</v>
      </c>
      <c r="O305" s="1" t="s">
        <v>8</v>
      </c>
      <c r="P305" s="1" t="s">
        <v>38</v>
      </c>
      <c r="Q305" s="5" t="s">
        <v>30</v>
      </c>
      <c r="R305" s="6">
        <v>644</v>
      </c>
      <c r="S305" s="6">
        <v>6317.85</v>
      </c>
      <c r="T305" s="6">
        <v>6432.72</v>
      </c>
      <c r="U305" s="3">
        <v>1263.5700000000002</v>
      </c>
      <c r="V305" s="4" t="s">
        <v>42</v>
      </c>
    </row>
    <row r="306" spans="1:22" ht="18" customHeight="1" x14ac:dyDescent="0.2">
      <c r="A306" s="12" t="s">
        <v>52</v>
      </c>
      <c r="B306" s="12">
        <v>2020</v>
      </c>
      <c r="C306" s="12" t="s">
        <v>3</v>
      </c>
      <c r="D306" s="12" t="s">
        <v>65</v>
      </c>
      <c r="E306" s="12" t="s">
        <v>54</v>
      </c>
      <c r="F306" s="12" t="s">
        <v>55</v>
      </c>
      <c r="G306" s="12" t="s">
        <v>56</v>
      </c>
      <c r="H306" s="12" t="s">
        <v>57</v>
      </c>
      <c r="I306" s="12" t="s">
        <v>58</v>
      </c>
      <c r="J306" s="12">
        <v>304</v>
      </c>
      <c r="K306" s="12">
        <v>526.24</v>
      </c>
      <c r="L306" s="10"/>
      <c r="N306" s="1">
        <v>2021</v>
      </c>
      <c r="O306" s="1" t="s">
        <v>8</v>
      </c>
      <c r="P306" s="1" t="s">
        <v>12</v>
      </c>
      <c r="Q306" s="5" t="s">
        <v>29</v>
      </c>
      <c r="R306" s="6">
        <v>643</v>
      </c>
      <c r="S306" s="6">
        <v>7700</v>
      </c>
      <c r="T306" s="6">
        <v>7840</v>
      </c>
      <c r="U306" s="3">
        <v>1540</v>
      </c>
      <c r="V306" s="4" t="s">
        <v>42</v>
      </c>
    </row>
    <row r="307" spans="1:22" ht="18" customHeight="1" x14ac:dyDescent="0.2">
      <c r="A307" s="12" t="s">
        <v>59</v>
      </c>
      <c r="B307" s="12">
        <v>2020</v>
      </c>
      <c r="C307" s="12" t="s">
        <v>3</v>
      </c>
      <c r="D307" s="12" t="s">
        <v>65</v>
      </c>
      <c r="E307" s="12" t="s">
        <v>54</v>
      </c>
      <c r="F307" s="12" t="s">
        <v>55</v>
      </c>
      <c r="G307" s="12" t="s">
        <v>56</v>
      </c>
      <c r="H307" s="12" t="s">
        <v>57</v>
      </c>
      <c r="I307" s="12" t="s">
        <v>58</v>
      </c>
      <c r="J307" s="12">
        <v>989</v>
      </c>
      <c r="K307" s="12">
        <v>1414.27</v>
      </c>
      <c r="L307" s="10"/>
      <c r="N307" s="1">
        <v>2021</v>
      </c>
      <c r="O307" s="1" t="s">
        <v>8</v>
      </c>
      <c r="P307" s="1" t="s">
        <v>38</v>
      </c>
      <c r="Q307" s="5" t="s">
        <v>31</v>
      </c>
      <c r="R307" s="6">
        <v>455</v>
      </c>
      <c r="S307" s="6">
        <v>5036.46</v>
      </c>
      <c r="T307" s="6">
        <v>5128.0320000000002</v>
      </c>
      <c r="U307" s="3">
        <v>1007.292</v>
      </c>
      <c r="V307" s="4" t="s">
        <v>42</v>
      </c>
    </row>
    <row r="308" spans="1:22" ht="18" customHeight="1" x14ac:dyDescent="0.2">
      <c r="A308" s="12" t="s">
        <v>52</v>
      </c>
      <c r="B308" s="12">
        <v>2020</v>
      </c>
      <c r="C308" s="12" t="s">
        <v>3</v>
      </c>
      <c r="D308" s="12" t="s">
        <v>65</v>
      </c>
      <c r="E308" s="12" t="s">
        <v>54</v>
      </c>
      <c r="F308" s="12" t="s">
        <v>55</v>
      </c>
      <c r="G308" s="12" t="s">
        <v>56</v>
      </c>
      <c r="H308" s="12" t="s">
        <v>57</v>
      </c>
      <c r="I308" s="12" t="s">
        <v>58</v>
      </c>
      <c r="J308" s="12">
        <v>1022</v>
      </c>
      <c r="K308" s="12">
        <v>1461.46</v>
      </c>
      <c r="L308" s="10"/>
      <c r="N308" s="1">
        <v>2021</v>
      </c>
      <c r="O308" s="1" t="s">
        <v>8</v>
      </c>
      <c r="P308" s="1" t="s">
        <v>12</v>
      </c>
      <c r="Q308" s="5" t="s">
        <v>28</v>
      </c>
      <c r="R308" s="7">
        <v>345</v>
      </c>
      <c r="S308" s="7">
        <v>7700</v>
      </c>
      <c r="T308" s="7">
        <v>7840</v>
      </c>
      <c r="U308" s="3">
        <v>1540</v>
      </c>
      <c r="V308" s="4" t="s">
        <v>42</v>
      </c>
    </row>
    <row r="309" spans="1:22" ht="18" customHeight="1" x14ac:dyDescent="0.2">
      <c r="A309" s="12" t="s">
        <v>61</v>
      </c>
      <c r="B309" s="12">
        <v>2020</v>
      </c>
      <c r="C309" s="12" t="s">
        <v>3</v>
      </c>
      <c r="D309" s="12" t="s">
        <v>65</v>
      </c>
      <c r="E309" s="12" t="s">
        <v>54</v>
      </c>
      <c r="F309" s="12" t="s">
        <v>55</v>
      </c>
      <c r="G309" s="12" t="s">
        <v>56</v>
      </c>
      <c r="H309" s="12" t="s">
        <v>57</v>
      </c>
      <c r="I309" s="12" t="s">
        <v>58</v>
      </c>
      <c r="J309" s="12">
        <v>300</v>
      </c>
      <c r="K309" s="12">
        <v>429</v>
      </c>
      <c r="L309" s="10"/>
      <c r="N309" s="1">
        <v>2021</v>
      </c>
      <c r="O309" s="1" t="s">
        <v>8</v>
      </c>
      <c r="P309" s="1" t="s">
        <v>13</v>
      </c>
      <c r="Q309" s="2" t="s">
        <v>33</v>
      </c>
      <c r="R309" s="3">
        <v>122</v>
      </c>
      <c r="S309" s="3">
        <v>110</v>
      </c>
      <c r="T309" s="3">
        <v>112</v>
      </c>
      <c r="U309" s="3">
        <v>22</v>
      </c>
      <c r="V309" s="4" t="s">
        <v>42</v>
      </c>
    </row>
    <row r="310" spans="1:22" ht="18" customHeight="1" x14ac:dyDescent="0.2">
      <c r="A310" s="12" t="s">
        <v>61</v>
      </c>
      <c r="B310" s="12">
        <v>2020</v>
      </c>
      <c r="C310" s="12" t="s">
        <v>3</v>
      </c>
      <c r="D310" s="12" t="s">
        <v>65</v>
      </c>
      <c r="E310" s="12" t="s">
        <v>54</v>
      </c>
      <c r="F310" s="12" t="s">
        <v>55</v>
      </c>
      <c r="G310" s="12" t="s">
        <v>56</v>
      </c>
      <c r="H310" s="12" t="s">
        <v>57</v>
      </c>
      <c r="I310" s="12" t="s">
        <v>58</v>
      </c>
      <c r="J310" s="12">
        <v>327</v>
      </c>
      <c r="K310" s="12">
        <v>467.61</v>
      </c>
      <c r="L310" s="10"/>
      <c r="N310" s="1">
        <v>2021</v>
      </c>
      <c r="O310" s="1" t="s">
        <v>8</v>
      </c>
      <c r="P310" s="1" t="s">
        <v>15</v>
      </c>
      <c r="Q310" s="5" t="s">
        <v>26</v>
      </c>
      <c r="R310" s="6">
        <v>78</v>
      </c>
      <c r="S310" s="6">
        <v>5034.92</v>
      </c>
      <c r="T310" s="6">
        <v>5126.4639999999999</v>
      </c>
      <c r="U310" s="3">
        <v>1006.984</v>
      </c>
      <c r="V310" s="4" t="s">
        <v>42</v>
      </c>
    </row>
    <row r="311" spans="1:22" ht="18" customHeight="1" x14ac:dyDescent="0.2">
      <c r="A311" s="12" t="s">
        <v>52</v>
      </c>
      <c r="B311" s="12">
        <v>2020</v>
      </c>
      <c r="C311" s="12" t="s">
        <v>3</v>
      </c>
      <c r="D311" s="12" t="s">
        <v>65</v>
      </c>
      <c r="E311" s="12" t="s">
        <v>54</v>
      </c>
      <c r="F311" s="12" t="s">
        <v>55</v>
      </c>
      <c r="G311" s="12" t="s">
        <v>56</v>
      </c>
      <c r="H311" s="12" t="s">
        <v>57</v>
      </c>
      <c r="I311" s="12" t="s">
        <v>58</v>
      </c>
      <c r="J311" s="12">
        <v>129</v>
      </c>
      <c r="K311" s="12">
        <v>184.47</v>
      </c>
      <c r="L311" s="10"/>
      <c r="N311" s="1">
        <v>2021</v>
      </c>
      <c r="O311" s="1" t="s">
        <v>8</v>
      </c>
      <c r="P311" s="1" t="s">
        <v>15</v>
      </c>
      <c r="Q311" s="5" t="s">
        <v>24</v>
      </c>
      <c r="R311" s="6">
        <v>76</v>
      </c>
      <c r="S311" s="6">
        <v>4576.8999999999996</v>
      </c>
      <c r="T311" s="6">
        <v>5126.1279999999997</v>
      </c>
      <c r="U311" s="3">
        <v>915.38</v>
      </c>
      <c r="V311" s="4" t="s">
        <v>42</v>
      </c>
    </row>
    <row r="312" spans="1:22" ht="18" customHeight="1" x14ac:dyDescent="0.2">
      <c r="A312" s="12" t="s">
        <v>59</v>
      </c>
      <c r="B312" s="12">
        <v>2020</v>
      </c>
      <c r="C312" s="12" t="s">
        <v>3</v>
      </c>
      <c r="D312" s="12" t="s">
        <v>65</v>
      </c>
      <c r="E312" s="12" t="s">
        <v>54</v>
      </c>
      <c r="F312" s="12" t="s">
        <v>55</v>
      </c>
      <c r="G312" s="12" t="s">
        <v>56</v>
      </c>
      <c r="H312" s="12" t="s">
        <v>57</v>
      </c>
      <c r="I312" s="12" t="s">
        <v>58</v>
      </c>
      <c r="J312" s="12">
        <v>303</v>
      </c>
      <c r="K312" s="12">
        <v>433.28999999999996</v>
      </c>
      <c r="L312" s="10"/>
      <c r="N312" s="1">
        <v>2021</v>
      </c>
      <c r="O312" s="1" t="s">
        <v>8</v>
      </c>
      <c r="P312" s="1" t="s">
        <v>15</v>
      </c>
      <c r="Q312" s="5" t="s">
        <v>25</v>
      </c>
      <c r="R312" s="6">
        <v>46</v>
      </c>
      <c r="S312" s="6">
        <v>200</v>
      </c>
      <c r="T312" s="6">
        <v>224</v>
      </c>
      <c r="U312" s="3">
        <v>40</v>
      </c>
      <c r="V312" s="4" t="s">
        <v>42</v>
      </c>
    </row>
    <row r="313" spans="1:22" ht="18" customHeight="1" x14ac:dyDescent="0.2">
      <c r="A313" s="12" t="s">
        <v>52</v>
      </c>
      <c r="B313" s="12">
        <v>2020</v>
      </c>
      <c r="C313" s="12" t="s">
        <v>3</v>
      </c>
      <c r="D313" s="12" t="s">
        <v>65</v>
      </c>
      <c r="E313" s="12" t="s">
        <v>54</v>
      </c>
      <c r="F313" s="12" t="s">
        <v>55</v>
      </c>
      <c r="G313" s="12" t="s">
        <v>56</v>
      </c>
      <c r="H313" s="12" t="s">
        <v>57</v>
      </c>
      <c r="I313" s="12" t="s">
        <v>58</v>
      </c>
      <c r="J313" s="12">
        <v>770</v>
      </c>
      <c r="K313" s="12">
        <v>1101.0999999999999</v>
      </c>
      <c r="L313" s="10"/>
      <c r="N313" s="1">
        <v>2021</v>
      </c>
      <c r="O313" s="1" t="s">
        <v>8</v>
      </c>
      <c r="P313" s="1" t="s">
        <v>15</v>
      </c>
      <c r="Q313" s="5" t="s">
        <v>23</v>
      </c>
      <c r="R313" s="6">
        <v>34</v>
      </c>
      <c r="S313" s="6">
        <v>4576.8</v>
      </c>
      <c r="T313" s="6">
        <v>5126.0160000000005</v>
      </c>
      <c r="U313" s="3">
        <v>915.36000000000013</v>
      </c>
      <c r="V313" s="4" t="s">
        <v>42</v>
      </c>
    </row>
    <row r="314" spans="1:22" ht="18" customHeight="1" x14ac:dyDescent="0.2">
      <c r="A314" s="12" t="s">
        <v>59</v>
      </c>
      <c r="B314" s="12">
        <v>2020</v>
      </c>
      <c r="C314" s="12" t="s">
        <v>3</v>
      </c>
      <c r="D314" s="12" t="s">
        <v>65</v>
      </c>
      <c r="E314" s="12" t="s">
        <v>54</v>
      </c>
      <c r="F314" s="12" t="s">
        <v>55</v>
      </c>
      <c r="G314" s="12" t="s">
        <v>56</v>
      </c>
      <c r="H314" s="12" t="s">
        <v>57</v>
      </c>
      <c r="I314" s="12" t="s">
        <v>58</v>
      </c>
      <c r="J314" s="12">
        <v>857</v>
      </c>
      <c r="K314" s="12">
        <v>1225.51</v>
      </c>
      <c r="L314" s="10"/>
      <c r="N314" s="1">
        <v>2021</v>
      </c>
      <c r="O314" s="1" t="s">
        <v>8</v>
      </c>
      <c r="P314" s="1" t="s">
        <v>13</v>
      </c>
      <c r="Q314" s="2" t="s">
        <v>34</v>
      </c>
      <c r="R314" s="3">
        <v>7</v>
      </c>
      <c r="S314" s="3">
        <v>200</v>
      </c>
      <c r="T314" s="3">
        <v>224</v>
      </c>
      <c r="U314" s="3">
        <v>40</v>
      </c>
      <c r="V314" s="4" t="s">
        <v>42</v>
      </c>
    </row>
    <row r="315" spans="1:22" ht="18" customHeight="1" x14ac:dyDescent="0.2">
      <c r="A315" s="12" t="s">
        <v>61</v>
      </c>
      <c r="B315" s="12">
        <v>2020</v>
      </c>
      <c r="C315" s="12" t="s">
        <v>3</v>
      </c>
      <c r="D315" s="12" t="s">
        <v>65</v>
      </c>
      <c r="E315" s="12" t="s">
        <v>54</v>
      </c>
      <c r="F315" s="12" t="s">
        <v>55</v>
      </c>
      <c r="G315" s="12" t="s">
        <v>56</v>
      </c>
      <c r="H315" s="12" t="s">
        <v>57</v>
      </c>
      <c r="I315" s="12" t="s">
        <v>58</v>
      </c>
      <c r="J315" s="12">
        <v>329</v>
      </c>
      <c r="K315" s="12">
        <v>470.47</v>
      </c>
      <c r="L315" s="10"/>
      <c r="N315" s="1">
        <v>2021</v>
      </c>
      <c r="O315" s="1" t="s">
        <v>8</v>
      </c>
      <c r="P315" s="1" t="s">
        <v>15</v>
      </c>
      <c r="Q315" s="5" t="s">
        <v>27</v>
      </c>
      <c r="R315" s="6">
        <v>3</v>
      </c>
      <c r="S315" s="6">
        <v>4577.3</v>
      </c>
      <c r="T315" s="6">
        <v>5126.576</v>
      </c>
      <c r="U315" s="3">
        <v>915.46</v>
      </c>
      <c r="V315" s="4" t="s">
        <v>42</v>
      </c>
    </row>
    <row r="316" spans="1:22" ht="18" customHeight="1" x14ac:dyDescent="0.2">
      <c r="A316" s="12" t="s">
        <v>52</v>
      </c>
      <c r="B316" s="12">
        <v>2020</v>
      </c>
      <c r="C316" s="12" t="s">
        <v>3</v>
      </c>
      <c r="D316" s="12" t="s">
        <v>65</v>
      </c>
      <c r="E316" s="12" t="s">
        <v>54</v>
      </c>
      <c r="F316" s="12" t="s">
        <v>55</v>
      </c>
      <c r="G316" s="12" t="s">
        <v>56</v>
      </c>
      <c r="H316" s="12" t="s">
        <v>57</v>
      </c>
      <c r="I316" s="12" t="s">
        <v>58</v>
      </c>
      <c r="J316" s="12">
        <v>131</v>
      </c>
      <c r="K316" s="12">
        <v>187.32999999999998</v>
      </c>
      <c r="L316" s="10"/>
      <c r="N316" s="1">
        <v>2021</v>
      </c>
      <c r="O316" s="1" t="s">
        <v>8</v>
      </c>
      <c r="P316" s="1" t="s">
        <v>32</v>
      </c>
      <c r="Q316" s="5" t="s">
        <v>32</v>
      </c>
      <c r="R316" s="6">
        <v>2</v>
      </c>
      <c r="S316" s="6">
        <v>6600</v>
      </c>
      <c r="T316" s="6">
        <v>7392</v>
      </c>
      <c r="U316" s="3">
        <v>1320</v>
      </c>
      <c r="V316" s="4" t="s">
        <v>42</v>
      </c>
    </row>
    <row r="317" spans="1:22" ht="18" customHeight="1" x14ac:dyDescent="0.2">
      <c r="A317" s="12" t="s">
        <v>61</v>
      </c>
      <c r="B317" s="12">
        <v>2020</v>
      </c>
      <c r="C317" s="12" t="s">
        <v>7</v>
      </c>
      <c r="D317" s="12" t="s">
        <v>65</v>
      </c>
      <c r="E317" s="12" t="s">
        <v>54</v>
      </c>
      <c r="F317" s="12" t="s">
        <v>55</v>
      </c>
      <c r="G317" s="12" t="s">
        <v>56</v>
      </c>
      <c r="H317" s="12" t="s">
        <v>57</v>
      </c>
      <c r="I317" s="12" t="s">
        <v>58</v>
      </c>
      <c r="J317" s="12">
        <v>308</v>
      </c>
      <c r="K317" s="12">
        <v>440.44</v>
      </c>
      <c r="L317" s="10"/>
      <c r="N317" s="1">
        <v>2021</v>
      </c>
      <c r="O317" s="1" t="s">
        <v>9</v>
      </c>
      <c r="P317" s="1" t="s">
        <v>14</v>
      </c>
      <c r="Q317" s="2" t="s">
        <v>36</v>
      </c>
      <c r="R317" s="3">
        <v>3566</v>
      </c>
      <c r="S317" s="3">
        <v>4577.3</v>
      </c>
      <c r="T317" s="3">
        <v>5126.576</v>
      </c>
      <c r="U317" s="3">
        <v>915.46</v>
      </c>
      <c r="V317" s="4" t="s">
        <v>42</v>
      </c>
    </row>
    <row r="318" spans="1:22" ht="18" customHeight="1" x14ac:dyDescent="0.2">
      <c r="A318" s="12" t="s">
        <v>52</v>
      </c>
      <c r="B318" s="12">
        <v>2020</v>
      </c>
      <c r="C318" s="12" t="s">
        <v>7</v>
      </c>
      <c r="D318" s="12" t="s">
        <v>65</v>
      </c>
      <c r="E318" s="12" t="s">
        <v>54</v>
      </c>
      <c r="F318" s="12" t="s">
        <v>55</v>
      </c>
      <c r="G318" s="12" t="s">
        <v>56</v>
      </c>
      <c r="H318" s="12" t="s">
        <v>57</v>
      </c>
      <c r="I318" s="12" t="s">
        <v>58</v>
      </c>
      <c r="J318" s="12">
        <v>356</v>
      </c>
      <c r="K318" s="12">
        <v>509.08</v>
      </c>
      <c r="L318" s="10"/>
      <c r="N318" s="1">
        <v>2021</v>
      </c>
      <c r="O318" s="1" t="s">
        <v>9</v>
      </c>
      <c r="P318" s="1" t="s">
        <v>14</v>
      </c>
      <c r="Q318" s="2" t="s">
        <v>37</v>
      </c>
      <c r="R318" s="3">
        <v>2498</v>
      </c>
      <c r="S318" s="3">
        <v>8000</v>
      </c>
      <c r="T318" s="3">
        <v>8960</v>
      </c>
      <c r="U318" s="3">
        <v>1600</v>
      </c>
      <c r="V318" s="4" t="s">
        <v>42</v>
      </c>
    </row>
    <row r="319" spans="1:22" ht="18" customHeight="1" x14ac:dyDescent="0.2">
      <c r="A319" s="12" t="s">
        <v>59</v>
      </c>
      <c r="B319" s="12">
        <v>2020</v>
      </c>
      <c r="C319" s="12" t="s">
        <v>7</v>
      </c>
      <c r="D319" s="12" t="s">
        <v>65</v>
      </c>
      <c r="E319" s="12" t="s">
        <v>54</v>
      </c>
      <c r="F319" s="12" t="s">
        <v>55</v>
      </c>
      <c r="G319" s="12" t="s">
        <v>56</v>
      </c>
      <c r="H319" s="12" t="s">
        <v>57</v>
      </c>
      <c r="I319" s="12" t="s">
        <v>58</v>
      </c>
      <c r="J319" s="12">
        <v>310</v>
      </c>
      <c r="K319" s="12">
        <v>526.24</v>
      </c>
      <c r="L319" s="10"/>
      <c r="N319" s="1">
        <v>2021</v>
      </c>
      <c r="O319" s="1" t="s">
        <v>9</v>
      </c>
      <c r="P319" s="1" t="s">
        <v>13</v>
      </c>
      <c r="Q319" s="2" t="s">
        <v>35</v>
      </c>
      <c r="R319" s="3">
        <v>1245</v>
      </c>
      <c r="S319" s="3">
        <v>4577.2</v>
      </c>
      <c r="T319" s="3">
        <v>5126.4639999999999</v>
      </c>
      <c r="U319" s="3">
        <v>915.44</v>
      </c>
      <c r="V319" s="4" t="s">
        <v>42</v>
      </c>
    </row>
    <row r="320" spans="1:22" ht="18" customHeight="1" x14ac:dyDescent="0.2">
      <c r="A320" s="12" t="s">
        <v>59</v>
      </c>
      <c r="B320" s="12">
        <v>2020</v>
      </c>
      <c r="C320" s="12" t="s">
        <v>7</v>
      </c>
      <c r="D320" s="12" t="s">
        <v>65</v>
      </c>
      <c r="E320" s="12" t="s">
        <v>54</v>
      </c>
      <c r="F320" s="12" t="s">
        <v>55</v>
      </c>
      <c r="G320" s="12" t="s">
        <v>56</v>
      </c>
      <c r="H320" s="12" t="s">
        <v>57</v>
      </c>
      <c r="I320" s="12" t="s">
        <v>58</v>
      </c>
      <c r="J320" s="12">
        <v>352</v>
      </c>
      <c r="K320" s="12">
        <v>526.24</v>
      </c>
      <c r="L320" s="10"/>
      <c r="N320" s="1">
        <v>2021</v>
      </c>
      <c r="O320" s="1" t="s">
        <v>9</v>
      </c>
      <c r="P320" s="1" t="s">
        <v>38</v>
      </c>
      <c r="Q320" s="5" t="s">
        <v>30</v>
      </c>
      <c r="R320" s="6">
        <v>644</v>
      </c>
      <c r="S320" s="6">
        <v>5743.5</v>
      </c>
      <c r="T320" s="6">
        <v>6432.72</v>
      </c>
      <c r="U320" s="3">
        <v>1148.7</v>
      </c>
      <c r="V320" s="4" t="s">
        <v>42</v>
      </c>
    </row>
    <row r="321" spans="1:22" ht="18" customHeight="1" x14ac:dyDescent="0.2">
      <c r="A321" s="12" t="s">
        <v>59</v>
      </c>
      <c r="B321" s="12">
        <v>2020</v>
      </c>
      <c r="C321" s="12" t="s">
        <v>7</v>
      </c>
      <c r="D321" s="12" t="s">
        <v>65</v>
      </c>
      <c r="E321" s="12" t="s">
        <v>54</v>
      </c>
      <c r="F321" s="12" t="s">
        <v>55</v>
      </c>
      <c r="G321" s="12" t="s">
        <v>56</v>
      </c>
      <c r="H321" s="12" t="s">
        <v>57</v>
      </c>
      <c r="I321" s="12" t="s">
        <v>58</v>
      </c>
      <c r="J321" s="12">
        <v>280</v>
      </c>
      <c r="K321" s="12">
        <v>526.24</v>
      </c>
      <c r="L321" s="10"/>
      <c r="N321" s="1">
        <v>2021</v>
      </c>
      <c r="O321" s="1" t="s">
        <v>9</v>
      </c>
      <c r="P321" s="1" t="s">
        <v>12</v>
      </c>
      <c r="Q321" s="5" t="s">
        <v>29</v>
      </c>
      <c r="R321" s="6">
        <v>643</v>
      </c>
      <c r="S321" s="6">
        <v>7000</v>
      </c>
      <c r="T321" s="6">
        <v>7840</v>
      </c>
      <c r="U321" s="3">
        <v>1400</v>
      </c>
      <c r="V321" s="4" t="s">
        <v>42</v>
      </c>
    </row>
    <row r="322" spans="1:22" ht="18" customHeight="1" x14ac:dyDescent="0.2">
      <c r="A322" s="12" t="s">
        <v>59</v>
      </c>
      <c r="B322" s="12">
        <v>2020</v>
      </c>
      <c r="C322" s="12" t="s">
        <v>7</v>
      </c>
      <c r="D322" s="12" t="s">
        <v>65</v>
      </c>
      <c r="E322" s="12" t="s">
        <v>54</v>
      </c>
      <c r="F322" s="12" t="s">
        <v>55</v>
      </c>
      <c r="G322" s="12" t="s">
        <v>56</v>
      </c>
      <c r="H322" s="12" t="s">
        <v>57</v>
      </c>
      <c r="I322" s="12" t="s">
        <v>58</v>
      </c>
      <c r="J322" s="12">
        <v>993</v>
      </c>
      <c r="K322" s="12">
        <v>1419.99</v>
      </c>
      <c r="L322" s="10"/>
      <c r="N322" s="1">
        <v>2021</v>
      </c>
      <c r="O322" s="1" t="s">
        <v>9</v>
      </c>
      <c r="P322" s="1" t="s">
        <v>38</v>
      </c>
      <c r="Q322" s="5" t="s">
        <v>31</v>
      </c>
      <c r="R322" s="6">
        <v>455</v>
      </c>
      <c r="S322" s="6">
        <v>4578.6000000000004</v>
      </c>
      <c r="T322" s="6">
        <v>5128.0320000000002</v>
      </c>
      <c r="U322" s="3">
        <v>915.72000000000014</v>
      </c>
      <c r="V322" s="4" t="s">
        <v>40</v>
      </c>
    </row>
    <row r="323" spans="1:22" ht="18" customHeight="1" x14ac:dyDescent="0.2">
      <c r="A323" s="12" t="s">
        <v>59</v>
      </c>
      <c r="B323" s="12">
        <v>2020</v>
      </c>
      <c r="C323" s="12" t="s">
        <v>7</v>
      </c>
      <c r="D323" s="12" t="s">
        <v>65</v>
      </c>
      <c r="E323" s="12" t="s">
        <v>54</v>
      </c>
      <c r="F323" s="12" t="s">
        <v>55</v>
      </c>
      <c r="G323" s="12" t="s">
        <v>56</v>
      </c>
      <c r="H323" s="12" t="s">
        <v>57</v>
      </c>
      <c r="I323" s="12" t="s">
        <v>58</v>
      </c>
      <c r="J323" s="12">
        <v>1026</v>
      </c>
      <c r="K323" s="12">
        <v>1467.18</v>
      </c>
      <c r="L323" s="10"/>
      <c r="N323" s="1">
        <v>2021</v>
      </c>
      <c r="O323" s="1" t="s">
        <v>9</v>
      </c>
      <c r="P323" s="1" t="s">
        <v>12</v>
      </c>
      <c r="Q323" s="5" t="s">
        <v>28</v>
      </c>
      <c r="R323" s="7">
        <v>345</v>
      </c>
      <c r="S323" s="7">
        <v>7000</v>
      </c>
      <c r="T323" s="7">
        <v>7840</v>
      </c>
      <c r="U323" s="3">
        <v>1400</v>
      </c>
      <c r="V323" s="4" t="s">
        <v>40</v>
      </c>
    </row>
    <row r="324" spans="1:22" ht="18" customHeight="1" x14ac:dyDescent="0.2">
      <c r="A324" s="12" t="s">
        <v>61</v>
      </c>
      <c r="B324" s="12">
        <v>2020</v>
      </c>
      <c r="C324" s="12" t="s">
        <v>7</v>
      </c>
      <c r="D324" s="12" t="s">
        <v>65</v>
      </c>
      <c r="E324" s="12" t="s">
        <v>54</v>
      </c>
      <c r="F324" s="12" t="s">
        <v>55</v>
      </c>
      <c r="G324" s="12" t="s">
        <v>56</v>
      </c>
      <c r="H324" s="12" t="s">
        <v>57</v>
      </c>
      <c r="I324" s="12" t="s">
        <v>58</v>
      </c>
      <c r="J324" s="12">
        <v>282</v>
      </c>
      <c r="K324" s="12">
        <v>403.26</v>
      </c>
      <c r="L324" s="10"/>
      <c r="N324" s="1">
        <v>2021</v>
      </c>
      <c r="O324" s="1" t="s">
        <v>9</v>
      </c>
      <c r="P324" s="1" t="s">
        <v>13</v>
      </c>
      <c r="Q324" s="2" t="s">
        <v>33</v>
      </c>
      <c r="R324" s="3">
        <v>122</v>
      </c>
      <c r="S324" s="3">
        <v>100</v>
      </c>
      <c r="T324" s="3">
        <v>112</v>
      </c>
      <c r="U324" s="3">
        <v>20</v>
      </c>
      <c r="V324" s="4" t="s">
        <v>40</v>
      </c>
    </row>
    <row r="325" spans="1:22" ht="18" customHeight="1" x14ac:dyDescent="0.2">
      <c r="A325" s="12" t="s">
        <v>61</v>
      </c>
      <c r="B325" s="12">
        <v>2020</v>
      </c>
      <c r="C325" s="12" t="s">
        <v>7</v>
      </c>
      <c r="D325" s="12" t="s">
        <v>65</v>
      </c>
      <c r="E325" s="12" t="s">
        <v>54</v>
      </c>
      <c r="F325" s="12" t="s">
        <v>55</v>
      </c>
      <c r="G325" s="12" t="s">
        <v>56</v>
      </c>
      <c r="H325" s="12" t="s">
        <v>57</v>
      </c>
      <c r="I325" s="12" t="s">
        <v>58</v>
      </c>
      <c r="J325" s="12">
        <v>309</v>
      </c>
      <c r="K325" s="12">
        <v>441.87</v>
      </c>
      <c r="L325" s="10"/>
      <c r="N325" s="1">
        <v>2021</v>
      </c>
      <c r="O325" s="1" t="s">
        <v>9</v>
      </c>
      <c r="P325" s="1" t="s">
        <v>15</v>
      </c>
      <c r="Q325" s="5" t="s">
        <v>26</v>
      </c>
      <c r="R325" s="6">
        <v>78</v>
      </c>
      <c r="S325" s="6">
        <v>4577.2</v>
      </c>
      <c r="T325" s="6">
        <v>5126.4639999999999</v>
      </c>
      <c r="U325" s="3">
        <v>915.44</v>
      </c>
      <c r="V325" s="4" t="s">
        <v>40</v>
      </c>
    </row>
    <row r="326" spans="1:22" ht="18" customHeight="1" x14ac:dyDescent="0.2">
      <c r="A326" s="12" t="s">
        <v>52</v>
      </c>
      <c r="B326" s="12">
        <v>2020</v>
      </c>
      <c r="C326" s="12" t="s">
        <v>7</v>
      </c>
      <c r="D326" s="12" t="s">
        <v>65</v>
      </c>
      <c r="E326" s="12" t="s">
        <v>54</v>
      </c>
      <c r="F326" s="12" t="s">
        <v>55</v>
      </c>
      <c r="G326" s="12" t="s">
        <v>56</v>
      </c>
      <c r="H326" s="12" t="s">
        <v>57</v>
      </c>
      <c r="I326" s="12" t="s">
        <v>58</v>
      </c>
      <c r="J326" s="12">
        <v>357</v>
      </c>
      <c r="K326" s="12">
        <v>510.51</v>
      </c>
      <c r="L326" s="10"/>
      <c r="N326" s="1">
        <v>2021</v>
      </c>
      <c r="O326" s="1" t="s">
        <v>9</v>
      </c>
      <c r="P326" s="1" t="s">
        <v>15</v>
      </c>
      <c r="Q326" s="5" t="s">
        <v>24</v>
      </c>
      <c r="R326" s="6">
        <v>76</v>
      </c>
      <c r="S326" s="6">
        <v>4576.8999999999996</v>
      </c>
      <c r="T326" s="6">
        <v>5126.1279999999997</v>
      </c>
      <c r="U326" s="3">
        <v>915.38</v>
      </c>
      <c r="V326" s="4" t="s">
        <v>40</v>
      </c>
    </row>
    <row r="327" spans="1:22" ht="18" customHeight="1" x14ac:dyDescent="0.2">
      <c r="A327" s="12" t="s">
        <v>59</v>
      </c>
      <c r="B327" s="12">
        <v>2020</v>
      </c>
      <c r="C327" s="12" t="s">
        <v>7</v>
      </c>
      <c r="D327" s="12" t="s">
        <v>65</v>
      </c>
      <c r="E327" s="12" t="s">
        <v>54</v>
      </c>
      <c r="F327" s="12" t="s">
        <v>55</v>
      </c>
      <c r="G327" s="12" t="s">
        <v>56</v>
      </c>
      <c r="H327" s="12" t="s">
        <v>57</v>
      </c>
      <c r="I327" s="12" t="s">
        <v>58</v>
      </c>
      <c r="J327" s="12">
        <v>279</v>
      </c>
      <c r="K327" s="12">
        <v>398.97</v>
      </c>
      <c r="L327" s="10"/>
      <c r="N327" s="1">
        <v>2021</v>
      </c>
      <c r="O327" s="1" t="s">
        <v>9</v>
      </c>
      <c r="P327" s="1" t="s">
        <v>15</v>
      </c>
      <c r="Q327" s="5" t="s">
        <v>25</v>
      </c>
      <c r="R327" s="6">
        <v>46</v>
      </c>
      <c r="S327" s="6">
        <v>200</v>
      </c>
      <c r="T327" s="6">
        <v>224</v>
      </c>
      <c r="U327" s="3">
        <v>40</v>
      </c>
      <c r="V327" s="4" t="s">
        <v>40</v>
      </c>
    </row>
    <row r="328" spans="1:22" ht="18" customHeight="1" x14ac:dyDescent="0.2">
      <c r="A328" s="12" t="s">
        <v>59</v>
      </c>
      <c r="B328" s="12">
        <v>2020</v>
      </c>
      <c r="C328" s="12" t="s">
        <v>7</v>
      </c>
      <c r="D328" s="12" t="s">
        <v>65</v>
      </c>
      <c r="E328" s="12" t="s">
        <v>54</v>
      </c>
      <c r="F328" s="12" t="s">
        <v>55</v>
      </c>
      <c r="G328" s="12" t="s">
        <v>56</v>
      </c>
      <c r="H328" s="12" t="s">
        <v>57</v>
      </c>
      <c r="I328" s="12" t="s">
        <v>58</v>
      </c>
      <c r="J328" s="12">
        <v>774</v>
      </c>
      <c r="K328" s="12">
        <v>1106.82</v>
      </c>
      <c r="L328" s="10"/>
      <c r="N328" s="1">
        <v>2021</v>
      </c>
      <c r="O328" s="1" t="s">
        <v>9</v>
      </c>
      <c r="P328" s="1" t="s">
        <v>15</v>
      </c>
      <c r="Q328" s="5" t="s">
        <v>23</v>
      </c>
      <c r="R328" s="6">
        <v>34</v>
      </c>
      <c r="S328" s="6">
        <v>4576.8</v>
      </c>
      <c r="T328" s="6">
        <v>5126.0160000000005</v>
      </c>
      <c r="U328" s="3">
        <v>915.36000000000013</v>
      </c>
      <c r="V328" s="4" t="s">
        <v>40</v>
      </c>
    </row>
    <row r="329" spans="1:22" ht="18" customHeight="1" x14ac:dyDescent="0.2">
      <c r="A329" s="12" t="s">
        <v>52</v>
      </c>
      <c r="B329" s="12">
        <v>2020</v>
      </c>
      <c r="C329" s="12" t="s">
        <v>7</v>
      </c>
      <c r="D329" s="12" t="s">
        <v>65</v>
      </c>
      <c r="E329" s="12" t="s">
        <v>54</v>
      </c>
      <c r="F329" s="12" t="s">
        <v>55</v>
      </c>
      <c r="G329" s="12" t="s">
        <v>56</v>
      </c>
      <c r="H329" s="12" t="s">
        <v>57</v>
      </c>
      <c r="I329" s="12" t="s">
        <v>58</v>
      </c>
      <c r="J329" s="12">
        <v>807</v>
      </c>
      <c r="K329" s="12">
        <v>1154.01</v>
      </c>
      <c r="L329" s="10"/>
      <c r="N329" s="1">
        <v>2021</v>
      </c>
      <c r="O329" s="1" t="s">
        <v>9</v>
      </c>
      <c r="P329" s="1" t="s">
        <v>13</v>
      </c>
      <c r="Q329" s="2" t="s">
        <v>34</v>
      </c>
      <c r="R329" s="3">
        <v>7</v>
      </c>
      <c r="S329" s="3">
        <v>200</v>
      </c>
      <c r="T329" s="3">
        <v>224</v>
      </c>
      <c r="U329" s="3">
        <v>40</v>
      </c>
      <c r="V329" s="4" t="s">
        <v>40</v>
      </c>
    </row>
    <row r="330" spans="1:22" ht="18" customHeight="1" x14ac:dyDescent="0.2">
      <c r="A330" s="12" t="s">
        <v>59</v>
      </c>
      <c r="B330" s="12">
        <v>2020</v>
      </c>
      <c r="C330" s="12" t="s">
        <v>7</v>
      </c>
      <c r="D330" s="12" t="s">
        <v>65</v>
      </c>
      <c r="E330" s="12" t="s">
        <v>54</v>
      </c>
      <c r="F330" s="12" t="s">
        <v>55</v>
      </c>
      <c r="G330" s="12" t="s">
        <v>56</v>
      </c>
      <c r="H330" s="12" t="s">
        <v>57</v>
      </c>
      <c r="I330" s="12" t="s">
        <v>58</v>
      </c>
      <c r="J330" s="12">
        <v>860</v>
      </c>
      <c r="K330" s="12">
        <v>1229.8</v>
      </c>
      <c r="L330" s="10"/>
      <c r="N330" s="1">
        <v>2021</v>
      </c>
      <c r="O330" s="1" t="s">
        <v>9</v>
      </c>
      <c r="P330" s="1" t="s">
        <v>15</v>
      </c>
      <c r="Q330" s="5" t="s">
        <v>27</v>
      </c>
      <c r="R330" s="6">
        <v>3</v>
      </c>
      <c r="S330" s="6">
        <v>4577.3</v>
      </c>
      <c r="T330" s="6">
        <v>5126.576</v>
      </c>
      <c r="U330" s="3">
        <v>915.46</v>
      </c>
      <c r="V330" s="4" t="s">
        <v>40</v>
      </c>
    </row>
    <row r="331" spans="1:22" ht="18" customHeight="1" x14ac:dyDescent="0.2">
      <c r="A331" s="12" t="s">
        <v>63</v>
      </c>
      <c r="B331" s="12">
        <v>2020</v>
      </c>
      <c r="C331" s="12" t="s">
        <v>7</v>
      </c>
      <c r="D331" s="12" t="s">
        <v>65</v>
      </c>
      <c r="E331" s="12" t="s">
        <v>54</v>
      </c>
      <c r="F331" s="12" t="s">
        <v>55</v>
      </c>
      <c r="G331" s="12" t="s">
        <v>56</v>
      </c>
      <c r="H331" s="12" t="s">
        <v>57</v>
      </c>
      <c r="I331" s="12" t="s">
        <v>58</v>
      </c>
      <c r="J331" s="12">
        <v>353</v>
      </c>
      <c r="K331" s="12">
        <v>504.78999999999996</v>
      </c>
      <c r="L331" s="10"/>
      <c r="N331" s="1">
        <v>2021</v>
      </c>
      <c r="O331" s="1" t="s">
        <v>9</v>
      </c>
      <c r="P331" s="1" t="s">
        <v>32</v>
      </c>
      <c r="Q331" s="5" t="s">
        <v>32</v>
      </c>
      <c r="R331" s="6">
        <v>2</v>
      </c>
      <c r="S331" s="6">
        <v>6600</v>
      </c>
      <c r="T331" s="6">
        <v>7392</v>
      </c>
      <c r="U331" s="3">
        <v>1320</v>
      </c>
      <c r="V331" s="4" t="s">
        <v>40</v>
      </c>
    </row>
    <row r="332" spans="1:22" ht="18" customHeight="1" x14ac:dyDescent="0.2">
      <c r="A332" s="12" t="s">
        <v>61</v>
      </c>
      <c r="B332" s="12">
        <v>2020</v>
      </c>
      <c r="C332" s="12" t="s">
        <v>7</v>
      </c>
      <c r="D332" s="12" t="s">
        <v>65</v>
      </c>
      <c r="E332" s="12" t="s">
        <v>54</v>
      </c>
      <c r="F332" s="12" t="s">
        <v>55</v>
      </c>
      <c r="G332" s="12" t="s">
        <v>56</v>
      </c>
      <c r="H332" s="12" t="s">
        <v>57</v>
      </c>
      <c r="I332" s="12" t="s">
        <v>58</v>
      </c>
      <c r="J332" s="12">
        <v>281</v>
      </c>
      <c r="K332" s="12">
        <v>401.83</v>
      </c>
      <c r="L332" s="10"/>
      <c r="N332" s="1">
        <v>2021</v>
      </c>
      <c r="O332" s="1" t="s">
        <v>10</v>
      </c>
      <c r="P332" s="1" t="s">
        <v>14</v>
      </c>
      <c r="Q332" s="2" t="s">
        <v>36</v>
      </c>
      <c r="R332" s="3">
        <v>3566</v>
      </c>
      <c r="S332" s="3">
        <v>4577.3</v>
      </c>
      <c r="T332" s="3">
        <v>5126.576</v>
      </c>
      <c r="U332" s="3">
        <v>915.46</v>
      </c>
      <c r="V332" s="4" t="s">
        <v>40</v>
      </c>
    </row>
    <row r="333" spans="1:22" ht="18" customHeight="1" x14ac:dyDescent="0.2">
      <c r="A333" s="12" t="s">
        <v>61</v>
      </c>
      <c r="B333" s="12">
        <v>2020</v>
      </c>
      <c r="C333" s="12" t="s">
        <v>11</v>
      </c>
      <c r="D333" s="12" t="s">
        <v>65</v>
      </c>
      <c r="E333" s="12" t="s">
        <v>54</v>
      </c>
      <c r="F333" s="12" t="s">
        <v>55</v>
      </c>
      <c r="G333" s="12" t="s">
        <v>56</v>
      </c>
      <c r="H333" s="12" t="s">
        <v>57</v>
      </c>
      <c r="I333" s="12" t="s">
        <v>58</v>
      </c>
      <c r="J333" s="12">
        <v>284</v>
      </c>
      <c r="K333" s="12">
        <v>406.12</v>
      </c>
      <c r="L333" s="10"/>
      <c r="N333" s="1">
        <v>2021</v>
      </c>
      <c r="O333" s="1" t="s">
        <v>10</v>
      </c>
      <c r="P333" s="1" t="s">
        <v>14</v>
      </c>
      <c r="Q333" s="2" t="s">
        <v>37</v>
      </c>
      <c r="R333" s="3">
        <v>2498</v>
      </c>
      <c r="S333" s="3">
        <v>8000</v>
      </c>
      <c r="T333" s="3">
        <v>8960</v>
      </c>
      <c r="U333" s="3">
        <v>1600</v>
      </c>
      <c r="V333" s="4" t="s">
        <v>40</v>
      </c>
    </row>
    <row r="334" spans="1:22" ht="18" customHeight="1" x14ac:dyDescent="0.2">
      <c r="A334" s="12" t="s">
        <v>59</v>
      </c>
      <c r="B334" s="12">
        <v>2020</v>
      </c>
      <c r="C334" s="12" t="s">
        <v>11</v>
      </c>
      <c r="D334" s="12" t="s">
        <v>65</v>
      </c>
      <c r="E334" s="12" t="s">
        <v>54</v>
      </c>
      <c r="F334" s="12" t="s">
        <v>55</v>
      </c>
      <c r="G334" s="12" t="s">
        <v>56</v>
      </c>
      <c r="H334" s="12" t="s">
        <v>57</v>
      </c>
      <c r="I334" s="12" t="s">
        <v>58</v>
      </c>
      <c r="J334" s="12">
        <v>332</v>
      </c>
      <c r="K334" s="12">
        <v>474.76</v>
      </c>
      <c r="L334" s="10"/>
      <c r="N334" s="1">
        <v>2021</v>
      </c>
      <c r="O334" s="1" t="s">
        <v>10</v>
      </c>
      <c r="P334" s="1" t="s">
        <v>13</v>
      </c>
      <c r="Q334" s="2" t="s">
        <v>35</v>
      </c>
      <c r="R334" s="3">
        <v>1245</v>
      </c>
      <c r="S334" s="3">
        <v>4577.2</v>
      </c>
      <c r="T334" s="3">
        <v>5126.4639999999999</v>
      </c>
      <c r="U334" s="3">
        <v>915.44</v>
      </c>
      <c r="V334" s="4" t="s">
        <v>40</v>
      </c>
    </row>
    <row r="335" spans="1:22" ht="18" customHeight="1" x14ac:dyDescent="0.2">
      <c r="A335" s="12" t="s">
        <v>61</v>
      </c>
      <c r="B335" s="12">
        <v>2020</v>
      </c>
      <c r="C335" s="12" t="s">
        <v>11</v>
      </c>
      <c r="D335" s="12" t="s">
        <v>65</v>
      </c>
      <c r="E335" s="12" t="s">
        <v>54</v>
      </c>
      <c r="F335" s="12" t="s">
        <v>55</v>
      </c>
      <c r="G335" s="12" t="s">
        <v>56</v>
      </c>
      <c r="H335" s="12" t="s">
        <v>57</v>
      </c>
      <c r="I335" s="12" t="s">
        <v>58</v>
      </c>
      <c r="J335" s="12">
        <v>260</v>
      </c>
      <c r="K335" s="12">
        <v>371.8</v>
      </c>
      <c r="L335" s="10"/>
      <c r="N335" s="1">
        <v>2021</v>
      </c>
      <c r="O335" s="1" t="s">
        <v>10</v>
      </c>
      <c r="P335" s="1" t="s">
        <v>38</v>
      </c>
      <c r="Q335" s="5" t="s">
        <v>30</v>
      </c>
      <c r="R335" s="6">
        <v>644</v>
      </c>
      <c r="S335" s="6">
        <v>5743.5</v>
      </c>
      <c r="T335" s="6">
        <v>6432.72</v>
      </c>
      <c r="U335" s="3">
        <v>1148.7</v>
      </c>
      <c r="V335" s="4" t="s">
        <v>40</v>
      </c>
    </row>
    <row r="336" spans="1:22" ht="18" customHeight="1" x14ac:dyDescent="0.2">
      <c r="A336" s="12" t="s">
        <v>59</v>
      </c>
      <c r="B336" s="12">
        <v>2020</v>
      </c>
      <c r="C336" s="12" t="s">
        <v>11</v>
      </c>
      <c r="D336" s="12" t="s">
        <v>65</v>
      </c>
      <c r="E336" s="12" t="s">
        <v>54</v>
      </c>
      <c r="F336" s="12" t="s">
        <v>55</v>
      </c>
      <c r="G336" s="12" t="s">
        <v>56</v>
      </c>
      <c r="H336" s="12" t="s">
        <v>57</v>
      </c>
      <c r="I336" s="12" t="s">
        <v>58</v>
      </c>
      <c r="J336" s="12">
        <v>286</v>
      </c>
      <c r="K336" s="12">
        <v>526.24</v>
      </c>
      <c r="L336" s="10"/>
      <c r="N336" s="1">
        <v>2021</v>
      </c>
      <c r="O336" s="1" t="s">
        <v>10</v>
      </c>
      <c r="P336" s="1" t="s">
        <v>12</v>
      </c>
      <c r="Q336" s="5" t="s">
        <v>29</v>
      </c>
      <c r="R336" s="6">
        <v>643</v>
      </c>
      <c r="S336" s="6">
        <v>7000</v>
      </c>
      <c r="T336" s="6">
        <v>7840</v>
      </c>
      <c r="U336" s="3">
        <v>1400</v>
      </c>
      <c r="V336" s="4" t="s">
        <v>40</v>
      </c>
    </row>
    <row r="337" spans="1:22" ht="18" customHeight="1" x14ac:dyDescent="0.2">
      <c r="A337" s="12" t="s">
        <v>52</v>
      </c>
      <c r="B337" s="12">
        <v>2020</v>
      </c>
      <c r="C337" s="12" t="s">
        <v>11</v>
      </c>
      <c r="D337" s="12" t="s">
        <v>65</v>
      </c>
      <c r="E337" s="12" t="s">
        <v>54</v>
      </c>
      <c r="F337" s="12" t="s">
        <v>55</v>
      </c>
      <c r="G337" s="12" t="s">
        <v>56</v>
      </c>
      <c r="H337" s="12" t="s">
        <v>57</v>
      </c>
      <c r="I337" s="12" t="s">
        <v>58</v>
      </c>
      <c r="J337" s="12">
        <v>334</v>
      </c>
      <c r="K337" s="12">
        <v>526.24</v>
      </c>
      <c r="L337" s="10"/>
      <c r="N337" s="1">
        <v>2021</v>
      </c>
      <c r="O337" s="1" t="s">
        <v>10</v>
      </c>
      <c r="P337" s="1" t="s">
        <v>38</v>
      </c>
      <c r="Q337" s="5" t="s">
        <v>31</v>
      </c>
      <c r="R337" s="6">
        <v>455</v>
      </c>
      <c r="S337" s="6">
        <v>4578.6000000000004</v>
      </c>
      <c r="T337" s="6">
        <v>5128.0320000000002</v>
      </c>
      <c r="U337" s="3">
        <v>915.72000000000014</v>
      </c>
      <c r="V337" s="4" t="s">
        <v>40</v>
      </c>
    </row>
    <row r="338" spans="1:22" ht="18" customHeight="1" x14ac:dyDescent="0.2">
      <c r="A338" s="12" t="s">
        <v>59</v>
      </c>
      <c r="B338" s="12">
        <v>2020</v>
      </c>
      <c r="C338" s="12" t="s">
        <v>11</v>
      </c>
      <c r="D338" s="12" t="s">
        <v>65</v>
      </c>
      <c r="E338" s="12" t="s">
        <v>54</v>
      </c>
      <c r="F338" s="12" t="s">
        <v>55</v>
      </c>
      <c r="G338" s="12" t="s">
        <v>56</v>
      </c>
      <c r="H338" s="12" t="s">
        <v>57</v>
      </c>
      <c r="I338" s="12" t="s">
        <v>58</v>
      </c>
      <c r="J338" s="12">
        <v>262</v>
      </c>
      <c r="K338" s="12">
        <v>526.24</v>
      </c>
      <c r="L338" s="10"/>
      <c r="N338" s="1">
        <v>2021</v>
      </c>
      <c r="O338" s="1" t="s">
        <v>10</v>
      </c>
      <c r="P338" s="1" t="s">
        <v>12</v>
      </c>
      <c r="Q338" s="5" t="s">
        <v>28</v>
      </c>
      <c r="R338" s="7">
        <v>345</v>
      </c>
      <c r="S338" s="7">
        <v>7000</v>
      </c>
      <c r="T338" s="7">
        <v>7840</v>
      </c>
      <c r="U338" s="3">
        <v>1400</v>
      </c>
      <c r="V338" s="4" t="s">
        <v>40</v>
      </c>
    </row>
    <row r="339" spans="1:22" ht="18" customHeight="1" x14ac:dyDescent="0.2">
      <c r="A339" s="12" t="s">
        <v>52</v>
      </c>
      <c r="B339" s="12">
        <v>2020</v>
      </c>
      <c r="C339" s="12" t="s">
        <v>11</v>
      </c>
      <c r="D339" s="12" t="s">
        <v>65</v>
      </c>
      <c r="E339" s="12" t="s">
        <v>54</v>
      </c>
      <c r="F339" s="12" t="s">
        <v>55</v>
      </c>
      <c r="G339" s="12" t="s">
        <v>56</v>
      </c>
      <c r="H339" s="12" t="s">
        <v>57</v>
      </c>
      <c r="I339" s="12" t="s">
        <v>58</v>
      </c>
      <c r="J339" s="12">
        <v>996</v>
      </c>
      <c r="K339" s="12">
        <v>1424.28</v>
      </c>
      <c r="L339" s="10"/>
      <c r="N339" s="1">
        <v>2021</v>
      </c>
      <c r="O339" s="1" t="s">
        <v>10</v>
      </c>
      <c r="P339" s="1" t="s">
        <v>13</v>
      </c>
      <c r="Q339" s="2" t="s">
        <v>33</v>
      </c>
      <c r="R339" s="3">
        <v>122</v>
      </c>
      <c r="S339" s="3">
        <v>100</v>
      </c>
      <c r="T339" s="3">
        <v>112</v>
      </c>
      <c r="U339" s="3">
        <v>20</v>
      </c>
      <c r="V339" s="4" t="s">
        <v>40</v>
      </c>
    </row>
    <row r="340" spans="1:22" ht="18" customHeight="1" x14ac:dyDescent="0.2">
      <c r="A340" s="12" t="s">
        <v>59</v>
      </c>
      <c r="B340" s="12">
        <v>2020</v>
      </c>
      <c r="C340" s="12" t="s">
        <v>11</v>
      </c>
      <c r="D340" s="12" t="s">
        <v>65</v>
      </c>
      <c r="E340" s="12" t="s">
        <v>54</v>
      </c>
      <c r="F340" s="12" t="s">
        <v>55</v>
      </c>
      <c r="G340" s="12" t="s">
        <v>56</v>
      </c>
      <c r="H340" s="12" t="s">
        <v>57</v>
      </c>
      <c r="I340" s="12" t="s">
        <v>58</v>
      </c>
      <c r="J340" s="12">
        <v>258</v>
      </c>
      <c r="K340" s="12">
        <v>368.94</v>
      </c>
      <c r="L340" s="10"/>
      <c r="N340" s="1">
        <v>2021</v>
      </c>
      <c r="O340" s="1" t="s">
        <v>10</v>
      </c>
      <c r="P340" s="1" t="s">
        <v>15</v>
      </c>
      <c r="Q340" s="5" t="s">
        <v>26</v>
      </c>
      <c r="R340" s="6">
        <v>78</v>
      </c>
      <c r="S340" s="6">
        <v>4577.2</v>
      </c>
      <c r="T340" s="6">
        <v>5126.4639999999999</v>
      </c>
      <c r="U340" s="3">
        <v>915.44</v>
      </c>
      <c r="V340" s="4" t="s">
        <v>40</v>
      </c>
    </row>
    <row r="341" spans="1:22" ht="18" customHeight="1" x14ac:dyDescent="0.2">
      <c r="A341" s="12" t="s">
        <v>59</v>
      </c>
      <c r="B341" s="12">
        <v>2020</v>
      </c>
      <c r="C341" s="12" t="s">
        <v>11</v>
      </c>
      <c r="D341" s="12" t="s">
        <v>65</v>
      </c>
      <c r="E341" s="12" t="s">
        <v>54</v>
      </c>
      <c r="F341" s="12" t="s">
        <v>55</v>
      </c>
      <c r="G341" s="12" t="s">
        <v>56</v>
      </c>
      <c r="H341" s="12" t="s">
        <v>57</v>
      </c>
      <c r="I341" s="12" t="s">
        <v>58</v>
      </c>
      <c r="J341" s="12">
        <v>285</v>
      </c>
      <c r="K341" s="12">
        <v>407.55</v>
      </c>
      <c r="L341" s="10"/>
      <c r="N341" s="1">
        <v>2021</v>
      </c>
      <c r="O341" s="1" t="s">
        <v>10</v>
      </c>
      <c r="P341" s="1" t="s">
        <v>15</v>
      </c>
      <c r="Q341" s="5" t="s">
        <v>24</v>
      </c>
      <c r="R341" s="6">
        <v>76</v>
      </c>
      <c r="S341" s="6">
        <v>4576.8999999999996</v>
      </c>
      <c r="T341" s="6">
        <v>5126.1279999999997</v>
      </c>
      <c r="U341" s="3">
        <v>915.38</v>
      </c>
      <c r="V341" s="4" t="s">
        <v>40</v>
      </c>
    </row>
    <row r="342" spans="1:22" ht="18" customHeight="1" x14ac:dyDescent="0.2">
      <c r="A342" s="12" t="s">
        <v>52</v>
      </c>
      <c r="B342" s="12">
        <v>2020</v>
      </c>
      <c r="C342" s="12" t="s">
        <v>11</v>
      </c>
      <c r="D342" s="12" t="s">
        <v>65</v>
      </c>
      <c r="E342" s="12" t="s">
        <v>54</v>
      </c>
      <c r="F342" s="12" t="s">
        <v>55</v>
      </c>
      <c r="G342" s="12" t="s">
        <v>56</v>
      </c>
      <c r="H342" s="12" t="s">
        <v>57</v>
      </c>
      <c r="I342" s="12" t="s">
        <v>58</v>
      </c>
      <c r="J342" s="12">
        <v>333</v>
      </c>
      <c r="K342" s="12">
        <v>476.19</v>
      </c>
      <c r="L342" s="10"/>
      <c r="N342" s="1">
        <v>2021</v>
      </c>
      <c r="O342" s="1" t="s">
        <v>10</v>
      </c>
      <c r="P342" s="1" t="s">
        <v>15</v>
      </c>
      <c r="Q342" s="5" t="s">
        <v>25</v>
      </c>
      <c r="R342" s="6">
        <v>46</v>
      </c>
      <c r="S342" s="6">
        <v>200</v>
      </c>
      <c r="T342" s="6">
        <v>224</v>
      </c>
      <c r="U342" s="3">
        <v>40</v>
      </c>
      <c r="V342" s="4" t="s">
        <v>40</v>
      </c>
    </row>
    <row r="343" spans="1:22" ht="18" customHeight="1" x14ac:dyDescent="0.2">
      <c r="A343" s="12" t="s">
        <v>52</v>
      </c>
      <c r="B343" s="12">
        <v>2020</v>
      </c>
      <c r="C343" s="12" t="s">
        <v>11</v>
      </c>
      <c r="D343" s="12" t="s">
        <v>65</v>
      </c>
      <c r="E343" s="12" t="s">
        <v>54</v>
      </c>
      <c r="F343" s="12" t="s">
        <v>55</v>
      </c>
      <c r="G343" s="12" t="s">
        <v>56</v>
      </c>
      <c r="H343" s="12" t="s">
        <v>57</v>
      </c>
      <c r="I343" s="12" t="s">
        <v>58</v>
      </c>
      <c r="J343" s="12">
        <v>261</v>
      </c>
      <c r="K343" s="12">
        <v>373.23</v>
      </c>
      <c r="L343" s="10"/>
      <c r="N343" s="1">
        <v>2021</v>
      </c>
      <c r="O343" s="1" t="s">
        <v>10</v>
      </c>
      <c r="P343" s="1" t="s">
        <v>15</v>
      </c>
      <c r="Q343" s="5" t="s">
        <v>23</v>
      </c>
      <c r="R343" s="6">
        <v>34</v>
      </c>
      <c r="S343" s="6">
        <v>5492.16</v>
      </c>
      <c r="T343" s="6">
        <v>5126.0160000000005</v>
      </c>
      <c r="U343" s="3">
        <v>1098.432</v>
      </c>
      <c r="V343" s="4" t="s">
        <v>40</v>
      </c>
    </row>
    <row r="344" spans="1:22" ht="18" customHeight="1" x14ac:dyDescent="0.2">
      <c r="A344" s="12" t="s">
        <v>59</v>
      </c>
      <c r="B344" s="12">
        <v>2020</v>
      </c>
      <c r="C344" s="12" t="s">
        <v>11</v>
      </c>
      <c r="D344" s="12" t="s">
        <v>65</v>
      </c>
      <c r="E344" s="12" t="s">
        <v>54</v>
      </c>
      <c r="F344" s="12" t="s">
        <v>55</v>
      </c>
      <c r="G344" s="12" t="s">
        <v>56</v>
      </c>
      <c r="H344" s="12" t="s">
        <v>57</v>
      </c>
      <c r="I344" s="12" t="s">
        <v>58</v>
      </c>
      <c r="J344" s="12">
        <v>777</v>
      </c>
      <c r="K344" s="12">
        <v>1111.1100000000001</v>
      </c>
      <c r="L344" s="10"/>
      <c r="N344" s="1">
        <v>2021</v>
      </c>
      <c r="O344" s="1" t="s">
        <v>10</v>
      </c>
      <c r="P344" s="1" t="s">
        <v>13</v>
      </c>
      <c r="Q344" s="2" t="s">
        <v>34</v>
      </c>
      <c r="R344" s="3">
        <v>7</v>
      </c>
      <c r="S344" s="3">
        <v>240</v>
      </c>
      <c r="T344" s="3">
        <v>224</v>
      </c>
      <c r="U344" s="3">
        <v>48</v>
      </c>
      <c r="V344" s="4" t="s">
        <v>40</v>
      </c>
    </row>
    <row r="345" spans="1:22" ht="18" customHeight="1" x14ac:dyDescent="0.2">
      <c r="A345" s="12" t="s">
        <v>52</v>
      </c>
      <c r="B345" s="12">
        <v>2020</v>
      </c>
      <c r="C345" s="12" t="s">
        <v>11</v>
      </c>
      <c r="D345" s="12" t="s">
        <v>65</v>
      </c>
      <c r="E345" s="12" t="s">
        <v>54</v>
      </c>
      <c r="F345" s="12" t="s">
        <v>55</v>
      </c>
      <c r="G345" s="12" t="s">
        <v>56</v>
      </c>
      <c r="H345" s="12" t="s">
        <v>57</v>
      </c>
      <c r="I345" s="12" t="s">
        <v>58</v>
      </c>
      <c r="J345" s="12">
        <v>811</v>
      </c>
      <c r="K345" s="12">
        <v>1159.73</v>
      </c>
      <c r="L345" s="10"/>
      <c r="N345" s="1">
        <v>2021</v>
      </c>
      <c r="O345" s="1" t="s">
        <v>10</v>
      </c>
      <c r="P345" s="1" t="s">
        <v>15</v>
      </c>
      <c r="Q345" s="5" t="s">
        <v>27</v>
      </c>
      <c r="R345" s="6">
        <v>3</v>
      </c>
      <c r="S345" s="6">
        <v>5492.76</v>
      </c>
      <c r="T345" s="6">
        <v>5126.576</v>
      </c>
      <c r="U345" s="3">
        <v>1098.5520000000001</v>
      </c>
      <c r="V345" s="4" t="s">
        <v>40</v>
      </c>
    </row>
    <row r="346" spans="1:22" ht="18" customHeight="1" x14ac:dyDescent="0.2">
      <c r="A346" s="12" t="s">
        <v>59</v>
      </c>
      <c r="B346" s="12">
        <v>2020</v>
      </c>
      <c r="C346" s="12" t="s">
        <v>11</v>
      </c>
      <c r="D346" s="12" t="s">
        <v>65</v>
      </c>
      <c r="E346" s="12" t="s">
        <v>54</v>
      </c>
      <c r="F346" s="12" t="s">
        <v>55</v>
      </c>
      <c r="G346" s="12" t="s">
        <v>56</v>
      </c>
      <c r="H346" s="12" t="s">
        <v>57</v>
      </c>
      <c r="I346" s="12" t="s">
        <v>58</v>
      </c>
      <c r="J346" s="12">
        <v>864</v>
      </c>
      <c r="K346" s="12">
        <v>1235.52</v>
      </c>
      <c r="L346" s="10"/>
      <c r="N346" s="1">
        <v>2021</v>
      </c>
      <c r="O346" s="1" t="s">
        <v>10</v>
      </c>
      <c r="P346" s="1" t="s">
        <v>32</v>
      </c>
      <c r="Q346" s="5" t="s">
        <v>32</v>
      </c>
      <c r="R346" s="6">
        <v>2</v>
      </c>
      <c r="S346" s="6">
        <v>7920</v>
      </c>
      <c r="T346" s="6">
        <v>7392</v>
      </c>
      <c r="U346" s="3">
        <v>1584</v>
      </c>
      <c r="V346" s="4" t="s">
        <v>40</v>
      </c>
    </row>
    <row r="347" spans="1:22" ht="18" customHeight="1" x14ac:dyDescent="0.2">
      <c r="A347" s="12" t="s">
        <v>61</v>
      </c>
      <c r="B347" s="12">
        <v>2020</v>
      </c>
      <c r="C347" s="12" t="s">
        <v>11</v>
      </c>
      <c r="D347" s="12" t="s">
        <v>65</v>
      </c>
      <c r="E347" s="12" t="s">
        <v>54</v>
      </c>
      <c r="F347" s="12" t="s">
        <v>55</v>
      </c>
      <c r="G347" s="12" t="s">
        <v>56</v>
      </c>
      <c r="H347" s="12" t="s">
        <v>57</v>
      </c>
      <c r="I347" s="12" t="s">
        <v>58</v>
      </c>
      <c r="J347" s="12">
        <v>287</v>
      </c>
      <c r="K347" s="12">
        <v>410.40999999999997</v>
      </c>
      <c r="L347" s="10"/>
      <c r="N347" s="1">
        <v>2021</v>
      </c>
      <c r="O347" s="1" t="s">
        <v>11</v>
      </c>
      <c r="P347" s="1" t="s">
        <v>14</v>
      </c>
      <c r="Q347" s="2" t="s">
        <v>36</v>
      </c>
      <c r="R347" s="3">
        <v>3566</v>
      </c>
      <c r="S347" s="3">
        <v>4577.3</v>
      </c>
      <c r="T347" s="3">
        <v>5126.576</v>
      </c>
      <c r="U347" s="3">
        <v>915.46</v>
      </c>
      <c r="V347" s="4" t="s">
        <v>40</v>
      </c>
    </row>
    <row r="348" spans="1:22" ht="18" customHeight="1" x14ac:dyDescent="0.2">
      <c r="A348" s="12" t="s">
        <v>52</v>
      </c>
      <c r="B348" s="12">
        <v>2020</v>
      </c>
      <c r="C348" s="12" t="s">
        <v>11</v>
      </c>
      <c r="D348" s="12" t="s">
        <v>65</v>
      </c>
      <c r="E348" s="12" t="s">
        <v>54</v>
      </c>
      <c r="F348" s="12" t="s">
        <v>55</v>
      </c>
      <c r="G348" s="12" t="s">
        <v>56</v>
      </c>
      <c r="H348" s="12" t="s">
        <v>57</v>
      </c>
      <c r="I348" s="12" t="s">
        <v>58</v>
      </c>
      <c r="J348" s="12">
        <v>335</v>
      </c>
      <c r="K348" s="12">
        <v>479.05</v>
      </c>
      <c r="L348" s="10"/>
      <c r="N348" s="1">
        <v>2021</v>
      </c>
      <c r="O348" s="1" t="s">
        <v>11</v>
      </c>
      <c r="P348" s="1" t="s">
        <v>14</v>
      </c>
      <c r="Q348" s="2" t="s">
        <v>37</v>
      </c>
      <c r="R348" s="3">
        <v>2498</v>
      </c>
      <c r="S348" s="3">
        <v>8000</v>
      </c>
      <c r="T348" s="3">
        <v>8960</v>
      </c>
      <c r="U348" s="3">
        <v>1600</v>
      </c>
      <c r="V348" s="4" t="s">
        <v>40</v>
      </c>
    </row>
    <row r="349" spans="1:22" ht="18" customHeight="1" x14ac:dyDescent="0.2">
      <c r="A349" s="12" t="s">
        <v>61</v>
      </c>
      <c r="B349" s="12">
        <v>2020</v>
      </c>
      <c r="C349" s="12" t="s">
        <v>11</v>
      </c>
      <c r="D349" s="12" t="s">
        <v>65</v>
      </c>
      <c r="E349" s="12" t="s">
        <v>54</v>
      </c>
      <c r="F349" s="12" t="s">
        <v>55</v>
      </c>
      <c r="G349" s="12" t="s">
        <v>56</v>
      </c>
      <c r="H349" s="12" t="s">
        <v>57</v>
      </c>
      <c r="I349" s="12" t="s">
        <v>58</v>
      </c>
      <c r="J349" s="12">
        <v>257</v>
      </c>
      <c r="K349" s="12">
        <v>367.51</v>
      </c>
      <c r="L349" s="10"/>
      <c r="N349" s="1">
        <v>2021</v>
      </c>
      <c r="O349" s="1" t="s">
        <v>11</v>
      </c>
      <c r="P349" s="1" t="s">
        <v>13</v>
      </c>
      <c r="Q349" s="2" t="s">
        <v>35</v>
      </c>
      <c r="R349" s="3">
        <v>1245</v>
      </c>
      <c r="S349" s="3">
        <v>4577.2</v>
      </c>
      <c r="T349" s="3">
        <v>5126.4639999999999</v>
      </c>
      <c r="U349" s="3">
        <v>915.44</v>
      </c>
      <c r="V349" s="4" t="s">
        <v>40</v>
      </c>
    </row>
    <row r="350" spans="1:22" ht="18" customHeight="1" x14ac:dyDescent="0.2">
      <c r="A350" s="12" t="s">
        <v>59</v>
      </c>
      <c r="B350" s="12">
        <v>2020</v>
      </c>
      <c r="C350" s="12" t="s">
        <v>1</v>
      </c>
      <c r="D350" s="12" t="s">
        <v>65</v>
      </c>
      <c r="E350" s="12" t="s">
        <v>54</v>
      </c>
      <c r="F350" s="12" t="s">
        <v>55</v>
      </c>
      <c r="G350" s="12" t="s">
        <v>56</v>
      </c>
      <c r="H350" s="12" t="s">
        <v>57</v>
      </c>
      <c r="I350" s="12" t="s">
        <v>60</v>
      </c>
      <c r="J350" s="12">
        <v>350</v>
      </c>
      <c r="K350" s="12">
        <v>500.5</v>
      </c>
      <c r="L350" s="10"/>
      <c r="N350" s="1">
        <v>2021</v>
      </c>
      <c r="O350" s="1" t="s">
        <v>11</v>
      </c>
      <c r="P350" s="1" t="s">
        <v>38</v>
      </c>
      <c r="Q350" s="5" t="s">
        <v>30</v>
      </c>
      <c r="R350" s="6">
        <v>644</v>
      </c>
      <c r="S350" s="6">
        <v>5743.5</v>
      </c>
      <c r="T350" s="6">
        <v>6432.72</v>
      </c>
      <c r="U350" s="3">
        <v>1148.7</v>
      </c>
      <c r="V350" s="4" t="s">
        <v>40</v>
      </c>
    </row>
    <row r="351" spans="1:22" ht="18" customHeight="1" x14ac:dyDescent="0.2">
      <c r="A351" s="12" t="s">
        <v>61</v>
      </c>
      <c r="B351" s="12">
        <v>2020</v>
      </c>
      <c r="C351" s="12" t="s">
        <v>1</v>
      </c>
      <c r="D351" s="12" t="s">
        <v>65</v>
      </c>
      <c r="E351" s="12" t="s">
        <v>54</v>
      </c>
      <c r="F351" s="12" t="s">
        <v>55</v>
      </c>
      <c r="G351" s="12" t="s">
        <v>56</v>
      </c>
      <c r="H351" s="12" t="s">
        <v>57</v>
      </c>
      <c r="I351" s="12" t="s">
        <v>60</v>
      </c>
      <c r="J351" s="12">
        <v>344</v>
      </c>
      <c r="K351" s="12">
        <v>491.91999999999996</v>
      </c>
      <c r="L351" s="10"/>
      <c r="N351" s="1">
        <v>2021</v>
      </c>
      <c r="O351" s="1" t="s">
        <v>11</v>
      </c>
      <c r="P351" s="1" t="s">
        <v>12</v>
      </c>
      <c r="Q351" s="5" t="s">
        <v>29</v>
      </c>
      <c r="R351" s="6">
        <v>643</v>
      </c>
      <c r="S351" s="6">
        <v>7000</v>
      </c>
      <c r="T351" s="6">
        <v>7840</v>
      </c>
      <c r="U351" s="3">
        <v>1400</v>
      </c>
      <c r="V351" s="4" t="s">
        <v>40</v>
      </c>
    </row>
    <row r="352" spans="1:22" ht="18" customHeight="1" x14ac:dyDescent="0.2">
      <c r="A352" s="12" t="s">
        <v>52</v>
      </c>
      <c r="B352" s="12">
        <v>2020</v>
      </c>
      <c r="C352" s="12" t="s">
        <v>1</v>
      </c>
      <c r="D352" s="12" t="s">
        <v>65</v>
      </c>
      <c r="E352" s="12" t="s">
        <v>54</v>
      </c>
      <c r="F352" s="12" t="s">
        <v>55</v>
      </c>
      <c r="G352" s="12" t="s">
        <v>56</v>
      </c>
      <c r="H352" s="12" t="s">
        <v>57</v>
      </c>
      <c r="I352" s="12" t="s">
        <v>58</v>
      </c>
      <c r="J352" s="12">
        <v>338</v>
      </c>
      <c r="K352" s="12">
        <v>483.34000000000003</v>
      </c>
      <c r="L352" s="10"/>
      <c r="N352" s="1">
        <v>2021</v>
      </c>
      <c r="O352" s="1" t="s">
        <v>11</v>
      </c>
      <c r="P352" s="1" t="s">
        <v>38</v>
      </c>
      <c r="Q352" s="5" t="s">
        <v>31</v>
      </c>
      <c r="R352" s="6">
        <v>455</v>
      </c>
      <c r="S352" s="6">
        <v>4578.6000000000004</v>
      </c>
      <c r="T352" s="6">
        <v>5128.0320000000002</v>
      </c>
      <c r="U352" s="3">
        <v>915.72000000000014</v>
      </c>
      <c r="V352" s="4" t="s">
        <v>40</v>
      </c>
    </row>
    <row r="353" spans="1:22" ht="18" customHeight="1" x14ac:dyDescent="0.2">
      <c r="A353" s="12" t="s">
        <v>52</v>
      </c>
      <c r="B353" s="12">
        <v>2020</v>
      </c>
      <c r="C353" s="12" t="s">
        <v>1</v>
      </c>
      <c r="D353" s="12" t="s">
        <v>65</v>
      </c>
      <c r="E353" s="12" t="s">
        <v>54</v>
      </c>
      <c r="F353" s="12" t="s">
        <v>55</v>
      </c>
      <c r="G353" s="12" t="s">
        <v>56</v>
      </c>
      <c r="H353" s="12" t="s">
        <v>57</v>
      </c>
      <c r="I353" s="12" t="s">
        <v>58</v>
      </c>
      <c r="J353" s="12">
        <v>140</v>
      </c>
      <c r="K353" s="12">
        <v>200.2</v>
      </c>
      <c r="L353" s="10"/>
      <c r="N353" s="1">
        <v>2021</v>
      </c>
      <c r="O353" s="1" t="s">
        <v>11</v>
      </c>
      <c r="P353" s="1" t="s">
        <v>12</v>
      </c>
      <c r="Q353" s="5" t="s">
        <v>28</v>
      </c>
      <c r="R353" s="7">
        <v>345</v>
      </c>
      <c r="S353" s="7">
        <v>7000</v>
      </c>
      <c r="T353" s="7">
        <v>7840</v>
      </c>
      <c r="U353" s="3">
        <v>1400</v>
      </c>
      <c r="V353" s="4" t="s">
        <v>40</v>
      </c>
    </row>
    <row r="354" spans="1:22" ht="18" customHeight="1" x14ac:dyDescent="0.2">
      <c r="A354" s="12" t="s">
        <v>62</v>
      </c>
      <c r="B354" s="12">
        <v>2020</v>
      </c>
      <c r="C354" s="12" t="s">
        <v>1</v>
      </c>
      <c r="D354" s="12" t="s">
        <v>65</v>
      </c>
      <c r="E354" s="12" t="s">
        <v>54</v>
      </c>
      <c r="F354" s="12" t="s">
        <v>55</v>
      </c>
      <c r="G354" s="12" t="s">
        <v>56</v>
      </c>
      <c r="H354" s="12" t="s">
        <v>57</v>
      </c>
      <c r="I354" s="12" t="s">
        <v>58</v>
      </c>
      <c r="J354" s="12">
        <v>314</v>
      </c>
      <c r="K354" s="12">
        <v>449.02</v>
      </c>
      <c r="L354" s="10"/>
      <c r="N354" s="1">
        <v>2021</v>
      </c>
      <c r="O354" s="1" t="s">
        <v>11</v>
      </c>
      <c r="P354" s="1" t="s">
        <v>13</v>
      </c>
      <c r="Q354" s="2" t="s">
        <v>33</v>
      </c>
      <c r="R354" s="3">
        <v>122</v>
      </c>
      <c r="S354" s="3">
        <v>100</v>
      </c>
      <c r="T354" s="3">
        <v>112</v>
      </c>
      <c r="U354" s="3">
        <v>20</v>
      </c>
      <c r="V354" s="4" t="s">
        <v>40</v>
      </c>
    </row>
    <row r="355" spans="1:22" ht="18" customHeight="1" x14ac:dyDescent="0.2">
      <c r="A355" s="12" t="s">
        <v>52</v>
      </c>
      <c r="B355" s="12">
        <v>2020</v>
      </c>
      <c r="C355" s="12" t="s">
        <v>1</v>
      </c>
      <c r="D355" s="12" t="s">
        <v>65</v>
      </c>
      <c r="E355" s="12" t="s">
        <v>54</v>
      </c>
      <c r="F355" s="12" t="s">
        <v>55</v>
      </c>
      <c r="G355" s="12" t="s">
        <v>56</v>
      </c>
      <c r="H355" s="12" t="s">
        <v>57</v>
      </c>
      <c r="I355" s="12" t="s">
        <v>60</v>
      </c>
      <c r="J355" s="12">
        <v>352</v>
      </c>
      <c r="K355" s="12">
        <v>503.36</v>
      </c>
      <c r="L355" s="10"/>
      <c r="N355" s="1">
        <v>2021</v>
      </c>
      <c r="O355" s="1" t="s">
        <v>11</v>
      </c>
      <c r="P355" s="1" t="s">
        <v>15</v>
      </c>
      <c r="Q355" s="5" t="s">
        <v>26</v>
      </c>
      <c r="R355" s="6">
        <v>78</v>
      </c>
      <c r="S355" s="6">
        <v>4577.2</v>
      </c>
      <c r="T355" s="6">
        <v>5126.4639999999999</v>
      </c>
      <c r="U355" s="3">
        <v>915.44</v>
      </c>
      <c r="V355" s="4" t="s">
        <v>40</v>
      </c>
    </row>
    <row r="356" spans="1:22" ht="18" customHeight="1" x14ac:dyDescent="0.2">
      <c r="A356" s="12" t="s">
        <v>52</v>
      </c>
      <c r="B356" s="12">
        <v>2020</v>
      </c>
      <c r="C356" s="12" t="s">
        <v>1</v>
      </c>
      <c r="D356" s="12" t="s">
        <v>65</v>
      </c>
      <c r="E356" s="12" t="s">
        <v>54</v>
      </c>
      <c r="F356" s="12" t="s">
        <v>55</v>
      </c>
      <c r="G356" s="12" t="s">
        <v>56</v>
      </c>
      <c r="H356" s="12" t="s">
        <v>57</v>
      </c>
      <c r="I356" s="12" t="s">
        <v>60</v>
      </c>
      <c r="J356" s="12">
        <v>346</v>
      </c>
      <c r="K356" s="12">
        <v>494.78</v>
      </c>
      <c r="L356" s="10"/>
      <c r="N356" s="1">
        <v>2021</v>
      </c>
      <c r="O356" s="1" t="s">
        <v>11</v>
      </c>
      <c r="P356" s="1" t="s">
        <v>15</v>
      </c>
      <c r="Q356" s="5" t="s">
        <v>24</v>
      </c>
      <c r="R356" s="6">
        <v>76</v>
      </c>
      <c r="S356" s="6">
        <v>4576.8999999999996</v>
      </c>
      <c r="T356" s="6">
        <v>5126.1279999999997</v>
      </c>
      <c r="U356" s="3">
        <v>915.38</v>
      </c>
      <c r="V356" s="4" t="s">
        <v>40</v>
      </c>
    </row>
    <row r="357" spans="1:22" ht="18" customHeight="1" x14ac:dyDescent="0.2">
      <c r="A357" s="12" t="s">
        <v>59</v>
      </c>
      <c r="B357" s="12">
        <v>2020</v>
      </c>
      <c r="C357" s="12" t="s">
        <v>1</v>
      </c>
      <c r="D357" s="12" t="s">
        <v>65</v>
      </c>
      <c r="E357" s="12" t="s">
        <v>54</v>
      </c>
      <c r="F357" s="12" t="s">
        <v>55</v>
      </c>
      <c r="G357" s="12" t="s">
        <v>56</v>
      </c>
      <c r="H357" s="12" t="s">
        <v>57</v>
      </c>
      <c r="I357" s="12" t="s">
        <v>60</v>
      </c>
      <c r="J357" s="12">
        <v>340</v>
      </c>
      <c r="K357" s="12">
        <v>486.2</v>
      </c>
      <c r="L357" s="10"/>
      <c r="N357" s="1">
        <v>2021</v>
      </c>
      <c r="O357" s="1" t="s">
        <v>11</v>
      </c>
      <c r="P357" s="1" t="s">
        <v>15</v>
      </c>
      <c r="Q357" s="5" t="s">
        <v>25</v>
      </c>
      <c r="R357" s="6">
        <v>46</v>
      </c>
      <c r="S357" s="6">
        <v>200</v>
      </c>
      <c r="T357" s="6">
        <v>224</v>
      </c>
      <c r="U357" s="3">
        <v>40</v>
      </c>
      <c r="V357" s="4" t="s">
        <v>40</v>
      </c>
    </row>
    <row r="358" spans="1:22" ht="18" customHeight="1" x14ac:dyDescent="0.2">
      <c r="A358" s="12" t="s">
        <v>59</v>
      </c>
      <c r="B358" s="12">
        <v>2020</v>
      </c>
      <c r="C358" s="12" t="s">
        <v>1</v>
      </c>
      <c r="D358" s="12" t="s">
        <v>65</v>
      </c>
      <c r="E358" s="12" t="s">
        <v>54</v>
      </c>
      <c r="F358" s="12" t="s">
        <v>55</v>
      </c>
      <c r="G358" s="12" t="s">
        <v>56</v>
      </c>
      <c r="H358" s="12" t="s">
        <v>57</v>
      </c>
      <c r="I358" s="12" t="s">
        <v>58</v>
      </c>
      <c r="J358" s="12">
        <v>340</v>
      </c>
      <c r="K358" s="12">
        <v>526.24</v>
      </c>
      <c r="L358" s="10"/>
      <c r="N358" s="1">
        <v>2021</v>
      </c>
      <c r="O358" s="1" t="s">
        <v>11</v>
      </c>
      <c r="P358" s="1" t="s">
        <v>15</v>
      </c>
      <c r="Q358" s="5" t="s">
        <v>23</v>
      </c>
      <c r="R358" s="6">
        <v>34</v>
      </c>
      <c r="S358" s="6">
        <v>4576.8</v>
      </c>
      <c r="T358" s="6">
        <v>5126.0160000000005</v>
      </c>
      <c r="U358" s="3">
        <v>915.36000000000013</v>
      </c>
      <c r="V358" s="4" t="s">
        <v>40</v>
      </c>
    </row>
    <row r="359" spans="1:22" ht="18" customHeight="1" x14ac:dyDescent="0.2">
      <c r="A359" s="12" t="s">
        <v>52</v>
      </c>
      <c r="B359" s="12">
        <v>2020</v>
      </c>
      <c r="C359" s="12" t="s">
        <v>1</v>
      </c>
      <c r="D359" s="12" t="s">
        <v>65</v>
      </c>
      <c r="E359" s="12" t="s">
        <v>54</v>
      </c>
      <c r="F359" s="12" t="s">
        <v>55</v>
      </c>
      <c r="G359" s="12" t="s">
        <v>56</v>
      </c>
      <c r="H359" s="12" t="s">
        <v>57</v>
      </c>
      <c r="I359" s="12" t="s">
        <v>58</v>
      </c>
      <c r="J359" s="12">
        <v>142</v>
      </c>
      <c r="K359" s="12">
        <v>526.24</v>
      </c>
      <c r="L359" s="10"/>
      <c r="N359" s="1">
        <v>2021</v>
      </c>
      <c r="O359" s="1" t="s">
        <v>11</v>
      </c>
      <c r="P359" s="1" t="s">
        <v>13</v>
      </c>
      <c r="Q359" s="2" t="s">
        <v>34</v>
      </c>
      <c r="R359" s="3">
        <v>7</v>
      </c>
      <c r="S359" s="3">
        <v>200</v>
      </c>
      <c r="T359" s="3">
        <v>224</v>
      </c>
      <c r="U359" s="3">
        <v>40</v>
      </c>
      <c r="V359" s="4" t="s">
        <v>40</v>
      </c>
    </row>
    <row r="360" spans="1:22" ht="18" customHeight="1" x14ac:dyDescent="0.2">
      <c r="A360" s="12" t="s">
        <v>59</v>
      </c>
      <c r="B360" s="12">
        <v>2020</v>
      </c>
      <c r="C360" s="12" t="s">
        <v>1</v>
      </c>
      <c r="D360" s="12" t="s">
        <v>65</v>
      </c>
      <c r="E360" s="12" t="s">
        <v>54</v>
      </c>
      <c r="F360" s="12" t="s">
        <v>55</v>
      </c>
      <c r="G360" s="12" t="s">
        <v>56</v>
      </c>
      <c r="H360" s="12" t="s">
        <v>57</v>
      </c>
      <c r="I360" s="12" t="s">
        <v>58</v>
      </c>
      <c r="J360" s="12">
        <v>987</v>
      </c>
      <c r="K360" s="12">
        <v>1411.4099999999999</v>
      </c>
      <c r="L360" s="10"/>
      <c r="N360" s="1">
        <v>2021</v>
      </c>
      <c r="O360" s="1" t="s">
        <v>11</v>
      </c>
      <c r="P360" s="1" t="s">
        <v>15</v>
      </c>
      <c r="Q360" s="5" t="s">
        <v>27</v>
      </c>
      <c r="R360" s="6">
        <v>3</v>
      </c>
      <c r="S360" s="6">
        <v>4577.3</v>
      </c>
      <c r="T360" s="6">
        <v>5126.576</v>
      </c>
      <c r="U360" s="3">
        <v>915.46</v>
      </c>
      <c r="V360" s="4" t="s">
        <v>40</v>
      </c>
    </row>
    <row r="361" spans="1:22" ht="18" customHeight="1" x14ac:dyDescent="0.2">
      <c r="A361" s="12" t="s">
        <v>59</v>
      </c>
      <c r="B361" s="12">
        <v>2020</v>
      </c>
      <c r="C361" s="12" t="s">
        <v>1</v>
      </c>
      <c r="D361" s="12" t="s">
        <v>65</v>
      </c>
      <c r="E361" s="12" t="s">
        <v>54</v>
      </c>
      <c r="F361" s="12" t="s">
        <v>55</v>
      </c>
      <c r="G361" s="12" t="s">
        <v>56</v>
      </c>
      <c r="H361" s="12" t="s">
        <v>57</v>
      </c>
      <c r="I361" s="12" t="s">
        <v>58</v>
      </c>
      <c r="J361" s="12">
        <v>1021</v>
      </c>
      <c r="K361" s="12">
        <v>1460.03</v>
      </c>
      <c r="L361" s="10"/>
      <c r="N361" s="1">
        <v>2021</v>
      </c>
      <c r="O361" s="1" t="s">
        <v>11</v>
      </c>
      <c r="P361" s="1" t="s">
        <v>32</v>
      </c>
      <c r="Q361" s="5" t="s">
        <v>32</v>
      </c>
      <c r="R361" s="6">
        <v>2</v>
      </c>
      <c r="S361" s="6">
        <v>6600</v>
      </c>
      <c r="T361" s="6">
        <v>7392</v>
      </c>
      <c r="U361" s="3">
        <v>1320</v>
      </c>
      <c r="V361" s="4" t="s">
        <v>40</v>
      </c>
    </row>
    <row r="362" spans="1:22" ht="18" customHeight="1" x14ac:dyDescent="0.2">
      <c r="A362" s="12" t="s">
        <v>59</v>
      </c>
      <c r="B362" s="12">
        <v>2020</v>
      </c>
      <c r="C362" s="12" t="s">
        <v>1</v>
      </c>
      <c r="D362" s="12" t="s">
        <v>65</v>
      </c>
      <c r="E362" s="12" t="s">
        <v>54</v>
      </c>
      <c r="F362" s="12" t="s">
        <v>55</v>
      </c>
      <c r="G362" s="12" t="s">
        <v>56</v>
      </c>
      <c r="H362" s="12" t="s">
        <v>57</v>
      </c>
      <c r="I362" s="12" t="s">
        <v>58</v>
      </c>
      <c r="J362" s="12">
        <v>312</v>
      </c>
      <c r="K362" s="12">
        <v>446.15999999999997</v>
      </c>
      <c r="L362" s="10"/>
      <c r="N362" s="1">
        <v>2022</v>
      </c>
      <c r="O362" s="1" t="s">
        <v>0</v>
      </c>
      <c r="P362" s="1" t="s">
        <v>14</v>
      </c>
      <c r="Q362" s="2" t="s">
        <v>36</v>
      </c>
      <c r="R362" s="3">
        <v>3566</v>
      </c>
      <c r="S362" s="3">
        <v>5492.76</v>
      </c>
      <c r="T362" s="3">
        <v>5126.576</v>
      </c>
      <c r="U362" s="3">
        <v>1098.5520000000001</v>
      </c>
      <c r="V362" s="4" t="s">
        <v>40</v>
      </c>
    </row>
    <row r="363" spans="1:22" ht="18" customHeight="1" x14ac:dyDescent="0.2">
      <c r="A363" s="12" t="s">
        <v>59</v>
      </c>
      <c r="B363" s="12">
        <v>2020</v>
      </c>
      <c r="C363" s="12" t="s">
        <v>1</v>
      </c>
      <c r="D363" s="12" t="s">
        <v>65</v>
      </c>
      <c r="E363" s="12" t="s">
        <v>54</v>
      </c>
      <c r="F363" s="12" t="s">
        <v>55</v>
      </c>
      <c r="G363" s="12" t="s">
        <v>56</v>
      </c>
      <c r="H363" s="12" t="s">
        <v>57</v>
      </c>
      <c r="I363" s="12" t="s">
        <v>58</v>
      </c>
      <c r="J363" s="12">
        <v>339</v>
      </c>
      <c r="K363" s="12">
        <v>484.77</v>
      </c>
      <c r="L363" s="10"/>
      <c r="N363" s="1">
        <v>2022</v>
      </c>
      <c r="O363" s="1" t="s">
        <v>0</v>
      </c>
      <c r="P363" s="1" t="s">
        <v>14</v>
      </c>
      <c r="Q363" s="2" t="s">
        <v>37</v>
      </c>
      <c r="R363" s="3">
        <v>2498</v>
      </c>
      <c r="S363" s="3">
        <v>9600</v>
      </c>
      <c r="T363" s="3">
        <v>8960</v>
      </c>
      <c r="U363" s="3">
        <v>1920</v>
      </c>
      <c r="V363" s="4" t="s">
        <v>40</v>
      </c>
    </row>
    <row r="364" spans="1:22" ht="18" customHeight="1" x14ac:dyDescent="0.2">
      <c r="A364" s="12" t="s">
        <v>52</v>
      </c>
      <c r="B364" s="12">
        <v>2020</v>
      </c>
      <c r="C364" s="12" t="s">
        <v>1</v>
      </c>
      <c r="D364" s="12" t="s">
        <v>65</v>
      </c>
      <c r="E364" s="12" t="s">
        <v>54</v>
      </c>
      <c r="F364" s="12" t="s">
        <v>55</v>
      </c>
      <c r="G364" s="12" t="s">
        <v>56</v>
      </c>
      <c r="H364" s="12" t="s">
        <v>57</v>
      </c>
      <c r="I364" s="12" t="s">
        <v>58</v>
      </c>
      <c r="J364" s="12">
        <v>141</v>
      </c>
      <c r="K364" s="12">
        <v>201.63</v>
      </c>
      <c r="L364" s="10"/>
      <c r="N364" s="1">
        <v>2022</v>
      </c>
      <c r="O364" s="1" t="s">
        <v>0</v>
      </c>
      <c r="P364" s="1" t="s">
        <v>13</v>
      </c>
      <c r="Q364" s="2" t="s">
        <v>35</v>
      </c>
      <c r="R364" s="3">
        <v>1245</v>
      </c>
      <c r="S364" s="3">
        <v>5492.6399999999994</v>
      </c>
      <c r="T364" s="3">
        <v>5126.4639999999999</v>
      </c>
      <c r="U364" s="3">
        <v>1098.528</v>
      </c>
      <c r="V364" s="4" t="s">
        <v>42</v>
      </c>
    </row>
    <row r="365" spans="1:22" ht="18" customHeight="1" x14ac:dyDescent="0.2">
      <c r="A365" s="12" t="s">
        <v>59</v>
      </c>
      <c r="B365" s="12">
        <v>2020</v>
      </c>
      <c r="C365" s="12" t="s">
        <v>1</v>
      </c>
      <c r="D365" s="12" t="s">
        <v>65</v>
      </c>
      <c r="E365" s="12" t="s">
        <v>54</v>
      </c>
      <c r="F365" s="12" t="s">
        <v>55</v>
      </c>
      <c r="G365" s="12" t="s">
        <v>56</v>
      </c>
      <c r="H365" s="12" t="s">
        <v>57</v>
      </c>
      <c r="I365" s="12" t="s">
        <v>58</v>
      </c>
      <c r="J365" s="12">
        <v>315</v>
      </c>
      <c r="K365" s="12">
        <v>450.45</v>
      </c>
      <c r="L365" s="10"/>
      <c r="N365" s="1">
        <v>2022</v>
      </c>
      <c r="O365" s="1" t="s">
        <v>0</v>
      </c>
      <c r="P365" s="1" t="s">
        <v>38</v>
      </c>
      <c r="Q365" s="5" t="s">
        <v>30</v>
      </c>
      <c r="R365" s="6">
        <v>644</v>
      </c>
      <c r="S365" s="6">
        <v>6892.2</v>
      </c>
      <c r="T365" s="6">
        <v>6432.72</v>
      </c>
      <c r="U365" s="3">
        <v>1378.44</v>
      </c>
      <c r="V365" s="4" t="s">
        <v>42</v>
      </c>
    </row>
    <row r="366" spans="1:22" ht="18" customHeight="1" x14ac:dyDescent="0.2">
      <c r="A366" s="12" t="s">
        <v>59</v>
      </c>
      <c r="B366" s="12">
        <v>2020</v>
      </c>
      <c r="C366" s="12" t="s">
        <v>1</v>
      </c>
      <c r="D366" s="12" t="s">
        <v>65</v>
      </c>
      <c r="E366" s="12" t="s">
        <v>54</v>
      </c>
      <c r="F366" s="12" t="s">
        <v>55</v>
      </c>
      <c r="G366" s="12" t="s">
        <v>56</v>
      </c>
      <c r="H366" s="12" t="s">
        <v>57</v>
      </c>
      <c r="I366" s="12" t="s">
        <v>58</v>
      </c>
      <c r="J366" s="12">
        <v>355</v>
      </c>
      <c r="K366" s="12">
        <v>507.65</v>
      </c>
      <c r="L366" s="10"/>
      <c r="N366" s="1">
        <v>2022</v>
      </c>
      <c r="O366" s="1" t="s">
        <v>0</v>
      </c>
      <c r="P366" s="1" t="s">
        <v>12</v>
      </c>
      <c r="Q366" s="5" t="s">
        <v>29</v>
      </c>
      <c r="R366" s="6">
        <v>643</v>
      </c>
      <c r="S366" s="6">
        <v>8400</v>
      </c>
      <c r="T366" s="6">
        <v>7840</v>
      </c>
      <c r="U366" s="3">
        <v>1680</v>
      </c>
      <c r="V366" s="4" t="s">
        <v>42</v>
      </c>
    </row>
    <row r="367" spans="1:22" ht="18" customHeight="1" x14ac:dyDescent="0.2">
      <c r="A367" s="12" t="s">
        <v>52</v>
      </c>
      <c r="B367" s="12">
        <v>2020</v>
      </c>
      <c r="C367" s="12" t="s">
        <v>1</v>
      </c>
      <c r="D367" s="12" t="s">
        <v>65</v>
      </c>
      <c r="E367" s="12" t="s">
        <v>54</v>
      </c>
      <c r="F367" s="12" t="s">
        <v>55</v>
      </c>
      <c r="G367" s="12" t="s">
        <v>56</v>
      </c>
      <c r="H367" s="12" t="s">
        <v>57</v>
      </c>
      <c r="I367" s="12" t="s">
        <v>60</v>
      </c>
      <c r="J367" s="12">
        <v>349</v>
      </c>
      <c r="K367" s="12">
        <v>499.07</v>
      </c>
      <c r="L367" s="10"/>
      <c r="N367" s="1">
        <v>2022</v>
      </c>
      <c r="O367" s="1" t="s">
        <v>0</v>
      </c>
      <c r="P367" s="1" t="s">
        <v>38</v>
      </c>
      <c r="Q367" s="5" t="s">
        <v>31</v>
      </c>
      <c r="R367" s="6">
        <v>455</v>
      </c>
      <c r="S367" s="6">
        <v>5494.3200000000006</v>
      </c>
      <c r="T367" s="6">
        <v>5128.0320000000002</v>
      </c>
      <c r="U367" s="3">
        <v>1098.8640000000003</v>
      </c>
      <c r="V367" s="4" t="s">
        <v>42</v>
      </c>
    </row>
    <row r="368" spans="1:22" ht="18" customHeight="1" x14ac:dyDescent="0.2">
      <c r="A368" s="12" t="s">
        <v>59</v>
      </c>
      <c r="B368" s="12">
        <v>2020</v>
      </c>
      <c r="C368" s="12" t="s">
        <v>1</v>
      </c>
      <c r="D368" s="12" t="s">
        <v>65</v>
      </c>
      <c r="E368" s="12" t="s">
        <v>54</v>
      </c>
      <c r="F368" s="12" t="s">
        <v>55</v>
      </c>
      <c r="G368" s="12" t="s">
        <v>56</v>
      </c>
      <c r="H368" s="12" t="s">
        <v>57</v>
      </c>
      <c r="I368" s="12" t="s">
        <v>60</v>
      </c>
      <c r="J368" s="12">
        <v>343</v>
      </c>
      <c r="K368" s="12">
        <v>490.49</v>
      </c>
      <c r="L368" s="10"/>
      <c r="N368" s="1">
        <v>2022</v>
      </c>
      <c r="O368" s="1" t="s">
        <v>0</v>
      </c>
      <c r="P368" s="1" t="s">
        <v>12</v>
      </c>
      <c r="Q368" s="5" t="s">
        <v>28</v>
      </c>
      <c r="R368" s="7">
        <v>345</v>
      </c>
      <c r="S368" s="7">
        <v>8400</v>
      </c>
      <c r="T368" s="7">
        <v>7840</v>
      </c>
      <c r="U368" s="3">
        <v>1680</v>
      </c>
      <c r="V368" s="4" t="s">
        <v>42</v>
      </c>
    </row>
    <row r="369" spans="1:22" ht="18" customHeight="1" x14ac:dyDescent="0.2">
      <c r="A369" s="12" t="s">
        <v>59</v>
      </c>
      <c r="B369" s="12">
        <v>2020</v>
      </c>
      <c r="C369" s="12" t="s">
        <v>1</v>
      </c>
      <c r="D369" s="12" t="s">
        <v>65</v>
      </c>
      <c r="E369" s="12" t="s">
        <v>54</v>
      </c>
      <c r="F369" s="12" t="s">
        <v>55</v>
      </c>
      <c r="G369" s="12" t="s">
        <v>56</v>
      </c>
      <c r="H369" s="12" t="s">
        <v>57</v>
      </c>
      <c r="I369" s="12" t="s">
        <v>58</v>
      </c>
      <c r="J369" s="12">
        <v>802</v>
      </c>
      <c r="K369" s="12">
        <v>1146.8600000000001</v>
      </c>
      <c r="L369" s="10"/>
      <c r="N369" s="1">
        <v>2022</v>
      </c>
      <c r="O369" s="1" t="s">
        <v>0</v>
      </c>
      <c r="P369" s="1" t="s">
        <v>13</v>
      </c>
      <c r="Q369" s="2" t="s">
        <v>33</v>
      </c>
      <c r="R369" s="3">
        <v>122</v>
      </c>
      <c r="S369" s="3">
        <v>120</v>
      </c>
      <c r="T369" s="3">
        <v>112</v>
      </c>
      <c r="U369" s="3">
        <v>24</v>
      </c>
      <c r="V369" s="4" t="s">
        <v>42</v>
      </c>
    </row>
    <row r="370" spans="1:22" ht="18" customHeight="1" x14ac:dyDescent="0.2">
      <c r="A370" s="12" t="s">
        <v>59</v>
      </c>
      <c r="B370" s="12">
        <v>2020</v>
      </c>
      <c r="C370" s="12" t="s">
        <v>1</v>
      </c>
      <c r="D370" s="12" t="s">
        <v>65</v>
      </c>
      <c r="E370" s="12" t="s">
        <v>54</v>
      </c>
      <c r="F370" s="12" t="s">
        <v>55</v>
      </c>
      <c r="G370" s="12" t="s">
        <v>56</v>
      </c>
      <c r="H370" s="12" t="s">
        <v>57</v>
      </c>
      <c r="I370" s="12" t="s">
        <v>58</v>
      </c>
      <c r="J370" s="12">
        <v>855</v>
      </c>
      <c r="K370" s="12">
        <v>1222.6500000000001</v>
      </c>
      <c r="L370" s="10"/>
      <c r="N370" s="1">
        <v>2022</v>
      </c>
      <c r="O370" s="1" t="s">
        <v>0</v>
      </c>
      <c r="P370" s="1" t="s">
        <v>15</v>
      </c>
      <c r="Q370" s="5" t="s">
        <v>26</v>
      </c>
      <c r="R370" s="6">
        <v>78</v>
      </c>
      <c r="S370" s="6">
        <v>2288.6</v>
      </c>
      <c r="T370" s="6">
        <v>5126.4639999999999</v>
      </c>
      <c r="U370" s="3">
        <v>457.72</v>
      </c>
      <c r="V370" s="4" t="s">
        <v>42</v>
      </c>
    </row>
    <row r="371" spans="1:22" ht="18" customHeight="1" x14ac:dyDescent="0.2">
      <c r="A371" s="12" t="s">
        <v>59</v>
      </c>
      <c r="B371" s="12">
        <v>2020</v>
      </c>
      <c r="C371" s="12" t="s">
        <v>1</v>
      </c>
      <c r="D371" s="12" t="s">
        <v>65</v>
      </c>
      <c r="E371" s="12" t="s">
        <v>54</v>
      </c>
      <c r="F371" s="12" t="s">
        <v>55</v>
      </c>
      <c r="G371" s="12" t="s">
        <v>56</v>
      </c>
      <c r="H371" s="12" t="s">
        <v>57</v>
      </c>
      <c r="I371" s="12" t="s">
        <v>60</v>
      </c>
      <c r="J371" s="12">
        <v>789</v>
      </c>
      <c r="K371" s="12">
        <v>1128.27</v>
      </c>
      <c r="L371" s="10"/>
      <c r="N371" s="1">
        <v>2022</v>
      </c>
      <c r="O371" s="1" t="s">
        <v>0</v>
      </c>
      <c r="P371" s="1" t="s">
        <v>15</v>
      </c>
      <c r="Q371" s="5" t="s">
        <v>24</v>
      </c>
      <c r="R371" s="6">
        <v>76</v>
      </c>
      <c r="S371" s="6">
        <v>2288.4499999999998</v>
      </c>
      <c r="T371" s="6">
        <v>5126.1279999999997</v>
      </c>
      <c r="U371" s="3">
        <v>457.69</v>
      </c>
      <c r="V371" s="4" t="s">
        <v>42</v>
      </c>
    </row>
    <row r="372" spans="1:22" ht="18" customHeight="1" x14ac:dyDescent="0.2">
      <c r="A372" s="12" t="s">
        <v>52</v>
      </c>
      <c r="B372" s="12">
        <v>2020</v>
      </c>
      <c r="C372" s="12" t="s">
        <v>1</v>
      </c>
      <c r="D372" s="12" t="s">
        <v>65</v>
      </c>
      <c r="E372" s="12" t="s">
        <v>54</v>
      </c>
      <c r="F372" s="12" t="s">
        <v>55</v>
      </c>
      <c r="G372" s="12" t="s">
        <v>56</v>
      </c>
      <c r="H372" s="12" t="s">
        <v>57</v>
      </c>
      <c r="I372" s="12" t="s">
        <v>60</v>
      </c>
      <c r="J372" s="12">
        <v>790</v>
      </c>
      <c r="K372" s="12">
        <v>1129.7</v>
      </c>
      <c r="L372" s="10"/>
      <c r="N372" s="1">
        <v>2022</v>
      </c>
      <c r="O372" s="1" t="s">
        <v>0</v>
      </c>
      <c r="P372" s="1" t="s">
        <v>15</v>
      </c>
      <c r="Q372" s="5" t="s">
        <v>25</v>
      </c>
      <c r="R372" s="6">
        <v>46</v>
      </c>
      <c r="S372" s="6">
        <v>100</v>
      </c>
      <c r="T372" s="6">
        <v>224</v>
      </c>
      <c r="U372" s="3">
        <v>20</v>
      </c>
      <c r="V372" s="4" t="s">
        <v>42</v>
      </c>
    </row>
    <row r="373" spans="1:22" ht="18" customHeight="1" x14ac:dyDescent="0.2">
      <c r="A373" s="12" t="s">
        <v>59</v>
      </c>
      <c r="B373" s="12">
        <v>2020</v>
      </c>
      <c r="C373" s="12" t="s">
        <v>1</v>
      </c>
      <c r="D373" s="12" t="s">
        <v>65</v>
      </c>
      <c r="E373" s="12" t="s">
        <v>54</v>
      </c>
      <c r="F373" s="12" t="s">
        <v>55</v>
      </c>
      <c r="G373" s="12" t="s">
        <v>56</v>
      </c>
      <c r="H373" s="12" t="s">
        <v>57</v>
      </c>
      <c r="I373" s="12" t="s">
        <v>60</v>
      </c>
      <c r="J373" s="12">
        <v>791</v>
      </c>
      <c r="K373" s="12">
        <v>1131.1300000000001</v>
      </c>
      <c r="L373" s="10"/>
      <c r="N373" s="1">
        <v>2022</v>
      </c>
      <c r="O373" s="1" t="s">
        <v>0</v>
      </c>
      <c r="P373" s="1" t="s">
        <v>15</v>
      </c>
      <c r="Q373" s="5" t="s">
        <v>23</v>
      </c>
      <c r="R373" s="6">
        <v>34</v>
      </c>
      <c r="S373" s="6">
        <v>2288.4</v>
      </c>
      <c r="T373" s="6">
        <v>5126.0160000000005</v>
      </c>
      <c r="U373" s="3">
        <v>457.68000000000006</v>
      </c>
      <c r="V373" s="4" t="s">
        <v>42</v>
      </c>
    </row>
    <row r="374" spans="1:22" ht="18" customHeight="1" x14ac:dyDescent="0.2">
      <c r="A374" s="12" t="s">
        <v>62</v>
      </c>
      <c r="B374" s="12">
        <v>2020</v>
      </c>
      <c r="C374" s="12" t="s">
        <v>1</v>
      </c>
      <c r="D374" s="12" t="s">
        <v>65</v>
      </c>
      <c r="E374" s="12" t="s">
        <v>54</v>
      </c>
      <c r="F374" s="12" t="s">
        <v>55</v>
      </c>
      <c r="G374" s="12" t="s">
        <v>56</v>
      </c>
      <c r="H374" s="12" t="s">
        <v>57</v>
      </c>
      <c r="I374" s="12" t="s">
        <v>58</v>
      </c>
      <c r="J374" s="12">
        <v>341</v>
      </c>
      <c r="K374" s="12">
        <v>487.63</v>
      </c>
      <c r="L374" s="10"/>
      <c r="N374" s="1">
        <v>2022</v>
      </c>
      <c r="O374" s="1" t="s">
        <v>0</v>
      </c>
      <c r="P374" s="1" t="s">
        <v>13</v>
      </c>
      <c r="Q374" s="2" t="s">
        <v>34</v>
      </c>
      <c r="R374" s="3">
        <v>7</v>
      </c>
      <c r="S374" s="3">
        <v>200</v>
      </c>
      <c r="T374" s="3">
        <v>224</v>
      </c>
      <c r="U374" s="3">
        <v>40</v>
      </c>
      <c r="V374" s="4" t="s">
        <v>42</v>
      </c>
    </row>
    <row r="375" spans="1:22" ht="18" customHeight="1" x14ac:dyDescent="0.2">
      <c r="A375" s="12" t="s">
        <v>59</v>
      </c>
      <c r="B375" s="12">
        <v>2020</v>
      </c>
      <c r="C375" s="12" t="s">
        <v>1</v>
      </c>
      <c r="D375" s="12" t="s">
        <v>65</v>
      </c>
      <c r="E375" s="12" t="s">
        <v>54</v>
      </c>
      <c r="F375" s="12" t="s">
        <v>55</v>
      </c>
      <c r="G375" s="12" t="s">
        <v>56</v>
      </c>
      <c r="H375" s="12" t="s">
        <v>57</v>
      </c>
      <c r="I375" s="12" t="s">
        <v>58</v>
      </c>
      <c r="J375" s="12">
        <v>143</v>
      </c>
      <c r="K375" s="12">
        <v>204.49</v>
      </c>
      <c r="L375" s="10"/>
      <c r="N375" s="1">
        <v>2022</v>
      </c>
      <c r="O375" s="1" t="s">
        <v>0</v>
      </c>
      <c r="P375" s="1" t="s">
        <v>32</v>
      </c>
      <c r="Q375" s="5" t="s">
        <v>32</v>
      </c>
      <c r="R375" s="6">
        <v>3</v>
      </c>
      <c r="S375" s="6">
        <v>4577.3</v>
      </c>
      <c r="T375" s="6">
        <v>7392</v>
      </c>
      <c r="U375" s="3">
        <v>915.46</v>
      </c>
      <c r="V375" s="4" t="s">
        <v>42</v>
      </c>
    </row>
    <row r="376" spans="1:22" ht="18" customHeight="1" x14ac:dyDescent="0.2">
      <c r="A376" s="12" t="s">
        <v>52</v>
      </c>
      <c r="B376" s="12">
        <v>2020</v>
      </c>
      <c r="C376" s="12" t="s">
        <v>1</v>
      </c>
      <c r="D376" s="12" t="s">
        <v>65</v>
      </c>
      <c r="E376" s="12" t="s">
        <v>54</v>
      </c>
      <c r="F376" s="12" t="s">
        <v>55</v>
      </c>
      <c r="G376" s="12" t="s">
        <v>56</v>
      </c>
      <c r="H376" s="12" t="s">
        <v>57</v>
      </c>
      <c r="I376" s="12" t="s">
        <v>58</v>
      </c>
      <c r="J376" s="12">
        <v>311</v>
      </c>
      <c r="K376" s="12">
        <v>444.73</v>
      </c>
      <c r="L376" s="10"/>
      <c r="N376" s="1">
        <v>2022</v>
      </c>
      <c r="O376" s="1" t="s">
        <v>0</v>
      </c>
      <c r="P376" s="1" t="s">
        <v>15</v>
      </c>
      <c r="Q376" s="5" t="s">
        <v>27</v>
      </c>
      <c r="R376" s="6">
        <v>3</v>
      </c>
      <c r="S376" s="6">
        <v>3300</v>
      </c>
      <c r="T376" s="6">
        <v>5126.576</v>
      </c>
      <c r="U376" s="3">
        <v>660</v>
      </c>
      <c r="V376" s="4" t="s">
        <v>42</v>
      </c>
    </row>
    <row r="377" spans="1:22" ht="18" customHeight="1" x14ac:dyDescent="0.2">
      <c r="A377" s="12" t="s">
        <v>52</v>
      </c>
      <c r="B377" s="12">
        <v>2020</v>
      </c>
      <c r="C377" s="12" t="s">
        <v>0</v>
      </c>
      <c r="D377" s="12" t="s">
        <v>65</v>
      </c>
      <c r="E377" s="12" t="s">
        <v>54</v>
      </c>
      <c r="F377" s="12" t="s">
        <v>55</v>
      </c>
      <c r="G377" s="12" t="s">
        <v>56</v>
      </c>
      <c r="H377" s="12" t="s">
        <v>57</v>
      </c>
      <c r="I377" s="12" t="s">
        <v>58</v>
      </c>
      <c r="J377" s="12">
        <v>356</v>
      </c>
      <c r="K377" s="12">
        <v>509.08</v>
      </c>
      <c r="L377" s="10"/>
      <c r="N377" s="1">
        <v>2022</v>
      </c>
      <c r="O377" s="1" t="s">
        <v>1</v>
      </c>
      <c r="P377" s="1" t="s">
        <v>14</v>
      </c>
      <c r="Q377" s="2" t="s">
        <v>36</v>
      </c>
      <c r="R377" s="3">
        <v>3566</v>
      </c>
      <c r="S377" s="3">
        <v>4577.3</v>
      </c>
      <c r="T377" s="3">
        <v>5126.576</v>
      </c>
      <c r="U377" s="3">
        <v>915.46</v>
      </c>
      <c r="V377" s="4" t="s">
        <v>42</v>
      </c>
    </row>
    <row r="378" spans="1:22" ht="18" customHeight="1" x14ac:dyDescent="0.2">
      <c r="A378" s="12" t="s">
        <v>61</v>
      </c>
      <c r="B378" s="12">
        <v>2020</v>
      </c>
      <c r="C378" s="12" t="s">
        <v>0</v>
      </c>
      <c r="D378" s="12" t="s">
        <v>65</v>
      </c>
      <c r="E378" s="12" t="s">
        <v>54</v>
      </c>
      <c r="F378" s="12" t="s">
        <v>55</v>
      </c>
      <c r="G378" s="12" t="s">
        <v>56</v>
      </c>
      <c r="H378" s="12" t="s">
        <v>57</v>
      </c>
      <c r="I378" s="12" t="s">
        <v>58</v>
      </c>
      <c r="J378" s="12">
        <v>344</v>
      </c>
      <c r="K378" s="12">
        <v>491.91999999999996</v>
      </c>
      <c r="L378" s="10"/>
      <c r="N378" s="1">
        <v>2022</v>
      </c>
      <c r="O378" s="1" t="s">
        <v>1</v>
      </c>
      <c r="P378" s="1" t="s">
        <v>14</v>
      </c>
      <c r="Q378" s="2" t="s">
        <v>37</v>
      </c>
      <c r="R378" s="3">
        <v>2498</v>
      </c>
      <c r="S378" s="3">
        <v>8000</v>
      </c>
      <c r="T378" s="3">
        <v>8960</v>
      </c>
      <c r="U378" s="3">
        <v>1600</v>
      </c>
      <c r="V378" s="4" t="s">
        <v>42</v>
      </c>
    </row>
    <row r="379" spans="1:22" ht="18" customHeight="1" x14ac:dyDescent="0.2">
      <c r="A379" s="12" t="s">
        <v>59</v>
      </c>
      <c r="B379" s="12">
        <v>2020</v>
      </c>
      <c r="C379" s="12" t="s">
        <v>0</v>
      </c>
      <c r="D379" s="12" t="s">
        <v>65</v>
      </c>
      <c r="E379" s="12" t="s">
        <v>54</v>
      </c>
      <c r="F379" s="12" t="s">
        <v>55</v>
      </c>
      <c r="G379" s="12" t="s">
        <v>56</v>
      </c>
      <c r="H379" s="12" t="s">
        <v>57</v>
      </c>
      <c r="I379" s="12" t="s">
        <v>58</v>
      </c>
      <c r="J379" s="12">
        <v>146</v>
      </c>
      <c r="K379" s="12">
        <v>208.78</v>
      </c>
      <c r="L379" s="10"/>
      <c r="N379" s="1">
        <v>2022</v>
      </c>
      <c r="O379" s="1" t="s">
        <v>1</v>
      </c>
      <c r="P379" s="1" t="s">
        <v>13</v>
      </c>
      <c r="Q379" s="2" t="s">
        <v>35</v>
      </c>
      <c r="R379" s="3">
        <v>1245</v>
      </c>
      <c r="S379" s="3">
        <v>4577.2</v>
      </c>
      <c r="T379" s="3">
        <v>5126.4639999999999</v>
      </c>
      <c r="U379" s="3">
        <v>915.44</v>
      </c>
      <c r="V379" s="4" t="s">
        <v>42</v>
      </c>
    </row>
    <row r="380" spans="1:22" ht="18" customHeight="1" x14ac:dyDescent="0.2">
      <c r="A380" s="12" t="s">
        <v>59</v>
      </c>
      <c r="B380" s="12">
        <v>2020</v>
      </c>
      <c r="C380" s="12" t="s">
        <v>0</v>
      </c>
      <c r="D380" s="12" t="s">
        <v>65</v>
      </c>
      <c r="E380" s="12" t="s">
        <v>54</v>
      </c>
      <c r="F380" s="12" t="s">
        <v>55</v>
      </c>
      <c r="G380" s="12" t="s">
        <v>56</v>
      </c>
      <c r="H380" s="12" t="s">
        <v>57</v>
      </c>
      <c r="I380" s="12" t="s">
        <v>58</v>
      </c>
      <c r="J380" s="12">
        <v>320</v>
      </c>
      <c r="K380" s="12">
        <v>457.6</v>
      </c>
      <c r="L380" s="10"/>
      <c r="N380" s="1">
        <v>2022</v>
      </c>
      <c r="O380" s="1" t="s">
        <v>1</v>
      </c>
      <c r="P380" s="1" t="s">
        <v>38</v>
      </c>
      <c r="Q380" s="5" t="s">
        <v>30</v>
      </c>
      <c r="R380" s="6">
        <v>644</v>
      </c>
      <c r="S380" s="6">
        <v>5743.5</v>
      </c>
      <c r="T380" s="6">
        <v>6432.72</v>
      </c>
      <c r="U380" s="3">
        <v>1148.7</v>
      </c>
      <c r="V380" s="4" t="s">
        <v>42</v>
      </c>
    </row>
    <row r="381" spans="1:22" ht="18" customHeight="1" x14ac:dyDescent="0.2">
      <c r="A381" s="12" t="s">
        <v>59</v>
      </c>
      <c r="B381" s="12">
        <v>2020</v>
      </c>
      <c r="C381" s="12" t="s">
        <v>0</v>
      </c>
      <c r="D381" s="12" t="s">
        <v>65</v>
      </c>
      <c r="E381" s="12" t="s">
        <v>54</v>
      </c>
      <c r="F381" s="12" t="s">
        <v>55</v>
      </c>
      <c r="G381" s="12" t="s">
        <v>56</v>
      </c>
      <c r="H381" s="12" t="s">
        <v>57</v>
      </c>
      <c r="I381" s="12" t="s">
        <v>58</v>
      </c>
      <c r="J381" s="12">
        <v>358</v>
      </c>
      <c r="K381" s="12">
        <v>511.94</v>
      </c>
      <c r="L381" s="10"/>
      <c r="N381" s="1">
        <v>2022</v>
      </c>
      <c r="O381" s="1" t="s">
        <v>1</v>
      </c>
      <c r="P381" s="1" t="s">
        <v>12</v>
      </c>
      <c r="Q381" s="5" t="s">
        <v>29</v>
      </c>
      <c r="R381" s="6">
        <v>643</v>
      </c>
      <c r="S381" s="6">
        <v>7000</v>
      </c>
      <c r="T381" s="6">
        <v>7840</v>
      </c>
      <c r="U381" s="3">
        <v>1400</v>
      </c>
      <c r="V381" s="4" t="s">
        <v>42</v>
      </c>
    </row>
    <row r="382" spans="1:22" ht="18" customHeight="1" x14ac:dyDescent="0.2">
      <c r="A382" s="12" t="s">
        <v>52</v>
      </c>
      <c r="B382" s="12">
        <v>2020</v>
      </c>
      <c r="C382" s="12" t="s">
        <v>0</v>
      </c>
      <c r="D382" s="12" t="s">
        <v>65</v>
      </c>
      <c r="E382" s="12" t="s">
        <v>54</v>
      </c>
      <c r="F382" s="12" t="s">
        <v>55</v>
      </c>
      <c r="G382" s="12" t="s">
        <v>56</v>
      </c>
      <c r="H382" s="12" t="s">
        <v>57</v>
      </c>
      <c r="I382" s="12" t="s">
        <v>58</v>
      </c>
      <c r="J382" s="12">
        <v>262</v>
      </c>
      <c r="K382" s="12">
        <v>374.65999999999997</v>
      </c>
      <c r="L382" s="10"/>
      <c r="N382" s="1">
        <v>2022</v>
      </c>
      <c r="O382" s="1" t="s">
        <v>1</v>
      </c>
      <c r="P382" s="1" t="s">
        <v>38</v>
      </c>
      <c r="Q382" s="5" t="s">
        <v>31</v>
      </c>
      <c r="R382" s="6">
        <v>455</v>
      </c>
      <c r="S382" s="6">
        <v>4578.6000000000004</v>
      </c>
      <c r="T382" s="6">
        <v>5128.0320000000002</v>
      </c>
      <c r="U382" s="3">
        <v>915.72000000000014</v>
      </c>
      <c r="V382" s="4" t="s">
        <v>42</v>
      </c>
    </row>
    <row r="383" spans="1:22" ht="18" customHeight="1" x14ac:dyDescent="0.2">
      <c r="A383" s="12" t="s">
        <v>61</v>
      </c>
      <c r="B383" s="12">
        <v>2020</v>
      </c>
      <c r="C383" s="12" t="s">
        <v>0</v>
      </c>
      <c r="D383" s="12" t="s">
        <v>65</v>
      </c>
      <c r="E383" s="12" t="s">
        <v>54</v>
      </c>
      <c r="F383" s="12" t="s">
        <v>55</v>
      </c>
      <c r="G383" s="12" t="s">
        <v>56</v>
      </c>
      <c r="H383" s="12" t="s">
        <v>57</v>
      </c>
      <c r="I383" s="12" t="s">
        <v>58</v>
      </c>
      <c r="J383" s="12">
        <v>346</v>
      </c>
      <c r="K383" s="12">
        <v>526.24</v>
      </c>
      <c r="L383" s="10"/>
      <c r="N383" s="1">
        <v>2022</v>
      </c>
      <c r="O383" s="1" t="s">
        <v>1</v>
      </c>
      <c r="P383" s="1" t="s">
        <v>12</v>
      </c>
      <c r="Q383" s="5" t="s">
        <v>28</v>
      </c>
      <c r="R383" s="7">
        <v>345</v>
      </c>
      <c r="S383" s="7">
        <v>7000</v>
      </c>
      <c r="T383" s="7">
        <v>7840</v>
      </c>
      <c r="U383" s="3">
        <v>1400</v>
      </c>
      <c r="V383" s="4" t="s">
        <v>42</v>
      </c>
    </row>
    <row r="384" spans="1:22" ht="18" customHeight="1" x14ac:dyDescent="0.2">
      <c r="A384" s="12" t="s">
        <v>61</v>
      </c>
      <c r="B384" s="12">
        <v>2020</v>
      </c>
      <c r="C384" s="12" t="s">
        <v>0</v>
      </c>
      <c r="D384" s="12" t="s">
        <v>65</v>
      </c>
      <c r="E384" s="12" t="s">
        <v>54</v>
      </c>
      <c r="F384" s="12" t="s">
        <v>55</v>
      </c>
      <c r="G384" s="12" t="s">
        <v>56</v>
      </c>
      <c r="H384" s="12" t="s">
        <v>57</v>
      </c>
      <c r="I384" s="12" t="s">
        <v>58</v>
      </c>
      <c r="J384" s="12">
        <v>148</v>
      </c>
      <c r="K384" s="12">
        <v>526.24</v>
      </c>
      <c r="L384" s="10"/>
      <c r="N384" s="1">
        <v>2022</v>
      </c>
      <c r="O384" s="1" t="s">
        <v>1</v>
      </c>
      <c r="P384" s="1" t="s">
        <v>13</v>
      </c>
      <c r="Q384" s="2" t="s">
        <v>33</v>
      </c>
      <c r="R384" s="3">
        <v>122</v>
      </c>
      <c r="S384" s="3">
        <v>100</v>
      </c>
      <c r="T384" s="3">
        <v>112</v>
      </c>
      <c r="U384" s="3">
        <v>20</v>
      </c>
      <c r="V384" s="4" t="s">
        <v>42</v>
      </c>
    </row>
    <row r="385" spans="1:22" ht="18" customHeight="1" x14ac:dyDescent="0.2">
      <c r="A385" s="12" t="s">
        <v>59</v>
      </c>
      <c r="B385" s="12">
        <v>2020</v>
      </c>
      <c r="C385" s="12" t="s">
        <v>0</v>
      </c>
      <c r="D385" s="12" t="s">
        <v>65</v>
      </c>
      <c r="E385" s="12" t="s">
        <v>54</v>
      </c>
      <c r="F385" s="12" t="s">
        <v>55</v>
      </c>
      <c r="G385" s="12" t="s">
        <v>56</v>
      </c>
      <c r="H385" s="12" t="s">
        <v>57</v>
      </c>
      <c r="I385" s="12" t="s">
        <v>58</v>
      </c>
      <c r="J385" s="12">
        <v>316</v>
      </c>
      <c r="K385" s="12">
        <v>526.24</v>
      </c>
      <c r="L385" s="10"/>
      <c r="N385" s="1">
        <v>2022</v>
      </c>
      <c r="O385" s="1" t="s">
        <v>1</v>
      </c>
      <c r="P385" s="1" t="s">
        <v>15</v>
      </c>
      <c r="Q385" s="5" t="s">
        <v>26</v>
      </c>
      <c r="R385" s="6">
        <v>78</v>
      </c>
      <c r="S385" s="6">
        <v>2288.6</v>
      </c>
      <c r="T385" s="6">
        <v>5126.4639999999999</v>
      </c>
      <c r="U385" s="3">
        <v>457.72</v>
      </c>
      <c r="V385" s="4" t="s">
        <v>42</v>
      </c>
    </row>
    <row r="386" spans="1:22" ht="18" customHeight="1" x14ac:dyDescent="0.2">
      <c r="A386" s="12" t="s">
        <v>61</v>
      </c>
      <c r="B386" s="12">
        <v>2020</v>
      </c>
      <c r="C386" s="12" t="s">
        <v>0</v>
      </c>
      <c r="D386" s="12" t="s">
        <v>65</v>
      </c>
      <c r="E386" s="12" t="s">
        <v>54</v>
      </c>
      <c r="F386" s="12" t="s">
        <v>55</v>
      </c>
      <c r="G386" s="12" t="s">
        <v>56</v>
      </c>
      <c r="H386" s="12" t="s">
        <v>57</v>
      </c>
      <c r="I386" s="12" t="s">
        <v>58</v>
      </c>
      <c r="J386" s="12">
        <v>959</v>
      </c>
      <c r="K386" s="12">
        <v>1371.37</v>
      </c>
      <c r="L386" s="10"/>
      <c r="N386" s="1">
        <v>2022</v>
      </c>
      <c r="O386" s="1" t="s">
        <v>1</v>
      </c>
      <c r="P386" s="1" t="s">
        <v>15</v>
      </c>
      <c r="Q386" s="5" t="s">
        <v>24</v>
      </c>
      <c r="R386" s="6">
        <v>76</v>
      </c>
      <c r="S386" s="6">
        <v>2288.4499999999998</v>
      </c>
      <c r="T386" s="6">
        <v>5126.1279999999997</v>
      </c>
      <c r="U386" s="3">
        <v>457.69</v>
      </c>
      <c r="V386" s="4" t="s">
        <v>42</v>
      </c>
    </row>
    <row r="387" spans="1:22" ht="18" customHeight="1" x14ac:dyDescent="0.2">
      <c r="A387" s="12" t="s">
        <v>59</v>
      </c>
      <c r="B387" s="12">
        <v>2020</v>
      </c>
      <c r="C387" s="12" t="s">
        <v>0</v>
      </c>
      <c r="D387" s="12" t="s">
        <v>65</v>
      </c>
      <c r="E387" s="12" t="s">
        <v>54</v>
      </c>
      <c r="F387" s="12" t="s">
        <v>55</v>
      </c>
      <c r="G387" s="12" t="s">
        <v>56</v>
      </c>
      <c r="H387" s="12" t="s">
        <v>57</v>
      </c>
      <c r="I387" s="12" t="s">
        <v>58</v>
      </c>
      <c r="J387" s="12">
        <v>1020</v>
      </c>
      <c r="K387" s="12">
        <v>1458.6</v>
      </c>
      <c r="L387" s="10"/>
      <c r="N387" s="1">
        <v>2022</v>
      </c>
      <c r="O387" s="1" t="s">
        <v>1</v>
      </c>
      <c r="P387" s="1" t="s">
        <v>15</v>
      </c>
      <c r="Q387" s="5" t="s">
        <v>25</v>
      </c>
      <c r="R387" s="6">
        <v>46</v>
      </c>
      <c r="S387" s="6">
        <v>100</v>
      </c>
      <c r="T387" s="6">
        <v>224</v>
      </c>
      <c r="U387" s="3">
        <v>20</v>
      </c>
      <c r="V387" s="4" t="s">
        <v>42</v>
      </c>
    </row>
    <row r="388" spans="1:22" ht="18" customHeight="1" x14ac:dyDescent="0.2">
      <c r="A388" s="12" t="s">
        <v>59</v>
      </c>
      <c r="B388" s="12">
        <v>2020</v>
      </c>
      <c r="C388" s="12" t="s">
        <v>0</v>
      </c>
      <c r="D388" s="12" t="s">
        <v>65</v>
      </c>
      <c r="E388" s="12" t="s">
        <v>54</v>
      </c>
      <c r="F388" s="12" t="s">
        <v>55</v>
      </c>
      <c r="G388" s="12" t="s">
        <v>56</v>
      </c>
      <c r="H388" s="12" t="s">
        <v>57</v>
      </c>
      <c r="I388" s="12" t="s">
        <v>58</v>
      </c>
      <c r="J388" s="12">
        <v>318</v>
      </c>
      <c r="K388" s="12">
        <v>454.74</v>
      </c>
      <c r="L388" s="10"/>
      <c r="N388" s="1">
        <v>2022</v>
      </c>
      <c r="O388" s="1" t="s">
        <v>1</v>
      </c>
      <c r="P388" s="1" t="s">
        <v>15</v>
      </c>
      <c r="Q388" s="5" t="s">
        <v>23</v>
      </c>
      <c r="R388" s="6">
        <v>34</v>
      </c>
      <c r="S388" s="6">
        <v>2288.4</v>
      </c>
      <c r="T388" s="6">
        <v>5126.0160000000005</v>
      </c>
      <c r="U388" s="3">
        <v>457.68000000000006</v>
      </c>
      <c r="V388" s="4" t="s">
        <v>42</v>
      </c>
    </row>
    <row r="389" spans="1:22" ht="18" customHeight="1" x14ac:dyDescent="0.2">
      <c r="A389" s="12" t="s">
        <v>59</v>
      </c>
      <c r="B389" s="12">
        <v>2020</v>
      </c>
      <c r="C389" s="12" t="s">
        <v>0</v>
      </c>
      <c r="D389" s="12" t="s">
        <v>65</v>
      </c>
      <c r="E389" s="12" t="s">
        <v>54</v>
      </c>
      <c r="F389" s="12" t="s">
        <v>55</v>
      </c>
      <c r="G389" s="12" t="s">
        <v>56</v>
      </c>
      <c r="H389" s="12" t="s">
        <v>57</v>
      </c>
      <c r="I389" s="12" t="s">
        <v>58</v>
      </c>
      <c r="J389" s="12">
        <v>345</v>
      </c>
      <c r="K389" s="12">
        <v>493.35</v>
      </c>
      <c r="L389" s="10"/>
      <c r="N389" s="1">
        <v>2022</v>
      </c>
      <c r="O389" s="1" t="s">
        <v>1</v>
      </c>
      <c r="P389" s="1" t="s">
        <v>13</v>
      </c>
      <c r="Q389" s="2" t="s">
        <v>34</v>
      </c>
      <c r="R389" s="3">
        <v>7</v>
      </c>
      <c r="S389" s="3">
        <v>200</v>
      </c>
      <c r="T389" s="3">
        <v>224</v>
      </c>
      <c r="U389" s="3">
        <v>40</v>
      </c>
      <c r="V389" s="4" t="s">
        <v>40</v>
      </c>
    </row>
    <row r="390" spans="1:22" ht="18" customHeight="1" x14ac:dyDescent="0.2">
      <c r="A390" s="12" t="s">
        <v>61</v>
      </c>
      <c r="B390" s="12">
        <v>2020</v>
      </c>
      <c r="C390" s="12" t="s">
        <v>0</v>
      </c>
      <c r="D390" s="12" t="s">
        <v>65</v>
      </c>
      <c r="E390" s="12" t="s">
        <v>54</v>
      </c>
      <c r="F390" s="12" t="s">
        <v>55</v>
      </c>
      <c r="G390" s="12" t="s">
        <v>56</v>
      </c>
      <c r="H390" s="12" t="s">
        <v>57</v>
      </c>
      <c r="I390" s="12" t="s">
        <v>58</v>
      </c>
      <c r="J390" s="12">
        <v>147</v>
      </c>
      <c r="K390" s="12">
        <v>210.21</v>
      </c>
      <c r="L390" s="10"/>
      <c r="N390" s="1">
        <v>2022</v>
      </c>
      <c r="O390" s="1" t="s">
        <v>1</v>
      </c>
      <c r="P390" s="1" t="s">
        <v>15</v>
      </c>
      <c r="Q390" s="5" t="s">
        <v>27</v>
      </c>
      <c r="R390" s="6">
        <v>3</v>
      </c>
      <c r="S390" s="6">
        <v>3300</v>
      </c>
      <c r="T390" s="6">
        <v>5126.576</v>
      </c>
      <c r="U390" s="3">
        <v>660</v>
      </c>
      <c r="V390" s="4" t="s">
        <v>40</v>
      </c>
    </row>
    <row r="391" spans="1:22" ht="18" customHeight="1" x14ac:dyDescent="0.2">
      <c r="A391" s="12" t="s">
        <v>61</v>
      </c>
      <c r="B391" s="12">
        <v>2020</v>
      </c>
      <c r="C391" s="12" t="s">
        <v>0</v>
      </c>
      <c r="D391" s="12" t="s">
        <v>65</v>
      </c>
      <c r="E391" s="12" t="s">
        <v>54</v>
      </c>
      <c r="F391" s="12" t="s">
        <v>55</v>
      </c>
      <c r="G391" s="12" t="s">
        <v>56</v>
      </c>
      <c r="H391" s="12" t="s">
        <v>57</v>
      </c>
      <c r="I391" s="12" t="s">
        <v>58</v>
      </c>
      <c r="J391" s="12">
        <v>265</v>
      </c>
      <c r="K391" s="12">
        <v>378.95</v>
      </c>
      <c r="L391" s="10"/>
      <c r="N391" s="1">
        <v>2022</v>
      </c>
      <c r="O391" s="1" t="s">
        <v>1</v>
      </c>
      <c r="P391" s="1" t="s">
        <v>32</v>
      </c>
      <c r="Q391" s="5" t="s">
        <v>32</v>
      </c>
      <c r="R391" s="6">
        <v>2</v>
      </c>
      <c r="S391" s="6">
        <v>6600</v>
      </c>
      <c r="T391" s="6">
        <v>7392</v>
      </c>
      <c r="U391" s="3">
        <v>1320</v>
      </c>
      <c r="V391" s="4" t="s">
        <v>40</v>
      </c>
    </row>
    <row r="392" spans="1:22" ht="18" customHeight="1" x14ac:dyDescent="0.2">
      <c r="A392" s="12" t="s">
        <v>59</v>
      </c>
      <c r="B392" s="12">
        <v>2020</v>
      </c>
      <c r="C392" s="12" t="s">
        <v>0</v>
      </c>
      <c r="D392" s="12" t="s">
        <v>65</v>
      </c>
      <c r="E392" s="12" t="s">
        <v>54</v>
      </c>
      <c r="F392" s="12" t="s">
        <v>55</v>
      </c>
      <c r="G392" s="12" t="s">
        <v>56</v>
      </c>
      <c r="H392" s="12" t="s">
        <v>57</v>
      </c>
      <c r="I392" s="12" t="s">
        <v>58</v>
      </c>
      <c r="J392" s="12">
        <v>768</v>
      </c>
      <c r="K392" s="12">
        <v>1098.24</v>
      </c>
      <c r="L392" s="10"/>
      <c r="N392" s="1">
        <v>2022</v>
      </c>
      <c r="O392" s="1" t="s">
        <v>2</v>
      </c>
      <c r="P392" s="1" t="s">
        <v>14</v>
      </c>
      <c r="Q392" s="2" t="s">
        <v>36</v>
      </c>
      <c r="R392" s="3">
        <v>3566</v>
      </c>
      <c r="S392" s="3">
        <v>4577.3</v>
      </c>
      <c r="T392" s="3">
        <v>5126.576</v>
      </c>
      <c r="U392" s="3">
        <v>915.46</v>
      </c>
      <c r="V392" s="4" t="s">
        <v>40</v>
      </c>
    </row>
    <row r="393" spans="1:22" ht="18" customHeight="1" x14ac:dyDescent="0.2">
      <c r="A393" s="12" t="s">
        <v>52</v>
      </c>
      <c r="B393" s="12">
        <v>2020</v>
      </c>
      <c r="C393" s="12" t="s">
        <v>0</v>
      </c>
      <c r="D393" s="12" t="s">
        <v>65</v>
      </c>
      <c r="E393" s="12" t="s">
        <v>54</v>
      </c>
      <c r="F393" s="12" t="s">
        <v>55</v>
      </c>
      <c r="G393" s="12" t="s">
        <v>56</v>
      </c>
      <c r="H393" s="12" t="s">
        <v>57</v>
      </c>
      <c r="I393" s="12" t="s">
        <v>58</v>
      </c>
      <c r="J393" s="12">
        <v>801</v>
      </c>
      <c r="K393" s="12">
        <v>1145.43</v>
      </c>
      <c r="L393" s="10"/>
      <c r="N393" s="1">
        <v>2022</v>
      </c>
      <c r="O393" s="1" t="s">
        <v>2</v>
      </c>
      <c r="P393" s="1" t="s">
        <v>14</v>
      </c>
      <c r="Q393" s="2" t="s">
        <v>37</v>
      </c>
      <c r="R393" s="3">
        <v>2498</v>
      </c>
      <c r="S393" s="3">
        <v>8000</v>
      </c>
      <c r="T393" s="3">
        <v>8960</v>
      </c>
      <c r="U393" s="3">
        <v>1600</v>
      </c>
      <c r="V393" s="4" t="s">
        <v>40</v>
      </c>
    </row>
    <row r="394" spans="1:22" ht="18" customHeight="1" x14ac:dyDescent="0.2">
      <c r="A394" s="12" t="s">
        <v>61</v>
      </c>
      <c r="B394" s="12">
        <v>2020</v>
      </c>
      <c r="C394" s="12" t="s">
        <v>0</v>
      </c>
      <c r="D394" s="12" t="s">
        <v>65</v>
      </c>
      <c r="E394" s="12" t="s">
        <v>54</v>
      </c>
      <c r="F394" s="12" t="s">
        <v>55</v>
      </c>
      <c r="G394" s="12" t="s">
        <v>56</v>
      </c>
      <c r="H394" s="12" t="s">
        <v>57</v>
      </c>
      <c r="I394" s="12" t="s">
        <v>58</v>
      </c>
      <c r="J394" s="12">
        <v>854</v>
      </c>
      <c r="K394" s="12">
        <v>1221.22</v>
      </c>
      <c r="L394" s="10"/>
      <c r="N394" s="1">
        <v>2022</v>
      </c>
      <c r="O394" s="1" t="s">
        <v>2</v>
      </c>
      <c r="P394" s="1" t="s">
        <v>13</v>
      </c>
      <c r="Q394" s="2" t="s">
        <v>35</v>
      </c>
      <c r="R394" s="3">
        <v>1245</v>
      </c>
      <c r="S394" s="3">
        <v>4577.2</v>
      </c>
      <c r="T394" s="3">
        <v>5126.4639999999999</v>
      </c>
      <c r="U394" s="3">
        <v>915.44</v>
      </c>
      <c r="V394" s="4" t="s">
        <v>40</v>
      </c>
    </row>
    <row r="395" spans="1:22" ht="18" customHeight="1" x14ac:dyDescent="0.2">
      <c r="A395" s="12" t="s">
        <v>52</v>
      </c>
      <c r="B395" s="12">
        <v>2020</v>
      </c>
      <c r="C395" s="12" t="s">
        <v>0</v>
      </c>
      <c r="D395" s="12" t="s">
        <v>65</v>
      </c>
      <c r="E395" s="12" t="s">
        <v>54</v>
      </c>
      <c r="F395" s="12" t="s">
        <v>55</v>
      </c>
      <c r="G395" s="12" t="s">
        <v>56</v>
      </c>
      <c r="H395" s="12" t="s">
        <v>57</v>
      </c>
      <c r="I395" s="12" t="s">
        <v>58</v>
      </c>
      <c r="J395" s="12">
        <v>788</v>
      </c>
      <c r="K395" s="12">
        <v>1126.8399999999999</v>
      </c>
      <c r="L395" s="10"/>
      <c r="N395" s="1">
        <v>2022</v>
      </c>
      <c r="O395" s="1" t="s">
        <v>2</v>
      </c>
      <c r="P395" s="1" t="s">
        <v>38</v>
      </c>
      <c r="Q395" s="5" t="s">
        <v>30</v>
      </c>
      <c r="R395" s="6">
        <v>644</v>
      </c>
      <c r="S395" s="6">
        <v>5743.5</v>
      </c>
      <c r="T395" s="6">
        <v>6432.72</v>
      </c>
      <c r="U395" s="3">
        <v>1148.7</v>
      </c>
      <c r="V395" s="4" t="s">
        <v>40</v>
      </c>
    </row>
    <row r="396" spans="1:22" ht="18" customHeight="1" x14ac:dyDescent="0.2">
      <c r="A396" s="12" t="s">
        <v>59</v>
      </c>
      <c r="B396" s="12">
        <v>2020</v>
      </c>
      <c r="C396" s="12" t="s">
        <v>0</v>
      </c>
      <c r="D396" s="12" t="s">
        <v>65</v>
      </c>
      <c r="E396" s="12" t="s">
        <v>54</v>
      </c>
      <c r="F396" s="12" t="s">
        <v>55</v>
      </c>
      <c r="G396" s="12" t="s">
        <v>56</v>
      </c>
      <c r="H396" s="12" t="s">
        <v>57</v>
      </c>
      <c r="I396" s="12" t="s">
        <v>58</v>
      </c>
      <c r="J396" s="12">
        <v>263</v>
      </c>
      <c r="K396" s="12">
        <v>376.09000000000003</v>
      </c>
      <c r="L396" s="10"/>
      <c r="N396" s="1">
        <v>2022</v>
      </c>
      <c r="O396" s="1" t="s">
        <v>2</v>
      </c>
      <c r="P396" s="1" t="s">
        <v>12</v>
      </c>
      <c r="Q396" s="5" t="s">
        <v>29</v>
      </c>
      <c r="R396" s="6">
        <v>643</v>
      </c>
      <c r="S396" s="6">
        <v>7000</v>
      </c>
      <c r="T396" s="6">
        <v>7840</v>
      </c>
      <c r="U396" s="3">
        <v>1400</v>
      </c>
      <c r="V396" s="4" t="s">
        <v>40</v>
      </c>
    </row>
    <row r="397" spans="1:22" ht="18" customHeight="1" x14ac:dyDescent="0.2">
      <c r="A397" s="12" t="s">
        <v>59</v>
      </c>
      <c r="B397" s="12">
        <v>2020</v>
      </c>
      <c r="C397" s="12" t="s">
        <v>0</v>
      </c>
      <c r="D397" s="12" t="s">
        <v>65</v>
      </c>
      <c r="E397" s="12" t="s">
        <v>54</v>
      </c>
      <c r="F397" s="12" t="s">
        <v>55</v>
      </c>
      <c r="G397" s="12" t="s">
        <v>56</v>
      </c>
      <c r="H397" s="12" t="s">
        <v>57</v>
      </c>
      <c r="I397" s="12" t="s">
        <v>58</v>
      </c>
      <c r="J397" s="12">
        <v>347</v>
      </c>
      <c r="K397" s="12">
        <v>496.21000000000004</v>
      </c>
      <c r="L397" s="10"/>
      <c r="N397" s="1">
        <v>2022</v>
      </c>
      <c r="O397" s="1" t="s">
        <v>2</v>
      </c>
      <c r="P397" s="1" t="s">
        <v>38</v>
      </c>
      <c r="Q397" s="5" t="s">
        <v>31</v>
      </c>
      <c r="R397" s="6">
        <v>455</v>
      </c>
      <c r="S397" s="6">
        <v>4578.6000000000004</v>
      </c>
      <c r="T397" s="6">
        <v>5128.0320000000002</v>
      </c>
      <c r="U397" s="3">
        <v>915.72000000000014</v>
      </c>
      <c r="V397" s="4" t="s">
        <v>40</v>
      </c>
    </row>
    <row r="398" spans="1:22" ht="18" customHeight="1" x14ac:dyDescent="0.2">
      <c r="A398" s="12" t="s">
        <v>61</v>
      </c>
      <c r="B398" s="12">
        <v>2020</v>
      </c>
      <c r="C398" s="12" t="s">
        <v>0</v>
      </c>
      <c r="D398" s="12" t="s">
        <v>65</v>
      </c>
      <c r="E398" s="12" t="s">
        <v>54</v>
      </c>
      <c r="F398" s="12" t="s">
        <v>55</v>
      </c>
      <c r="G398" s="12" t="s">
        <v>56</v>
      </c>
      <c r="H398" s="12" t="s">
        <v>57</v>
      </c>
      <c r="I398" s="12" t="s">
        <v>58</v>
      </c>
      <c r="J398" s="12">
        <v>317</v>
      </c>
      <c r="K398" s="12">
        <v>453.31</v>
      </c>
      <c r="L398" s="10"/>
      <c r="N398" s="1">
        <v>2022</v>
      </c>
      <c r="O398" s="1" t="s">
        <v>2</v>
      </c>
      <c r="P398" s="1" t="s">
        <v>12</v>
      </c>
      <c r="Q398" s="5" t="s">
        <v>28</v>
      </c>
      <c r="R398" s="7">
        <v>345</v>
      </c>
      <c r="S398" s="7">
        <v>7000</v>
      </c>
      <c r="T398" s="7">
        <v>7840</v>
      </c>
      <c r="U398" s="3">
        <v>1400</v>
      </c>
      <c r="V398" s="4" t="s">
        <v>40</v>
      </c>
    </row>
    <row r="399" spans="1:22" ht="18" customHeight="1" x14ac:dyDescent="0.2">
      <c r="A399" s="12" t="s">
        <v>59</v>
      </c>
      <c r="B399" s="12">
        <v>2020</v>
      </c>
      <c r="C399" s="12" t="s">
        <v>6</v>
      </c>
      <c r="D399" s="12" t="s">
        <v>65</v>
      </c>
      <c r="E399" s="12" t="s">
        <v>54</v>
      </c>
      <c r="F399" s="12" t="s">
        <v>55</v>
      </c>
      <c r="G399" s="12" t="s">
        <v>56</v>
      </c>
      <c r="H399" s="12" t="s">
        <v>57</v>
      </c>
      <c r="I399" s="12" t="s">
        <v>58</v>
      </c>
      <c r="J399" s="12">
        <v>314</v>
      </c>
      <c r="K399" s="12">
        <v>449.02</v>
      </c>
      <c r="L399" s="10"/>
      <c r="N399" s="1">
        <v>2022</v>
      </c>
      <c r="O399" s="1" t="s">
        <v>2</v>
      </c>
      <c r="P399" s="1" t="s">
        <v>13</v>
      </c>
      <c r="Q399" s="2" t="s">
        <v>33</v>
      </c>
      <c r="R399" s="3">
        <v>122</v>
      </c>
      <c r="S399" s="3">
        <v>100</v>
      </c>
      <c r="T399" s="3">
        <v>112</v>
      </c>
      <c r="U399" s="3">
        <v>20</v>
      </c>
      <c r="V399" s="4" t="s">
        <v>40</v>
      </c>
    </row>
    <row r="400" spans="1:22" ht="18" customHeight="1" x14ac:dyDescent="0.2">
      <c r="A400" s="12" t="s">
        <v>61</v>
      </c>
      <c r="B400" s="12">
        <v>2020</v>
      </c>
      <c r="C400" s="12" t="s">
        <v>6</v>
      </c>
      <c r="D400" s="12" t="s">
        <v>65</v>
      </c>
      <c r="E400" s="12" t="s">
        <v>54</v>
      </c>
      <c r="F400" s="12" t="s">
        <v>55</v>
      </c>
      <c r="G400" s="12" t="s">
        <v>56</v>
      </c>
      <c r="H400" s="12" t="s">
        <v>57</v>
      </c>
      <c r="I400" s="12" t="s">
        <v>58</v>
      </c>
      <c r="J400" s="12">
        <v>362</v>
      </c>
      <c r="K400" s="12">
        <v>517.66</v>
      </c>
      <c r="L400" s="10"/>
      <c r="N400" s="1">
        <v>2022</v>
      </c>
      <c r="O400" s="1" t="s">
        <v>2</v>
      </c>
      <c r="P400" s="1" t="s">
        <v>15</v>
      </c>
      <c r="Q400" s="5" t="s">
        <v>26</v>
      </c>
      <c r="R400" s="6">
        <v>78</v>
      </c>
      <c r="S400" s="6">
        <v>2288.6</v>
      </c>
      <c r="T400" s="6">
        <v>5126.4639999999999</v>
      </c>
      <c r="U400" s="3">
        <v>457.72</v>
      </c>
      <c r="V400" s="4" t="s">
        <v>40</v>
      </c>
    </row>
    <row r="401" spans="1:22" ht="18" customHeight="1" x14ac:dyDescent="0.2">
      <c r="A401" s="12" t="s">
        <v>59</v>
      </c>
      <c r="B401" s="12">
        <v>2020</v>
      </c>
      <c r="C401" s="12" t="s">
        <v>6</v>
      </c>
      <c r="D401" s="12" t="s">
        <v>65</v>
      </c>
      <c r="E401" s="12" t="s">
        <v>54</v>
      </c>
      <c r="F401" s="12" t="s">
        <v>55</v>
      </c>
      <c r="G401" s="12" t="s">
        <v>56</v>
      </c>
      <c r="H401" s="12" t="s">
        <v>57</v>
      </c>
      <c r="I401" s="12" t="s">
        <v>58</v>
      </c>
      <c r="J401" s="12">
        <v>284</v>
      </c>
      <c r="K401" s="12">
        <v>406.12</v>
      </c>
      <c r="L401" s="10"/>
      <c r="N401" s="1">
        <v>2022</v>
      </c>
      <c r="O401" s="1" t="s">
        <v>2</v>
      </c>
      <c r="P401" s="1" t="s">
        <v>15</v>
      </c>
      <c r="Q401" s="5" t="s">
        <v>24</v>
      </c>
      <c r="R401" s="6">
        <v>76</v>
      </c>
      <c r="S401" s="6">
        <v>2288.4499999999998</v>
      </c>
      <c r="T401" s="6">
        <v>5126.1279999999997</v>
      </c>
      <c r="U401" s="3">
        <v>457.69</v>
      </c>
      <c r="V401" s="4" t="s">
        <v>40</v>
      </c>
    </row>
    <row r="402" spans="1:22" ht="18" customHeight="1" x14ac:dyDescent="0.2">
      <c r="A402" s="12" t="s">
        <v>59</v>
      </c>
      <c r="B402" s="12">
        <v>2020</v>
      </c>
      <c r="C402" s="12" t="s">
        <v>6</v>
      </c>
      <c r="D402" s="12" t="s">
        <v>65</v>
      </c>
      <c r="E402" s="12" t="s">
        <v>54</v>
      </c>
      <c r="F402" s="12" t="s">
        <v>55</v>
      </c>
      <c r="G402" s="12" t="s">
        <v>56</v>
      </c>
      <c r="H402" s="12" t="s">
        <v>57</v>
      </c>
      <c r="I402" s="12" t="s">
        <v>58</v>
      </c>
      <c r="J402" s="12">
        <v>358</v>
      </c>
      <c r="K402" s="12">
        <v>526.24</v>
      </c>
      <c r="L402" s="10"/>
      <c r="N402" s="1">
        <v>2022</v>
      </c>
      <c r="O402" s="1" t="s">
        <v>2</v>
      </c>
      <c r="P402" s="1" t="s">
        <v>15</v>
      </c>
      <c r="Q402" s="5" t="s">
        <v>25</v>
      </c>
      <c r="R402" s="6">
        <v>46</v>
      </c>
      <c r="S402" s="6">
        <v>100</v>
      </c>
      <c r="T402" s="6">
        <v>224</v>
      </c>
      <c r="U402" s="3">
        <v>20</v>
      </c>
      <c r="V402" s="4" t="s">
        <v>40</v>
      </c>
    </row>
    <row r="403" spans="1:22" ht="18" customHeight="1" x14ac:dyDescent="0.2">
      <c r="A403" s="12" t="s">
        <v>59</v>
      </c>
      <c r="B403" s="12">
        <v>2020</v>
      </c>
      <c r="C403" s="12" t="s">
        <v>6</v>
      </c>
      <c r="D403" s="12" t="s">
        <v>65</v>
      </c>
      <c r="E403" s="12" t="s">
        <v>54</v>
      </c>
      <c r="F403" s="12" t="s">
        <v>55</v>
      </c>
      <c r="G403" s="12" t="s">
        <v>56</v>
      </c>
      <c r="H403" s="12" t="s">
        <v>57</v>
      </c>
      <c r="I403" s="12" t="s">
        <v>58</v>
      </c>
      <c r="J403" s="12">
        <v>286</v>
      </c>
      <c r="K403" s="12">
        <v>526.24</v>
      </c>
      <c r="L403" s="10"/>
      <c r="N403" s="1">
        <v>2022</v>
      </c>
      <c r="O403" s="1" t="s">
        <v>2</v>
      </c>
      <c r="P403" s="1" t="s">
        <v>15</v>
      </c>
      <c r="Q403" s="5" t="s">
        <v>23</v>
      </c>
      <c r="R403" s="6">
        <v>34</v>
      </c>
      <c r="S403" s="6">
        <v>2288.4</v>
      </c>
      <c r="T403" s="6">
        <v>5126.0160000000005</v>
      </c>
      <c r="U403" s="3">
        <v>457.68000000000006</v>
      </c>
      <c r="V403" s="4" t="s">
        <v>40</v>
      </c>
    </row>
    <row r="404" spans="1:22" ht="18" customHeight="1" x14ac:dyDescent="0.2">
      <c r="A404" s="12" t="s">
        <v>59</v>
      </c>
      <c r="B404" s="12">
        <v>2020</v>
      </c>
      <c r="C404" s="12" t="s">
        <v>6</v>
      </c>
      <c r="D404" s="12" t="s">
        <v>65</v>
      </c>
      <c r="E404" s="12" t="s">
        <v>54</v>
      </c>
      <c r="F404" s="12" t="s">
        <v>55</v>
      </c>
      <c r="G404" s="12" t="s">
        <v>56</v>
      </c>
      <c r="H404" s="12" t="s">
        <v>57</v>
      </c>
      <c r="I404" s="12" t="s">
        <v>58</v>
      </c>
      <c r="J404" s="12">
        <v>992</v>
      </c>
      <c r="K404" s="12">
        <v>1418.56</v>
      </c>
      <c r="L404" s="10"/>
      <c r="N404" s="1">
        <v>2022</v>
      </c>
      <c r="O404" s="1" t="s">
        <v>2</v>
      </c>
      <c r="P404" s="1" t="s">
        <v>13</v>
      </c>
      <c r="Q404" s="2" t="s">
        <v>34</v>
      </c>
      <c r="R404" s="3">
        <v>7</v>
      </c>
      <c r="S404" s="3">
        <v>200</v>
      </c>
      <c r="T404" s="3">
        <v>224</v>
      </c>
      <c r="U404" s="3">
        <v>40</v>
      </c>
      <c r="V404" s="4" t="s">
        <v>40</v>
      </c>
    </row>
    <row r="405" spans="1:22" ht="18" customHeight="1" x14ac:dyDescent="0.2">
      <c r="A405" s="12" t="s">
        <v>59</v>
      </c>
      <c r="B405" s="12">
        <v>2020</v>
      </c>
      <c r="C405" s="12" t="s">
        <v>6</v>
      </c>
      <c r="D405" s="12" t="s">
        <v>65</v>
      </c>
      <c r="E405" s="12" t="s">
        <v>54</v>
      </c>
      <c r="F405" s="12" t="s">
        <v>55</v>
      </c>
      <c r="G405" s="12" t="s">
        <v>56</v>
      </c>
      <c r="H405" s="12" t="s">
        <v>57</v>
      </c>
      <c r="I405" s="12" t="s">
        <v>58</v>
      </c>
      <c r="J405" s="12">
        <v>1025</v>
      </c>
      <c r="K405" s="12">
        <v>1465.75</v>
      </c>
      <c r="L405" s="10"/>
      <c r="N405" s="1">
        <v>2022</v>
      </c>
      <c r="O405" s="1" t="s">
        <v>2</v>
      </c>
      <c r="P405" s="1" t="s">
        <v>15</v>
      </c>
      <c r="Q405" s="5" t="s">
        <v>27</v>
      </c>
      <c r="R405" s="6">
        <v>3</v>
      </c>
      <c r="S405" s="6">
        <v>2288.65</v>
      </c>
      <c r="T405" s="6">
        <v>5126.576</v>
      </c>
      <c r="U405" s="3">
        <v>457.73</v>
      </c>
      <c r="V405" s="4" t="s">
        <v>40</v>
      </c>
    </row>
    <row r="406" spans="1:22" ht="18" customHeight="1" x14ac:dyDescent="0.2">
      <c r="A406" s="12" t="s">
        <v>52</v>
      </c>
      <c r="B406" s="12">
        <v>2020</v>
      </c>
      <c r="C406" s="12" t="s">
        <v>6</v>
      </c>
      <c r="D406" s="12" t="s">
        <v>65</v>
      </c>
      <c r="E406" s="12" t="s">
        <v>54</v>
      </c>
      <c r="F406" s="12" t="s">
        <v>55</v>
      </c>
      <c r="G406" s="12" t="s">
        <v>56</v>
      </c>
      <c r="H406" s="12" t="s">
        <v>57</v>
      </c>
      <c r="I406" s="12" t="s">
        <v>58</v>
      </c>
      <c r="J406" s="12">
        <v>288</v>
      </c>
      <c r="K406" s="12">
        <v>411.84000000000003</v>
      </c>
      <c r="L406" s="10"/>
      <c r="N406" s="1">
        <v>2022</v>
      </c>
      <c r="O406" s="1" t="s">
        <v>2</v>
      </c>
      <c r="P406" s="1" t="s">
        <v>32</v>
      </c>
      <c r="Q406" s="5" t="s">
        <v>32</v>
      </c>
      <c r="R406" s="6">
        <v>2</v>
      </c>
      <c r="S406" s="6">
        <v>6600</v>
      </c>
      <c r="T406" s="6">
        <v>7392</v>
      </c>
      <c r="U406" s="3">
        <v>1320</v>
      </c>
      <c r="V406" s="4" t="s">
        <v>42</v>
      </c>
    </row>
    <row r="407" spans="1:22" ht="18" customHeight="1" x14ac:dyDescent="0.2">
      <c r="A407" s="12" t="s">
        <v>52</v>
      </c>
      <c r="B407" s="12">
        <v>2020</v>
      </c>
      <c r="C407" s="12" t="s">
        <v>6</v>
      </c>
      <c r="D407" s="12" t="s">
        <v>65</v>
      </c>
      <c r="E407" s="12" t="s">
        <v>54</v>
      </c>
      <c r="F407" s="12" t="s">
        <v>55</v>
      </c>
      <c r="G407" s="12" t="s">
        <v>56</v>
      </c>
      <c r="H407" s="12" t="s">
        <v>57</v>
      </c>
      <c r="I407" s="12" t="s">
        <v>58</v>
      </c>
      <c r="J407" s="12">
        <v>315</v>
      </c>
      <c r="K407" s="12">
        <v>450.45</v>
      </c>
      <c r="L407" s="10"/>
      <c r="N407" s="1">
        <v>2022</v>
      </c>
      <c r="O407" s="1" t="s">
        <v>3</v>
      </c>
      <c r="P407" s="1" t="s">
        <v>14</v>
      </c>
      <c r="Q407" s="2" t="s">
        <v>36</v>
      </c>
      <c r="R407" s="3">
        <v>3566</v>
      </c>
      <c r="S407" s="3">
        <v>4577.3</v>
      </c>
      <c r="T407" s="3">
        <v>5126.576</v>
      </c>
      <c r="U407" s="3">
        <v>915.46</v>
      </c>
      <c r="V407" s="4" t="s">
        <v>42</v>
      </c>
    </row>
    <row r="408" spans="1:22" ht="18" customHeight="1" x14ac:dyDescent="0.2">
      <c r="A408" s="12" t="s">
        <v>59</v>
      </c>
      <c r="B408" s="12">
        <v>2020</v>
      </c>
      <c r="C408" s="12" t="s">
        <v>6</v>
      </c>
      <c r="D408" s="12" t="s">
        <v>65</v>
      </c>
      <c r="E408" s="12" t="s">
        <v>54</v>
      </c>
      <c r="F408" s="12" t="s">
        <v>55</v>
      </c>
      <c r="G408" s="12" t="s">
        <v>56</v>
      </c>
      <c r="H408" s="12" t="s">
        <v>57</v>
      </c>
      <c r="I408" s="12" t="s">
        <v>58</v>
      </c>
      <c r="J408" s="12">
        <v>285</v>
      </c>
      <c r="K408" s="12">
        <v>407.55</v>
      </c>
      <c r="L408" s="10"/>
      <c r="N408" s="1">
        <v>2022</v>
      </c>
      <c r="O408" s="1" t="s">
        <v>3</v>
      </c>
      <c r="P408" s="1" t="s">
        <v>14</v>
      </c>
      <c r="Q408" s="2" t="s">
        <v>37</v>
      </c>
      <c r="R408" s="3">
        <v>2498</v>
      </c>
      <c r="S408" s="3">
        <v>8000</v>
      </c>
      <c r="T408" s="3">
        <v>8960</v>
      </c>
      <c r="U408" s="3">
        <v>1600</v>
      </c>
      <c r="V408" s="4" t="s">
        <v>42</v>
      </c>
    </row>
    <row r="409" spans="1:22" ht="18" customHeight="1" x14ac:dyDescent="0.2">
      <c r="A409" s="12" t="s">
        <v>59</v>
      </c>
      <c r="B409" s="12">
        <v>2020</v>
      </c>
      <c r="C409" s="12" t="s">
        <v>6</v>
      </c>
      <c r="D409" s="12" t="s">
        <v>65</v>
      </c>
      <c r="E409" s="12" t="s">
        <v>54</v>
      </c>
      <c r="F409" s="12" t="s">
        <v>55</v>
      </c>
      <c r="G409" s="12" t="s">
        <v>56</v>
      </c>
      <c r="H409" s="12" t="s">
        <v>57</v>
      </c>
      <c r="I409" s="12" t="s">
        <v>58</v>
      </c>
      <c r="J409" s="12">
        <v>773</v>
      </c>
      <c r="K409" s="12">
        <v>1105.3899999999999</v>
      </c>
      <c r="L409" s="10"/>
      <c r="N409" s="1">
        <v>2022</v>
      </c>
      <c r="O409" s="1" t="s">
        <v>3</v>
      </c>
      <c r="P409" s="1" t="s">
        <v>13</v>
      </c>
      <c r="Q409" s="2" t="s">
        <v>35</v>
      </c>
      <c r="R409" s="3">
        <v>1245</v>
      </c>
      <c r="S409" s="3">
        <v>4577.2</v>
      </c>
      <c r="T409" s="3">
        <v>5126.4639999999999</v>
      </c>
      <c r="U409" s="3">
        <v>915.44</v>
      </c>
      <c r="V409" s="4" t="s">
        <v>42</v>
      </c>
    </row>
    <row r="410" spans="1:22" ht="18" customHeight="1" x14ac:dyDescent="0.2">
      <c r="A410" s="12" t="s">
        <v>52</v>
      </c>
      <c r="B410" s="12">
        <v>2020</v>
      </c>
      <c r="C410" s="12" t="s">
        <v>6</v>
      </c>
      <c r="D410" s="12" t="s">
        <v>65</v>
      </c>
      <c r="E410" s="12" t="s">
        <v>54</v>
      </c>
      <c r="F410" s="12" t="s">
        <v>55</v>
      </c>
      <c r="G410" s="12" t="s">
        <v>56</v>
      </c>
      <c r="H410" s="12" t="s">
        <v>57</v>
      </c>
      <c r="I410" s="12" t="s">
        <v>58</v>
      </c>
      <c r="J410" s="12">
        <v>806</v>
      </c>
      <c r="K410" s="12">
        <v>1152.58</v>
      </c>
      <c r="L410" s="10"/>
      <c r="N410" s="1">
        <v>2022</v>
      </c>
      <c r="O410" s="1" t="s">
        <v>3</v>
      </c>
      <c r="P410" s="1" t="s">
        <v>38</v>
      </c>
      <c r="Q410" s="5" t="s">
        <v>30</v>
      </c>
      <c r="R410" s="6">
        <v>644</v>
      </c>
      <c r="S410" s="6">
        <v>5743.5</v>
      </c>
      <c r="T410" s="6">
        <v>6432.72</v>
      </c>
      <c r="U410" s="3">
        <v>1148.7</v>
      </c>
      <c r="V410" s="4" t="s">
        <v>42</v>
      </c>
    </row>
    <row r="411" spans="1:22" ht="18" customHeight="1" x14ac:dyDescent="0.2">
      <c r="A411" s="12" t="s">
        <v>59</v>
      </c>
      <c r="B411" s="12">
        <v>2020</v>
      </c>
      <c r="C411" s="12" t="s">
        <v>6</v>
      </c>
      <c r="D411" s="12" t="s">
        <v>65</v>
      </c>
      <c r="E411" s="12" t="s">
        <v>54</v>
      </c>
      <c r="F411" s="12" t="s">
        <v>55</v>
      </c>
      <c r="G411" s="12" t="s">
        <v>56</v>
      </c>
      <c r="H411" s="12" t="s">
        <v>57</v>
      </c>
      <c r="I411" s="12" t="s">
        <v>58</v>
      </c>
      <c r="J411" s="12">
        <v>311</v>
      </c>
      <c r="K411" s="12">
        <v>444.73</v>
      </c>
      <c r="L411" s="10"/>
      <c r="N411" s="1">
        <v>2022</v>
      </c>
      <c r="O411" s="1" t="s">
        <v>3</v>
      </c>
      <c r="P411" s="1" t="s">
        <v>12</v>
      </c>
      <c r="Q411" s="5" t="s">
        <v>29</v>
      </c>
      <c r="R411" s="6">
        <v>643</v>
      </c>
      <c r="S411" s="6">
        <v>7000</v>
      </c>
      <c r="T411" s="6">
        <v>7840</v>
      </c>
      <c r="U411" s="3">
        <v>1400</v>
      </c>
      <c r="V411" s="4" t="s">
        <v>42</v>
      </c>
    </row>
    <row r="412" spans="1:22" ht="18" customHeight="1" x14ac:dyDescent="0.2">
      <c r="A412" s="12" t="s">
        <v>59</v>
      </c>
      <c r="B412" s="12">
        <v>2020</v>
      </c>
      <c r="C412" s="12" t="s">
        <v>6</v>
      </c>
      <c r="D412" s="12" t="s">
        <v>65</v>
      </c>
      <c r="E412" s="12" t="s">
        <v>54</v>
      </c>
      <c r="F412" s="12" t="s">
        <v>55</v>
      </c>
      <c r="G412" s="12" t="s">
        <v>56</v>
      </c>
      <c r="H412" s="12" t="s">
        <v>57</v>
      </c>
      <c r="I412" s="12" t="s">
        <v>58</v>
      </c>
      <c r="J412" s="12">
        <v>359</v>
      </c>
      <c r="K412" s="12">
        <v>513.37</v>
      </c>
      <c r="L412" s="10"/>
      <c r="N412" s="1">
        <v>2022</v>
      </c>
      <c r="O412" s="1" t="s">
        <v>3</v>
      </c>
      <c r="P412" s="1" t="s">
        <v>38</v>
      </c>
      <c r="Q412" s="5" t="s">
        <v>31</v>
      </c>
      <c r="R412" s="6">
        <v>455</v>
      </c>
      <c r="S412" s="6">
        <v>4578.6000000000004</v>
      </c>
      <c r="T412" s="6">
        <v>5128.0320000000002</v>
      </c>
      <c r="U412" s="3">
        <v>915.72000000000014</v>
      </c>
      <c r="V412" s="4" t="s">
        <v>42</v>
      </c>
    </row>
    <row r="413" spans="1:22" ht="18" customHeight="1" x14ac:dyDescent="0.2">
      <c r="A413" s="12" t="s">
        <v>59</v>
      </c>
      <c r="B413" s="12">
        <v>2020</v>
      </c>
      <c r="C413" s="12" t="s">
        <v>6</v>
      </c>
      <c r="D413" s="12" t="s">
        <v>65</v>
      </c>
      <c r="E413" s="12" t="s">
        <v>54</v>
      </c>
      <c r="F413" s="12" t="s">
        <v>55</v>
      </c>
      <c r="G413" s="12" t="s">
        <v>56</v>
      </c>
      <c r="H413" s="12" t="s">
        <v>57</v>
      </c>
      <c r="I413" s="12" t="s">
        <v>58</v>
      </c>
      <c r="J413" s="12">
        <v>287</v>
      </c>
      <c r="K413" s="12">
        <v>410.40999999999997</v>
      </c>
      <c r="L413" s="10"/>
      <c r="N413" s="1">
        <v>2022</v>
      </c>
      <c r="O413" s="1" t="s">
        <v>3</v>
      </c>
      <c r="P413" s="1" t="s">
        <v>12</v>
      </c>
      <c r="Q413" s="5" t="s">
        <v>28</v>
      </c>
      <c r="R413" s="7">
        <v>345</v>
      </c>
      <c r="S413" s="7">
        <v>7000</v>
      </c>
      <c r="T413" s="7">
        <v>7840</v>
      </c>
      <c r="U413" s="3">
        <v>1400</v>
      </c>
      <c r="V413" s="4" t="s">
        <v>42</v>
      </c>
    </row>
    <row r="414" spans="1:22" ht="18" customHeight="1" x14ac:dyDescent="0.2">
      <c r="A414" s="12" t="s">
        <v>59</v>
      </c>
      <c r="B414" s="12">
        <v>2020</v>
      </c>
      <c r="C414" s="12" t="s">
        <v>5</v>
      </c>
      <c r="D414" s="12" t="s">
        <v>65</v>
      </c>
      <c r="E414" s="12" t="s">
        <v>54</v>
      </c>
      <c r="F414" s="12" t="s">
        <v>55</v>
      </c>
      <c r="G414" s="12" t="s">
        <v>56</v>
      </c>
      <c r="H414" s="12" t="s">
        <v>57</v>
      </c>
      <c r="I414" s="12" t="s">
        <v>58</v>
      </c>
      <c r="J414" s="12">
        <v>320</v>
      </c>
      <c r="K414" s="12">
        <v>457.6</v>
      </c>
      <c r="L414" s="10"/>
      <c r="N414" s="1">
        <v>2022</v>
      </c>
      <c r="O414" s="1" t="s">
        <v>3</v>
      </c>
      <c r="P414" s="1" t="s">
        <v>13</v>
      </c>
      <c r="Q414" s="2" t="s">
        <v>33</v>
      </c>
      <c r="R414" s="3">
        <v>122</v>
      </c>
      <c r="S414" s="3">
        <v>100</v>
      </c>
      <c r="T414" s="3">
        <v>112</v>
      </c>
      <c r="U414" s="3">
        <v>20</v>
      </c>
      <c r="V414" s="4" t="s">
        <v>42</v>
      </c>
    </row>
    <row r="415" spans="1:22" ht="18" customHeight="1" x14ac:dyDescent="0.2">
      <c r="A415" s="12" t="s">
        <v>59</v>
      </c>
      <c r="B415" s="12">
        <v>2020</v>
      </c>
      <c r="C415" s="12" t="s">
        <v>5</v>
      </c>
      <c r="D415" s="12" t="s">
        <v>65</v>
      </c>
      <c r="E415" s="12" t="s">
        <v>54</v>
      </c>
      <c r="F415" s="12" t="s">
        <v>55</v>
      </c>
      <c r="G415" s="12" t="s">
        <v>56</v>
      </c>
      <c r="H415" s="12" t="s">
        <v>57</v>
      </c>
      <c r="I415" s="12" t="s">
        <v>58</v>
      </c>
      <c r="J415" s="12">
        <v>290</v>
      </c>
      <c r="K415" s="12">
        <v>414.7</v>
      </c>
      <c r="L415" s="10"/>
      <c r="N415" s="1">
        <v>2022</v>
      </c>
      <c r="O415" s="1" t="s">
        <v>3</v>
      </c>
      <c r="P415" s="1" t="s">
        <v>15</v>
      </c>
      <c r="Q415" s="5" t="s">
        <v>26</v>
      </c>
      <c r="R415" s="6">
        <v>78</v>
      </c>
      <c r="S415" s="6">
        <v>2288.6</v>
      </c>
      <c r="T415" s="6">
        <v>5126.4639999999999</v>
      </c>
      <c r="U415" s="3">
        <v>457.72</v>
      </c>
      <c r="V415" s="4" t="s">
        <v>42</v>
      </c>
    </row>
    <row r="416" spans="1:22" ht="18" customHeight="1" x14ac:dyDescent="0.2">
      <c r="A416" s="12" t="s">
        <v>63</v>
      </c>
      <c r="B416" s="12">
        <v>2020</v>
      </c>
      <c r="C416" s="12" t="s">
        <v>5</v>
      </c>
      <c r="D416" s="12" t="s">
        <v>65</v>
      </c>
      <c r="E416" s="12" t="s">
        <v>54</v>
      </c>
      <c r="F416" s="12" t="s">
        <v>55</v>
      </c>
      <c r="G416" s="12" t="s">
        <v>56</v>
      </c>
      <c r="H416" s="12" t="s">
        <v>57</v>
      </c>
      <c r="I416" s="12" t="s">
        <v>58</v>
      </c>
      <c r="J416" s="12">
        <v>316</v>
      </c>
      <c r="K416" s="12">
        <v>526.24</v>
      </c>
      <c r="L416" s="10"/>
      <c r="N416" s="1">
        <v>2022</v>
      </c>
      <c r="O416" s="1" t="s">
        <v>3</v>
      </c>
      <c r="P416" s="1" t="s">
        <v>15</v>
      </c>
      <c r="Q416" s="5" t="s">
        <v>24</v>
      </c>
      <c r="R416" s="6">
        <v>76</v>
      </c>
      <c r="S416" s="6">
        <v>2288.4499999999998</v>
      </c>
      <c r="T416" s="6">
        <v>5126.1279999999997</v>
      </c>
      <c r="U416" s="3">
        <v>457.69</v>
      </c>
      <c r="V416" s="4" t="s">
        <v>42</v>
      </c>
    </row>
    <row r="417" spans="1:22" ht="18" customHeight="1" x14ac:dyDescent="0.2">
      <c r="A417" s="12" t="s">
        <v>52</v>
      </c>
      <c r="B417" s="12">
        <v>2020</v>
      </c>
      <c r="C417" s="12" t="s">
        <v>5</v>
      </c>
      <c r="D417" s="12" t="s">
        <v>65</v>
      </c>
      <c r="E417" s="12" t="s">
        <v>54</v>
      </c>
      <c r="F417" s="12" t="s">
        <v>55</v>
      </c>
      <c r="G417" s="12" t="s">
        <v>56</v>
      </c>
      <c r="H417" s="12" t="s">
        <v>57</v>
      </c>
      <c r="I417" s="12" t="s">
        <v>58</v>
      </c>
      <c r="J417" s="12">
        <v>364</v>
      </c>
      <c r="K417" s="12">
        <v>526.24</v>
      </c>
      <c r="L417" s="10"/>
      <c r="N417" s="1">
        <v>2022</v>
      </c>
      <c r="O417" s="1" t="s">
        <v>3</v>
      </c>
      <c r="P417" s="1" t="s">
        <v>15</v>
      </c>
      <c r="Q417" s="5" t="s">
        <v>25</v>
      </c>
      <c r="R417" s="6">
        <v>46</v>
      </c>
      <c r="S417" s="6">
        <v>100</v>
      </c>
      <c r="T417" s="6">
        <v>224</v>
      </c>
      <c r="U417" s="3">
        <v>20</v>
      </c>
      <c r="V417" s="4" t="s">
        <v>42</v>
      </c>
    </row>
    <row r="418" spans="1:22" ht="18" customHeight="1" x14ac:dyDescent="0.2">
      <c r="A418" s="12" t="s">
        <v>63</v>
      </c>
      <c r="B418" s="12">
        <v>2020</v>
      </c>
      <c r="C418" s="12" t="s">
        <v>5</v>
      </c>
      <c r="D418" s="12" t="s">
        <v>65</v>
      </c>
      <c r="E418" s="12" t="s">
        <v>54</v>
      </c>
      <c r="F418" s="12" t="s">
        <v>55</v>
      </c>
      <c r="G418" s="12" t="s">
        <v>56</v>
      </c>
      <c r="H418" s="12" t="s">
        <v>57</v>
      </c>
      <c r="I418" s="12" t="s">
        <v>58</v>
      </c>
      <c r="J418" s="12">
        <v>292</v>
      </c>
      <c r="K418" s="12">
        <v>526.24</v>
      </c>
      <c r="L418" s="10"/>
      <c r="N418" s="1">
        <v>2022</v>
      </c>
      <c r="O418" s="1" t="s">
        <v>3</v>
      </c>
      <c r="P418" s="1" t="s">
        <v>15</v>
      </c>
      <c r="Q418" s="5" t="s">
        <v>23</v>
      </c>
      <c r="R418" s="6">
        <v>34</v>
      </c>
      <c r="S418" s="6">
        <v>2288.4</v>
      </c>
      <c r="T418" s="6">
        <v>5126.0160000000005</v>
      </c>
      <c r="U418" s="3">
        <v>457.68000000000006</v>
      </c>
      <c r="V418" s="4" t="s">
        <v>42</v>
      </c>
    </row>
    <row r="419" spans="1:22" ht="18" customHeight="1" x14ac:dyDescent="0.2">
      <c r="A419" s="12" t="s">
        <v>59</v>
      </c>
      <c r="B419" s="12">
        <v>2020</v>
      </c>
      <c r="C419" s="12" t="s">
        <v>5</v>
      </c>
      <c r="D419" s="12" t="s">
        <v>65</v>
      </c>
      <c r="E419" s="12" t="s">
        <v>54</v>
      </c>
      <c r="F419" s="12" t="s">
        <v>55</v>
      </c>
      <c r="G419" s="12" t="s">
        <v>56</v>
      </c>
      <c r="H419" s="12" t="s">
        <v>57</v>
      </c>
      <c r="I419" s="12" t="s">
        <v>58</v>
      </c>
      <c r="J419" s="12">
        <v>991</v>
      </c>
      <c r="K419" s="12">
        <v>1417.13</v>
      </c>
      <c r="L419" s="10"/>
      <c r="N419" s="1">
        <v>2022</v>
      </c>
      <c r="O419" s="1" t="s">
        <v>3</v>
      </c>
      <c r="P419" s="1" t="s">
        <v>13</v>
      </c>
      <c r="Q419" s="2" t="s">
        <v>34</v>
      </c>
      <c r="R419" s="3">
        <v>7</v>
      </c>
      <c r="S419" s="3">
        <v>200</v>
      </c>
      <c r="T419" s="3">
        <v>224</v>
      </c>
      <c r="U419" s="3">
        <v>40</v>
      </c>
      <c r="V419" s="4" t="s">
        <v>42</v>
      </c>
    </row>
    <row r="420" spans="1:22" ht="18" customHeight="1" x14ac:dyDescent="0.2">
      <c r="A420" s="12" t="s">
        <v>61</v>
      </c>
      <c r="B420" s="12">
        <v>2020</v>
      </c>
      <c r="C420" s="12" t="s">
        <v>5</v>
      </c>
      <c r="D420" s="12" t="s">
        <v>65</v>
      </c>
      <c r="E420" s="12" t="s">
        <v>54</v>
      </c>
      <c r="F420" s="12" t="s">
        <v>55</v>
      </c>
      <c r="G420" s="12" t="s">
        <v>56</v>
      </c>
      <c r="H420" s="12" t="s">
        <v>57</v>
      </c>
      <c r="I420" s="12" t="s">
        <v>58</v>
      </c>
      <c r="J420" s="12">
        <v>1024</v>
      </c>
      <c r="K420" s="12">
        <v>1464.32</v>
      </c>
      <c r="L420" s="10"/>
      <c r="N420" s="1">
        <v>2022</v>
      </c>
      <c r="O420" s="1" t="s">
        <v>3</v>
      </c>
      <c r="P420" s="1" t="s">
        <v>15</v>
      </c>
      <c r="Q420" s="5" t="s">
        <v>27</v>
      </c>
      <c r="R420" s="6">
        <v>3</v>
      </c>
      <c r="S420" s="6">
        <v>2288.65</v>
      </c>
      <c r="T420" s="6">
        <v>5126.576</v>
      </c>
      <c r="U420" s="3">
        <v>457.73</v>
      </c>
      <c r="V420" s="4" t="s">
        <v>42</v>
      </c>
    </row>
    <row r="421" spans="1:22" ht="18" customHeight="1" x14ac:dyDescent="0.2">
      <c r="A421" s="12" t="s">
        <v>52</v>
      </c>
      <c r="B421" s="12">
        <v>2020</v>
      </c>
      <c r="C421" s="12" t="s">
        <v>5</v>
      </c>
      <c r="D421" s="12" t="s">
        <v>65</v>
      </c>
      <c r="E421" s="12" t="s">
        <v>54</v>
      </c>
      <c r="F421" s="12" t="s">
        <v>55</v>
      </c>
      <c r="G421" s="12" t="s">
        <v>56</v>
      </c>
      <c r="H421" s="12" t="s">
        <v>57</v>
      </c>
      <c r="I421" s="12" t="s">
        <v>58</v>
      </c>
      <c r="J421" s="12">
        <v>294</v>
      </c>
      <c r="K421" s="12">
        <v>420.42</v>
      </c>
      <c r="L421" s="10"/>
      <c r="N421" s="1">
        <v>2022</v>
      </c>
      <c r="O421" s="1" t="s">
        <v>3</v>
      </c>
      <c r="P421" s="1" t="s">
        <v>32</v>
      </c>
      <c r="Q421" s="5" t="s">
        <v>32</v>
      </c>
      <c r="R421" s="6">
        <v>2</v>
      </c>
      <c r="S421" s="6">
        <v>7920</v>
      </c>
      <c r="T421" s="6">
        <v>7392</v>
      </c>
      <c r="U421" s="3">
        <v>1584</v>
      </c>
      <c r="V421" s="4" t="s">
        <v>42</v>
      </c>
    </row>
    <row r="422" spans="1:22" ht="18" customHeight="1" x14ac:dyDescent="0.2">
      <c r="A422" s="12" t="s">
        <v>52</v>
      </c>
      <c r="B422" s="12">
        <v>2020</v>
      </c>
      <c r="C422" s="12" t="s">
        <v>5</v>
      </c>
      <c r="D422" s="12" t="s">
        <v>65</v>
      </c>
      <c r="E422" s="12" t="s">
        <v>54</v>
      </c>
      <c r="F422" s="12" t="s">
        <v>55</v>
      </c>
      <c r="G422" s="12" t="s">
        <v>56</v>
      </c>
      <c r="H422" s="12" t="s">
        <v>57</v>
      </c>
      <c r="I422" s="12" t="s">
        <v>58</v>
      </c>
      <c r="J422" s="12">
        <v>321</v>
      </c>
      <c r="K422" s="12">
        <v>459.03</v>
      </c>
      <c r="L422" s="10"/>
      <c r="N422" s="1">
        <v>2022</v>
      </c>
      <c r="O422" s="1" t="s">
        <v>4</v>
      </c>
      <c r="P422" s="1" t="s">
        <v>14</v>
      </c>
      <c r="Q422" s="2" t="s">
        <v>36</v>
      </c>
      <c r="R422" s="3">
        <v>3566</v>
      </c>
      <c r="S422" s="3">
        <v>4577.3</v>
      </c>
      <c r="T422" s="3">
        <v>5126.576</v>
      </c>
      <c r="U422" s="3">
        <v>915.46</v>
      </c>
      <c r="V422" s="4" t="s">
        <v>40</v>
      </c>
    </row>
    <row r="423" spans="1:22" ht="18" customHeight="1" x14ac:dyDescent="0.2">
      <c r="A423" s="12" t="s">
        <v>52</v>
      </c>
      <c r="B423" s="12">
        <v>2020</v>
      </c>
      <c r="C423" s="12" t="s">
        <v>5</v>
      </c>
      <c r="D423" s="12" t="s">
        <v>65</v>
      </c>
      <c r="E423" s="12" t="s">
        <v>54</v>
      </c>
      <c r="F423" s="12" t="s">
        <v>55</v>
      </c>
      <c r="G423" s="12" t="s">
        <v>56</v>
      </c>
      <c r="H423" s="12" t="s">
        <v>57</v>
      </c>
      <c r="I423" s="12" t="s">
        <v>58</v>
      </c>
      <c r="J423" s="12">
        <v>363</v>
      </c>
      <c r="K423" s="12">
        <v>519.09</v>
      </c>
      <c r="L423" s="10"/>
      <c r="N423" s="1">
        <v>2022</v>
      </c>
      <c r="O423" s="1" t="s">
        <v>4</v>
      </c>
      <c r="P423" s="1" t="s">
        <v>14</v>
      </c>
      <c r="Q423" s="2" t="s">
        <v>37</v>
      </c>
      <c r="R423" s="3">
        <v>2498</v>
      </c>
      <c r="S423" s="3">
        <v>8800</v>
      </c>
      <c r="T423" s="3">
        <v>8960</v>
      </c>
      <c r="U423" s="3">
        <v>1760</v>
      </c>
      <c r="V423" s="4" t="s">
        <v>40</v>
      </c>
    </row>
    <row r="424" spans="1:22" ht="18" customHeight="1" x14ac:dyDescent="0.2">
      <c r="A424" s="12" t="s">
        <v>59</v>
      </c>
      <c r="B424" s="12">
        <v>2020</v>
      </c>
      <c r="C424" s="12" t="s">
        <v>5</v>
      </c>
      <c r="D424" s="12" t="s">
        <v>65</v>
      </c>
      <c r="E424" s="12" t="s">
        <v>54</v>
      </c>
      <c r="F424" s="12" t="s">
        <v>55</v>
      </c>
      <c r="G424" s="12" t="s">
        <v>56</v>
      </c>
      <c r="H424" s="12" t="s">
        <v>57</v>
      </c>
      <c r="I424" s="12" t="s">
        <v>58</v>
      </c>
      <c r="J424" s="12">
        <v>291</v>
      </c>
      <c r="K424" s="12">
        <v>416.13</v>
      </c>
      <c r="L424" s="10"/>
      <c r="N424" s="1">
        <v>2022</v>
      </c>
      <c r="O424" s="1" t="s">
        <v>4</v>
      </c>
      <c r="P424" s="1" t="s">
        <v>13</v>
      </c>
      <c r="Q424" s="2" t="s">
        <v>35</v>
      </c>
      <c r="R424" s="3">
        <v>1245</v>
      </c>
      <c r="S424" s="3">
        <v>5034.92</v>
      </c>
      <c r="T424" s="3">
        <v>5126.4639999999999</v>
      </c>
      <c r="U424" s="3">
        <v>1006.984</v>
      </c>
      <c r="V424" s="4" t="s">
        <v>40</v>
      </c>
    </row>
    <row r="425" spans="1:22" ht="18" customHeight="1" x14ac:dyDescent="0.2">
      <c r="A425" s="12" t="s">
        <v>63</v>
      </c>
      <c r="B425" s="12">
        <v>2020</v>
      </c>
      <c r="C425" s="12" t="s">
        <v>5</v>
      </c>
      <c r="D425" s="12" t="s">
        <v>65</v>
      </c>
      <c r="E425" s="12" t="s">
        <v>54</v>
      </c>
      <c r="F425" s="12" t="s">
        <v>55</v>
      </c>
      <c r="G425" s="12" t="s">
        <v>56</v>
      </c>
      <c r="H425" s="12" t="s">
        <v>57</v>
      </c>
      <c r="I425" s="12" t="s">
        <v>58</v>
      </c>
      <c r="J425" s="12">
        <v>772</v>
      </c>
      <c r="K425" s="12">
        <v>1103.96</v>
      </c>
      <c r="L425" s="10"/>
      <c r="N425" s="1">
        <v>2022</v>
      </c>
      <c r="O425" s="1" t="s">
        <v>4</v>
      </c>
      <c r="P425" s="1" t="s">
        <v>38</v>
      </c>
      <c r="Q425" s="5" t="s">
        <v>30</v>
      </c>
      <c r="R425" s="6">
        <v>644</v>
      </c>
      <c r="S425" s="6">
        <v>6317.85</v>
      </c>
      <c r="T425" s="6">
        <v>6432.72</v>
      </c>
      <c r="U425" s="3">
        <v>1263.5700000000002</v>
      </c>
      <c r="V425" s="4" t="s">
        <v>40</v>
      </c>
    </row>
    <row r="426" spans="1:22" ht="18" customHeight="1" x14ac:dyDescent="0.2">
      <c r="A426" s="12" t="s">
        <v>52</v>
      </c>
      <c r="B426" s="12">
        <v>2020</v>
      </c>
      <c r="C426" s="12" t="s">
        <v>5</v>
      </c>
      <c r="D426" s="12" t="s">
        <v>65</v>
      </c>
      <c r="E426" s="12" t="s">
        <v>54</v>
      </c>
      <c r="F426" s="12" t="s">
        <v>55</v>
      </c>
      <c r="G426" s="12" t="s">
        <v>56</v>
      </c>
      <c r="H426" s="12" t="s">
        <v>57</v>
      </c>
      <c r="I426" s="12" t="s">
        <v>58</v>
      </c>
      <c r="J426" s="12">
        <v>805</v>
      </c>
      <c r="K426" s="12">
        <v>1151.1500000000001</v>
      </c>
      <c r="L426" s="10"/>
      <c r="N426" s="1">
        <v>2022</v>
      </c>
      <c r="O426" s="1" t="s">
        <v>4</v>
      </c>
      <c r="P426" s="1" t="s">
        <v>12</v>
      </c>
      <c r="Q426" s="5" t="s">
        <v>29</v>
      </c>
      <c r="R426" s="6">
        <v>643</v>
      </c>
      <c r="S426" s="6">
        <v>7700</v>
      </c>
      <c r="T426" s="6">
        <v>7840</v>
      </c>
      <c r="U426" s="3">
        <v>1540</v>
      </c>
      <c r="V426" s="4" t="s">
        <v>40</v>
      </c>
    </row>
    <row r="427" spans="1:22" ht="18" customHeight="1" x14ac:dyDescent="0.2">
      <c r="A427" s="12" t="s">
        <v>63</v>
      </c>
      <c r="B427" s="12">
        <v>2020</v>
      </c>
      <c r="C427" s="12" t="s">
        <v>5</v>
      </c>
      <c r="D427" s="12" t="s">
        <v>65</v>
      </c>
      <c r="E427" s="12" t="s">
        <v>54</v>
      </c>
      <c r="F427" s="12" t="s">
        <v>55</v>
      </c>
      <c r="G427" s="12" t="s">
        <v>56</v>
      </c>
      <c r="H427" s="12" t="s">
        <v>57</v>
      </c>
      <c r="I427" s="12" t="s">
        <v>58</v>
      </c>
      <c r="J427" s="12">
        <v>859</v>
      </c>
      <c r="K427" s="12">
        <v>1228.3699999999999</v>
      </c>
      <c r="L427" s="10"/>
      <c r="N427" s="1">
        <v>2022</v>
      </c>
      <c r="O427" s="1" t="s">
        <v>4</v>
      </c>
      <c r="P427" s="1" t="s">
        <v>38</v>
      </c>
      <c r="Q427" s="5" t="s">
        <v>31</v>
      </c>
      <c r="R427" s="6">
        <v>455</v>
      </c>
      <c r="S427" s="6">
        <v>5036.46</v>
      </c>
      <c r="T427" s="6">
        <v>5128.0320000000002</v>
      </c>
      <c r="U427" s="3">
        <v>1007.292</v>
      </c>
      <c r="V427" s="4" t="s">
        <v>42</v>
      </c>
    </row>
    <row r="428" spans="1:22" ht="18" customHeight="1" x14ac:dyDescent="0.2">
      <c r="A428" s="12" t="s">
        <v>59</v>
      </c>
      <c r="B428" s="12">
        <v>2020</v>
      </c>
      <c r="C428" s="12" t="s">
        <v>5</v>
      </c>
      <c r="D428" s="12" t="s">
        <v>65</v>
      </c>
      <c r="E428" s="12" t="s">
        <v>54</v>
      </c>
      <c r="F428" s="12" t="s">
        <v>55</v>
      </c>
      <c r="G428" s="12" t="s">
        <v>56</v>
      </c>
      <c r="H428" s="12" t="s">
        <v>57</v>
      </c>
      <c r="I428" s="12" t="s">
        <v>58</v>
      </c>
      <c r="J428" s="12">
        <v>317</v>
      </c>
      <c r="K428" s="12">
        <v>453.31</v>
      </c>
      <c r="L428" s="10"/>
      <c r="N428" s="1">
        <v>2022</v>
      </c>
      <c r="O428" s="1" t="s">
        <v>4</v>
      </c>
      <c r="P428" s="1" t="s">
        <v>12</v>
      </c>
      <c r="Q428" s="5" t="s">
        <v>28</v>
      </c>
      <c r="R428" s="7">
        <v>345</v>
      </c>
      <c r="S428" s="7">
        <v>7700</v>
      </c>
      <c r="T428" s="7">
        <v>7840</v>
      </c>
      <c r="U428" s="3">
        <v>1540</v>
      </c>
      <c r="V428" s="4" t="s">
        <v>42</v>
      </c>
    </row>
    <row r="429" spans="1:22" ht="18" customHeight="1" x14ac:dyDescent="0.2">
      <c r="A429" s="12" t="s">
        <v>59</v>
      </c>
      <c r="B429" s="12">
        <v>2020</v>
      </c>
      <c r="C429" s="12" t="s">
        <v>5</v>
      </c>
      <c r="D429" s="12" t="s">
        <v>65</v>
      </c>
      <c r="E429" s="12" t="s">
        <v>54</v>
      </c>
      <c r="F429" s="12" t="s">
        <v>55</v>
      </c>
      <c r="G429" s="12" t="s">
        <v>56</v>
      </c>
      <c r="H429" s="12" t="s">
        <v>57</v>
      </c>
      <c r="I429" s="12" t="s">
        <v>58</v>
      </c>
      <c r="J429" s="12">
        <v>365</v>
      </c>
      <c r="K429" s="12">
        <v>521.95000000000005</v>
      </c>
      <c r="L429" s="10"/>
      <c r="N429" s="1">
        <v>2022</v>
      </c>
      <c r="O429" s="1" t="s">
        <v>4</v>
      </c>
      <c r="P429" s="1" t="s">
        <v>13</v>
      </c>
      <c r="Q429" s="2" t="s">
        <v>33</v>
      </c>
      <c r="R429" s="3">
        <v>122</v>
      </c>
      <c r="S429" s="3">
        <v>110</v>
      </c>
      <c r="T429" s="3">
        <v>112</v>
      </c>
      <c r="U429" s="3">
        <v>22</v>
      </c>
      <c r="V429" s="4" t="s">
        <v>42</v>
      </c>
    </row>
    <row r="430" spans="1:22" ht="18" customHeight="1" x14ac:dyDescent="0.2">
      <c r="A430" s="12" t="s">
        <v>59</v>
      </c>
      <c r="B430" s="12">
        <v>2020</v>
      </c>
      <c r="C430" s="12" t="s">
        <v>5</v>
      </c>
      <c r="D430" s="12" t="s">
        <v>65</v>
      </c>
      <c r="E430" s="12" t="s">
        <v>54</v>
      </c>
      <c r="F430" s="12" t="s">
        <v>55</v>
      </c>
      <c r="G430" s="12" t="s">
        <v>56</v>
      </c>
      <c r="H430" s="12" t="s">
        <v>57</v>
      </c>
      <c r="I430" s="12" t="s">
        <v>58</v>
      </c>
      <c r="J430" s="12">
        <v>293</v>
      </c>
      <c r="K430" s="12">
        <v>418.99</v>
      </c>
      <c r="L430" s="10"/>
      <c r="N430" s="1">
        <v>2022</v>
      </c>
      <c r="O430" s="1" t="s">
        <v>4</v>
      </c>
      <c r="P430" s="1" t="s">
        <v>15</v>
      </c>
      <c r="Q430" s="5" t="s">
        <v>26</v>
      </c>
      <c r="R430" s="6">
        <v>78</v>
      </c>
      <c r="S430" s="6">
        <v>2517.46</v>
      </c>
      <c r="T430" s="6">
        <v>5126.4639999999999</v>
      </c>
      <c r="U430" s="3">
        <v>503.49200000000002</v>
      </c>
      <c r="V430" s="4" t="s">
        <v>42</v>
      </c>
    </row>
    <row r="431" spans="1:22" ht="18" customHeight="1" x14ac:dyDescent="0.2">
      <c r="A431" s="12" t="s">
        <v>61</v>
      </c>
      <c r="B431" s="12">
        <v>2020</v>
      </c>
      <c r="C431" s="12" t="s">
        <v>2</v>
      </c>
      <c r="D431" s="12" t="s">
        <v>65</v>
      </c>
      <c r="E431" s="12" t="s">
        <v>54</v>
      </c>
      <c r="F431" s="12" t="s">
        <v>55</v>
      </c>
      <c r="G431" s="12" t="s">
        <v>56</v>
      </c>
      <c r="H431" s="12" t="s">
        <v>57</v>
      </c>
      <c r="I431" s="12" t="s">
        <v>58</v>
      </c>
      <c r="J431" s="12">
        <v>332</v>
      </c>
      <c r="K431" s="12">
        <v>474.76</v>
      </c>
      <c r="L431" s="10"/>
      <c r="N431" s="1">
        <v>2022</v>
      </c>
      <c r="O431" s="1" t="s">
        <v>4</v>
      </c>
      <c r="P431" s="1" t="s">
        <v>15</v>
      </c>
      <c r="Q431" s="5" t="s">
        <v>24</v>
      </c>
      <c r="R431" s="6">
        <v>76</v>
      </c>
      <c r="S431" s="6">
        <v>2288.4499999999998</v>
      </c>
      <c r="T431" s="6">
        <v>5126.1279999999997</v>
      </c>
      <c r="U431" s="3">
        <v>457.69</v>
      </c>
      <c r="V431" s="4" t="s">
        <v>42</v>
      </c>
    </row>
    <row r="432" spans="1:22" ht="18" customHeight="1" x14ac:dyDescent="0.2">
      <c r="A432" s="12" t="s">
        <v>52</v>
      </c>
      <c r="B432" s="12">
        <v>2020</v>
      </c>
      <c r="C432" s="12" t="s">
        <v>2</v>
      </c>
      <c r="D432" s="12" t="s">
        <v>65</v>
      </c>
      <c r="E432" s="12" t="s">
        <v>54</v>
      </c>
      <c r="F432" s="12" t="s">
        <v>55</v>
      </c>
      <c r="G432" s="12" t="s">
        <v>56</v>
      </c>
      <c r="H432" s="12" t="s">
        <v>57</v>
      </c>
      <c r="I432" s="12" t="s">
        <v>58</v>
      </c>
      <c r="J432" s="12">
        <v>134</v>
      </c>
      <c r="K432" s="12">
        <v>191.62</v>
      </c>
      <c r="L432" s="10"/>
      <c r="N432" s="1">
        <v>2022</v>
      </c>
      <c r="O432" s="1" t="s">
        <v>4</v>
      </c>
      <c r="P432" s="1" t="s">
        <v>15</v>
      </c>
      <c r="Q432" s="5" t="s">
        <v>25</v>
      </c>
      <c r="R432" s="6">
        <v>46</v>
      </c>
      <c r="S432" s="6">
        <v>100</v>
      </c>
      <c r="T432" s="6">
        <v>224</v>
      </c>
      <c r="U432" s="3">
        <v>20</v>
      </c>
      <c r="V432" s="4" t="s">
        <v>42</v>
      </c>
    </row>
    <row r="433" spans="1:22" ht="18" customHeight="1" x14ac:dyDescent="0.2">
      <c r="A433" s="12" t="s">
        <v>59</v>
      </c>
      <c r="B433" s="12">
        <v>2020</v>
      </c>
      <c r="C433" s="12" t="s">
        <v>2</v>
      </c>
      <c r="D433" s="12" t="s">
        <v>65</v>
      </c>
      <c r="E433" s="12" t="s">
        <v>54</v>
      </c>
      <c r="F433" s="12" t="s">
        <v>55</v>
      </c>
      <c r="G433" s="12" t="s">
        <v>56</v>
      </c>
      <c r="H433" s="12" t="s">
        <v>57</v>
      </c>
      <c r="I433" s="12" t="s">
        <v>58</v>
      </c>
      <c r="J433" s="12">
        <v>308</v>
      </c>
      <c r="K433" s="12">
        <v>440.44</v>
      </c>
      <c r="L433" s="10"/>
      <c r="N433" s="1">
        <v>2022</v>
      </c>
      <c r="O433" s="1" t="s">
        <v>4</v>
      </c>
      <c r="P433" s="1" t="s">
        <v>15</v>
      </c>
      <c r="Q433" s="5" t="s">
        <v>23</v>
      </c>
      <c r="R433" s="6">
        <v>34</v>
      </c>
      <c r="S433" s="6">
        <v>2288.4</v>
      </c>
      <c r="T433" s="6">
        <v>5126.0160000000005</v>
      </c>
      <c r="U433" s="3">
        <v>457.68000000000006</v>
      </c>
      <c r="V433" s="4" t="s">
        <v>42</v>
      </c>
    </row>
    <row r="434" spans="1:22" ht="18" customHeight="1" x14ac:dyDescent="0.2">
      <c r="A434" s="12" t="s">
        <v>61</v>
      </c>
      <c r="B434" s="12">
        <v>2020</v>
      </c>
      <c r="C434" s="12" t="s">
        <v>2</v>
      </c>
      <c r="D434" s="12" t="s">
        <v>65</v>
      </c>
      <c r="E434" s="12" t="s">
        <v>54</v>
      </c>
      <c r="F434" s="12" t="s">
        <v>55</v>
      </c>
      <c r="G434" s="12" t="s">
        <v>56</v>
      </c>
      <c r="H434" s="12" t="s">
        <v>57</v>
      </c>
      <c r="I434" s="12" t="s">
        <v>58</v>
      </c>
      <c r="J434" s="12">
        <v>334</v>
      </c>
      <c r="K434" s="12">
        <v>526.24</v>
      </c>
      <c r="L434" s="10"/>
      <c r="N434" s="1">
        <v>2022</v>
      </c>
      <c r="O434" s="1" t="s">
        <v>4</v>
      </c>
      <c r="P434" s="1" t="s">
        <v>13</v>
      </c>
      <c r="Q434" s="2" t="s">
        <v>34</v>
      </c>
      <c r="R434" s="3">
        <v>7</v>
      </c>
      <c r="S434" s="3">
        <v>200</v>
      </c>
      <c r="T434" s="3">
        <v>224</v>
      </c>
      <c r="U434" s="3">
        <v>40</v>
      </c>
      <c r="V434" s="4" t="s">
        <v>42</v>
      </c>
    </row>
    <row r="435" spans="1:22" ht="18" customHeight="1" x14ac:dyDescent="0.2">
      <c r="A435" s="12" t="s">
        <v>61</v>
      </c>
      <c r="B435" s="12">
        <v>2020</v>
      </c>
      <c r="C435" s="12" t="s">
        <v>2</v>
      </c>
      <c r="D435" s="12" t="s">
        <v>65</v>
      </c>
      <c r="E435" s="12" t="s">
        <v>54</v>
      </c>
      <c r="F435" s="12" t="s">
        <v>55</v>
      </c>
      <c r="G435" s="12" t="s">
        <v>56</v>
      </c>
      <c r="H435" s="12" t="s">
        <v>57</v>
      </c>
      <c r="I435" s="12" t="s">
        <v>58</v>
      </c>
      <c r="J435" s="12">
        <v>136</v>
      </c>
      <c r="K435" s="12">
        <v>526.24</v>
      </c>
      <c r="L435" s="10"/>
      <c r="N435" s="1">
        <v>2022</v>
      </c>
      <c r="O435" s="1" t="s">
        <v>4</v>
      </c>
      <c r="P435" s="1" t="s">
        <v>15</v>
      </c>
      <c r="Q435" s="5" t="s">
        <v>27</v>
      </c>
      <c r="R435" s="6">
        <v>3</v>
      </c>
      <c r="S435" s="6">
        <v>3300</v>
      </c>
      <c r="T435" s="6">
        <v>5126.576</v>
      </c>
      <c r="U435" s="3">
        <v>660</v>
      </c>
      <c r="V435" s="4" t="s">
        <v>42</v>
      </c>
    </row>
    <row r="436" spans="1:22" ht="18" customHeight="1" x14ac:dyDescent="0.2">
      <c r="A436" s="12" t="s">
        <v>59</v>
      </c>
      <c r="B436" s="12">
        <v>2020</v>
      </c>
      <c r="C436" s="12" t="s">
        <v>2</v>
      </c>
      <c r="D436" s="12" t="s">
        <v>65</v>
      </c>
      <c r="E436" s="12" t="s">
        <v>54</v>
      </c>
      <c r="F436" s="12" t="s">
        <v>55</v>
      </c>
      <c r="G436" s="12" t="s">
        <v>56</v>
      </c>
      <c r="H436" s="12" t="s">
        <v>57</v>
      </c>
      <c r="I436" s="12" t="s">
        <v>58</v>
      </c>
      <c r="J436" s="12">
        <v>310</v>
      </c>
      <c r="K436" s="12">
        <v>526.24</v>
      </c>
      <c r="L436" s="10"/>
      <c r="N436" s="1">
        <v>2022</v>
      </c>
      <c r="O436" s="1" t="s">
        <v>4</v>
      </c>
      <c r="P436" s="1" t="s">
        <v>32</v>
      </c>
      <c r="Q436" s="5" t="s">
        <v>32</v>
      </c>
      <c r="R436" s="6">
        <v>2</v>
      </c>
      <c r="S436" s="6">
        <v>4577.3</v>
      </c>
      <c r="T436" s="6">
        <v>7392</v>
      </c>
      <c r="U436" s="3">
        <v>915.46</v>
      </c>
      <c r="V436" s="4" t="s">
        <v>40</v>
      </c>
    </row>
    <row r="437" spans="1:22" ht="18" customHeight="1" x14ac:dyDescent="0.2">
      <c r="A437" s="12" t="s">
        <v>59</v>
      </c>
      <c r="B437" s="12">
        <v>2020</v>
      </c>
      <c r="C437" s="12" t="s">
        <v>2</v>
      </c>
      <c r="D437" s="12" t="s">
        <v>65</v>
      </c>
      <c r="E437" s="12" t="s">
        <v>54</v>
      </c>
      <c r="F437" s="12" t="s">
        <v>55</v>
      </c>
      <c r="G437" s="12" t="s">
        <v>56</v>
      </c>
      <c r="H437" s="12" t="s">
        <v>57</v>
      </c>
      <c r="I437" s="12" t="s">
        <v>58</v>
      </c>
      <c r="J437" s="12">
        <v>988</v>
      </c>
      <c r="K437" s="12">
        <v>1412.84</v>
      </c>
      <c r="L437" s="10"/>
      <c r="N437" s="1">
        <v>2022</v>
      </c>
      <c r="O437" s="1" t="s">
        <v>5</v>
      </c>
      <c r="P437" s="1" t="s">
        <v>14</v>
      </c>
      <c r="Q437" s="2" t="s">
        <v>36</v>
      </c>
      <c r="R437" s="3">
        <v>3566</v>
      </c>
      <c r="S437" s="3">
        <v>4577.3</v>
      </c>
      <c r="T437" s="3">
        <v>5126.576</v>
      </c>
      <c r="U437" s="3">
        <v>915.46</v>
      </c>
      <c r="V437" s="4" t="s">
        <v>42</v>
      </c>
    </row>
    <row r="438" spans="1:22" ht="18" customHeight="1" x14ac:dyDescent="0.2">
      <c r="A438" s="12" t="s">
        <v>52</v>
      </c>
      <c r="B438" s="12">
        <v>2020</v>
      </c>
      <c r="C438" s="12" t="s">
        <v>2</v>
      </c>
      <c r="D438" s="12" t="s">
        <v>65</v>
      </c>
      <c r="E438" s="12" t="s">
        <v>54</v>
      </c>
      <c r="F438" s="12" t="s">
        <v>55</v>
      </c>
      <c r="G438" s="12" t="s">
        <v>56</v>
      </c>
      <c r="H438" s="12" t="s">
        <v>57</v>
      </c>
      <c r="I438" s="12" t="s">
        <v>58</v>
      </c>
      <c r="J438" s="12">
        <v>306</v>
      </c>
      <c r="K438" s="12">
        <v>437.58</v>
      </c>
      <c r="L438" s="10"/>
      <c r="N438" s="1">
        <v>2022</v>
      </c>
      <c r="O438" s="1" t="s">
        <v>5</v>
      </c>
      <c r="P438" s="1" t="s">
        <v>14</v>
      </c>
      <c r="Q438" s="2" t="s">
        <v>37</v>
      </c>
      <c r="R438" s="3">
        <v>2498</v>
      </c>
      <c r="S438" s="3">
        <v>8000</v>
      </c>
      <c r="T438" s="3">
        <v>8960</v>
      </c>
      <c r="U438" s="3">
        <v>1600</v>
      </c>
      <c r="V438" s="4" t="s">
        <v>40</v>
      </c>
    </row>
    <row r="439" spans="1:22" ht="18" customHeight="1" x14ac:dyDescent="0.2">
      <c r="A439" s="12" t="s">
        <v>52</v>
      </c>
      <c r="B439" s="12">
        <v>2020</v>
      </c>
      <c r="C439" s="12" t="s">
        <v>2</v>
      </c>
      <c r="D439" s="12" t="s">
        <v>65</v>
      </c>
      <c r="E439" s="12" t="s">
        <v>54</v>
      </c>
      <c r="F439" s="12" t="s">
        <v>55</v>
      </c>
      <c r="G439" s="12" t="s">
        <v>56</v>
      </c>
      <c r="H439" s="12" t="s">
        <v>57</v>
      </c>
      <c r="I439" s="12" t="s">
        <v>58</v>
      </c>
      <c r="J439" s="12">
        <v>333</v>
      </c>
      <c r="K439" s="12">
        <v>476.19</v>
      </c>
      <c r="L439" s="10"/>
      <c r="N439" s="1">
        <v>2022</v>
      </c>
      <c r="O439" s="1" t="s">
        <v>5</v>
      </c>
      <c r="P439" s="1" t="s">
        <v>13</v>
      </c>
      <c r="Q439" s="2" t="s">
        <v>35</v>
      </c>
      <c r="R439" s="3">
        <v>1245</v>
      </c>
      <c r="S439" s="3">
        <v>4577.2</v>
      </c>
      <c r="T439" s="3">
        <v>5126.4639999999999</v>
      </c>
      <c r="U439" s="3">
        <v>915.44</v>
      </c>
      <c r="V439" s="4" t="s">
        <v>40</v>
      </c>
    </row>
    <row r="440" spans="1:22" ht="18" customHeight="1" x14ac:dyDescent="0.2">
      <c r="A440" s="12" t="s">
        <v>61</v>
      </c>
      <c r="B440" s="12">
        <v>2020</v>
      </c>
      <c r="C440" s="12" t="s">
        <v>2</v>
      </c>
      <c r="D440" s="12" t="s">
        <v>65</v>
      </c>
      <c r="E440" s="12" t="s">
        <v>54</v>
      </c>
      <c r="F440" s="12" t="s">
        <v>55</v>
      </c>
      <c r="G440" s="12" t="s">
        <v>56</v>
      </c>
      <c r="H440" s="12" t="s">
        <v>57</v>
      </c>
      <c r="I440" s="12" t="s">
        <v>58</v>
      </c>
      <c r="J440" s="12">
        <v>135</v>
      </c>
      <c r="K440" s="12">
        <v>193.05</v>
      </c>
      <c r="L440" s="10"/>
      <c r="N440" s="1">
        <v>2022</v>
      </c>
      <c r="O440" s="1" t="s">
        <v>5</v>
      </c>
      <c r="P440" s="1" t="s">
        <v>38</v>
      </c>
      <c r="Q440" s="5" t="s">
        <v>30</v>
      </c>
      <c r="R440" s="6">
        <v>644</v>
      </c>
      <c r="S440" s="6">
        <v>5743.5</v>
      </c>
      <c r="T440" s="6">
        <v>6432.72</v>
      </c>
      <c r="U440" s="3">
        <v>1148.7</v>
      </c>
      <c r="V440" s="4" t="s">
        <v>40</v>
      </c>
    </row>
    <row r="441" spans="1:22" ht="18" customHeight="1" x14ac:dyDescent="0.2">
      <c r="A441" s="12" t="s">
        <v>59</v>
      </c>
      <c r="B441" s="12">
        <v>2020</v>
      </c>
      <c r="C441" s="12" t="s">
        <v>2</v>
      </c>
      <c r="D441" s="12" t="s">
        <v>65</v>
      </c>
      <c r="E441" s="12" t="s">
        <v>54</v>
      </c>
      <c r="F441" s="12" t="s">
        <v>55</v>
      </c>
      <c r="G441" s="12" t="s">
        <v>56</v>
      </c>
      <c r="H441" s="12" t="s">
        <v>57</v>
      </c>
      <c r="I441" s="12" t="s">
        <v>58</v>
      </c>
      <c r="J441" s="12">
        <v>309</v>
      </c>
      <c r="K441" s="12">
        <v>441.87</v>
      </c>
      <c r="L441" s="10"/>
      <c r="N441" s="1">
        <v>2022</v>
      </c>
      <c r="O441" s="1" t="s">
        <v>5</v>
      </c>
      <c r="P441" s="1" t="s">
        <v>12</v>
      </c>
      <c r="Q441" s="5" t="s">
        <v>29</v>
      </c>
      <c r="R441" s="6">
        <v>643</v>
      </c>
      <c r="S441" s="6">
        <v>7000</v>
      </c>
      <c r="T441" s="6">
        <v>7840</v>
      </c>
      <c r="U441" s="3">
        <v>1400</v>
      </c>
      <c r="V441" s="4" t="s">
        <v>40</v>
      </c>
    </row>
    <row r="442" spans="1:22" ht="18" customHeight="1" x14ac:dyDescent="0.2">
      <c r="A442" s="12" t="s">
        <v>59</v>
      </c>
      <c r="B442" s="12">
        <v>2020</v>
      </c>
      <c r="C442" s="12" t="s">
        <v>2</v>
      </c>
      <c r="D442" s="12" t="s">
        <v>65</v>
      </c>
      <c r="E442" s="12" t="s">
        <v>54</v>
      </c>
      <c r="F442" s="12" t="s">
        <v>55</v>
      </c>
      <c r="G442" s="12" t="s">
        <v>56</v>
      </c>
      <c r="H442" s="12" t="s">
        <v>57</v>
      </c>
      <c r="I442" s="12" t="s">
        <v>58</v>
      </c>
      <c r="J442" s="12">
        <v>769</v>
      </c>
      <c r="K442" s="12">
        <v>1099.67</v>
      </c>
      <c r="L442" s="10"/>
      <c r="N442" s="1">
        <v>2022</v>
      </c>
      <c r="O442" s="1" t="s">
        <v>5</v>
      </c>
      <c r="P442" s="1" t="s">
        <v>38</v>
      </c>
      <c r="Q442" s="5" t="s">
        <v>31</v>
      </c>
      <c r="R442" s="6">
        <v>455</v>
      </c>
      <c r="S442" s="6">
        <v>4578.6000000000004</v>
      </c>
      <c r="T442" s="6">
        <v>5128.0320000000002</v>
      </c>
      <c r="U442" s="3">
        <v>915.72000000000014</v>
      </c>
      <c r="V442" s="4" t="s">
        <v>40</v>
      </c>
    </row>
    <row r="443" spans="1:22" ht="18" customHeight="1" x14ac:dyDescent="0.2">
      <c r="A443" s="12" t="s">
        <v>61</v>
      </c>
      <c r="B443" s="12">
        <v>2020</v>
      </c>
      <c r="C443" s="12" t="s">
        <v>2</v>
      </c>
      <c r="D443" s="12" t="s">
        <v>65</v>
      </c>
      <c r="E443" s="12" t="s">
        <v>54</v>
      </c>
      <c r="F443" s="12" t="s">
        <v>55</v>
      </c>
      <c r="G443" s="12" t="s">
        <v>56</v>
      </c>
      <c r="H443" s="12" t="s">
        <v>57</v>
      </c>
      <c r="I443" s="12" t="s">
        <v>58</v>
      </c>
      <c r="J443" s="12">
        <v>803</v>
      </c>
      <c r="K443" s="12">
        <v>1148.29</v>
      </c>
      <c r="L443" s="10"/>
      <c r="N443" s="1">
        <v>2022</v>
      </c>
      <c r="O443" s="1" t="s">
        <v>5</v>
      </c>
      <c r="P443" s="1" t="s">
        <v>12</v>
      </c>
      <c r="Q443" s="5" t="s">
        <v>28</v>
      </c>
      <c r="R443" s="7">
        <v>345</v>
      </c>
      <c r="S443" s="7">
        <v>7000</v>
      </c>
      <c r="T443" s="7">
        <v>7840</v>
      </c>
      <c r="U443" s="3">
        <v>1400</v>
      </c>
      <c r="V443" s="4" t="s">
        <v>40</v>
      </c>
    </row>
    <row r="444" spans="1:22" ht="18" customHeight="1" x14ac:dyDescent="0.2">
      <c r="A444" s="12" t="s">
        <v>61</v>
      </c>
      <c r="B444" s="12">
        <v>2020</v>
      </c>
      <c r="C444" s="12" t="s">
        <v>2</v>
      </c>
      <c r="D444" s="12" t="s">
        <v>65</v>
      </c>
      <c r="E444" s="12" t="s">
        <v>54</v>
      </c>
      <c r="F444" s="12" t="s">
        <v>55</v>
      </c>
      <c r="G444" s="12" t="s">
        <v>56</v>
      </c>
      <c r="H444" s="12" t="s">
        <v>57</v>
      </c>
      <c r="I444" s="12" t="s">
        <v>58</v>
      </c>
      <c r="J444" s="12">
        <v>856</v>
      </c>
      <c r="K444" s="12">
        <v>1224.08</v>
      </c>
      <c r="L444" s="10"/>
      <c r="N444" s="1">
        <v>2022</v>
      </c>
      <c r="O444" s="1" t="s">
        <v>5</v>
      </c>
      <c r="P444" s="1" t="s">
        <v>13</v>
      </c>
      <c r="Q444" s="2" t="s">
        <v>33</v>
      </c>
      <c r="R444" s="3">
        <v>122</v>
      </c>
      <c r="S444" s="3">
        <v>100</v>
      </c>
      <c r="T444" s="3">
        <v>112</v>
      </c>
      <c r="U444" s="3">
        <v>20</v>
      </c>
      <c r="V444" s="4" t="s">
        <v>40</v>
      </c>
    </row>
    <row r="445" spans="1:22" ht="18" customHeight="1" x14ac:dyDescent="0.2">
      <c r="A445" s="12" t="s">
        <v>59</v>
      </c>
      <c r="B445" s="12">
        <v>2020</v>
      </c>
      <c r="C445" s="12" t="s">
        <v>2</v>
      </c>
      <c r="D445" s="12" t="s">
        <v>65</v>
      </c>
      <c r="E445" s="12" t="s">
        <v>54</v>
      </c>
      <c r="F445" s="12" t="s">
        <v>55</v>
      </c>
      <c r="G445" s="12" t="s">
        <v>56</v>
      </c>
      <c r="H445" s="12" t="s">
        <v>57</v>
      </c>
      <c r="I445" s="12" t="s">
        <v>58</v>
      </c>
      <c r="J445" s="12">
        <v>335</v>
      </c>
      <c r="K445" s="12">
        <v>479.05</v>
      </c>
      <c r="L445" s="10"/>
      <c r="N445" s="1">
        <v>2022</v>
      </c>
      <c r="O445" s="1" t="s">
        <v>5</v>
      </c>
      <c r="P445" s="1" t="s">
        <v>15</v>
      </c>
      <c r="Q445" s="5" t="s">
        <v>26</v>
      </c>
      <c r="R445" s="6">
        <v>78</v>
      </c>
      <c r="S445" s="6">
        <v>2288.6</v>
      </c>
      <c r="T445" s="6">
        <v>5126.4639999999999</v>
      </c>
      <c r="U445" s="3">
        <v>457.72</v>
      </c>
      <c r="V445" s="4" t="s">
        <v>40</v>
      </c>
    </row>
    <row r="446" spans="1:22" ht="18" customHeight="1" x14ac:dyDescent="0.2">
      <c r="A446" s="12" t="s">
        <v>61</v>
      </c>
      <c r="B446" s="12">
        <v>2020</v>
      </c>
      <c r="C446" s="12" t="s">
        <v>2</v>
      </c>
      <c r="D446" s="12" t="s">
        <v>65</v>
      </c>
      <c r="E446" s="12" t="s">
        <v>54</v>
      </c>
      <c r="F446" s="12" t="s">
        <v>55</v>
      </c>
      <c r="G446" s="12" t="s">
        <v>56</v>
      </c>
      <c r="H446" s="12" t="s">
        <v>57</v>
      </c>
      <c r="I446" s="12" t="s">
        <v>58</v>
      </c>
      <c r="J446" s="12">
        <v>137</v>
      </c>
      <c r="K446" s="12">
        <v>195.91</v>
      </c>
      <c r="L446" s="10"/>
      <c r="N446" s="1">
        <v>2022</v>
      </c>
      <c r="O446" s="1" t="s">
        <v>5</v>
      </c>
      <c r="P446" s="1" t="s">
        <v>15</v>
      </c>
      <c r="Q446" s="5" t="s">
        <v>24</v>
      </c>
      <c r="R446" s="6">
        <v>76</v>
      </c>
      <c r="S446" s="6">
        <v>2288.4499999999998</v>
      </c>
      <c r="T446" s="6">
        <v>5126.1279999999997</v>
      </c>
      <c r="U446" s="3">
        <v>457.69</v>
      </c>
      <c r="V446" s="4" t="s">
        <v>40</v>
      </c>
    </row>
    <row r="447" spans="1:22" ht="18" customHeight="1" x14ac:dyDescent="0.2">
      <c r="A447" s="12" t="s">
        <v>61</v>
      </c>
      <c r="B447" s="12">
        <v>2020</v>
      </c>
      <c r="C447" s="12" t="s">
        <v>2</v>
      </c>
      <c r="D447" s="12" t="s">
        <v>65</v>
      </c>
      <c r="E447" s="12" t="s">
        <v>54</v>
      </c>
      <c r="F447" s="12" t="s">
        <v>55</v>
      </c>
      <c r="G447" s="12" t="s">
        <v>56</v>
      </c>
      <c r="H447" s="12" t="s">
        <v>57</v>
      </c>
      <c r="I447" s="12" t="s">
        <v>58</v>
      </c>
      <c r="J447" s="12">
        <v>305</v>
      </c>
      <c r="K447" s="12">
        <v>436.15</v>
      </c>
      <c r="L447" s="10"/>
      <c r="N447" s="1">
        <v>2022</v>
      </c>
      <c r="O447" s="1" t="s">
        <v>5</v>
      </c>
      <c r="P447" s="1" t="s">
        <v>15</v>
      </c>
      <c r="Q447" s="5" t="s">
        <v>25</v>
      </c>
      <c r="R447" s="6">
        <v>46</v>
      </c>
      <c r="S447" s="6">
        <v>100</v>
      </c>
      <c r="T447" s="6">
        <v>224</v>
      </c>
      <c r="U447" s="3">
        <v>20</v>
      </c>
      <c r="V447" s="4" t="s">
        <v>40</v>
      </c>
    </row>
    <row r="448" spans="1:22" ht="18" customHeight="1" x14ac:dyDescent="0.2">
      <c r="A448" s="12" t="s">
        <v>52</v>
      </c>
      <c r="B448" s="12">
        <v>2020</v>
      </c>
      <c r="C448" s="12" t="s">
        <v>4</v>
      </c>
      <c r="D448" s="12" t="s">
        <v>65</v>
      </c>
      <c r="E448" s="12" t="s">
        <v>54</v>
      </c>
      <c r="F448" s="12" t="s">
        <v>55</v>
      </c>
      <c r="G448" s="12" t="s">
        <v>56</v>
      </c>
      <c r="H448" s="12" t="s">
        <v>57</v>
      </c>
      <c r="I448" s="12" t="s">
        <v>58</v>
      </c>
      <c r="J448" s="12">
        <v>326</v>
      </c>
      <c r="K448" s="12">
        <v>466.18</v>
      </c>
      <c r="L448" s="10"/>
      <c r="N448" s="1">
        <v>2022</v>
      </c>
      <c r="O448" s="1" t="s">
        <v>5</v>
      </c>
      <c r="P448" s="1" t="s">
        <v>15</v>
      </c>
      <c r="Q448" s="5" t="s">
        <v>23</v>
      </c>
      <c r="R448" s="6">
        <v>34</v>
      </c>
      <c r="S448" s="6">
        <v>2288.4</v>
      </c>
      <c r="T448" s="6">
        <v>5126.0160000000005</v>
      </c>
      <c r="U448" s="3">
        <v>457.68000000000006</v>
      </c>
      <c r="V448" s="4" t="s">
        <v>40</v>
      </c>
    </row>
    <row r="449" spans="1:22" ht="18" customHeight="1" x14ac:dyDescent="0.2">
      <c r="A449" s="12" t="s">
        <v>59</v>
      </c>
      <c r="B449" s="12">
        <v>2020</v>
      </c>
      <c r="C449" s="12" t="s">
        <v>4</v>
      </c>
      <c r="D449" s="12" t="s">
        <v>65</v>
      </c>
      <c r="E449" s="12" t="s">
        <v>54</v>
      </c>
      <c r="F449" s="12" t="s">
        <v>55</v>
      </c>
      <c r="G449" s="12" t="s">
        <v>56</v>
      </c>
      <c r="H449" s="12" t="s">
        <v>57</v>
      </c>
      <c r="I449" s="12" t="s">
        <v>58</v>
      </c>
      <c r="J449" s="12">
        <v>368</v>
      </c>
      <c r="K449" s="12">
        <v>526.24</v>
      </c>
      <c r="L449" s="10"/>
      <c r="N449" s="1">
        <v>2022</v>
      </c>
      <c r="O449" s="1" t="s">
        <v>5</v>
      </c>
      <c r="P449" s="1" t="s">
        <v>13</v>
      </c>
      <c r="Q449" s="2" t="s">
        <v>34</v>
      </c>
      <c r="R449" s="3">
        <v>7</v>
      </c>
      <c r="S449" s="3">
        <v>200</v>
      </c>
      <c r="T449" s="3">
        <v>224</v>
      </c>
      <c r="U449" s="3">
        <v>40</v>
      </c>
      <c r="V449" s="4" t="s">
        <v>40</v>
      </c>
    </row>
    <row r="450" spans="1:22" ht="18" customHeight="1" x14ac:dyDescent="0.2">
      <c r="A450" s="12" t="s">
        <v>59</v>
      </c>
      <c r="B450" s="12">
        <v>2020</v>
      </c>
      <c r="C450" s="12" t="s">
        <v>4</v>
      </c>
      <c r="D450" s="12" t="s">
        <v>65</v>
      </c>
      <c r="E450" s="12" t="s">
        <v>54</v>
      </c>
      <c r="F450" s="12" t="s">
        <v>55</v>
      </c>
      <c r="G450" s="12" t="s">
        <v>56</v>
      </c>
      <c r="H450" s="12" t="s">
        <v>57</v>
      </c>
      <c r="I450" s="12" t="s">
        <v>58</v>
      </c>
      <c r="J450" s="12">
        <v>296</v>
      </c>
      <c r="K450" s="12">
        <v>423.28</v>
      </c>
      <c r="L450" s="10"/>
      <c r="N450" s="1">
        <v>2022</v>
      </c>
      <c r="O450" s="1" t="s">
        <v>5</v>
      </c>
      <c r="P450" s="1" t="s">
        <v>32</v>
      </c>
      <c r="Q450" s="5" t="s">
        <v>32</v>
      </c>
      <c r="R450" s="6">
        <v>3</v>
      </c>
      <c r="S450" s="6">
        <v>4577.3</v>
      </c>
      <c r="T450" s="6">
        <v>7392</v>
      </c>
      <c r="U450" s="3">
        <v>915.46</v>
      </c>
      <c r="V450" s="4" t="s">
        <v>40</v>
      </c>
    </row>
    <row r="451" spans="1:22" ht="18" customHeight="1" x14ac:dyDescent="0.2">
      <c r="A451" s="12" t="s">
        <v>59</v>
      </c>
      <c r="B451" s="12">
        <v>2020</v>
      </c>
      <c r="C451" s="12" t="s">
        <v>4</v>
      </c>
      <c r="D451" s="12" t="s">
        <v>65</v>
      </c>
      <c r="E451" s="12" t="s">
        <v>54</v>
      </c>
      <c r="F451" s="12" t="s">
        <v>55</v>
      </c>
      <c r="G451" s="12" t="s">
        <v>56</v>
      </c>
      <c r="H451" s="12" t="s">
        <v>57</v>
      </c>
      <c r="I451" s="12" t="s">
        <v>58</v>
      </c>
      <c r="J451" s="12">
        <v>322</v>
      </c>
      <c r="K451" s="12">
        <v>526.24</v>
      </c>
      <c r="L451" s="10"/>
      <c r="N451" s="1">
        <v>2022</v>
      </c>
      <c r="O451" s="1" t="s">
        <v>5</v>
      </c>
      <c r="P451" s="1" t="s">
        <v>15</v>
      </c>
      <c r="Q451" s="5" t="s">
        <v>27</v>
      </c>
      <c r="R451" s="6">
        <v>3</v>
      </c>
      <c r="S451" s="6">
        <v>2288.65</v>
      </c>
      <c r="T451" s="6">
        <v>5126.576</v>
      </c>
      <c r="U451" s="3">
        <v>457.73</v>
      </c>
      <c r="V451" s="4" t="s">
        <v>40</v>
      </c>
    </row>
    <row r="452" spans="1:22" ht="18" customHeight="1" x14ac:dyDescent="0.2">
      <c r="A452" s="12" t="s">
        <v>63</v>
      </c>
      <c r="B452" s="12">
        <v>2020</v>
      </c>
      <c r="C452" s="12" t="s">
        <v>4</v>
      </c>
      <c r="D452" s="12" t="s">
        <v>65</v>
      </c>
      <c r="E452" s="12" t="s">
        <v>54</v>
      </c>
      <c r="F452" s="12" t="s">
        <v>55</v>
      </c>
      <c r="G452" s="12" t="s">
        <v>56</v>
      </c>
      <c r="H452" s="12" t="s">
        <v>57</v>
      </c>
      <c r="I452" s="12" t="s">
        <v>58</v>
      </c>
      <c r="J452" s="12">
        <v>370</v>
      </c>
      <c r="K452" s="12">
        <v>526.24</v>
      </c>
      <c r="L452" s="10"/>
      <c r="N452" s="1">
        <v>2022</v>
      </c>
      <c r="O452" s="1" t="s">
        <v>6</v>
      </c>
      <c r="P452" s="1" t="s">
        <v>14</v>
      </c>
      <c r="Q452" s="2" t="s">
        <v>36</v>
      </c>
      <c r="R452" s="3">
        <v>3566</v>
      </c>
      <c r="S452" s="3">
        <v>4577.3</v>
      </c>
      <c r="T452" s="3">
        <v>5126.576</v>
      </c>
      <c r="U452" s="3">
        <v>915.46</v>
      </c>
      <c r="V452" s="4" t="s">
        <v>40</v>
      </c>
    </row>
    <row r="453" spans="1:22" ht="18" customHeight="1" x14ac:dyDescent="0.2">
      <c r="A453" s="12" t="s">
        <v>61</v>
      </c>
      <c r="B453" s="12">
        <v>2020</v>
      </c>
      <c r="C453" s="12" t="s">
        <v>4</v>
      </c>
      <c r="D453" s="12" t="s">
        <v>65</v>
      </c>
      <c r="E453" s="12" t="s">
        <v>54</v>
      </c>
      <c r="F453" s="12" t="s">
        <v>55</v>
      </c>
      <c r="G453" s="12" t="s">
        <v>56</v>
      </c>
      <c r="H453" s="12" t="s">
        <v>57</v>
      </c>
      <c r="I453" s="12" t="s">
        <v>58</v>
      </c>
      <c r="J453" s="12">
        <v>298</v>
      </c>
      <c r="K453" s="12">
        <v>526.24</v>
      </c>
      <c r="L453" s="10"/>
      <c r="N453" s="1">
        <v>2022</v>
      </c>
      <c r="O453" s="1" t="s">
        <v>6</v>
      </c>
      <c r="P453" s="1" t="s">
        <v>14</v>
      </c>
      <c r="Q453" s="2" t="s">
        <v>37</v>
      </c>
      <c r="R453" s="3">
        <v>2498</v>
      </c>
      <c r="S453" s="3">
        <v>8000</v>
      </c>
      <c r="T453" s="3">
        <v>8960</v>
      </c>
      <c r="U453" s="3">
        <v>1600</v>
      </c>
      <c r="V453" s="4" t="s">
        <v>40</v>
      </c>
    </row>
    <row r="454" spans="1:22" ht="18" customHeight="1" x14ac:dyDescent="0.2">
      <c r="A454" s="12" t="s">
        <v>61</v>
      </c>
      <c r="B454" s="12">
        <v>2020</v>
      </c>
      <c r="C454" s="12" t="s">
        <v>4</v>
      </c>
      <c r="D454" s="12" t="s">
        <v>65</v>
      </c>
      <c r="E454" s="12" t="s">
        <v>54</v>
      </c>
      <c r="F454" s="12" t="s">
        <v>55</v>
      </c>
      <c r="G454" s="12" t="s">
        <v>56</v>
      </c>
      <c r="H454" s="12" t="s">
        <v>57</v>
      </c>
      <c r="I454" s="12" t="s">
        <v>58</v>
      </c>
      <c r="J454" s="12">
        <v>990</v>
      </c>
      <c r="K454" s="12">
        <v>1415.7</v>
      </c>
      <c r="L454" s="10"/>
      <c r="N454" s="1">
        <v>2022</v>
      </c>
      <c r="O454" s="1" t="s">
        <v>6</v>
      </c>
      <c r="P454" s="1" t="s">
        <v>13</v>
      </c>
      <c r="Q454" s="2" t="s">
        <v>35</v>
      </c>
      <c r="R454" s="3">
        <v>1245</v>
      </c>
      <c r="S454" s="3">
        <v>4577.2</v>
      </c>
      <c r="T454" s="3">
        <v>5126.4639999999999</v>
      </c>
      <c r="U454" s="3">
        <v>915.44</v>
      </c>
      <c r="V454" s="4" t="s">
        <v>40</v>
      </c>
    </row>
    <row r="455" spans="1:22" ht="18" customHeight="1" x14ac:dyDescent="0.2">
      <c r="A455" s="12" t="s">
        <v>52</v>
      </c>
      <c r="B455" s="12">
        <v>2020</v>
      </c>
      <c r="C455" s="12" t="s">
        <v>4</v>
      </c>
      <c r="D455" s="12" t="s">
        <v>65</v>
      </c>
      <c r="E455" s="12" t="s">
        <v>54</v>
      </c>
      <c r="F455" s="12" t="s">
        <v>55</v>
      </c>
      <c r="G455" s="12" t="s">
        <v>56</v>
      </c>
      <c r="H455" s="12" t="s">
        <v>57</v>
      </c>
      <c r="I455" s="12" t="s">
        <v>58</v>
      </c>
      <c r="J455" s="12">
        <v>1023</v>
      </c>
      <c r="K455" s="12">
        <v>1462.8899999999999</v>
      </c>
      <c r="L455" s="10"/>
      <c r="N455" s="1">
        <v>2022</v>
      </c>
      <c r="O455" s="1" t="s">
        <v>6</v>
      </c>
      <c r="P455" s="1" t="s">
        <v>38</v>
      </c>
      <c r="Q455" s="5" t="s">
        <v>30</v>
      </c>
      <c r="R455" s="6">
        <v>644</v>
      </c>
      <c r="S455" s="6">
        <v>5743.5</v>
      </c>
      <c r="T455" s="6">
        <v>6432.72</v>
      </c>
      <c r="U455" s="3">
        <v>1148.7</v>
      </c>
      <c r="V455" s="4" t="s">
        <v>40</v>
      </c>
    </row>
    <row r="456" spans="1:22" ht="18" customHeight="1" x14ac:dyDescent="0.2">
      <c r="A456" s="12" t="s">
        <v>59</v>
      </c>
      <c r="B456" s="12">
        <v>2020</v>
      </c>
      <c r="C456" s="12" t="s">
        <v>4</v>
      </c>
      <c r="D456" s="12" t="s">
        <v>65</v>
      </c>
      <c r="E456" s="12" t="s">
        <v>54</v>
      </c>
      <c r="F456" s="12" t="s">
        <v>55</v>
      </c>
      <c r="G456" s="12" t="s">
        <v>56</v>
      </c>
      <c r="H456" s="12" t="s">
        <v>57</v>
      </c>
      <c r="I456" s="12" t="s">
        <v>58</v>
      </c>
      <c r="J456" s="12">
        <v>369</v>
      </c>
      <c r="K456" s="12">
        <v>527.66999999999996</v>
      </c>
      <c r="L456" s="10"/>
      <c r="N456" s="1">
        <v>2022</v>
      </c>
      <c r="O456" s="1" t="s">
        <v>6</v>
      </c>
      <c r="P456" s="1" t="s">
        <v>12</v>
      </c>
      <c r="Q456" s="5" t="s">
        <v>29</v>
      </c>
      <c r="R456" s="6">
        <v>643</v>
      </c>
      <c r="S456" s="6">
        <v>7000</v>
      </c>
      <c r="T456" s="6">
        <v>7840</v>
      </c>
      <c r="U456" s="3">
        <v>1400</v>
      </c>
      <c r="V456" s="4" t="s">
        <v>40</v>
      </c>
    </row>
    <row r="457" spans="1:22" ht="18" customHeight="1" x14ac:dyDescent="0.2">
      <c r="A457" s="12" t="s">
        <v>61</v>
      </c>
      <c r="B457" s="12">
        <v>2020</v>
      </c>
      <c r="C457" s="12" t="s">
        <v>4</v>
      </c>
      <c r="D457" s="12" t="s">
        <v>65</v>
      </c>
      <c r="E457" s="12" t="s">
        <v>54</v>
      </c>
      <c r="F457" s="12" t="s">
        <v>55</v>
      </c>
      <c r="G457" s="12" t="s">
        <v>56</v>
      </c>
      <c r="H457" s="12" t="s">
        <v>57</v>
      </c>
      <c r="I457" s="12" t="s">
        <v>58</v>
      </c>
      <c r="J457" s="12">
        <v>297</v>
      </c>
      <c r="K457" s="12">
        <v>424.71</v>
      </c>
      <c r="L457" s="10"/>
      <c r="N457" s="1">
        <v>2022</v>
      </c>
      <c r="O457" s="1" t="s">
        <v>6</v>
      </c>
      <c r="P457" s="1" t="s">
        <v>38</v>
      </c>
      <c r="Q457" s="5" t="s">
        <v>31</v>
      </c>
      <c r="R457" s="6">
        <v>455</v>
      </c>
      <c r="S457" s="6">
        <v>4578.6000000000004</v>
      </c>
      <c r="T457" s="6">
        <v>5128.0320000000002</v>
      </c>
      <c r="U457" s="3">
        <v>915.72000000000014</v>
      </c>
      <c r="V457" s="4" t="s">
        <v>40</v>
      </c>
    </row>
    <row r="458" spans="1:22" ht="18" customHeight="1" x14ac:dyDescent="0.2">
      <c r="A458" s="12" t="s">
        <v>61</v>
      </c>
      <c r="B458" s="12">
        <v>2020</v>
      </c>
      <c r="C458" s="12" t="s">
        <v>4</v>
      </c>
      <c r="D458" s="12" t="s">
        <v>65</v>
      </c>
      <c r="E458" s="12" t="s">
        <v>54</v>
      </c>
      <c r="F458" s="12" t="s">
        <v>55</v>
      </c>
      <c r="G458" s="12" t="s">
        <v>56</v>
      </c>
      <c r="H458" s="12" t="s">
        <v>57</v>
      </c>
      <c r="I458" s="12" t="s">
        <v>58</v>
      </c>
      <c r="J458" s="12">
        <v>771</v>
      </c>
      <c r="K458" s="12">
        <v>1102.53</v>
      </c>
      <c r="L458" s="10"/>
      <c r="N458" s="1">
        <v>2022</v>
      </c>
      <c r="O458" s="1" t="s">
        <v>6</v>
      </c>
      <c r="P458" s="1" t="s">
        <v>12</v>
      </c>
      <c r="Q458" s="5" t="s">
        <v>28</v>
      </c>
      <c r="R458" s="7">
        <v>345</v>
      </c>
      <c r="S458" s="7">
        <v>7000</v>
      </c>
      <c r="T458" s="7">
        <v>7840</v>
      </c>
      <c r="U458" s="3">
        <v>1400</v>
      </c>
      <c r="V458" s="4" t="s">
        <v>40</v>
      </c>
    </row>
    <row r="459" spans="1:22" ht="18" customHeight="1" x14ac:dyDescent="0.2">
      <c r="A459" s="12" t="s">
        <v>52</v>
      </c>
      <c r="B459" s="12">
        <v>2020</v>
      </c>
      <c r="C459" s="12" t="s">
        <v>4</v>
      </c>
      <c r="D459" s="12" t="s">
        <v>65</v>
      </c>
      <c r="E459" s="12" t="s">
        <v>54</v>
      </c>
      <c r="F459" s="12" t="s">
        <v>55</v>
      </c>
      <c r="G459" s="12" t="s">
        <v>56</v>
      </c>
      <c r="H459" s="12" t="s">
        <v>57</v>
      </c>
      <c r="I459" s="12" t="s">
        <v>58</v>
      </c>
      <c r="J459" s="12">
        <v>804</v>
      </c>
      <c r="K459" s="12">
        <v>1149.72</v>
      </c>
      <c r="L459" s="10"/>
      <c r="N459" s="1">
        <v>2022</v>
      </c>
      <c r="O459" s="1" t="s">
        <v>6</v>
      </c>
      <c r="P459" s="1" t="s">
        <v>13</v>
      </c>
      <c r="Q459" s="2" t="s">
        <v>33</v>
      </c>
      <c r="R459" s="3">
        <v>122</v>
      </c>
      <c r="S459" s="3">
        <v>100</v>
      </c>
      <c r="T459" s="3">
        <v>112</v>
      </c>
      <c r="U459" s="3">
        <v>20</v>
      </c>
      <c r="V459" s="4" t="s">
        <v>40</v>
      </c>
    </row>
    <row r="460" spans="1:22" ht="18" customHeight="1" x14ac:dyDescent="0.2">
      <c r="A460" s="12" t="s">
        <v>59</v>
      </c>
      <c r="B460" s="12">
        <v>2020</v>
      </c>
      <c r="C460" s="12" t="s">
        <v>4</v>
      </c>
      <c r="D460" s="12" t="s">
        <v>65</v>
      </c>
      <c r="E460" s="12" t="s">
        <v>54</v>
      </c>
      <c r="F460" s="12" t="s">
        <v>55</v>
      </c>
      <c r="G460" s="12" t="s">
        <v>56</v>
      </c>
      <c r="H460" s="12" t="s">
        <v>57</v>
      </c>
      <c r="I460" s="12" t="s">
        <v>58</v>
      </c>
      <c r="J460" s="12">
        <v>858</v>
      </c>
      <c r="K460" s="12">
        <v>1226.94</v>
      </c>
      <c r="L460" s="10"/>
      <c r="N460" s="1">
        <v>2022</v>
      </c>
      <c r="O460" s="1" t="s">
        <v>6</v>
      </c>
      <c r="P460" s="1" t="s">
        <v>15</v>
      </c>
      <c r="Q460" s="5" t="s">
        <v>26</v>
      </c>
      <c r="R460" s="6">
        <v>78</v>
      </c>
      <c r="S460" s="6">
        <v>2288.6</v>
      </c>
      <c r="T460" s="6">
        <v>5126.4639999999999</v>
      </c>
      <c r="U460" s="3">
        <v>457.72</v>
      </c>
      <c r="V460" s="4" t="s">
        <v>40</v>
      </c>
    </row>
    <row r="461" spans="1:22" ht="18" customHeight="1" x14ac:dyDescent="0.2">
      <c r="A461" s="12" t="s">
        <v>59</v>
      </c>
      <c r="B461" s="12">
        <v>2020</v>
      </c>
      <c r="C461" s="12" t="s">
        <v>4</v>
      </c>
      <c r="D461" s="12" t="s">
        <v>65</v>
      </c>
      <c r="E461" s="12" t="s">
        <v>54</v>
      </c>
      <c r="F461" s="12" t="s">
        <v>55</v>
      </c>
      <c r="G461" s="12" t="s">
        <v>56</v>
      </c>
      <c r="H461" s="12" t="s">
        <v>57</v>
      </c>
      <c r="I461" s="12" t="s">
        <v>58</v>
      </c>
      <c r="J461" s="12">
        <v>323</v>
      </c>
      <c r="K461" s="12">
        <v>461.89</v>
      </c>
      <c r="L461" s="10"/>
      <c r="N461" s="1">
        <v>2022</v>
      </c>
      <c r="O461" s="1" t="s">
        <v>6</v>
      </c>
      <c r="P461" s="1" t="s">
        <v>15</v>
      </c>
      <c r="Q461" s="5" t="s">
        <v>24</v>
      </c>
      <c r="R461" s="6">
        <v>76</v>
      </c>
      <c r="S461" s="6">
        <v>2288.4499999999998</v>
      </c>
      <c r="T461" s="6">
        <v>5126.1279999999997</v>
      </c>
      <c r="U461" s="3">
        <v>457.69</v>
      </c>
      <c r="V461" s="4" t="s">
        <v>40</v>
      </c>
    </row>
    <row r="462" spans="1:22" ht="18" customHeight="1" x14ac:dyDescent="0.2">
      <c r="A462" s="12" t="s">
        <v>52</v>
      </c>
      <c r="B462" s="12">
        <v>2020</v>
      </c>
      <c r="C462" s="12" t="s">
        <v>4</v>
      </c>
      <c r="D462" s="12" t="s">
        <v>65</v>
      </c>
      <c r="E462" s="12" t="s">
        <v>54</v>
      </c>
      <c r="F462" s="12" t="s">
        <v>55</v>
      </c>
      <c r="G462" s="12" t="s">
        <v>56</v>
      </c>
      <c r="H462" s="12" t="s">
        <v>57</v>
      </c>
      <c r="I462" s="12" t="s">
        <v>58</v>
      </c>
      <c r="J462" s="12">
        <v>371</v>
      </c>
      <c r="K462" s="12">
        <v>530.53</v>
      </c>
      <c r="L462" s="10"/>
      <c r="N462" s="1">
        <v>2022</v>
      </c>
      <c r="O462" s="1" t="s">
        <v>6</v>
      </c>
      <c r="P462" s="1" t="s">
        <v>15</v>
      </c>
      <c r="Q462" s="5" t="s">
        <v>25</v>
      </c>
      <c r="R462" s="6">
        <v>46</v>
      </c>
      <c r="S462" s="6">
        <v>100</v>
      </c>
      <c r="T462" s="6">
        <v>224</v>
      </c>
      <c r="U462" s="3">
        <v>20</v>
      </c>
      <c r="V462" s="4" t="s">
        <v>40</v>
      </c>
    </row>
    <row r="463" spans="1:22" ht="18" customHeight="1" x14ac:dyDescent="0.2">
      <c r="A463" s="12" t="s">
        <v>52</v>
      </c>
      <c r="B463" s="12">
        <v>2020</v>
      </c>
      <c r="C463" s="12" t="s">
        <v>4</v>
      </c>
      <c r="D463" s="12" t="s">
        <v>65</v>
      </c>
      <c r="E463" s="12" t="s">
        <v>54</v>
      </c>
      <c r="F463" s="12" t="s">
        <v>55</v>
      </c>
      <c r="G463" s="12" t="s">
        <v>56</v>
      </c>
      <c r="H463" s="12" t="s">
        <v>57</v>
      </c>
      <c r="I463" s="12" t="s">
        <v>58</v>
      </c>
      <c r="J463" s="12">
        <v>299</v>
      </c>
      <c r="K463" s="12">
        <v>427.57</v>
      </c>
      <c r="L463" s="10"/>
      <c r="N463" s="1">
        <v>2022</v>
      </c>
      <c r="O463" s="1" t="s">
        <v>6</v>
      </c>
      <c r="P463" s="1" t="s">
        <v>15</v>
      </c>
      <c r="Q463" s="5" t="s">
        <v>23</v>
      </c>
      <c r="R463" s="6">
        <v>34</v>
      </c>
      <c r="S463" s="6">
        <v>2288.4</v>
      </c>
      <c r="T463" s="6">
        <v>5126.0160000000005</v>
      </c>
      <c r="U463" s="3">
        <v>457.68000000000006</v>
      </c>
      <c r="V463" s="4" t="s">
        <v>40</v>
      </c>
    </row>
    <row r="464" spans="1:22" ht="18" customHeight="1" x14ac:dyDescent="0.2">
      <c r="A464" s="12" t="s">
        <v>52</v>
      </c>
      <c r="B464" s="12">
        <v>2020</v>
      </c>
      <c r="C464" s="12" t="s">
        <v>10</v>
      </c>
      <c r="D464" s="12" t="s">
        <v>65</v>
      </c>
      <c r="E464" s="12" t="s">
        <v>54</v>
      </c>
      <c r="F464" s="12" t="s">
        <v>55</v>
      </c>
      <c r="G464" s="12" t="s">
        <v>56</v>
      </c>
      <c r="H464" s="12" t="s">
        <v>57</v>
      </c>
      <c r="I464" s="12" t="s">
        <v>58</v>
      </c>
      <c r="J464" s="12">
        <v>290</v>
      </c>
      <c r="K464" s="12">
        <v>414.7</v>
      </c>
      <c r="L464" s="10"/>
      <c r="N464" s="1">
        <v>2022</v>
      </c>
      <c r="O464" s="1" t="s">
        <v>6</v>
      </c>
      <c r="P464" s="1" t="s">
        <v>13</v>
      </c>
      <c r="Q464" s="2" t="s">
        <v>34</v>
      </c>
      <c r="R464" s="3">
        <v>7</v>
      </c>
      <c r="S464" s="3">
        <v>200</v>
      </c>
      <c r="T464" s="3">
        <v>224</v>
      </c>
      <c r="U464" s="3">
        <v>40</v>
      </c>
      <c r="V464" s="4" t="s">
        <v>40</v>
      </c>
    </row>
    <row r="465" spans="1:22" ht="18" customHeight="1" x14ac:dyDescent="0.2">
      <c r="A465" s="12" t="s">
        <v>59</v>
      </c>
      <c r="B465" s="12">
        <v>2020</v>
      </c>
      <c r="C465" s="12" t="s">
        <v>10</v>
      </c>
      <c r="D465" s="12" t="s">
        <v>65</v>
      </c>
      <c r="E465" s="12" t="s">
        <v>54</v>
      </c>
      <c r="F465" s="12" t="s">
        <v>55</v>
      </c>
      <c r="G465" s="12" t="s">
        <v>56</v>
      </c>
      <c r="H465" s="12" t="s">
        <v>57</v>
      </c>
      <c r="I465" s="12" t="s">
        <v>58</v>
      </c>
      <c r="J465" s="12">
        <v>338</v>
      </c>
      <c r="K465" s="12">
        <v>483.34000000000003</v>
      </c>
      <c r="L465" s="10"/>
      <c r="N465" s="1">
        <v>2022</v>
      </c>
      <c r="O465" s="1" t="s">
        <v>6</v>
      </c>
      <c r="P465" s="1" t="s">
        <v>15</v>
      </c>
      <c r="Q465" s="5" t="s">
        <v>27</v>
      </c>
      <c r="R465" s="6">
        <v>3</v>
      </c>
      <c r="S465" s="6">
        <v>2288.65</v>
      </c>
      <c r="T465" s="6">
        <v>5126.576</v>
      </c>
      <c r="U465" s="3">
        <v>457.73</v>
      </c>
      <c r="V465" s="4" t="s">
        <v>40</v>
      </c>
    </row>
    <row r="466" spans="1:22" ht="18" customHeight="1" x14ac:dyDescent="0.2">
      <c r="A466" s="12" t="s">
        <v>59</v>
      </c>
      <c r="B466" s="12">
        <v>2020</v>
      </c>
      <c r="C466" s="12" t="s">
        <v>10</v>
      </c>
      <c r="D466" s="12" t="s">
        <v>65</v>
      </c>
      <c r="E466" s="12" t="s">
        <v>54</v>
      </c>
      <c r="F466" s="12" t="s">
        <v>55</v>
      </c>
      <c r="G466" s="12" t="s">
        <v>56</v>
      </c>
      <c r="H466" s="12" t="s">
        <v>57</v>
      </c>
      <c r="I466" s="12" t="s">
        <v>58</v>
      </c>
      <c r="J466" s="12">
        <v>266</v>
      </c>
      <c r="K466" s="12">
        <v>380.38</v>
      </c>
      <c r="L466" s="10"/>
      <c r="N466" s="1">
        <v>2022</v>
      </c>
      <c r="O466" s="1" t="s">
        <v>6</v>
      </c>
      <c r="P466" s="1" t="s">
        <v>32</v>
      </c>
      <c r="Q466" s="5" t="s">
        <v>32</v>
      </c>
      <c r="R466" s="6">
        <v>2</v>
      </c>
      <c r="S466" s="6">
        <v>6600</v>
      </c>
      <c r="T466" s="6">
        <v>7392</v>
      </c>
      <c r="U466" s="3">
        <v>1320</v>
      </c>
      <c r="V466" s="4" t="s">
        <v>40</v>
      </c>
    </row>
    <row r="467" spans="1:22" ht="18" customHeight="1" x14ac:dyDescent="0.2">
      <c r="A467" s="12" t="s">
        <v>52</v>
      </c>
      <c r="B467" s="12">
        <v>2020</v>
      </c>
      <c r="C467" s="12" t="s">
        <v>10</v>
      </c>
      <c r="D467" s="12" t="s">
        <v>65</v>
      </c>
      <c r="E467" s="12" t="s">
        <v>54</v>
      </c>
      <c r="F467" s="12" t="s">
        <v>55</v>
      </c>
      <c r="G467" s="12" t="s">
        <v>56</v>
      </c>
      <c r="H467" s="12" t="s">
        <v>57</v>
      </c>
      <c r="I467" s="12" t="s">
        <v>58</v>
      </c>
      <c r="J467" s="12">
        <v>292</v>
      </c>
      <c r="K467" s="12">
        <v>526.24</v>
      </c>
      <c r="L467" s="10"/>
      <c r="N467" s="1">
        <v>2022</v>
      </c>
      <c r="O467" s="1" t="s">
        <v>7</v>
      </c>
      <c r="P467" s="1" t="s">
        <v>14</v>
      </c>
      <c r="Q467" s="2" t="s">
        <v>36</v>
      </c>
      <c r="R467" s="3">
        <v>3566</v>
      </c>
      <c r="S467" s="3">
        <v>4577.3</v>
      </c>
      <c r="T467" s="3">
        <v>5126.576</v>
      </c>
      <c r="U467" s="3">
        <v>915.46</v>
      </c>
      <c r="V467" s="4" t="s">
        <v>40</v>
      </c>
    </row>
    <row r="468" spans="1:22" ht="18" customHeight="1" x14ac:dyDescent="0.2">
      <c r="A468" s="12" t="s">
        <v>52</v>
      </c>
      <c r="B468" s="12">
        <v>2020</v>
      </c>
      <c r="C468" s="12" t="s">
        <v>10</v>
      </c>
      <c r="D468" s="12" t="s">
        <v>65</v>
      </c>
      <c r="E468" s="12" t="s">
        <v>54</v>
      </c>
      <c r="F468" s="12" t="s">
        <v>55</v>
      </c>
      <c r="G468" s="12" t="s">
        <v>56</v>
      </c>
      <c r="H468" s="12" t="s">
        <v>57</v>
      </c>
      <c r="I468" s="12" t="s">
        <v>58</v>
      </c>
      <c r="J468" s="12">
        <v>340</v>
      </c>
      <c r="K468" s="12">
        <v>526.24</v>
      </c>
      <c r="L468" s="10"/>
      <c r="N468" s="1">
        <v>2022</v>
      </c>
      <c r="O468" s="1" t="s">
        <v>7</v>
      </c>
      <c r="P468" s="1" t="s">
        <v>14</v>
      </c>
      <c r="Q468" s="2" t="s">
        <v>37</v>
      </c>
      <c r="R468" s="3">
        <v>2498</v>
      </c>
      <c r="S468" s="3">
        <v>8000</v>
      </c>
      <c r="T468" s="3">
        <v>8960</v>
      </c>
      <c r="U468" s="3">
        <v>1600</v>
      </c>
      <c r="V468" s="4" t="s">
        <v>40</v>
      </c>
    </row>
    <row r="469" spans="1:22" ht="18" customHeight="1" x14ac:dyDescent="0.2">
      <c r="A469" s="12" t="s">
        <v>59</v>
      </c>
      <c r="B469" s="12">
        <v>2020</v>
      </c>
      <c r="C469" s="12" t="s">
        <v>10</v>
      </c>
      <c r="D469" s="12" t="s">
        <v>65</v>
      </c>
      <c r="E469" s="12" t="s">
        <v>54</v>
      </c>
      <c r="F469" s="12" t="s">
        <v>55</v>
      </c>
      <c r="G469" s="12" t="s">
        <v>56</v>
      </c>
      <c r="H469" s="12" t="s">
        <v>57</v>
      </c>
      <c r="I469" s="12" t="s">
        <v>58</v>
      </c>
      <c r="J469" s="12">
        <v>995</v>
      </c>
      <c r="K469" s="12">
        <v>1422.85</v>
      </c>
      <c r="L469" s="10"/>
      <c r="N469" s="1">
        <v>2022</v>
      </c>
      <c r="O469" s="1" t="s">
        <v>7</v>
      </c>
      <c r="P469" s="1" t="s">
        <v>13</v>
      </c>
      <c r="Q469" s="2" t="s">
        <v>35</v>
      </c>
      <c r="R469" s="3">
        <v>1245</v>
      </c>
      <c r="S469" s="3">
        <v>4577.2</v>
      </c>
      <c r="T469" s="3">
        <v>5126.4639999999999</v>
      </c>
      <c r="U469" s="3">
        <v>915.44</v>
      </c>
      <c r="V469" s="4" t="s">
        <v>40</v>
      </c>
    </row>
    <row r="470" spans="1:22" ht="18" customHeight="1" x14ac:dyDescent="0.2">
      <c r="A470" s="12" t="s">
        <v>61</v>
      </c>
      <c r="B470" s="12">
        <v>2020</v>
      </c>
      <c r="C470" s="12" t="s">
        <v>10</v>
      </c>
      <c r="D470" s="12" t="s">
        <v>65</v>
      </c>
      <c r="E470" s="12" t="s">
        <v>54</v>
      </c>
      <c r="F470" s="12" t="s">
        <v>55</v>
      </c>
      <c r="G470" s="12" t="s">
        <v>56</v>
      </c>
      <c r="H470" s="12" t="s">
        <v>57</v>
      </c>
      <c r="I470" s="12" t="s">
        <v>58</v>
      </c>
      <c r="J470" s="12">
        <v>1029</v>
      </c>
      <c r="K470" s="12">
        <v>1471.47</v>
      </c>
      <c r="L470" s="10"/>
      <c r="N470" s="1">
        <v>2022</v>
      </c>
      <c r="O470" s="1" t="s">
        <v>7</v>
      </c>
      <c r="P470" s="1" t="s">
        <v>38</v>
      </c>
      <c r="Q470" s="5" t="s">
        <v>30</v>
      </c>
      <c r="R470" s="6">
        <v>644</v>
      </c>
      <c r="S470" s="6">
        <v>5743.5</v>
      </c>
      <c r="T470" s="6">
        <v>6432.72</v>
      </c>
      <c r="U470" s="3">
        <v>1148.7</v>
      </c>
      <c r="V470" s="4" t="s">
        <v>40</v>
      </c>
    </row>
    <row r="471" spans="1:22" ht="18" customHeight="1" x14ac:dyDescent="0.2">
      <c r="A471" s="12" t="s">
        <v>59</v>
      </c>
      <c r="B471" s="12">
        <v>2020</v>
      </c>
      <c r="C471" s="12" t="s">
        <v>10</v>
      </c>
      <c r="D471" s="12" t="s">
        <v>65</v>
      </c>
      <c r="E471" s="12" t="s">
        <v>54</v>
      </c>
      <c r="F471" s="12" t="s">
        <v>55</v>
      </c>
      <c r="G471" s="12" t="s">
        <v>56</v>
      </c>
      <c r="H471" s="12" t="s">
        <v>57</v>
      </c>
      <c r="I471" s="12" t="s">
        <v>58</v>
      </c>
      <c r="J471" s="12">
        <v>264</v>
      </c>
      <c r="K471" s="12">
        <v>377.52</v>
      </c>
      <c r="L471" s="10"/>
      <c r="N471" s="1">
        <v>2022</v>
      </c>
      <c r="O471" s="1" t="s">
        <v>7</v>
      </c>
      <c r="P471" s="1" t="s">
        <v>12</v>
      </c>
      <c r="Q471" s="5" t="s">
        <v>29</v>
      </c>
      <c r="R471" s="6">
        <v>643</v>
      </c>
      <c r="S471" s="6">
        <v>7000</v>
      </c>
      <c r="T471" s="6">
        <v>7840</v>
      </c>
      <c r="U471" s="3">
        <v>1400</v>
      </c>
      <c r="V471" s="4" t="s">
        <v>40</v>
      </c>
    </row>
    <row r="472" spans="1:22" ht="18" customHeight="1" x14ac:dyDescent="0.2">
      <c r="A472" s="12" t="s">
        <v>59</v>
      </c>
      <c r="B472" s="12">
        <v>2020</v>
      </c>
      <c r="C472" s="12" t="s">
        <v>10</v>
      </c>
      <c r="D472" s="12" t="s">
        <v>65</v>
      </c>
      <c r="E472" s="12" t="s">
        <v>54</v>
      </c>
      <c r="F472" s="12" t="s">
        <v>55</v>
      </c>
      <c r="G472" s="12" t="s">
        <v>56</v>
      </c>
      <c r="H472" s="12" t="s">
        <v>57</v>
      </c>
      <c r="I472" s="12" t="s">
        <v>58</v>
      </c>
      <c r="J472" s="12">
        <v>291</v>
      </c>
      <c r="K472" s="12">
        <v>416.13</v>
      </c>
      <c r="L472" s="10"/>
      <c r="N472" s="1">
        <v>2022</v>
      </c>
      <c r="O472" s="1" t="s">
        <v>7</v>
      </c>
      <c r="P472" s="1" t="s">
        <v>38</v>
      </c>
      <c r="Q472" s="5" t="s">
        <v>31</v>
      </c>
      <c r="R472" s="6">
        <v>455</v>
      </c>
      <c r="S472" s="6">
        <v>5036.46</v>
      </c>
      <c r="T472" s="6">
        <v>5128.0320000000002</v>
      </c>
      <c r="U472" s="3">
        <v>1007.292</v>
      </c>
      <c r="V472" s="4" t="s">
        <v>40</v>
      </c>
    </row>
    <row r="473" spans="1:22" ht="18" customHeight="1" x14ac:dyDescent="0.2">
      <c r="A473" s="12" t="s">
        <v>59</v>
      </c>
      <c r="B473" s="12">
        <v>2020</v>
      </c>
      <c r="C473" s="12" t="s">
        <v>10</v>
      </c>
      <c r="D473" s="12" t="s">
        <v>65</v>
      </c>
      <c r="E473" s="12" t="s">
        <v>54</v>
      </c>
      <c r="F473" s="12" t="s">
        <v>55</v>
      </c>
      <c r="G473" s="12" t="s">
        <v>56</v>
      </c>
      <c r="H473" s="12" t="s">
        <v>57</v>
      </c>
      <c r="I473" s="12" t="s">
        <v>58</v>
      </c>
      <c r="J473" s="12">
        <v>339</v>
      </c>
      <c r="K473" s="12">
        <v>484.77</v>
      </c>
      <c r="L473" s="10"/>
      <c r="N473" s="1">
        <v>2022</v>
      </c>
      <c r="O473" s="1" t="s">
        <v>7</v>
      </c>
      <c r="P473" s="1" t="s">
        <v>12</v>
      </c>
      <c r="Q473" s="5" t="s">
        <v>28</v>
      </c>
      <c r="R473" s="7">
        <v>345</v>
      </c>
      <c r="S473" s="7">
        <v>7700</v>
      </c>
      <c r="T473" s="7">
        <v>7840</v>
      </c>
      <c r="U473" s="3">
        <v>1540</v>
      </c>
      <c r="V473" s="4" t="s">
        <v>40</v>
      </c>
    </row>
    <row r="474" spans="1:22" ht="18" customHeight="1" x14ac:dyDescent="0.2">
      <c r="A474" s="12" t="s">
        <v>59</v>
      </c>
      <c r="B474" s="12">
        <v>2020</v>
      </c>
      <c r="C474" s="12" t="s">
        <v>10</v>
      </c>
      <c r="D474" s="12" t="s">
        <v>65</v>
      </c>
      <c r="E474" s="12" t="s">
        <v>54</v>
      </c>
      <c r="F474" s="12" t="s">
        <v>55</v>
      </c>
      <c r="G474" s="12" t="s">
        <v>56</v>
      </c>
      <c r="H474" s="12" t="s">
        <v>57</v>
      </c>
      <c r="I474" s="12" t="s">
        <v>58</v>
      </c>
      <c r="J474" s="12">
        <v>267</v>
      </c>
      <c r="K474" s="12">
        <v>381.81</v>
      </c>
      <c r="L474" s="10"/>
      <c r="N474" s="1">
        <v>2022</v>
      </c>
      <c r="O474" s="1" t="s">
        <v>7</v>
      </c>
      <c r="P474" s="1" t="s">
        <v>13</v>
      </c>
      <c r="Q474" s="2" t="s">
        <v>33</v>
      </c>
      <c r="R474" s="3">
        <v>122</v>
      </c>
      <c r="S474" s="3">
        <v>110</v>
      </c>
      <c r="T474" s="3">
        <v>112</v>
      </c>
      <c r="U474" s="3">
        <v>22</v>
      </c>
      <c r="V474" s="4" t="s">
        <v>40</v>
      </c>
    </row>
    <row r="475" spans="1:22" ht="18" customHeight="1" x14ac:dyDescent="0.2">
      <c r="A475" s="12" t="s">
        <v>61</v>
      </c>
      <c r="B475" s="12">
        <v>2020</v>
      </c>
      <c r="C475" s="12" t="s">
        <v>10</v>
      </c>
      <c r="D475" s="12" t="s">
        <v>65</v>
      </c>
      <c r="E475" s="12" t="s">
        <v>54</v>
      </c>
      <c r="F475" s="12" t="s">
        <v>55</v>
      </c>
      <c r="G475" s="12" t="s">
        <v>56</v>
      </c>
      <c r="H475" s="12" t="s">
        <v>57</v>
      </c>
      <c r="I475" s="12" t="s">
        <v>58</v>
      </c>
      <c r="J475" s="12">
        <v>810</v>
      </c>
      <c r="K475" s="12">
        <v>1158.3</v>
      </c>
      <c r="L475" s="10"/>
      <c r="N475" s="1">
        <v>2022</v>
      </c>
      <c r="O475" s="1" t="s">
        <v>7</v>
      </c>
      <c r="P475" s="1" t="s">
        <v>15</v>
      </c>
      <c r="Q475" s="5" t="s">
        <v>26</v>
      </c>
      <c r="R475" s="6">
        <v>78</v>
      </c>
      <c r="S475" s="6">
        <v>2517.46</v>
      </c>
      <c r="T475" s="6">
        <v>5126.4639999999999</v>
      </c>
      <c r="U475" s="3">
        <v>503.49200000000002</v>
      </c>
      <c r="V475" s="4" t="s">
        <v>40</v>
      </c>
    </row>
    <row r="476" spans="1:22" ht="18" customHeight="1" x14ac:dyDescent="0.2">
      <c r="A476" s="12" t="s">
        <v>52</v>
      </c>
      <c r="B476" s="12">
        <v>2020</v>
      </c>
      <c r="C476" s="12" t="s">
        <v>10</v>
      </c>
      <c r="D476" s="12" t="s">
        <v>65</v>
      </c>
      <c r="E476" s="12" t="s">
        <v>54</v>
      </c>
      <c r="F476" s="12" t="s">
        <v>55</v>
      </c>
      <c r="G476" s="12" t="s">
        <v>56</v>
      </c>
      <c r="H476" s="12" t="s">
        <v>57</v>
      </c>
      <c r="I476" s="12" t="s">
        <v>58</v>
      </c>
      <c r="J476" s="12">
        <v>863</v>
      </c>
      <c r="K476" s="12">
        <v>1234.0899999999999</v>
      </c>
      <c r="L476" s="10"/>
      <c r="N476" s="1">
        <v>2022</v>
      </c>
      <c r="O476" s="1" t="s">
        <v>7</v>
      </c>
      <c r="P476" s="1" t="s">
        <v>15</v>
      </c>
      <c r="Q476" s="5" t="s">
        <v>24</v>
      </c>
      <c r="R476" s="6">
        <v>76</v>
      </c>
      <c r="S476" s="6">
        <v>2517.2949999999996</v>
      </c>
      <c r="T476" s="6">
        <v>5126.1279999999997</v>
      </c>
      <c r="U476" s="3">
        <v>503.45899999999995</v>
      </c>
      <c r="V476" s="4" t="s">
        <v>40</v>
      </c>
    </row>
    <row r="477" spans="1:22" ht="18" customHeight="1" x14ac:dyDescent="0.2">
      <c r="A477" s="12" t="s">
        <v>59</v>
      </c>
      <c r="B477" s="12">
        <v>2020</v>
      </c>
      <c r="C477" s="12" t="s">
        <v>10</v>
      </c>
      <c r="D477" s="12" t="s">
        <v>65</v>
      </c>
      <c r="E477" s="12" t="s">
        <v>54</v>
      </c>
      <c r="F477" s="12" t="s">
        <v>55</v>
      </c>
      <c r="G477" s="12" t="s">
        <v>56</v>
      </c>
      <c r="H477" s="12" t="s">
        <v>66</v>
      </c>
      <c r="I477" s="12" t="s">
        <v>58</v>
      </c>
      <c r="J477" s="12">
        <v>293</v>
      </c>
      <c r="K477" s="12">
        <v>418.99</v>
      </c>
      <c r="L477" s="10"/>
      <c r="N477" s="1">
        <v>2022</v>
      </c>
      <c r="O477" s="1" t="s">
        <v>7</v>
      </c>
      <c r="P477" s="1" t="s">
        <v>15</v>
      </c>
      <c r="Q477" s="5" t="s">
        <v>25</v>
      </c>
      <c r="R477" s="6">
        <v>46</v>
      </c>
      <c r="S477" s="6">
        <v>115</v>
      </c>
      <c r="T477" s="6">
        <v>224</v>
      </c>
      <c r="U477" s="3">
        <v>23</v>
      </c>
      <c r="V477" s="4" t="s">
        <v>40</v>
      </c>
    </row>
    <row r="478" spans="1:22" ht="18" customHeight="1" x14ac:dyDescent="0.2">
      <c r="A478" s="12" t="s">
        <v>62</v>
      </c>
      <c r="B478" s="12">
        <v>2020</v>
      </c>
      <c r="C478" s="12" t="s">
        <v>10</v>
      </c>
      <c r="D478" s="12" t="s">
        <v>65</v>
      </c>
      <c r="E478" s="12" t="s">
        <v>54</v>
      </c>
      <c r="F478" s="12" t="s">
        <v>55</v>
      </c>
      <c r="G478" s="12" t="s">
        <v>56</v>
      </c>
      <c r="H478" s="12" t="s">
        <v>66</v>
      </c>
      <c r="I478" s="12" t="s">
        <v>58</v>
      </c>
      <c r="J478" s="12">
        <v>341</v>
      </c>
      <c r="K478" s="12">
        <v>487.63</v>
      </c>
      <c r="L478" s="10"/>
      <c r="N478" s="1">
        <v>2022</v>
      </c>
      <c r="O478" s="1" t="s">
        <v>7</v>
      </c>
      <c r="P478" s="1" t="s">
        <v>15</v>
      </c>
      <c r="Q478" s="5" t="s">
        <v>23</v>
      </c>
      <c r="R478" s="6">
        <v>34</v>
      </c>
      <c r="S478" s="6">
        <v>2631.66</v>
      </c>
      <c r="T478" s="6">
        <v>5126.0160000000005</v>
      </c>
      <c r="U478" s="3">
        <v>526.33199999999999</v>
      </c>
      <c r="V478" s="4" t="s">
        <v>40</v>
      </c>
    </row>
    <row r="479" spans="1:22" ht="18" customHeight="1" x14ac:dyDescent="0.2">
      <c r="A479" s="12" t="s">
        <v>52</v>
      </c>
      <c r="B479" s="12">
        <v>2020</v>
      </c>
      <c r="C479" s="12" t="s">
        <v>10</v>
      </c>
      <c r="D479" s="12" t="s">
        <v>65</v>
      </c>
      <c r="E479" s="12" t="s">
        <v>54</v>
      </c>
      <c r="F479" s="12" t="s">
        <v>55</v>
      </c>
      <c r="G479" s="12" t="s">
        <v>56</v>
      </c>
      <c r="H479" s="12" t="s">
        <v>66</v>
      </c>
      <c r="I479" s="12" t="s">
        <v>58</v>
      </c>
      <c r="J479" s="12">
        <v>263</v>
      </c>
      <c r="K479" s="12">
        <v>376.09000000000003</v>
      </c>
      <c r="L479" s="10"/>
      <c r="N479" s="1">
        <v>2022</v>
      </c>
      <c r="O479" s="1" t="s">
        <v>7</v>
      </c>
      <c r="P479" s="1" t="s">
        <v>13</v>
      </c>
      <c r="Q479" s="2" t="s">
        <v>34</v>
      </c>
      <c r="R479" s="3">
        <v>7</v>
      </c>
      <c r="S479" s="3">
        <v>230</v>
      </c>
      <c r="T479" s="3">
        <v>224</v>
      </c>
      <c r="U479" s="3">
        <v>46</v>
      </c>
      <c r="V479" s="4" t="s">
        <v>40</v>
      </c>
    </row>
    <row r="480" spans="1:22" ht="18" customHeight="1" x14ac:dyDescent="0.2">
      <c r="A480" s="12" t="s">
        <v>59</v>
      </c>
      <c r="B480" s="12">
        <v>2020</v>
      </c>
      <c r="C480" s="12" t="s">
        <v>9</v>
      </c>
      <c r="D480" s="12" t="s">
        <v>65</v>
      </c>
      <c r="E480" s="12" t="s">
        <v>54</v>
      </c>
      <c r="F480" s="12" t="s">
        <v>55</v>
      </c>
      <c r="G480" s="12" t="s">
        <v>56</v>
      </c>
      <c r="H480" s="12" t="s">
        <v>66</v>
      </c>
      <c r="I480" s="12" t="s">
        <v>58</v>
      </c>
      <c r="J480" s="12">
        <v>296</v>
      </c>
      <c r="K480" s="12">
        <v>423.28</v>
      </c>
      <c r="L480" s="10"/>
      <c r="N480" s="1">
        <v>2022</v>
      </c>
      <c r="O480" s="1" t="s">
        <v>7</v>
      </c>
      <c r="P480" s="1" t="s">
        <v>15</v>
      </c>
      <c r="Q480" s="5" t="s">
        <v>27</v>
      </c>
      <c r="R480" s="6">
        <v>3</v>
      </c>
      <c r="S480" s="6">
        <v>2631.9475000000002</v>
      </c>
      <c r="T480" s="6">
        <v>5126.576</v>
      </c>
      <c r="U480" s="3">
        <v>526.38950000000011</v>
      </c>
      <c r="V480" s="4" t="s">
        <v>40</v>
      </c>
    </row>
    <row r="481" spans="1:22" ht="18" customHeight="1" x14ac:dyDescent="0.2">
      <c r="A481" s="12" t="s">
        <v>62</v>
      </c>
      <c r="B481" s="12">
        <v>2020</v>
      </c>
      <c r="C481" s="12" t="s">
        <v>9</v>
      </c>
      <c r="D481" s="12" t="s">
        <v>65</v>
      </c>
      <c r="E481" s="12" t="s">
        <v>54</v>
      </c>
      <c r="F481" s="12" t="s">
        <v>55</v>
      </c>
      <c r="G481" s="12" t="s">
        <v>56</v>
      </c>
      <c r="H481" s="12" t="s">
        <v>66</v>
      </c>
      <c r="I481" s="12" t="s">
        <v>58</v>
      </c>
      <c r="J481" s="12">
        <v>344</v>
      </c>
      <c r="K481" s="12">
        <v>491.91999999999996</v>
      </c>
      <c r="L481" s="10"/>
      <c r="N481" s="1">
        <v>2022</v>
      </c>
      <c r="O481" s="1" t="s">
        <v>7</v>
      </c>
      <c r="P481" s="1" t="s">
        <v>32</v>
      </c>
      <c r="Q481" s="5" t="s">
        <v>32</v>
      </c>
      <c r="R481" s="6">
        <v>2</v>
      </c>
      <c r="S481" s="6">
        <v>7590</v>
      </c>
      <c r="T481" s="6">
        <v>7392</v>
      </c>
      <c r="U481" s="3">
        <v>1518</v>
      </c>
      <c r="V481" s="4" t="s">
        <v>40</v>
      </c>
    </row>
    <row r="482" spans="1:22" ht="18" customHeight="1" x14ac:dyDescent="0.2">
      <c r="A482" s="12" t="s">
        <v>59</v>
      </c>
      <c r="B482" s="12">
        <v>2020</v>
      </c>
      <c r="C482" s="12" t="s">
        <v>9</v>
      </c>
      <c r="D482" s="12" t="s">
        <v>65</v>
      </c>
      <c r="E482" s="12" t="s">
        <v>54</v>
      </c>
      <c r="F482" s="12" t="s">
        <v>55</v>
      </c>
      <c r="G482" s="12" t="s">
        <v>56</v>
      </c>
      <c r="H482" s="12" t="s">
        <v>66</v>
      </c>
      <c r="I482" s="12" t="s">
        <v>58</v>
      </c>
      <c r="J482" s="12">
        <v>272</v>
      </c>
      <c r="K482" s="12">
        <v>388.96</v>
      </c>
      <c r="L482" s="10"/>
      <c r="N482" s="1">
        <v>2022</v>
      </c>
      <c r="O482" s="1" t="s">
        <v>8</v>
      </c>
      <c r="P482" s="1" t="s">
        <v>14</v>
      </c>
      <c r="Q482" s="2" t="s">
        <v>36</v>
      </c>
      <c r="R482" s="3">
        <v>3566</v>
      </c>
      <c r="S482" s="3">
        <v>4577.3</v>
      </c>
      <c r="T482" s="3">
        <v>5126.576</v>
      </c>
      <c r="U482" s="3">
        <v>915.46</v>
      </c>
      <c r="V482" s="4" t="s">
        <v>40</v>
      </c>
    </row>
    <row r="483" spans="1:22" ht="18" customHeight="1" x14ac:dyDescent="0.2">
      <c r="A483" s="12" t="s">
        <v>52</v>
      </c>
      <c r="B483" s="12">
        <v>2020</v>
      </c>
      <c r="C483" s="12" t="s">
        <v>9</v>
      </c>
      <c r="D483" s="12" t="s">
        <v>65</v>
      </c>
      <c r="E483" s="12" t="s">
        <v>54</v>
      </c>
      <c r="F483" s="12" t="s">
        <v>55</v>
      </c>
      <c r="G483" s="12" t="s">
        <v>56</v>
      </c>
      <c r="H483" s="12" t="s">
        <v>66</v>
      </c>
      <c r="I483" s="12" t="s">
        <v>58</v>
      </c>
      <c r="J483" s="12">
        <v>298</v>
      </c>
      <c r="K483" s="12">
        <v>526.24</v>
      </c>
      <c r="L483" s="10"/>
      <c r="N483" s="1">
        <v>2022</v>
      </c>
      <c r="O483" s="1" t="s">
        <v>8</v>
      </c>
      <c r="P483" s="1" t="s">
        <v>14</v>
      </c>
      <c r="Q483" s="2" t="s">
        <v>37</v>
      </c>
      <c r="R483" s="3">
        <v>2498</v>
      </c>
      <c r="S483" s="3">
        <v>8000</v>
      </c>
      <c r="T483" s="3">
        <v>8960</v>
      </c>
      <c r="U483" s="3">
        <v>1600</v>
      </c>
      <c r="V483" s="4" t="s">
        <v>40</v>
      </c>
    </row>
    <row r="484" spans="1:22" ht="18" customHeight="1" x14ac:dyDescent="0.2">
      <c r="A484" s="12" t="s">
        <v>62</v>
      </c>
      <c r="B484" s="12">
        <v>2020</v>
      </c>
      <c r="C484" s="12" t="s">
        <v>9</v>
      </c>
      <c r="D484" s="12" t="s">
        <v>65</v>
      </c>
      <c r="E484" s="12" t="s">
        <v>54</v>
      </c>
      <c r="F484" s="12" t="s">
        <v>55</v>
      </c>
      <c r="G484" s="12" t="s">
        <v>56</v>
      </c>
      <c r="H484" s="12" t="s">
        <v>66</v>
      </c>
      <c r="I484" s="12" t="s">
        <v>58</v>
      </c>
      <c r="J484" s="12">
        <v>346</v>
      </c>
      <c r="K484" s="12">
        <v>526.24</v>
      </c>
      <c r="L484" s="10"/>
      <c r="N484" s="1">
        <v>2022</v>
      </c>
      <c r="O484" s="1" t="s">
        <v>8</v>
      </c>
      <c r="P484" s="1" t="s">
        <v>13</v>
      </c>
      <c r="Q484" s="2" t="s">
        <v>35</v>
      </c>
      <c r="R484" s="3">
        <v>1245</v>
      </c>
      <c r="S484" s="3">
        <v>4577.2</v>
      </c>
      <c r="T484" s="3">
        <v>5126.4639999999999</v>
      </c>
      <c r="U484" s="3">
        <v>915.44</v>
      </c>
      <c r="V484" s="4" t="s">
        <v>40</v>
      </c>
    </row>
    <row r="485" spans="1:22" ht="18" customHeight="1" x14ac:dyDescent="0.2">
      <c r="A485" s="12" t="s">
        <v>63</v>
      </c>
      <c r="B485" s="12">
        <v>2020</v>
      </c>
      <c r="C485" s="12" t="s">
        <v>9</v>
      </c>
      <c r="D485" s="12" t="s">
        <v>65</v>
      </c>
      <c r="E485" s="12" t="s">
        <v>54</v>
      </c>
      <c r="F485" s="12" t="s">
        <v>55</v>
      </c>
      <c r="G485" s="12" t="s">
        <v>56</v>
      </c>
      <c r="H485" s="12" t="s">
        <v>66</v>
      </c>
      <c r="I485" s="12" t="s">
        <v>58</v>
      </c>
      <c r="J485" s="12">
        <v>268</v>
      </c>
      <c r="K485" s="12">
        <v>526.24</v>
      </c>
      <c r="L485" s="10"/>
      <c r="N485" s="1">
        <v>2022</v>
      </c>
      <c r="O485" s="1" t="s">
        <v>8</v>
      </c>
      <c r="P485" s="1" t="s">
        <v>38</v>
      </c>
      <c r="Q485" s="5" t="s">
        <v>30</v>
      </c>
      <c r="R485" s="6">
        <v>644</v>
      </c>
      <c r="S485" s="6">
        <v>5743.5</v>
      </c>
      <c r="T485" s="6">
        <v>6432.72</v>
      </c>
      <c r="U485" s="3">
        <v>1148.7</v>
      </c>
      <c r="V485" s="4" t="s">
        <v>40</v>
      </c>
    </row>
    <row r="486" spans="1:22" ht="18" customHeight="1" x14ac:dyDescent="0.2">
      <c r="A486" s="12" t="s">
        <v>59</v>
      </c>
      <c r="B486" s="12">
        <v>2020</v>
      </c>
      <c r="C486" s="12" t="s">
        <v>9</v>
      </c>
      <c r="D486" s="12" t="s">
        <v>65</v>
      </c>
      <c r="E486" s="12" t="s">
        <v>54</v>
      </c>
      <c r="F486" s="12" t="s">
        <v>55</v>
      </c>
      <c r="G486" s="12" t="s">
        <v>56</v>
      </c>
      <c r="H486" s="12" t="s">
        <v>66</v>
      </c>
      <c r="I486" s="12" t="s">
        <v>58</v>
      </c>
      <c r="J486" s="12">
        <v>1028</v>
      </c>
      <c r="K486" s="12">
        <v>1470.04</v>
      </c>
      <c r="L486" s="10"/>
      <c r="N486" s="1">
        <v>2022</v>
      </c>
      <c r="O486" s="1" t="s">
        <v>8</v>
      </c>
      <c r="P486" s="1" t="s">
        <v>12</v>
      </c>
      <c r="Q486" s="5" t="s">
        <v>29</v>
      </c>
      <c r="R486" s="6">
        <v>643</v>
      </c>
      <c r="S486" s="6">
        <v>7000</v>
      </c>
      <c r="T486" s="6">
        <v>7840</v>
      </c>
      <c r="U486" s="3">
        <v>1400</v>
      </c>
      <c r="V486" s="4" t="s">
        <v>40</v>
      </c>
    </row>
    <row r="487" spans="1:22" ht="18" customHeight="1" x14ac:dyDescent="0.2">
      <c r="A487" s="12" t="s">
        <v>61</v>
      </c>
      <c r="B487" s="12">
        <v>2020</v>
      </c>
      <c r="C487" s="12" t="s">
        <v>9</v>
      </c>
      <c r="D487" s="12" t="s">
        <v>65</v>
      </c>
      <c r="E487" s="12" t="s">
        <v>54</v>
      </c>
      <c r="F487" s="12" t="s">
        <v>55</v>
      </c>
      <c r="G487" s="12" t="s">
        <v>56</v>
      </c>
      <c r="H487" s="12" t="s">
        <v>66</v>
      </c>
      <c r="I487" s="12" t="s">
        <v>58</v>
      </c>
      <c r="J487" s="12">
        <v>270</v>
      </c>
      <c r="K487" s="12">
        <v>386.1</v>
      </c>
      <c r="L487" s="10"/>
      <c r="N487" s="1">
        <v>2022</v>
      </c>
      <c r="O487" s="1" t="s">
        <v>8</v>
      </c>
      <c r="P487" s="1" t="s">
        <v>38</v>
      </c>
      <c r="Q487" s="5" t="s">
        <v>31</v>
      </c>
      <c r="R487" s="6">
        <v>455</v>
      </c>
      <c r="S487" s="6">
        <v>4578.6000000000004</v>
      </c>
      <c r="T487" s="6">
        <v>5128.0320000000002</v>
      </c>
      <c r="U487" s="3">
        <v>915.72000000000014</v>
      </c>
      <c r="V487" s="4" t="s">
        <v>40</v>
      </c>
    </row>
    <row r="488" spans="1:22" ht="18" customHeight="1" x14ac:dyDescent="0.2">
      <c r="A488" s="12" t="s">
        <v>61</v>
      </c>
      <c r="B488" s="12">
        <v>2020</v>
      </c>
      <c r="C488" s="12" t="s">
        <v>9</v>
      </c>
      <c r="D488" s="12" t="s">
        <v>65</v>
      </c>
      <c r="E488" s="12" t="s">
        <v>54</v>
      </c>
      <c r="F488" s="12" t="s">
        <v>55</v>
      </c>
      <c r="G488" s="12" t="s">
        <v>56</v>
      </c>
      <c r="H488" s="12" t="s">
        <v>66</v>
      </c>
      <c r="I488" s="12" t="s">
        <v>58</v>
      </c>
      <c r="J488" s="12">
        <v>297</v>
      </c>
      <c r="K488" s="12">
        <v>424.71</v>
      </c>
      <c r="L488" s="10"/>
      <c r="N488" s="1">
        <v>2022</v>
      </c>
      <c r="O488" s="1" t="s">
        <v>8</v>
      </c>
      <c r="P488" s="1" t="s">
        <v>12</v>
      </c>
      <c r="Q488" s="5" t="s">
        <v>28</v>
      </c>
      <c r="R488" s="7">
        <v>345</v>
      </c>
      <c r="S488" s="7">
        <v>7000</v>
      </c>
      <c r="T488" s="7">
        <v>7840</v>
      </c>
      <c r="U488" s="3">
        <v>1400</v>
      </c>
      <c r="V488" s="4" t="s">
        <v>40</v>
      </c>
    </row>
    <row r="489" spans="1:22" ht="18" customHeight="1" x14ac:dyDescent="0.2">
      <c r="A489" s="12" t="s">
        <v>59</v>
      </c>
      <c r="B489" s="12">
        <v>2020</v>
      </c>
      <c r="C489" s="12" t="s">
        <v>9</v>
      </c>
      <c r="D489" s="12" t="s">
        <v>65</v>
      </c>
      <c r="E489" s="12" t="s">
        <v>54</v>
      </c>
      <c r="F489" s="12" t="s">
        <v>55</v>
      </c>
      <c r="G489" s="12" t="s">
        <v>56</v>
      </c>
      <c r="H489" s="12" t="s">
        <v>66</v>
      </c>
      <c r="I489" s="12" t="s">
        <v>58</v>
      </c>
      <c r="J489" s="12">
        <v>345</v>
      </c>
      <c r="K489" s="12">
        <v>493.35</v>
      </c>
      <c r="L489" s="10"/>
      <c r="N489" s="1">
        <v>2022</v>
      </c>
      <c r="O489" s="1" t="s">
        <v>8</v>
      </c>
      <c r="P489" s="1" t="s">
        <v>13</v>
      </c>
      <c r="Q489" s="2" t="s">
        <v>33</v>
      </c>
      <c r="R489" s="3">
        <v>122</v>
      </c>
      <c r="S489" s="3">
        <v>100</v>
      </c>
      <c r="T489" s="3">
        <v>112</v>
      </c>
      <c r="U489" s="3">
        <v>20</v>
      </c>
      <c r="V489" s="4" t="s">
        <v>40</v>
      </c>
    </row>
    <row r="490" spans="1:22" ht="18" customHeight="1" x14ac:dyDescent="0.2">
      <c r="A490" s="12" t="s">
        <v>63</v>
      </c>
      <c r="B490" s="12">
        <v>2020</v>
      </c>
      <c r="C490" s="12" t="s">
        <v>9</v>
      </c>
      <c r="D490" s="12" t="s">
        <v>65</v>
      </c>
      <c r="E490" s="12" t="s">
        <v>54</v>
      </c>
      <c r="F490" s="12" t="s">
        <v>55</v>
      </c>
      <c r="G490" s="12" t="s">
        <v>56</v>
      </c>
      <c r="H490" s="12" t="s">
        <v>66</v>
      </c>
      <c r="I490" s="12" t="s">
        <v>58</v>
      </c>
      <c r="J490" s="12">
        <v>776</v>
      </c>
      <c r="K490" s="12">
        <v>1109.68</v>
      </c>
      <c r="L490" s="10"/>
      <c r="N490" s="1">
        <v>2022</v>
      </c>
      <c r="O490" s="1" t="s">
        <v>8</v>
      </c>
      <c r="P490" s="1" t="s">
        <v>15</v>
      </c>
      <c r="Q490" s="5" t="s">
        <v>26</v>
      </c>
      <c r="R490" s="6">
        <v>78</v>
      </c>
      <c r="S490" s="6">
        <v>2288.6</v>
      </c>
      <c r="T490" s="6">
        <v>5126.4639999999999</v>
      </c>
      <c r="U490" s="3">
        <v>457.72</v>
      </c>
      <c r="V490" s="4" t="s">
        <v>40</v>
      </c>
    </row>
    <row r="491" spans="1:22" ht="18" customHeight="1" x14ac:dyDescent="0.2">
      <c r="A491" s="12" t="s">
        <v>59</v>
      </c>
      <c r="B491" s="12">
        <v>2020</v>
      </c>
      <c r="C491" s="12" t="s">
        <v>9</v>
      </c>
      <c r="D491" s="12" t="s">
        <v>65</v>
      </c>
      <c r="E491" s="12" t="s">
        <v>54</v>
      </c>
      <c r="F491" s="12" t="s">
        <v>55</v>
      </c>
      <c r="G491" s="12" t="s">
        <v>56</v>
      </c>
      <c r="H491" s="12" t="s">
        <v>66</v>
      </c>
      <c r="I491" s="12" t="s">
        <v>58</v>
      </c>
      <c r="J491" s="12">
        <v>809</v>
      </c>
      <c r="K491" s="12">
        <v>1156.8699999999999</v>
      </c>
      <c r="L491" s="10"/>
      <c r="N491" s="1">
        <v>2022</v>
      </c>
      <c r="O491" s="1" t="s">
        <v>8</v>
      </c>
      <c r="P491" s="1" t="s">
        <v>15</v>
      </c>
      <c r="Q491" s="5" t="s">
        <v>24</v>
      </c>
      <c r="R491" s="6">
        <v>76</v>
      </c>
      <c r="S491" s="6">
        <v>2288.4499999999998</v>
      </c>
      <c r="T491" s="6">
        <v>5126.1279999999997</v>
      </c>
      <c r="U491" s="3">
        <v>457.69</v>
      </c>
      <c r="V491" s="4" t="s">
        <v>40</v>
      </c>
    </row>
    <row r="492" spans="1:22" ht="18" customHeight="1" x14ac:dyDescent="0.2">
      <c r="A492" s="12" t="s">
        <v>52</v>
      </c>
      <c r="B492" s="12">
        <v>2020</v>
      </c>
      <c r="C492" s="12" t="s">
        <v>9</v>
      </c>
      <c r="D492" s="12" t="s">
        <v>65</v>
      </c>
      <c r="E492" s="12" t="s">
        <v>54</v>
      </c>
      <c r="F492" s="12" t="s">
        <v>55</v>
      </c>
      <c r="G492" s="12" t="s">
        <v>56</v>
      </c>
      <c r="H492" s="12" t="s">
        <v>66</v>
      </c>
      <c r="I492" s="12" t="s">
        <v>58</v>
      </c>
      <c r="J492" s="12">
        <v>862</v>
      </c>
      <c r="K492" s="12">
        <v>1232.6599999999999</v>
      </c>
      <c r="L492" s="10"/>
      <c r="N492" s="1">
        <v>2022</v>
      </c>
      <c r="O492" s="1" t="s">
        <v>8</v>
      </c>
      <c r="P492" s="1" t="s">
        <v>15</v>
      </c>
      <c r="Q492" s="5" t="s">
        <v>25</v>
      </c>
      <c r="R492" s="6">
        <v>46</v>
      </c>
      <c r="S492" s="6">
        <v>100</v>
      </c>
      <c r="T492" s="6">
        <v>224</v>
      </c>
      <c r="U492" s="3">
        <v>20</v>
      </c>
      <c r="V492" s="4" t="s">
        <v>40</v>
      </c>
    </row>
    <row r="493" spans="1:22" ht="18" customHeight="1" x14ac:dyDescent="0.2">
      <c r="A493" s="12" t="s">
        <v>59</v>
      </c>
      <c r="B493" s="12">
        <v>2020</v>
      </c>
      <c r="C493" s="12" t="s">
        <v>9</v>
      </c>
      <c r="D493" s="12" t="s">
        <v>65</v>
      </c>
      <c r="E493" s="12" t="s">
        <v>54</v>
      </c>
      <c r="F493" s="12" t="s">
        <v>55</v>
      </c>
      <c r="G493" s="12" t="s">
        <v>56</v>
      </c>
      <c r="H493" s="12" t="s">
        <v>66</v>
      </c>
      <c r="I493" s="12" t="s">
        <v>58</v>
      </c>
      <c r="J493" s="12">
        <v>299</v>
      </c>
      <c r="K493" s="12">
        <v>427.57</v>
      </c>
      <c r="L493" s="10"/>
      <c r="N493" s="1">
        <v>2022</v>
      </c>
      <c r="O493" s="1" t="s">
        <v>8</v>
      </c>
      <c r="P493" s="1" t="s">
        <v>15</v>
      </c>
      <c r="Q493" s="5" t="s">
        <v>23</v>
      </c>
      <c r="R493" s="6">
        <v>34</v>
      </c>
      <c r="S493" s="6">
        <v>2746.08</v>
      </c>
      <c r="T493" s="6">
        <v>5126.0160000000005</v>
      </c>
      <c r="U493" s="3">
        <v>549.21600000000001</v>
      </c>
      <c r="V493" s="4" t="s">
        <v>40</v>
      </c>
    </row>
    <row r="494" spans="1:22" ht="18" customHeight="1" x14ac:dyDescent="0.2">
      <c r="A494" s="12" t="s">
        <v>59</v>
      </c>
      <c r="B494" s="12">
        <v>2020</v>
      </c>
      <c r="C494" s="12" t="s">
        <v>9</v>
      </c>
      <c r="D494" s="12" t="s">
        <v>65</v>
      </c>
      <c r="E494" s="12" t="s">
        <v>54</v>
      </c>
      <c r="F494" s="12" t="s">
        <v>55</v>
      </c>
      <c r="G494" s="12" t="s">
        <v>56</v>
      </c>
      <c r="H494" s="12" t="s">
        <v>66</v>
      </c>
      <c r="I494" s="12" t="s">
        <v>58</v>
      </c>
      <c r="J494" s="12">
        <v>269</v>
      </c>
      <c r="K494" s="12">
        <v>384.67</v>
      </c>
      <c r="L494" s="10"/>
      <c r="N494" s="1">
        <v>2022</v>
      </c>
      <c r="O494" s="1" t="s">
        <v>8</v>
      </c>
      <c r="P494" s="1" t="s">
        <v>13</v>
      </c>
      <c r="Q494" s="2" t="s">
        <v>34</v>
      </c>
      <c r="R494" s="3">
        <v>7</v>
      </c>
      <c r="S494" s="3">
        <v>240</v>
      </c>
      <c r="T494" s="3">
        <v>224</v>
      </c>
      <c r="U494" s="3">
        <v>48</v>
      </c>
      <c r="V494" s="4" t="s">
        <v>40</v>
      </c>
    </row>
    <row r="495" spans="1:22" ht="18" customHeight="1" x14ac:dyDescent="0.2">
      <c r="A495" s="12" t="s">
        <v>59</v>
      </c>
      <c r="B495" s="12">
        <v>2020</v>
      </c>
      <c r="C495" s="12" t="s">
        <v>8</v>
      </c>
      <c r="D495" s="12" t="s">
        <v>65</v>
      </c>
      <c r="E495" s="12" t="s">
        <v>54</v>
      </c>
      <c r="F495" s="12" t="s">
        <v>55</v>
      </c>
      <c r="G495" s="12" t="s">
        <v>56</v>
      </c>
      <c r="H495" s="12" t="s">
        <v>66</v>
      </c>
      <c r="I495" s="12" t="s">
        <v>58</v>
      </c>
      <c r="J495" s="12">
        <v>302</v>
      </c>
      <c r="K495" s="12">
        <v>431.86</v>
      </c>
      <c r="L495" s="10"/>
      <c r="N495" s="1">
        <v>2022</v>
      </c>
      <c r="O495" s="1" t="s">
        <v>8</v>
      </c>
      <c r="P495" s="1" t="s">
        <v>15</v>
      </c>
      <c r="Q495" s="5" t="s">
        <v>27</v>
      </c>
      <c r="R495" s="6">
        <v>3</v>
      </c>
      <c r="S495" s="6">
        <v>2746.38</v>
      </c>
      <c r="T495" s="6">
        <v>5126.576</v>
      </c>
      <c r="U495" s="3">
        <v>549.27600000000007</v>
      </c>
      <c r="V495" s="4" t="s">
        <v>40</v>
      </c>
    </row>
    <row r="496" spans="1:22" ht="18" customHeight="1" x14ac:dyDescent="0.2">
      <c r="A496" s="12" t="s">
        <v>52</v>
      </c>
      <c r="B496" s="12">
        <v>2020</v>
      </c>
      <c r="C496" s="12" t="s">
        <v>8</v>
      </c>
      <c r="D496" s="12" t="s">
        <v>65</v>
      </c>
      <c r="E496" s="12" t="s">
        <v>54</v>
      </c>
      <c r="F496" s="12" t="s">
        <v>55</v>
      </c>
      <c r="G496" s="12" t="s">
        <v>56</v>
      </c>
      <c r="H496" s="12" t="s">
        <v>66</v>
      </c>
      <c r="I496" s="12" t="s">
        <v>58</v>
      </c>
      <c r="J496" s="12">
        <v>350</v>
      </c>
      <c r="K496" s="12">
        <v>500.5</v>
      </c>
      <c r="L496" s="10"/>
      <c r="N496" s="1">
        <v>2022</v>
      </c>
      <c r="O496" s="1" t="s">
        <v>8</v>
      </c>
      <c r="P496" s="1" t="s">
        <v>32</v>
      </c>
      <c r="Q496" s="5" t="s">
        <v>32</v>
      </c>
      <c r="R496" s="6">
        <v>2</v>
      </c>
      <c r="S496" s="6">
        <v>7920</v>
      </c>
      <c r="T496" s="6">
        <v>7392</v>
      </c>
      <c r="U496" s="3">
        <v>1584</v>
      </c>
      <c r="V496" s="4" t="s">
        <v>40</v>
      </c>
    </row>
    <row r="497" spans="1:22" ht="18" customHeight="1" x14ac:dyDescent="0.2">
      <c r="A497" s="12" t="s">
        <v>52</v>
      </c>
      <c r="B497" s="12">
        <v>2020</v>
      </c>
      <c r="C497" s="12" t="s">
        <v>8</v>
      </c>
      <c r="D497" s="12" t="s">
        <v>65</v>
      </c>
      <c r="E497" s="12" t="s">
        <v>54</v>
      </c>
      <c r="F497" s="12" t="s">
        <v>55</v>
      </c>
      <c r="G497" s="12" t="s">
        <v>56</v>
      </c>
      <c r="H497" s="12" t="s">
        <v>66</v>
      </c>
      <c r="I497" s="12" t="s">
        <v>58</v>
      </c>
      <c r="J497" s="12">
        <v>278</v>
      </c>
      <c r="K497" s="12">
        <v>397.53999999999996</v>
      </c>
      <c r="L497" s="10"/>
      <c r="N497" s="1">
        <v>2022</v>
      </c>
      <c r="O497" s="1" t="s">
        <v>9</v>
      </c>
      <c r="P497" s="1" t="s">
        <v>14</v>
      </c>
      <c r="Q497" s="2" t="s">
        <v>36</v>
      </c>
      <c r="R497" s="3">
        <v>3566</v>
      </c>
      <c r="S497" s="3">
        <v>5035.0300000000007</v>
      </c>
      <c r="T497" s="3">
        <v>5126.576</v>
      </c>
      <c r="U497" s="3">
        <v>1007.0060000000002</v>
      </c>
      <c r="V497" s="4" t="s">
        <v>40</v>
      </c>
    </row>
    <row r="498" spans="1:22" ht="18" customHeight="1" x14ac:dyDescent="0.2">
      <c r="A498" s="12" t="s">
        <v>59</v>
      </c>
      <c r="B498" s="12">
        <v>2020</v>
      </c>
      <c r="C498" s="12" t="s">
        <v>8</v>
      </c>
      <c r="D498" s="12" t="s">
        <v>65</v>
      </c>
      <c r="E498" s="12" t="s">
        <v>54</v>
      </c>
      <c r="F498" s="12" t="s">
        <v>55</v>
      </c>
      <c r="G498" s="12" t="s">
        <v>56</v>
      </c>
      <c r="H498" s="12" t="s">
        <v>66</v>
      </c>
      <c r="I498" s="12" t="s">
        <v>58</v>
      </c>
      <c r="J498" s="12">
        <v>304</v>
      </c>
      <c r="K498" s="12">
        <v>526.24</v>
      </c>
      <c r="L498" s="10"/>
      <c r="N498" s="1">
        <v>2022</v>
      </c>
      <c r="O498" s="1" t="s">
        <v>9</v>
      </c>
      <c r="P498" s="1" t="s">
        <v>14</v>
      </c>
      <c r="Q498" s="2" t="s">
        <v>37</v>
      </c>
      <c r="R498" s="3">
        <v>2498</v>
      </c>
      <c r="S498" s="3">
        <v>9200</v>
      </c>
      <c r="T498" s="3">
        <v>8960</v>
      </c>
      <c r="U498" s="3">
        <v>1840</v>
      </c>
      <c r="V498" s="4" t="s">
        <v>40</v>
      </c>
    </row>
    <row r="499" spans="1:22" ht="18" customHeight="1" x14ac:dyDescent="0.2">
      <c r="A499" s="12" t="s">
        <v>52</v>
      </c>
      <c r="B499" s="12">
        <v>2020</v>
      </c>
      <c r="C499" s="12" t="s">
        <v>8</v>
      </c>
      <c r="D499" s="12" t="s">
        <v>65</v>
      </c>
      <c r="E499" s="12" t="s">
        <v>54</v>
      </c>
      <c r="F499" s="12" t="s">
        <v>55</v>
      </c>
      <c r="G499" s="12" t="s">
        <v>56</v>
      </c>
      <c r="H499" s="12" t="s">
        <v>66</v>
      </c>
      <c r="I499" s="12" t="s">
        <v>58</v>
      </c>
      <c r="J499" s="12">
        <v>274</v>
      </c>
      <c r="K499" s="12">
        <v>526.24</v>
      </c>
      <c r="L499" s="10"/>
      <c r="N499" s="1">
        <v>2022</v>
      </c>
      <c r="O499" s="1" t="s">
        <v>9</v>
      </c>
      <c r="P499" s="1" t="s">
        <v>13</v>
      </c>
      <c r="Q499" s="2" t="s">
        <v>35</v>
      </c>
      <c r="R499" s="3">
        <v>1245</v>
      </c>
      <c r="S499" s="3">
        <v>5263.78</v>
      </c>
      <c r="T499" s="3">
        <v>5126.4639999999999</v>
      </c>
      <c r="U499" s="3">
        <v>1052.7560000000001</v>
      </c>
      <c r="V499" s="4" t="s">
        <v>40</v>
      </c>
    </row>
    <row r="500" spans="1:22" ht="18" customHeight="1" x14ac:dyDescent="0.2">
      <c r="A500" s="12" t="s">
        <v>62</v>
      </c>
      <c r="B500" s="12">
        <v>2020</v>
      </c>
      <c r="C500" s="12" t="s">
        <v>8</v>
      </c>
      <c r="D500" s="12" t="s">
        <v>65</v>
      </c>
      <c r="E500" s="12" t="s">
        <v>54</v>
      </c>
      <c r="F500" s="12" t="s">
        <v>55</v>
      </c>
      <c r="G500" s="12" t="s">
        <v>56</v>
      </c>
      <c r="H500" s="12" t="s">
        <v>66</v>
      </c>
      <c r="I500" s="12" t="s">
        <v>58</v>
      </c>
      <c r="J500" s="12">
        <v>994</v>
      </c>
      <c r="K500" s="12">
        <v>1421.42</v>
      </c>
      <c r="L500" s="10"/>
      <c r="N500" s="1">
        <v>2022</v>
      </c>
      <c r="O500" s="1" t="s">
        <v>9</v>
      </c>
      <c r="P500" s="1" t="s">
        <v>38</v>
      </c>
      <c r="Q500" s="5" t="s">
        <v>30</v>
      </c>
      <c r="R500" s="6">
        <v>644</v>
      </c>
      <c r="S500" s="6">
        <v>6605.0249999999996</v>
      </c>
      <c r="T500" s="6">
        <v>6432.72</v>
      </c>
      <c r="U500" s="3">
        <v>1321.0050000000001</v>
      </c>
      <c r="V500" s="4" t="s">
        <v>40</v>
      </c>
    </row>
    <row r="501" spans="1:22" ht="18" customHeight="1" x14ac:dyDescent="0.2">
      <c r="A501" s="12" t="s">
        <v>59</v>
      </c>
      <c r="B501" s="12">
        <v>2020</v>
      </c>
      <c r="C501" s="12" t="s">
        <v>8</v>
      </c>
      <c r="D501" s="12" t="s">
        <v>65</v>
      </c>
      <c r="E501" s="12" t="s">
        <v>54</v>
      </c>
      <c r="F501" s="12" t="s">
        <v>55</v>
      </c>
      <c r="G501" s="12" t="s">
        <v>56</v>
      </c>
      <c r="H501" s="12" t="s">
        <v>66</v>
      </c>
      <c r="I501" s="12" t="s">
        <v>58</v>
      </c>
      <c r="J501" s="12">
        <v>1027</v>
      </c>
      <c r="K501" s="12">
        <v>1468.6100000000001</v>
      </c>
      <c r="L501" s="10"/>
      <c r="N501" s="1">
        <v>2022</v>
      </c>
      <c r="O501" s="1" t="s">
        <v>9</v>
      </c>
      <c r="P501" s="1" t="s">
        <v>12</v>
      </c>
      <c r="Q501" s="5" t="s">
        <v>29</v>
      </c>
      <c r="R501" s="6">
        <v>643</v>
      </c>
      <c r="S501" s="6">
        <v>8400</v>
      </c>
      <c r="T501" s="6">
        <v>7840</v>
      </c>
      <c r="U501" s="3">
        <v>1680</v>
      </c>
      <c r="V501" s="4" t="s">
        <v>40</v>
      </c>
    </row>
    <row r="502" spans="1:22" ht="18" customHeight="1" x14ac:dyDescent="0.2">
      <c r="A502" s="12" t="s">
        <v>52</v>
      </c>
      <c r="B502" s="12">
        <v>2020</v>
      </c>
      <c r="C502" s="12" t="s">
        <v>8</v>
      </c>
      <c r="D502" s="12" t="s">
        <v>65</v>
      </c>
      <c r="E502" s="12" t="s">
        <v>54</v>
      </c>
      <c r="F502" s="12" t="s">
        <v>55</v>
      </c>
      <c r="G502" s="12" t="s">
        <v>56</v>
      </c>
      <c r="H502" s="12" t="s">
        <v>66</v>
      </c>
      <c r="I502" s="12" t="s">
        <v>58</v>
      </c>
      <c r="J502" s="12">
        <v>276</v>
      </c>
      <c r="K502" s="12">
        <v>394.68</v>
      </c>
      <c r="L502" s="10"/>
      <c r="N502" s="1">
        <v>2022</v>
      </c>
      <c r="O502" s="1" t="s">
        <v>9</v>
      </c>
      <c r="P502" s="1" t="s">
        <v>38</v>
      </c>
      <c r="Q502" s="5" t="s">
        <v>31</v>
      </c>
      <c r="R502" s="6">
        <v>455</v>
      </c>
      <c r="S502" s="6">
        <v>5494.3200000000006</v>
      </c>
      <c r="T502" s="6">
        <v>5128.0320000000002</v>
      </c>
      <c r="U502" s="3">
        <v>1098.8640000000003</v>
      </c>
      <c r="V502" s="4" t="s">
        <v>40</v>
      </c>
    </row>
    <row r="503" spans="1:22" ht="18" customHeight="1" x14ac:dyDescent="0.2">
      <c r="A503" s="12" t="s">
        <v>52</v>
      </c>
      <c r="B503" s="12">
        <v>2020</v>
      </c>
      <c r="C503" s="12" t="s">
        <v>8</v>
      </c>
      <c r="D503" s="12" t="s">
        <v>65</v>
      </c>
      <c r="E503" s="12" t="s">
        <v>54</v>
      </c>
      <c r="F503" s="12" t="s">
        <v>55</v>
      </c>
      <c r="G503" s="12" t="s">
        <v>56</v>
      </c>
      <c r="H503" s="12" t="s">
        <v>66</v>
      </c>
      <c r="I503" s="12" t="s">
        <v>58</v>
      </c>
      <c r="J503" s="12">
        <v>303</v>
      </c>
      <c r="K503" s="12">
        <v>433.28999999999996</v>
      </c>
      <c r="L503" s="10"/>
      <c r="N503" s="1">
        <v>2022</v>
      </c>
      <c r="O503" s="1" t="s">
        <v>9</v>
      </c>
      <c r="P503" s="1" t="s">
        <v>12</v>
      </c>
      <c r="Q503" s="5" t="s">
        <v>28</v>
      </c>
      <c r="R503" s="7">
        <v>345</v>
      </c>
      <c r="S503" s="7">
        <v>8400</v>
      </c>
      <c r="T503" s="7">
        <v>7840</v>
      </c>
      <c r="U503" s="3">
        <v>1680</v>
      </c>
      <c r="V503" s="4" t="s">
        <v>40</v>
      </c>
    </row>
    <row r="504" spans="1:22" ht="18" customHeight="1" x14ac:dyDescent="0.2">
      <c r="A504" s="12" t="s">
        <v>52</v>
      </c>
      <c r="B504" s="12">
        <v>2020</v>
      </c>
      <c r="C504" s="12" t="s">
        <v>8</v>
      </c>
      <c r="D504" s="12" t="s">
        <v>65</v>
      </c>
      <c r="E504" s="12" t="s">
        <v>54</v>
      </c>
      <c r="F504" s="12" t="s">
        <v>55</v>
      </c>
      <c r="G504" s="12" t="s">
        <v>56</v>
      </c>
      <c r="H504" s="12" t="s">
        <v>66</v>
      </c>
      <c r="I504" s="12" t="s">
        <v>58</v>
      </c>
      <c r="J504" s="12">
        <v>351</v>
      </c>
      <c r="K504" s="12">
        <v>501.93</v>
      </c>
      <c r="L504" s="10"/>
      <c r="N504" s="1">
        <v>2022</v>
      </c>
      <c r="O504" s="1" t="s">
        <v>9</v>
      </c>
      <c r="P504" s="1" t="s">
        <v>13</v>
      </c>
      <c r="Q504" s="2" t="s">
        <v>33</v>
      </c>
      <c r="R504" s="3">
        <v>122</v>
      </c>
      <c r="S504" s="3">
        <v>120</v>
      </c>
      <c r="T504" s="3">
        <v>112</v>
      </c>
      <c r="U504" s="3">
        <v>24</v>
      </c>
      <c r="V504" s="4" t="s">
        <v>40</v>
      </c>
    </row>
    <row r="505" spans="1:22" ht="18" customHeight="1" x14ac:dyDescent="0.2">
      <c r="A505" s="12" t="s">
        <v>62</v>
      </c>
      <c r="B505" s="12">
        <v>2020</v>
      </c>
      <c r="C505" s="12" t="s">
        <v>8</v>
      </c>
      <c r="D505" s="12" t="s">
        <v>65</v>
      </c>
      <c r="E505" s="12" t="s">
        <v>54</v>
      </c>
      <c r="F505" s="12" t="s">
        <v>55</v>
      </c>
      <c r="G505" s="12" t="s">
        <v>56</v>
      </c>
      <c r="H505" s="12" t="s">
        <v>66</v>
      </c>
      <c r="I505" s="12" t="s">
        <v>58</v>
      </c>
      <c r="J505" s="12">
        <v>273</v>
      </c>
      <c r="K505" s="12">
        <v>390.39</v>
      </c>
      <c r="L505" s="10"/>
      <c r="N505" s="1">
        <v>2022</v>
      </c>
      <c r="O505" s="1" t="s">
        <v>9</v>
      </c>
      <c r="P505" s="1" t="s">
        <v>15</v>
      </c>
      <c r="Q505" s="5" t="s">
        <v>26</v>
      </c>
      <c r="R505" s="6">
        <v>78</v>
      </c>
      <c r="S505" s="6">
        <v>2517.46</v>
      </c>
      <c r="T505" s="6">
        <v>5126.4639999999999</v>
      </c>
      <c r="U505" s="3">
        <v>503.49200000000002</v>
      </c>
      <c r="V505" s="4" t="s">
        <v>40</v>
      </c>
    </row>
    <row r="506" spans="1:22" ht="18" customHeight="1" x14ac:dyDescent="0.2">
      <c r="A506" s="12" t="s">
        <v>52</v>
      </c>
      <c r="B506" s="12">
        <v>2020</v>
      </c>
      <c r="C506" s="12" t="s">
        <v>8</v>
      </c>
      <c r="D506" s="12" t="s">
        <v>65</v>
      </c>
      <c r="E506" s="12" t="s">
        <v>54</v>
      </c>
      <c r="F506" s="12" t="s">
        <v>55</v>
      </c>
      <c r="G506" s="12" t="s">
        <v>56</v>
      </c>
      <c r="H506" s="12" t="s">
        <v>66</v>
      </c>
      <c r="I506" s="12" t="s">
        <v>58</v>
      </c>
      <c r="J506" s="12">
        <v>775</v>
      </c>
      <c r="K506" s="12">
        <v>1108.25</v>
      </c>
      <c r="L506" s="10"/>
      <c r="N506" s="1">
        <v>2022</v>
      </c>
      <c r="O506" s="1" t="s">
        <v>9</v>
      </c>
      <c r="P506" s="1" t="s">
        <v>15</v>
      </c>
      <c r="Q506" s="5" t="s">
        <v>24</v>
      </c>
      <c r="R506" s="6">
        <v>76</v>
      </c>
      <c r="S506" s="6">
        <v>2517.2949999999996</v>
      </c>
      <c r="T506" s="6">
        <v>5126.1279999999997</v>
      </c>
      <c r="U506" s="3">
        <v>503.45899999999995</v>
      </c>
      <c r="V506" s="4" t="s">
        <v>40</v>
      </c>
    </row>
    <row r="507" spans="1:22" ht="18" customHeight="1" x14ac:dyDescent="0.2">
      <c r="A507" s="12" t="s">
        <v>52</v>
      </c>
      <c r="B507" s="12">
        <v>2020</v>
      </c>
      <c r="C507" s="12" t="s">
        <v>8</v>
      </c>
      <c r="D507" s="12" t="s">
        <v>65</v>
      </c>
      <c r="E507" s="12" t="s">
        <v>54</v>
      </c>
      <c r="F507" s="12" t="s">
        <v>55</v>
      </c>
      <c r="G507" s="12" t="s">
        <v>56</v>
      </c>
      <c r="H507" s="12" t="s">
        <v>66</v>
      </c>
      <c r="I507" s="12" t="s">
        <v>58</v>
      </c>
      <c r="J507" s="12">
        <v>808</v>
      </c>
      <c r="K507" s="12">
        <v>1155.44</v>
      </c>
      <c r="L507" s="10"/>
      <c r="N507" s="1">
        <v>2022</v>
      </c>
      <c r="O507" s="1" t="s">
        <v>9</v>
      </c>
      <c r="P507" s="1" t="s">
        <v>15</v>
      </c>
      <c r="Q507" s="5" t="s">
        <v>25</v>
      </c>
      <c r="R507" s="6">
        <v>46</v>
      </c>
      <c r="S507" s="6">
        <v>110</v>
      </c>
      <c r="T507" s="6">
        <v>224</v>
      </c>
      <c r="U507" s="3">
        <v>22</v>
      </c>
      <c r="V507" s="4" t="s">
        <v>40</v>
      </c>
    </row>
    <row r="508" spans="1:22" ht="18" customHeight="1" x14ac:dyDescent="0.2">
      <c r="A508" s="12" t="s">
        <v>59</v>
      </c>
      <c r="B508" s="12">
        <v>2020</v>
      </c>
      <c r="C508" s="12" t="s">
        <v>8</v>
      </c>
      <c r="D508" s="12" t="s">
        <v>65</v>
      </c>
      <c r="E508" s="12" t="s">
        <v>54</v>
      </c>
      <c r="F508" s="12" t="s">
        <v>55</v>
      </c>
      <c r="G508" s="12" t="s">
        <v>56</v>
      </c>
      <c r="H508" s="12" t="s">
        <v>66</v>
      </c>
      <c r="I508" s="12" t="s">
        <v>58</v>
      </c>
      <c r="J508" s="12">
        <v>861</v>
      </c>
      <c r="K508" s="12">
        <v>1231.23</v>
      </c>
      <c r="L508" s="10"/>
      <c r="N508" s="1">
        <v>2022</v>
      </c>
      <c r="O508" s="1" t="s">
        <v>9</v>
      </c>
      <c r="P508" s="1" t="s">
        <v>15</v>
      </c>
      <c r="Q508" s="5" t="s">
        <v>23</v>
      </c>
      <c r="R508" s="6">
        <v>34</v>
      </c>
      <c r="S508" s="6">
        <v>2517.2400000000002</v>
      </c>
      <c r="T508" s="6">
        <v>5126.0160000000005</v>
      </c>
      <c r="U508" s="3">
        <v>503.44800000000009</v>
      </c>
      <c r="V508" s="4" t="s">
        <v>40</v>
      </c>
    </row>
    <row r="509" spans="1:22" ht="18" customHeight="1" x14ac:dyDescent="0.2">
      <c r="A509" s="12" t="s">
        <v>52</v>
      </c>
      <c r="B509" s="12">
        <v>2020</v>
      </c>
      <c r="C509" s="12" t="s">
        <v>8</v>
      </c>
      <c r="D509" s="12" t="s">
        <v>65</v>
      </c>
      <c r="E509" s="12" t="s">
        <v>54</v>
      </c>
      <c r="F509" s="12" t="s">
        <v>55</v>
      </c>
      <c r="G509" s="12" t="s">
        <v>56</v>
      </c>
      <c r="H509" s="12" t="s">
        <v>66</v>
      </c>
      <c r="I509" s="12" t="s">
        <v>58</v>
      </c>
      <c r="J509" s="12">
        <v>305</v>
      </c>
      <c r="K509" s="12">
        <v>436.15</v>
      </c>
      <c r="L509" s="10"/>
      <c r="N509" s="1">
        <v>2022</v>
      </c>
      <c r="O509" s="1" t="s">
        <v>9</v>
      </c>
      <c r="P509" s="1" t="s">
        <v>13</v>
      </c>
      <c r="Q509" s="2" t="s">
        <v>34</v>
      </c>
      <c r="R509" s="3">
        <v>7</v>
      </c>
      <c r="S509" s="3">
        <v>220</v>
      </c>
      <c r="T509" s="3">
        <v>224</v>
      </c>
      <c r="U509" s="3">
        <v>44</v>
      </c>
      <c r="V509" s="4" t="s">
        <v>40</v>
      </c>
    </row>
    <row r="510" spans="1:22" ht="18" customHeight="1" x14ac:dyDescent="0.2">
      <c r="A510" s="12" t="s">
        <v>52</v>
      </c>
      <c r="B510" s="12">
        <v>2020</v>
      </c>
      <c r="C510" s="12" t="s">
        <v>8</v>
      </c>
      <c r="D510" s="12" t="s">
        <v>65</v>
      </c>
      <c r="E510" s="12" t="s">
        <v>54</v>
      </c>
      <c r="F510" s="12" t="s">
        <v>55</v>
      </c>
      <c r="G510" s="12" t="s">
        <v>56</v>
      </c>
      <c r="H510" s="12" t="s">
        <v>66</v>
      </c>
      <c r="I510" s="12" t="s">
        <v>58</v>
      </c>
      <c r="J510" s="12">
        <v>347</v>
      </c>
      <c r="K510" s="12">
        <v>496.21000000000004</v>
      </c>
      <c r="L510" s="10"/>
      <c r="N510" s="1">
        <v>2022</v>
      </c>
      <c r="O510" s="1" t="s">
        <v>9</v>
      </c>
      <c r="P510" s="1" t="s">
        <v>15</v>
      </c>
      <c r="Q510" s="5" t="s">
        <v>27</v>
      </c>
      <c r="R510" s="6">
        <v>3</v>
      </c>
      <c r="S510" s="6">
        <v>2517.5150000000003</v>
      </c>
      <c r="T510" s="6">
        <v>5126.576</v>
      </c>
      <c r="U510" s="3">
        <v>503.5030000000001</v>
      </c>
      <c r="V510" s="4" t="s">
        <v>40</v>
      </c>
    </row>
    <row r="511" spans="1:22" ht="18" customHeight="1" x14ac:dyDescent="0.2">
      <c r="A511" s="12" t="s">
        <v>59</v>
      </c>
      <c r="B511" s="12">
        <v>2020</v>
      </c>
      <c r="C511" s="12" t="s">
        <v>8</v>
      </c>
      <c r="D511" s="12" t="s">
        <v>65</v>
      </c>
      <c r="E511" s="12" t="s">
        <v>54</v>
      </c>
      <c r="F511" s="12" t="s">
        <v>55</v>
      </c>
      <c r="G511" s="12" t="s">
        <v>56</v>
      </c>
      <c r="H511" s="12" t="s">
        <v>66</v>
      </c>
      <c r="I511" s="12" t="s">
        <v>58</v>
      </c>
      <c r="J511" s="12">
        <v>1111</v>
      </c>
      <c r="K511" s="12">
        <v>1588.73</v>
      </c>
      <c r="L511" s="10"/>
      <c r="N511" s="1">
        <v>2022</v>
      </c>
      <c r="O511" s="1" t="s">
        <v>9</v>
      </c>
      <c r="P511" s="1" t="s">
        <v>32</v>
      </c>
      <c r="Q511" s="5" t="s">
        <v>32</v>
      </c>
      <c r="R511" s="6">
        <v>2</v>
      </c>
      <c r="S511" s="6">
        <v>7260</v>
      </c>
      <c r="T511" s="6">
        <v>7392</v>
      </c>
      <c r="U511" s="3">
        <v>1452</v>
      </c>
      <c r="V511" s="4" t="s">
        <v>40</v>
      </c>
    </row>
    <row r="512" spans="1:22" ht="18" customHeight="1" x14ac:dyDescent="0.2">
      <c r="A512" s="12" t="s">
        <v>59</v>
      </c>
      <c r="B512" s="12">
        <v>2020</v>
      </c>
      <c r="C512" s="12" t="s">
        <v>3</v>
      </c>
      <c r="D512" s="12" t="s">
        <v>53</v>
      </c>
      <c r="E512" s="12" t="s">
        <v>67</v>
      </c>
      <c r="F512" s="12" t="s">
        <v>68</v>
      </c>
      <c r="G512" s="12" t="s">
        <v>64</v>
      </c>
      <c r="H512" s="12" t="s">
        <v>66</v>
      </c>
      <c r="I512" s="12" t="s">
        <v>58</v>
      </c>
      <c r="J512" s="12">
        <v>352</v>
      </c>
      <c r="K512" s="12">
        <v>503.36</v>
      </c>
      <c r="L512" s="10"/>
      <c r="N512" s="1">
        <v>2022</v>
      </c>
      <c r="O512" s="1" t="s">
        <v>10</v>
      </c>
      <c r="P512" s="1" t="s">
        <v>14</v>
      </c>
      <c r="Q512" s="2" t="s">
        <v>36</v>
      </c>
      <c r="R512" s="3">
        <v>3566</v>
      </c>
      <c r="S512" s="3">
        <v>5263.8950000000004</v>
      </c>
      <c r="T512" s="3">
        <v>5126.576</v>
      </c>
      <c r="U512" s="3">
        <v>1052.7790000000002</v>
      </c>
      <c r="V512" s="4" t="s">
        <v>40</v>
      </c>
    </row>
    <row r="513" spans="1:22" ht="18" customHeight="1" x14ac:dyDescent="0.2">
      <c r="A513" s="12" t="s">
        <v>59</v>
      </c>
      <c r="B513" s="12">
        <v>2020</v>
      </c>
      <c r="C513" s="12" t="s">
        <v>3</v>
      </c>
      <c r="D513" s="12" t="s">
        <v>53</v>
      </c>
      <c r="E513" s="12" t="s">
        <v>67</v>
      </c>
      <c r="F513" s="12" t="s">
        <v>68</v>
      </c>
      <c r="G513" s="12" t="s">
        <v>64</v>
      </c>
      <c r="H513" s="12" t="s">
        <v>66</v>
      </c>
      <c r="I513" s="12" t="s">
        <v>58</v>
      </c>
      <c r="J513" s="12">
        <v>346</v>
      </c>
      <c r="K513" s="12">
        <v>494.78</v>
      </c>
      <c r="L513" s="10"/>
      <c r="N513" s="1">
        <v>2022</v>
      </c>
      <c r="O513" s="1" t="s">
        <v>10</v>
      </c>
      <c r="P513" s="1" t="s">
        <v>14</v>
      </c>
      <c r="Q513" s="2" t="s">
        <v>37</v>
      </c>
      <c r="R513" s="3">
        <v>2498</v>
      </c>
      <c r="S513" s="3">
        <v>8800</v>
      </c>
      <c r="T513" s="3">
        <v>8960</v>
      </c>
      <c r="U513" s="3">
        <v>1760</v>
      </c>
      <c r="V513" s="4" t="s">
        <v>40</v>
      </c>
    </row>
    <row r="514" spans="1:22" ht="18" customHeight="1" x14ac:dyDescent="0.2">
      <c r="A514" s="12" t="s">
        <v>59</v>
      </c>
      <c r="B514" s="12">
        <v>2020</v>
      </c>
      <c r="C514" s="12" t="s">
        <v>3</v>
      </c>
      <c r="D514" s="12" t="s">
        <v>53</v>
      </c>
      <c r="E514" s="12" t="s">
        <v>67</v>
      </c>
      <c r="F514" s="12" t="s">
        <v>68</v>
      </c>
      <c r="G514" s="12" t="s">
        <v>64</v>
      </c>
      <c r="H514" s="12" t="s">
        <v>66</v>
      </c>
      <c r="I514" s="12" t="s">
        <v>58</v>
      </c>
      <c r="J514" s="12">
        <v>340</v>
      </c>
      <c r="K514" s="12">
        <v>486.2</v>
      </c>
      <c r="L514" s="10"/>
      <c r="N514" s="1">
        <v>2022</v>
      </c>
      <c r="O514" s="1" t="s">
        <v>10</v>
      </c>
      <c r="P514" s="1" t="s">
        <v>13</v>
      </c>
      <c r="Q514" s="2" t="s">
        <v>35</v>
      </c>
      <c r="R514" s="3">
        <v>1245</v>
      </c>
      <c r="S514" s="3">
        <v>5034.92</v>
      </c>
      <c r="T514" s="3">
        <v>5126.4639999999999</v>
      </c>
      <c r="U514" s="3">
        <v>1006.984</v>
      </c>
      <c r="V514" s="4" t="s">
        <v>40</v>
      </c>
    </row>
    <row r="515" spans="1:22" ht="18" customHeight="1" x14ac:dyDescent="0.2">
      <c r="A515" s="12" t="s">
        <v>61</v>
      </c>
      <c r="B515" s="12">
        <v>2020</v>
      </c>
      <c r="C515" s="12" t="s">
        <v>3</v>
      </c>
      <c r="D515" s="12" t="s">
        <v>53</v>
      </c>
      <c r="E515" s="12" t="s">
        <v>67</v>
      </c>
      <c r="F515" s="12" t="s">
        <v>68</v>
      </c>
      <c r="G515" s="12" t="s">
        <v>64</v>
      </c>
      <c r="H515" s="12" t="s">
        <v>66</v>
      </c>
      <c r="I515" s="12" t="s">
        <v>58</v>
      </c>
      <c r="J515" s="12">
        <v>349</v>
      </c>
      <c r="K515" s="12">
        <v>499.07</v>
      </c>
      <c r="L515" s="10"/>
      <c r="N515" s="1">
        <v>2022</v>
      </c>
      <c r="O515" s="1" t="s">
        <v>10</v>
      </c>
      <c r="P515" s="1" t="s">
        <v>38</v>
      </c>
      <c r="Q515" s="5" t="s">
        <v>30</v>
      </c>
      <c r="R515" s="6">
        <v>644</v>
      </c>
      <c r="S515" s="6">
        <v>6317.85</v>
      </c>
      <c r="T515" s="6">
        <v>6432.72</v>
      </c>
      <c r="U515" s="3">
        <v>1263.5700000000002</v>
      </c>
      <c r="V515" s="4" t="s">
        <v>40</v>
      </c>
    </row>
    <row r="516" spans="1:22" ht="18" customHeight="1" x14ac:dyDescent="0.2">
      <c r="A516" s="12" t="s">
        <v>52</v>
      </c>
      <c r="B516" s="12">
        <v>2020</v>
      </c>
      <c r="C516" s="12" t="s">
        <v>3</v>
      </c>
      <c r="D516" s="12" t="s">
        <v>53</v>
      </c>
      <c r="E516" s="12" t="s">
        <v>67</v>
      </c>
      <c r="F516" s="12" t="s">
        <v>68</v>
      </c>
      <c r="G516" s="12" t="s">
        <v>64</v>
      </c>
      <c r="H516" s="12" t="s">
        <v>66</v>
      </c>
      <c r="I516" s="12" t="s">
        <v>58</v>
      </c>
      <c r="J516" s="12">
        <v>343</v>
      </c>
      <c r="K516" s="12">
        <v>490.49</v>
      </c>
      <c r="L516" s="10"/>
      <c r="N516" s="1">
        <v>2022</v>
      </c>
      <c r="O516" s="1" t="s">
        <v>10</v>
      </c>
      <c r="P516" s="1" t="s">
        <v>12</v>
      </c>
      <c r="Q516" s="5" t="s">
        <v>29</v>
      </c>
      <c r="R516" s="6">
        <v>643</v>
      </c>
      <c r="S516" s="6">
        <v>7700</v>
      </c>
      <c r="T516" s="6">
        <v>7840</v>
      </c>
      <c r="U516" s="3">
        <v>1540</v>
      </c>
      <c r="V516" s="4" t="s">
        <v>40</v>
      </c>
    </row>
    <row r="517" spans="1:22" ht="18" customHeight="1" x14ac:dyDescent="0.2">
      <c r="A517" s="12" t="s">
        <v>62</v>
      </c>
      <c r="B517" s="12">
        <v>2020</v>
      </c>
      <c r="C517" s="12" t="s">
        <v>7</v>
      </c>
      <c r="D517" s="12" t="s">
        <v>53</v>
      </c>
      <c r="E517" s="12" t="s">
        <v>67</v>
      </c>
      <c r="F517" s="12" t="s">
        <v>68</v>
      </c>
      <c r="G517" s="12" t="s">
        <v>64</v>
      </c>
      <c r="H517" s="12" t="s">
        <v>66</v>
      </c>
      <c r="I517" s="12" t="s">
        <v>69</v>
      </c>
      <c r="J517" s="12">
        <v>286</v>
      </c>
      <c r="K517" s="12">
        <v>408.98</v>
      </c>
      <c r="L517" s="10"/>
      <c r="N517" s="1">
        <v>2022</v>
      </c>
      <c r="O517" s="1" t="s">
        <v>10</v>
      </c>
      <c r="P517" s="1" t="s">
        <v>38</v>
      </c>
      <c r="Q517" s="5" t="s">
        <v>31</v>
      </c>
      <c r="R517" s="6">
        <v>455</v>
      </c>
      <c r="S517" s="6">
        <v>5036.46</v>
      </c>
      <c r="T517" s="6">
        <v>5128.0320000000002</v>
      </c>
      <c r="U517" s="3">
        <v>1007.292</v>
      </c>
      <c r="V517" s="4" t="s">
        <v>40</v>
      </c>
    </row>
    <row r="518" spans="1:22" ht="18" customHeight="1" x14ac:dyDescent="0.2">
      <c r="A518" s="12" t="s">
        <v>59</v>
      </c>
      <c r="B518" s="12">
        <v>2020</v>
      </c>
      <c r="C518" s="12" t="s">
        <v>7</v>
      </c>
      <c r="D518" s="12" t="s">
        <v>53</v>
      </c>
      <c r="E518" s="12" t="s">
        <v>67</v>
      </c>
      <c r="F518" s="12" t="s">
        <v>68</v>
      </c>
      <c r="G518" s="12" t="s">
        <v>64</v>
      </c>
      <c r="H518" s="12" t="s">
        <v>66</v>
      </c>
      <c r="I518" s="12" t="s">
        <v>69</v>
      </c>
      <c r="J518" s="12">
        <v>280</v>
      </c>
      <c r="K518" s="12">
        <v>400.4</v>
      </c>
      <c r="L518" s="10"/>
      <c r="N518" s="1">
        <v>2022</v>
      </c>
      <c r="O518" s="1" t="s">
        <v>10</v>
      </c>
      <c r="P518" s="1" t="s">
        <v>12</v>
      </c>
      <c r="Q518" s="5" t="s">
        <v>28</v>
      </c>
      <c r="R518" s="7">
        <v>345</v>
      </c>
      <c r="S518" s="7">
        <v>7700</v>
      </c>
      <c r="T518" s="7">
        <v>7840</v>
      </c>
      <c r="U518" s="3">
        <v>1540</v>
      </c>
      <c r="V518" s="4" t="s">
        <v>40</v>
      </c>
    </row>
    <row r="519" spans="1:22" ht="18" customHeight="1" x14ac:dyDescent="0.2">
      <c r="A519" s="12" t="s">
        <v>52</v>
      </c>
      <c r="B519" s="12">
        <v>2020</v>
      </c>
      <c r="C519" s="12" t="s">
        <v>7</v>
      </c>
      <c r="D519" s="12" t="s">
        <v>53</v>
      </c>
      <c r="E519" s="12" t="s">
        <v>67</v>
      </c>
      <c r="F519" s="12" t="s">
        <v>68</v>
      </c>
      <c r="G519" s="12" t="s">
        <v>64</v>
      </c>
      <c r="H519" s="12" t="s">
        <v>66</v>
      </c>
      <c r="I519" s="12" t="s">
        <v>69</v>
      </c>
      <c r="J519" s="12">
        <v>289</v>
      </c>
      <c r="K519" s="12">
        <v>413.27</v>
      </c>
      <c r="L519" s="10"/>
      <c r="N519" s="1">
        <v>2022</v>
      </c>
      <c r="O519" s="1" t="s">
        <v>10</v>
      </c>
      <c r="P519" s="1" t="s">
        <v>13</v>
      </c>
      <c r="Q519" s="2" t="s">
        <v>33</v>
      </c>
      <c r="R519" s="3">
        <v>122</v>
      </c>
      <c r="S519" s="3">
        <v>110</v>
      </c>
      <c r="T519" s="3">
        <v>112</v>
      </c>
      <c r="U519" s="3">
        <v>22</v>
      </c>
      <c r="V519" s="4" t="s">
        <v>40</v>
      </c>
    </row>
    <row r="520" spans="1:22" ht="18" customHeight="1" x14ac:dyDescent="0.2">
      <c r="A520" s="12" t="s">
        <v>61</v>
      </c>
      <c r="B520" s="12">
        <v>2020</v>
      </c>
      <c r="C520" s="12" t="s">
        <v>7</v>
      </c>
      <c r="D520" s="12" t="s">
        <v>53</v>
      </c>
      <c r="E520" s="12" t="s">
        <v>67</v>
      </c>
      <c r="F520" s="12" t="s">
        <v>68</v>
      </c>
      <c r="G520" s="12" t="s">
        <v>64</v>
      </c>
      <c r="H520" s="12" t="s">
        <v>66</v>
      </c>
      <c r="I520" s="12" t="s">
        <v>69</v>
      </c>
      <c r="J520" s="12">
        <v>283</v>
      </c>
      <c r="K520" s="12">
        <v>404.69</v>
      </c>
      <c r="L520" s="10"/>
      <c r="N520" s="1">
        <v>2022</v>
      </c>
      <c r="O520" s="1" t="s">
        <v>10</v>
      </c>
      <c r="P520" s="1" t="s">
        <v>15</v>
      </c>
      <c r="Q520" s="5" t="s">
        <v>26</v>
      </c>
      <c r="R520" s="6">
        <v>78</v>
      </c>
      <c r="S520" s="6">
        <v>2517.46</v>
      </c>
      <c r="T520" s="6">
        <v>5126.4639999999999</v>
      </c>
      <c r="U520" s="3">
        <v>503.49200000000002</v>
      </c>
      <c r="V520" s="4" t="s">
        <v>40</v>
      </c>
    </row>
    <row r="521" spans="1:22" ht="18" customHeight="1" x14ac:dyDescent="0.2">
      <c r="A521" s="12" t="s">
        <v>52</v>
      </c>
      <c r="B521" s="12">
        <v>2020</v>
      </c>
      <c r="C521" s="12" t="s">
        <v>7</v>
      </c>
      <c r="D521" s="12" t="s">
        <v>53</v>
      </c>
      <c r="E521" s="12" t="s">
        <v>67</v>
      </c>
      <c r="F521" s="12" t="s">
        <v>68</v>
      </c>
      <c r="G521" s="12" t="s">
        <v>64</v>
      </c>
      <c r="H521" s="12" t="s">
        <v>66</v>
      </c>
      <c r="I521" s="12" t="s">
        <v>69</v>
      </c>
      <c r="J521" s="12">
        <v>277</v>
      </c>
      <c r="K521" s="12">
        <v>396.11</v>
      </c>
      <c r="L521" s="10"/>
      <c r="N521" s="1">
        <v>2022</v>
      </c>
      <c r="O521" s="1" t="s">
        <v>10</v>
      </c>
      <c r="P521" s="1" t="s">
        <v>15</v>
      </c>
      <c r="Q521" s="5" t="s">
        <v>24</v>
      </c>
      <c r="R521" s="6">
        <v>76</v>
      </c>
      <c r="S521" s="6">
        <v>2288.4499999999998</v>
      </c>
      <c r="T521" s="6">
        <v>5126.1279999999997</v>
      </c>
      <c r="U521" s="3">
        <v>457.69</v>
      </c>
      <c r="V521" s="4" t="s">
        <v>40</v>
      </c>
    </row>
    <row r="522" spans="1:22" ht="18" customHeight="1" x14ac:dyDescent="0.2">
      <c r="A522" s="12" t="s">
        <v>59</v>
      </c>
      <c r="B522" s="12">
        <v>2020</v>
      </c>
      <c r="C522" s="12" t="s">
        <v>11</v>
      </c>
      <c r="D522" s="12" t="s">
        <v>53</v>
      </c>
      <c r="E522" s="12" t="s">
        <v>67</v>
      </c>
      <c r="F522" s="12" t="s">
        <v>68</v>
      </c>
      <c r="G522" s="12" t="s">
        <v>64</v>
      </c>
      <c r="H522" s="12" t="s">
        <v>66</v>
      </c>
      <c r="I522" s="12" t="s">
        <v>58</v>
      </c>
      <c r="J522" s="12">
        <v>226</v>
      </c>
      <c r="K522" s="12">
        <v>323.18</v>
      </c>
      <c r="L522" s="10"/>
      <c r="N522" s="1">
        <v>2022</v>
      </c>
      <c r="O522" s="1" t="s">
        <v>10</v>
      </c>
      <c r="P522" s="1" t="s">
        <v>15</v>
      </c>
      <c r="Q522" s="5" t="s">
        <v>25</v>
      </c>
      <c r="R522" s="6">
        <v>46</v>
      </c>
      <c r="S522" s="6">
        <v>100</v>
      </c>
      <c r="T522" s="6">
        <v>224</v>
      </c>
      <c r="U522" s="3">
        <v>20</v>
      </c>
      <c r="V522" s="4" t="s">
        <v>40</v>
      </c>
    </row>
    <row r="523" spans="1:22" ht="18" customHeight="1" x14ac:dyDescent="0.2">
      <c r="A523" s="12" t="s">
        <v>52</v>
      </c>
      <c r="B523" s="12">
        <v>2020</v>
      </c>
      <c r="C523" s="12" t="s">
        <v>11</v>
      </c>
      <c r="D523" s="12" t="s">
        <v>53</v>
      </c>
      <c r="E523" s="12" t="s">
        <v>67</v>
      </c>
      <c r="F523" s="12" t="s">
        <v>68</v>
      </c>
      <c r="G523" s="12" t="s">
        <v>64</v>
      </c>
      <c r="H523" s="12" t="s">
        <v>57</v>
      </c>
      <c r="I523" s="12" t="s">
        <v>58</v>
      </c>
      <c r="J523" s="12">
        <v>220</v>
      </c>
      <c r="K523" s="12">
        <v>314.60000000000002</v>
      </c>
      <c r="L523" s="10"/>
      <c r="N523" s="1">
        <v>2022</v>
      </c>
      <c r="O523" s="1" t="s">
        <v>10</v>
      </c>
      <c r="P523" s="1" t="s">
        <v>15</v>
      </c>
      <c r="Q523" s="5" t="s">
        <v>23</v>
      </c>
      <c r="R523" s="6">
        <v>34</v>
      </c>
      <c r="S523" s="6">
        <v>2288.4</v>
      </c>
      <c r="T523" s="6">
        <v>5126.0160000000005</v>
      </c>
      <c r="U523" s="3">
        <v>457.68000000000006</v>
      </c>
      <c r="V523" s="4" t="s">
        <v>42</v>
      </c>
    </row>
    <row r="524" spans="1:22" ht="18" customHeight="1" x14ac:dyDescent="0.2">
      <c r="A524" s="12" t="s">
        <v>61</v>
      </c>
      <c r="B524" s="12">
        <v>2020</v>
      </c>
      <c r="C524" s="12" t="s">
        <v>11</v>
      </c>
      <c r="D524" s="12" t="s">
        <v>53</v>
      </c>
      <c r="E524" s="12" t="s">
        <v>67</v>
      </c>
      <c r="F524" s="12" t="s">
        <v>68</v>
      </c>
      <c r="G524" s="12" t="s">
        <v>64</v>
      </c>
      <c r="H524" s="12" t="s">
        <v>57</v>
      </c>
      <c r="I524" s="12" t="s">
        <v>58</v>
      </c>
      <c r="J524" s="12">
        <v>214</v>
      </c>
      <c r="K524" s="12">
        <v>306.02</v>
      </c>
      <c r="L524" s="10"/>
      <c r="N524" s="1">
        <v>2022</v>
      </c>
      <c r="O524" s="1" t="s">
        <v>10</v>
      </c>
      <c r="P524" s="1" t="s">
        <v>13</v>
      </c>
      <c r="Q524" s="2" t="s">
        <v>34</v>
      </c>
      <c r="R524" s="3">
        <v>7</v>
      </c>
      <c r="S524" s="3">
        <v>200</v>
      </c>
      <c r="T524" s="3">
        <v>224</v>
      </c>
      <c r="U524" s="3">
        <v>40</v>
      </c>
      <c r="V524" s="4" t="s">
        <v>42</v>
      </c>
    </row>
    <row r="525" spans="1:22" ht="18" customHeight="1" x14ac:dyDescent="0.2">
      <c r="A525" s="12" t="s">
        <v>52</v>
      </c>
      <c r="B525" s="12">
        <v>2020</v>
      </c>
      <c r="C525" s="12" t="s">
        <v>11</v>
      </c>
      <c r="D525" s="12" t="s">
        <v>53</v>
      </c>
      <c r="E525" s="12" t="s">
        <v>67</v>
      </c>
      <c r="F525" s="12" t="s">
        <v>68</v>
      </c>
      <c r="G525" s="12" t="s">
        <v>64</v>
      </c>
      <c r="H525" s="12" t="s">
        <v>57</v>
      </c>
      <c r="I525" s="12" t="s">
        <v>58</v>
      </c>
      <c r="J525" s="12">
        <v>223</v>
      </c>
      <c r="K525" s="12">
        <v>318.89</v>
      </c>
      <c r="L525" s="10"/>
      <c r="N525" s="1">
        <v>2022</v>
      </c>
      <c r="O525" s="1" t="s">
        <v>10</v>
      </c>
      <c r="P525" s="1" t="s">
        <v>15</v>
      </c>
      <c r="Q525" s="5" t="s">
        <v>27</v>
      </c>
      <c r="R525" s="6">
        <v>3</v>
      </c>
      <c r="S525" s="6">
        <v>2288.65</v>
      </c>
      <c r="T525" s="6">
        <v>5126.576</v>
      </c>
      <c r="U525" s="3">
        <v>457.73</v>
      </c>
      <c r="V525" s="4" t="s">
        <v>42</v>
      </c>
    </row>
    <row r="526" spans="1:22" ht="18" customHeight="1" x14ac:dyDescent="0.2">
      <c r="A526" s="12" t="s">
        <v>61</v>
      </c>
      <c r="B526" s="12">
        <v>2020</v>
      </c>
      <c r="C526" s="12" t="s">
        <v>11</v>
      </c>
      <c r="D526" s="12" t="s">
        <v>53</v>
      </c>
      <c r="E526" s="12" t="s">
        <v>67</v>
      </c>
      <c r="F526" s="12" t="s">
        <v>68</v>
      </c>
      <c r="G526" s="12" t="s">
        <v>64</v>
      </c>
      <c r="H526" s="12" t="s">
        <v>57</v>
      </c>
      <c r="I526" s="12" t="s">
        <v>58</v>
      </c>
      <c r="J526" s="12">
        <v>217</v>
      </c>
      <c r="K526" s="12">
        <v>310.31</v>
      </c>
      <c r="L526" s="10"/>
      <c r="N526" s="1">
        <v>2022</v>
      </c>
      <c r="O526" s="1" t="s">
        <v>10</v>
      </c>
      <c r="P526" s="1" t="s">
        <v>32</v>
      </c>
      <c r="Q526" s="5" t="s">
        <v>32</v>
      </c>
      <c r="R526" s="6">
        <v>2</v>
      </c>
      <c r="S526" s="6">
        <v>6600</v>
      </c>
      <c r="T526" s="6">
        <v>7392</v>
      </c>
      <c r="U526" s="3">
        <v>1320</v>
      </c>
      <c r="V526" s="4" t="s">
        <v>42</v>
      </c>
    </row>
    <row r="527" spans="1:22" ht="18" customHeight="1" x14ac:dyDescent="0.2">
      <c r="A527" s="12" t="s">
        <v>52</v>
      </c>
      <c r="B527" s="12">
        <v>2020</v>
      </c>
      <c r="C527" s="12" t="s">
        <v>11</v>
      </c>
      <c r="D527" s="12" t="s">
        <v>53</v>
      </c>
      <c r="E527" s="12" t="s">
        <v>67</v>
      </c>
      <c r="F527" s="12" t="s">
        <v>68</v>
      </c>
      <c r="G527" s="12" t="s">
        <v>64</v>
      </c>
      <c r="H527" s="12" t="s">
        <v>57</v>
      </c>
      <c r="I527" s="12" t="s">
        <v>58</v>
      </c>
      <c r="J527" s="12">
        <v>211</v>
      </c>
      <c r="K527" s="12">
        <v>301.73</v>
      </c>
      <c r="L527" s="10"/>
      <c r="N527" s="1">
        <v>2022</v>
      </c>
      <c r="O527" s="1" t="s">
        <v>11</v>
      </c>
      <c r="P527" s="1" t="s">
        <v>14</v>
      </c>
      <c r="Q527" s="2" t="s">
        <v>36</v>
      </c>
      <c r="R527" s="3">
        <v>3566</v>
      </c>
      <c r="S527" s="3">
        <v>4577.3</v>
      </c>
      <c r="T527" s="3">
        <v>5126.576</v>
      </c>
      <c r="U527" s="3">
        <v>915.46</v>
      </c>
      <c r="V527" s="4" t="s">
        <v>42</v>
      </c>
    </row>
    <row r="528" spans="1:22" ht="18" customHeight="1" x14ac:dyDescent="0.2">
      <c r="A528" s="12" t="s">
        <v>52</v>
      </c>
      <c r="B528" s="12">
        <v>2020</v>
      </c>
      <c r="C528" s="12" t="s">
        <v>6</v>
      </c>
      <c r="D528" s="12" t="s">
        <v>53</v>
      </c>
      <c r="E528" s="12" t="s">
        <v>67</v>
      </c>
      <c r="F528" s="12" t="s">
        <v>68</v>
      </c>
      <c r="G528" s="12" t="s">
        <v>64</v>
      </c>
      <c r="H528" s="12" t="s">
        <v>57</v>
      </c>
      <c r="I528" s="12" t="s">
        <v>69</v>
      </c>
      <c r="J528" s="12">
        <v>304</v>
      </c>
      <c r="K528" s="12">
        <v>434.72</v>
      </c>
      <c r="L528" s="10"/>
      <c r="N528" s="1">
        <v>2022</v>
      </c>
      <c r="O528" s="1" t="s">
        <v>11</v>
      </c>
      <c r="P528" s="1" t="s">
        <v>14</v>
      </c>
      <c r="Q528" s="2" t="s">
        <v>37</v>
      </c>
      <c r="R528" s="3">
        <v>2498</v>
      </c>
      <c r="S528" s="3">
        <v>8000</v>
      </c>
      <c r="T528" s="3">
        <v>8960</v>
      </c>
      <c r="U528" s="3">
        <v>1600</v>
      </c>
      <c r="V528" s="4" t="s">
        <v>42</v>
      </c>
    </row>
    <row r="529" spans="1:22" ht="18" customHeight="1" x14ac:dyDescent="0.2">
      <c r="A529" s="12" t="s">
        <v>59</v>
      </c>
      <c r="B529" s="12">
        <v>2020</v>
      </c>
      <c r="C529" s="12" t="s">
        <v>6</v>
      </c>
      <c r="D529" s="12" t="s">
        <v>53</v>
      </c>
      <c r="E529" s="12" t="s">
        <v>67</v>
      </c>
      <c r="F529" s="12" t="s">
        <v>68</v>
      </c>
      <c r="G529" s="12" t="s">
        <v>64</v>
      </c>
      <c r="H529" s="12" t="s">
        <v>57</v>
      </c>
      <c r="I529" s="12" t="s">
        <v>69</v>
      </c>
      <c r="J529" s="12">
        <v>298</v>
      </c>
      <c r="K529" s="12">
        <v>426.14</v>
      </c>
      <c r="L529" s="10"/>
      <c r="N529" s="1">
        <v>2022</v>
      </c>
      <c r="O529" s="1" t="s">
        <v>11</v>
      </c>
      <c r="P529" s="1" t="s">
        <v>13</v>
      </c>
      <c r="Q529" s="2" t="s">
        <v>35</v>
      </c>
      <c r="R529" s="3">
        <v>1245</v>
      </c>
      <c r="S529" s="3">
        <v>4577.2</v>
      </c>
      <c r="T529" s="3">
        <v>5126.4639999999999</v>
      </c>
      <c r="U529" s="3">
        <v>915.44</v>
      </c>
      <c r="V529" s="4" t="s">
        <v>42</v>
      </c>
    </row>
    <row r="530" spans="1:22" ht="18" customHeight="1" x14ac:dyDescent="0.2">
      <c r="A530" s="12" t="s">
        <v>59</v>
      </c>
      <c r="B530" s="12">
        <v>2020</v>
      </c>
      <c r="C530" s="12" t="s">
        <v>6</v>
      </c>
      <c r="D530" s="12" t="s">
        <v>53</v>
      </c>
      <c r="E530" s="12" t="s">
        <v>67</v>
      </c>
      <c r="F530" s="12" t="s">
        <v>68</v>
      </c>
      <c r="G530" s="12" t="s">
        <v>64</v>
      </c>
      <c r="H530" s="12" t="s">
        <v>57</v>
      </c>
      <c r="I530" s="12" t="s">
        <v>69</v>
      </c>
      <c r="J530" s="12">
        <v>292</v>
      </c>
      <c r="K530" s="12">
        <v>417.56</v>
      </c>
      <c r="L530" s="10"/>
      <c r="N530" s="1">
        <v>2022</v>
      </c>
      <c r="O530" s="1" t="s">
        <v>11</v>
      </c>
      <c r="P530" s="1" t="s">
        <v>38</v>
      </c>
      <c r="Q530" s="5" t="s">
        <v>30</v>
      </c>
      <c r="R530" s="6">
        <v>644</v>
      </c>
      <c r="S530" s="6">
        <v>5743.5</v>
      </c>
      <c r="T530" s="6">
        <v>6432.72</v>
      </c>
      <c r="U530" s="3">
        <v>1148.7</v>
      </c>
      <c r="V530" s="4" t="s">
        <v>42</v>
      </c>
    </row>
    <row r="531" spans="1:22" ht="18" customHeight="1" x14ac:dyDescent="0.2">
      <c r="A531" s="12" t="s">
        <v>61</v>
      </c>
      <c r="B531" s="12">
        <v>2020</v>
      </c>
      <c r="C531" s="12" t="s">
        <v>6</v>
      </c>
      <c r="D531" s="12" t="s">
        <v>53</v>
      </c>
      <c r="E531" s="12" t="s">
        <v>67</v>
      </c>
      <c r="F531" s="12" t="s">
        <v>68</v>
      </c>
      <c r="G531" s="12" t="s">
        <v>64</v>
      </c>
      <c r="H531" s="12" t="s">
        <v>57</v>
      </c>
      <c r="I531" s="12" t="s">
        <v>69</v>
      </c>
      <c r="J531" s="12">
        <v>301</v>
      </c>
      <c r="K531" s="12">
        <v>430.43</v>
      </c>
      <c r="L531" s="10"/>
      <c r="N531" s="1">
        <v>2022</v>
      </c>
      <c r="O531" s="1" t="s">
        <v>11</v>
      </c>
      <c r="P531" s="1" t="s">
        <v>12</v>
      </c>
      <c r="Q531" s="5" t="s">
        <v>29</v>
      </c>
      <c r="R531" s="6">
        <v>643</v>
      </c>
      <c r="S531" s="6">
        <v>7000</v>
      </c>
      <c r="T531" s="6">
        <v>7840</v>
      </c>
      <c r="U531" s="3">
        <v>1400</v>
      </c>
      <c r="V531" s="4" t="s">
        <v>42</v>
      </c>
    </row>
    <row r="532" spans="1:22" ht="18" customHeight="1" x14ac:dyDescent="0.2">
      <c r="A532" s="12" t="s">
        <v>59</v>
      </c>
      <c r="B532" s="12">
        <v>2020</v>
      </c>
      <c r="C532" s="12" t="s">
        <v>6</v>
      </c>
      <c r="D532" s="12" t="s">
        <v>53</v>
      </c>
      <c r="E532" s="12" t="s">
        <v>67</v>
      </c>
      <c r="F532" s="12" t="s">
        <v>68</v>
      </c>
      <c r="G532" s="12" t="s">
        <v>64</v>
      </c>
      <c r="H532" s="12" t="s">
        <v>57</v>
      </c>
      <c r="I532" s="12" t="s">
        <v>69</v>
      </c>
      <c r="J532" s="12">
        <v>295</v>
      </c>
      <c r="K532" s="12">
        <v>421.85</v>
      </c>
      <c r="L532" s="10"/>
      <c r="N532" s="1">
        <v>2022</v>
      </c>
      <c r="O532" s="1" t="s">
        <v>11</v>
      </c>
      <c r="P532" s="1" t="s">
        <v>38</v>
      </c>
      <c r="Q532" s="5" t="s">
        <v>31</v>
      </c>
      <c r="R532" s="6">
        <v>455</v>
      </c>
      <c r="S532" s="6">
        <v>4578.6000000000004</v>
      </c>
      <c r="T532" s="6">
        <v>5128.0320000000002</v>
      </c>
      <c r="U532" s="3">
        <v>915.72000000000014</v>
      </c>
      <c r="V532" s="4" t="s">
        <v>42</v>
      </c>
    </row>
    <row r="533" spans="1:22" ht="18" customHeight="1" x14ac:dyDescent="0.2">
      <c r="A533" s="12" t="s">
        <v>59</v>
      </c>
      <c r="B533" s="12">
        <v>2020</v>
      </c>
      <c r="C533" s="12" t="s">
        <v>5</v>
      </c>
      <c r="D533" s="12" t="s">
        <v>53</v>
      </c>
      <c r="E533" s="12" t="s">
        <v>67</v>
      </c>
      <c r="F533" s="12" t="s">
        <v>68</v>
      </c>
      <c r="G533" s="12" t="s">
        <v>64</v>
      </c>
      <c r="H533" s="12" t="s">
        <v>57</v>
      </c>
      <c r="I533" s="12" t="s">
        <v>58</v>
      </c>
      <c r="J533" s="12">
        <v>322</v>
      </c>
      <c r="K533" s="12">
        <v>460.46000000000004</v>
      </c>
      <c r="L533" s="10"/>
      <c r="N533" s="1">
        <v>2022</v>
      </c>
      <c r="O533" s="1" t="s">
        <v>11</v>
      </c>
      <c r="P533" s="1" t="s">
        <v>12</v>
      </c>
      <c r="Q533" s="5" t="s">
        <v>28</v>
      </c>
      <c r="R533" s="7">
        <v>345</v>
      </c>
      <c r="S533" s="7">
        <v>7000</v>
      </c>
      <c r="T533" s="7">
        <v>7840</v>
      </c>
      <c r="U533" s="3">
        <v>1400</v>
      </c>
      <c r="V533" s="4" t="s">
        <v>42</v>
      </c>
    </row>
    <row r="534" spans="1:22" ht="18" customHeight="1" x14ac:dyDescent="0.2">
      <c r="A534" s="12" t="s">
        <v>52</v>
      </c>
      <c r="B534" s="12">
        <v>2020</v>
      </c>
      <c r="C534" s="12" t="s">
        <v>5</v>
      </c>
      <c r="D534" s="12" t="s">
        <v>53</v>
      </c>
      <c r="E534" s="12" t="s">
        <v>67</v>
      </c>
      <c r="F534" s="12" t="s">
        <v>68</v>
      </c>
      <c r="G534" s="12" t="s">
        <v>64</v>
      </c>
      <c r="H534" s="12" t="s">
        <v>57</v>
      </c>
      <c r="I534" s="12" t="s">
        <v>69</v>
      </c>
      <c r="J534" s="12">
        <v>316</v>
      </c>
      <c r="K534" s="12">
        <v>451.88</v>
      </c>
      <c r="L534" s="10"/>
      <c r="N534" s="1">
        <v>2022</v>
      </c>
      <c r="O534" s="1" t="s">
        <v>11</v>
      </c>
      <c r="P534" s="1" t="s">
        <v>13</v>
      </c>
      <c r="Q534" s="2" t="s">
        <v>33</v>
      </c>
      <c r="R534" s="3">
        <v>122</v>
      </c>
      <c r="S534" s="3">
        <v>100</v>
      </c>
      <c r="T534" s="3">
        <v>112</v>
      </c>
      <c r="U534" s="3">
        <v>20</v>
      </c>
      <c r="V534" s="4" t="s">
        <v>42</v>
      </c>
    </row>
    <row r="535" spans="1:22" ht="18" customHeight="1" x14ac:dyDescent="0.2">
      <c r="A535" s="12" t="s">
        <v>61</v>
      </c>
      <c r="B535" s="12">
        <v>2020</v>
      </c>
      <c r="C535" s="12" t="s">
        <v>5</v>
      </c>
      <c r="D535" s="12" t="s">
        <v>53</v>
      </c>
      <c r="E535" s="12" t="s">
        <v>67</v>
      </c>
      <c r="F535" s="12" t="s">
        <v>68</v>
      </c>
      <c r="G535" s="12" t="s">
        <v>64</v>
      </c>
      <c r="H535" s="12" t="s">
        <v>57</v>
      </c>
      <c r="I535" s="12" t="s">
        <v>69</v>
      </c>
      <c r="J535" s="12">
        <v>310</v>
      </c>
      <c r="K535" s="12">
        <v>443.3</v>
      </c>
      <c r="L535" s="10"/>
      <c r="N535" s="1">
        <v>2022</v>
      </c>
      <c r="O535" s="1" t="s">
        <v>11</v>
      </c>
      <c r="P535" s="1" t="s">
        <v>15</v>
      </c>
      <c r="Q535" s="5" t="s">
        <v>26</v>
      </c>
      <c r="R535" s="6">
        <v>78</v>
      </c>
      <c r="S535" s="6">
        <v>2288.6</v>
      </c>
      <c r="T535" s="6">
        <v>5126.4639999999999</v>
      </c>
      <c r="U535" s="3">
        <v>457.72</v>
      </c>
      <c r="V535" s="4" t="s">
        <v>42</v>
      </c>
    </row>
    <row r="536" spans="1:22" ht="18" customHeight="1" x14ac:dyDescent="0.2">
      <c r="A536" s="12" t="s">
        <v>52</v>
      </c>
      <c r="B536" s="12">
        <v>2020</v>
      </c>
      <c r="C536" s="12" t="s">
        <v>5</v>
      </c>
      <c r="D536" s="12" t="s">
        <v>53</v>
      </c>
      <c r="E536" s="12" t="s">
        <v>67</v>
      </c>
      <c r="F536" s="12" t="s">
        <v>68</v>
      </c>
      <c r="G536" s="12" t="s">
        <v>64</v>
      </c>
      <c r="H536" s="12" t="s">
        <v>57</v>
      </c>
      <c r="I536" s="12" t="s">
        <v>69</v>
      </c>
      <c r="J536" s="12">
        <v>319</v>
      </c>
      <c r="K536" s="12">
        <v>456.16999999999996</v>
      </c>
      <c r="L536" s="10"/>
      <c r="N536" s="1">
        <v>2022</v>
      </c>
      <c r="O536" s="1" t="s">
        <v>11</v>
      </c>
      <c r="P536" s="1" t="s">
        <v>15</v>
      </c>
      <c r="Q536" s="5" t="s">
        <v>24</v>
      </c>
      <c r="R536" s="6">
        <v>76</v>
      </c>
      <c r="S536" s="6">
        <v>2288.4499999999998</v>
      </c>
      <c r="T536" s="6">
        <v>5126.1279999999997</v>
      </c>
      <c r="U536" s="3">
        <v>457.69</v>
      </c>
      <c r="V536" s="4" t="s">
        <v>42</v>
      </c>
    </row>
    <row r="537" spans="1:22" ht="18" customHeight="1" x14ac:dyDescent="0.2">
      <c r="A537" s="12" t="s">
        <v>59</v>
      </c>
      <c r="B537" s="12">
        <v>2020</v>
      </c>
      <c r="C537" s="12" t="s">
        <v>5</v>
      </c>
      <c r="D537" s="12" t="s">
        <v>53</v>
      </c>
      <c r="E537" s="12" t="s">
        <v>67</v>
      </c>
      <c r="F537" s="12" t="s">
        <v>68</v>
      </c>
      <c r="G537" s="12" t="s">
        <v>64</v>
      </c>
      <c r="H537" s="12" t="s">
        <v>57</v>
      </c>
      <c r="I537" s="12" t="s">
        <v>69</v>
      </c>
      <c r="J537" s="12">
        <v>313</v>
      </c>
      <c r="K537" s="12">
        <v>447.59000000000003</v>
      </c>
      <c r="L537" s="10"/>
      <c r="N537" s="1">
        <v>2022</v>
      </c>
      <c r="O537" s="1" t="s">
        <v>11</v>
      </c>
      <c r="P537" s="1" t="s">
        <v>15</v>
      </c>
      <c r="Q537" s="5" t="s">
        <v>25</v>
      </c>
      <c r="R537" s="6">
        <v>46</v>
      </c>
      <c r="S537" s="6">
        <v>100</v>
      </c>
      <c r="T537" s="6">
        <v>224</v>
      </c>
      <c r="U537" s="3">
        <v>20</v>
      </c>
      <c r="V537" s="4" t="s">
        <v>42</v>
      </c>
    </row>
    <row r="538" spans="1:22" ht="18" customHeight="1" x14ac:dyDescent="0.2">
      <c r="A538" s="12" t="s">
        <v>59</v>
      </c>
      <c r="B538" s="12">
        <v>2020</v>
      </c>
      <c r="C538" s="12" t="s">
        <v>5</v>
      </c>
      <c r="D538" s="12" t="s">
        <v>53</v>
      </c>
      <c r="E538" s="12" t="s">
        <v>67</v>
      </c>
      <c r="F538" s="12" t="s">
        <v>68</v>
      </c>
      <c r="G538" s="12" t="s">
        <v>64</v>
      </c>
      <c r="H538" s="12" t="s">
        <v>57</v>
      </c>
      <c r="I538" s="12" t="s">
        <v>69</v>
      </c>
      <c r="J538" s="12">
        <v>307</v>
      </c>
      <c r="K538" s="12">
        <v>439.01</v>
      </c>
      <c r="L538" s="10"/>
      <c r="N538" s="1">
        <v>2022</v>
      </c>
      <c r="O538" s="1" t="s">
        <v>11</v>
      </c>
      <c r="P538" s="1" t="s">
        <v>15</v>
      </c>
      <c r="Q538" s="5" t="s">
        <v>23</v>
      </c>
      <c r="R538" s="6">
        <v>34</v>
      </c>
      <c r="S538" s="6">
        <v>2288.4</v>
      </c>
      <c r="T538" s="6">
        <v>5126.0160000000005</v>
      </c>
      <c r="U538" s="3">
        <v>457.68000000000006</v>
      </c>
      <c r="V538" s="4" t="s">
        <v>42</v>
      </c>
    </row>
    <row r="539" spans="1:22" ht="18" customHeight="1" x14ac:dyDescent="0.2">
      <c r="A539" s="12" t="s">
        <v>52</v>
      </c>
      <c r="B539" s="12">
        <v>2020</v>
      </c>
      <c r="C539" s="12" t="s">
        <v>4</v>
      </c>
      <c r="D539" s="12" t="s">
        <v>53</v>
      </c>
      <c r="E539" s="12" t="s">
        <v>67</v>
      </c>
      <c r="F539" s="12" t="s">
        <v>68</v>
      </c>
      <c r="G539" s="12" t="s">
        <v>64</v>
      </c>
      <c r="H539" s="12" t="s">
        <v>57</v>
      </c>
      <c r="I539" s="12" t="s">
        <v>58</v>
      </c>
      <c r="J539" s="12">
        <v>334</v>
      </c>
      <c r="K539" s="12">
        <v>477.62</v>
      </c>
      <c r="L539" s="10"/>
      <c r="N539" s="1">
        <v>2022</v>
      </c>
      <c r="O539" s="1" t="s">
        <v>11</v>
      </c>
      <c r="P539" s="1" t="s">
        <v>13</v>
      </c>
      <c r="Q539" s="2" t="s">
        <v>34</v>
      </c>
      <c r="R539" s="3">
        <v>7</v>
      </c>
      <c r="S539" s="3">
        <v>200</v>
      </c>
      <c r="T539" s="3">
        <v>224</v>
      </c>
      <c r="U539" s="3">
        <v>40</v>
      </c>
      <c r="V539" s="4" t="s">
        <v>42</v>
      </c>
    </row>
    <row r="540" spans="1:22" ht="18" customHeight="1" x14ac:dyDescent="0.2">
      <c r="A540" s="12" t="s">
        <v>59</v>
      </c>
      <c r="B540" s="12">
        <v>2020</v>
      </c>
      <c r="C540" s="12" t="s">
        <v>4</v>
      </c>
      <c r="D540" s="12" t="s">
        <v>53</v>
      </c>
      <c r="E540" s="12" t="s">
        <v>67</v>
      </c>
      <c r="F540" s="12" t="s">
        <v>68</v>
      </c>
      <c r="G540" s="12" t="s">
        <v>64</v>
      </c>
      <c r="H540" s="12" t="s">
        <v>57</v>
      </c>
      <c r="I540" s="12" t="s">
        <v>58</v>
      </c>
      <c r="J540" s="12">
        <v>328</v>
      </c>
      <c r="K540" s="12">
        <v>469.03999999999996</v>
      </c>
      <c r="L540" s="10"/>
      <c r="N540" s="1">
        <v>2022</v>
      </c>
      <c r="O540" s="1" t="s">
        <v>11</v>
      </c>
      <c r="P540" s="1" t="s">
        <v>15</v>
      </c>
      <c r="Q540" s="5" t="s">
        <v>27</v>
      </c>
      <c r="R540" s="6">
        <v>3</v>
      </c>
      <c r="S540" s="6">
        <v>2288.65</v>
      </c>
      <c r="T540" s="6">
        <v>5126.576</v>
      </c>
      <c r="U540" s="3">
        <v>457.73</v>
      </c>
      <c r="V540" s="4" t="s">
        <v>42</v>
      </c>
    </row>
    <row r="541" spans="1:22" ht="18" customHeight="1" x14ac:dyDescent="0.2">
      <c r="A541" s="12" t="s">
        <v>61</v>
      </c>
      <c r="B541" s="12">
        <v>2020</v>
      </c>
      <c r="C541" s="12" t="s">
        <v>4</v>
      </c>
      <c r="D541" s="12" t="s">
        <v>53</v>
      </c>
      <c r="E541" s="12" t="s">
        <v>67</v>
      </c>
      <c r="F541" s="12" t="s">
        <v>68</v>
      </c>
      <c r="G541" s="12" t="s">
        <v>64</v>
      </c>
      <c r="H541" s="12" t="s">
        <v>57</v>
      </c>
      <c r="I541" s="12" t="s">
        <v>58</v>
      </c>
      <c r="J541" s="12">
        <v>337</v>
      </c>
      <c r="K541" s="12">
        <v>481.90999999999997</v>
      </c>
      <c r="L541" s="10"/>
      <c r="N541" s="1">
        <v>2022</v>
      </c>
      <c r="O541" s="1" t="s">
        <v>11</v>
      </c>
      <c r="P541" s="1" t="s">
        <v>32</v>
      </c>
      <c r="Q541" s="5" t="s">
        <v>32</v>
      </c>
      <c r="R541" s="6">
        <v>2</v>
      </c>
      <c r="S541" s="6">
        <v>6600</v>
      </c>
      <c r="T541" s="6">
        <v>7392</v>
      </c>
      <c r="U541" s="3">
        <v>1320</v>
      </c>
      <c r="V541" s="4" t="s">
        <v>42</v>
      </c>
    </row>
    <row r="542" spans="1:22" ht="18" customHeight="1" x14ac:dyDescent="0.2">
      <c r="A542" s="12" t="s">
        <v>59</v>
      </c>
      <c r="B542" s="12">
        <v>2020</v>
      </c>
      <c r="C542" s="12" t="s">
        <v>4</v>
      </c>
      <c r="D542" s="12" t="s">
        <v>53</v>
      </c>
      <c r="E542" s="12" t="s">
        <v>67</v>
      </c>
      <c r="F542" s="12" t="s">
        <v>68</v>
      </c>
      <c r="G542" s="12" t="s">
        <v>64</v>
      </c>
      <c r="H542" s="12" t="s">
        <v>57</v>
      </c>
      <c r="I542" s="12" t="s">
        <v>58</v>
      </c>
      <c r="J542" s="12">
        <v>331</v>
      </c>
      <c r="K542" s="12">
        <v>473.33</v>
      </c>
      <c r="L542" s="10"/>
      <c r="N542" s="1">
        <v>2023</v>
      </c>
      <c r="O542" s="1" t="s">
        <v>0</v>
      </c>
      <c r="P542" s="1" t="s">
        <v>14</v>
      </c>
      <c r="Q542" s="2" t="s">
        <v>36</v>
      </c>
      <c r="R542" s="3">
        <v>3566</v>
      </c>
      <c r="S542" s="3">
        <v>5492.76</v>
      </c>
      <c r="T542" s="3">
        <v>5126.576</v>
      </c>
      <c r="U542" s="3">
        <v>1098.5520000000001</v>
      </c>
      <c r="V542" s="4" t="s">
        <v>42</v>
      </c>
    </row>
    <row r="543" spans="1:22" ht="18" customHeight="1" x14ac:dyDescent="0.2">
      <c r="A543" s="12" t="s">
        <v>62</v>
      </c>
      <c r="B543" s="12">
        <v>2020</v>
      </c>
      <c r="C543" s="12" t="s">
        <v>4</v>
      </c>
      <c r="D543" s="12" t="s">
        <v>53</v>
      </c>
      <c r="E543" s="12" t="s">
        <v>67</v>
      </c>
      <c r="F543" s="12" t="s">
        <v>68</v>
      </c>
      <c r="G543" s="12" t="s">
        <v>64</v>
      </c>
      <c r="H543" s="12" t="s">
        <v>57</v>
      </c>
      <c r="I543" s="12" t="s">
        <v>58</v>
      </c>
      <c r="J543" s="12">
        <v>325</v>
      </c>
      <c r="K543" s="12">
        <v>464.75</v>
      </c>
      <c r="L543" s="10"/>
      <c r="N543" s="1">
        <v>2023</v>
      </c>
      <c r="O543" s="1" t="s">
        <v>0</v>
      </c>
      <c r="P543" s="1" t="s">
        <v>14</v>
      </c>
      <c r="Q543" s="2" t="s">
        <v>37</v>
      </c>
      <c r="R543" s="3">
        <v>2498</v>
      </c>
      <c r="S543" s="3">
        <v>9600</v>
      </c>
      <c r="T543" s="3">
        <v>8960</v>
      </c>
      <c r="U543" s="3">
        <v>1920</v>
      </c>
      <c r="V543" s="4" t="s">
        <v>42</v>
      </c>
    </row>
    <row r="544" spans="1:22" ht="18" customHeight="1" x14ac:dyDescent="0.2">
      <c r="A544" s="12" t="s">
        <v>52</v>
      </c>
      <c r="B544" s="12">
        <v>2020</v>
      </c>
      <c r="C544" s="12" t="s">
        <v>10</v>
      </c>
      <c r="D544" s="12" t="s">
        <v>53</v>
      </c>
      <c r="E544" s="12" t="s">
        <v>67</v>
      </c>
      <c r="F544" s="12" t="s">
        <v>68</v>
      </c>
      <c r="G544" s="12" t="s">
        <v>64</v>
      </c>
      <c r="H544" s="12" t="s">
        <v>57</v>
      </c>
      <c r="I544" s="12" t="s">
        <v>58</v>
      </c>
      <c r="J544" s="12">
        <v>238</v>
      </c>
      <c r="K544" s="12">
        <v>340.34000000000003</v>
      </c>
      <c r="L544" s="10"/>
      <c r="N544" s="1">
        <v>2023</v>
      </c>
      <c r="O544" s="1" t="s">
        <v>0</v>
      </c>
      <c r="P544" s="1" t="s">
        <v>13</v>
      </c>
      <c r="Q544" s="2" t="s">
        <v>35</v>
      </c>
      <c r="R544" s="3">
        <v>1245</v>
      </c>
      <c r="S544" s="3">
        <v>5492.6399999999994</v>
      </c>
      <c r="T544" s="3">
        <v>5126.4639999999999</v>
      </c>
      <c r="U544" s="3">
        <v>1098.528</v>
      </c>
      <c r="V544" s="4" t="s">
        <v>42</v>
      </c>
    </row>
    <row r="545" spans="1:22" ht="18" customHeight="1" x14ac:dyDescent="0.2">
      <c r="A545" s="12" t="s">
        <v>52</v>
      </c>
      <c r="B545" s="12">
        <v>2020</v>
      </c>
      <c r="C545" s="12" t="s">
        <v>10</v>
      </c>
      <c r="D545" s="12" t="s">
        <v>53</v>
      </c>
      <c r="E545" s="12" t="s">
        <v>67</v>
      </c>
      <c r="F545" s="12" t="s">
        <v>68</v>
      </c>
      <c r="G545" s="12" t="s">
        <v>64</v>
      </c>
      <c r="H545" s="12" t="s">
        <v>57</v>
      </c>
      <c r="I545" s="12" t="s">
        <v>58</v>
      </c>
      <c r="J545" s="12">
        <v>232</v>
      </c>
      <c r="K545" s="12">
        <v>331.76</v>
      </c>
      <c r="L545" s="10"/>
      <c r="N545" s="1">
        <v>2023</v>
      </c>
      <c r="O545" s="1" t="s">
        <v>0</v>
      </c>
      <c r="P545" s="1" t="s">
        <v>38</v>
      </c>
      <c r="Q545" s="5" t="s">
        <v>30</v>
      </c>
      <c r="R545" s="6">
        <v>644</v>
      </c>
      <c r="S545" s="6">
        <v>6892.2</v>
      </c>
      <c r="T545" s="6">
        <v>6432.72</v>
      </c>
      <c r="U545" s="3">
        <v>1378.44</v>
      </c>
      <c r="V545" s="4" t="s">
        <v>42</v>
      </c>
    </row>
    <row r="546" spans="1:22" ht="18" customHeight="1" x14ac:dyDescent="0.2">
      <c r="A546" s="12" t="s">
        <v>63</v>
      </c>
      <c r="B546" s="12">
        <v>2020</v>
      </c>
      <c r="C546" s="12" t="s">
        <v>10</v>
      </c>
      <c r="D546" s="12" t="s">
        <v>53</v>
      </c>
      <c r="E546" s="12" t="s">
        <v>67</v>
      </c>
      <c r="F546" s="12" t="s">
        <v>68</v>
      </c>
      <c r="G546" s="12" t="s">
        <v>64</v>
      </c>
      <c r="H546" s="12" t="s">
        <v>57</v>
      </c>
      <c r="I546" s="12" t="s">
        <v>58</v>
      </c>
      <c r="J546" s="12">
        <v>241</v>
      </c>
      <c r="K546" s="12">
        <v>344.63</v>
      </c>
      <c r="L546" s="10"/>
      <c r="N546" s="1">
        <v>2023</v>
      </c>
      <c r="O546" s="1" t="s">
        <v>0</v>
      </c>
      <c r="P546" s="1" t="s">
        <v>12</v>
      </c>
      <c r="Q546" s="5" t="s">
        <v>29</v>
      </c>
      <c r="R546" s="6">
        <v>643</v>
      </c>
      <c r="S546" s="6">
        <v>8400</v>
      </c>
      <c r="T546" s="6">
        <v>7840</v>
      </c>
      <c r="U546" s="3">
        <v>1680</v>
      </c>
      <c r="V546" s="4" t="s">
        <v>40</v>
      </c>
    </row>
    <row r="547" spans="1:22" ht="18" customHeight="1" x14ac:dyDescent="0.2">
      <c r="A547" s="12" t="s">
        <v>52</v>
      </c>
      <c r="B547" s="12">
        <v>2020</v>
      </c>
      <c r="C547" s="12" t="s">
        <v>10</v>
      </c>
      <c r="D547" s="12" t="s">
        <v>53</v>
      </c>
      <c r="E547" s="12" t="s">
        <v>67</v>
      </c>
      <c r="F547" s="12" t="s">
        <v>68</v>
      </c>
      <c r="G547" s="12" t="s">
        <v>64</v>
      </c>
      <c r="H547" s="12" t="s">
        <v>57</v>
      </c>
      <c r="I547" s="12" t="s">
        <v>58</v>
      </c>
      <c r="J547" s="12">
        <v>235</v>
      </c>
      <c r="K547" s="12">
        <v>336.05</v>
      </c>
      <c r="L547" s="10"/>
      <c r="N547" s="1">
        <v>2023</v>
      </c>
      <c r="O547" s="1" t="s">
        <v>0</v>
      </c>
      <c r="P547" s="1" t="s">
        <v>38</v>
      </c>
      <c r="Q547" s="5" t="s">
        <v>31</v>
      </c>
      <c r="R547" s="6">
        <v>455</v>
      </c>
      <c r="S547" s="6">
        <v>5494.3200000000006</v>
      </c>
      <c r="T547" s="6">
        <v>5128.0320000000002</v>
      </c>
      <c r="U547" s="3">
        <v>1098.8640000000003</v>
      </c>
      <c r="V547" s="4" t="s">
        <v>40</v>
      </c>
    </row>
    <row r="548" spans="1:22" ht="18" customHeight="1" x14ac:dyDescent="0.2">
      <c r="A548" s="12" t="s">
        <v>59</v>
      </c>
      <c r="B548" s="12">
        <v>2020</v>
      </c>
      <c r="C548" s="12" t="s">
        <v>10</v>
      </c>
      <c r="D548" s="12" t="s">
        <v>53</v>
      </c>
      <c r="E548" s="12" t="s">
        <v>67</v>
      </c>
      <c r="F548" s="12" t="s">
        <v>68</v>
      </c>
      <c r="G548" s="12" t="s">
        <v>64</v>
      </c>
      <c r="H548" s="12" t="s">
        <v>57</v>
      </c>
      <c r="I548" s="12" t="s">
        <v>58</v>
      </c>
      <c r="J548" s="12">
        <v>229</v>
      </c>
      <c r="K548" s="12">
        <v>327.47000000000003</v>
      </c>
      <c r="L548" s="10"/>
      <c r="N548" s="1">
        <v>2023</v>
      </c>
      <c r="O548" s="1" t="s">
        <v>0</v>
      </c>
      <c r="P548" s="1" t="s">
        <v>12</v>
      </c>
      <c r="Q548" s="5" t="s">
        <v>28</v>
      </c>
      <c r="R548" s="7">
        <v>345</v>
      </c>
      <c r="S548" s="7">
        <v>8400</v>
      </c>
      <c r="T548" s="7">
        <v>7840</v>
      </c>
      <c r="U548" s="3">
        <v>1680</v>
      </c>
      <c r="V548" s="4" t="s">
        <v>40</v>
      </c>
    </row>
    <row r="549" spans="1:22" ht="18" customHeight="1" x14ac:dyDescent="0.2">
      <c r="A549" s="12" t="s">
        <v>59</v>
      </c>
      <c r="B549" s="12">
        <v>2020</v>
      </c>
      <c r="C549" s="12" t="s">
        <v>9</v>
      </c>
      <c r="D549" s="12" t="s">
        <v>53</v>
      </c>
      <c r="E549" s="12" t="s">
        <v>67</v>
      </c>
      <c r="F549" s="12" t="s">
        <v>68</v>
      </c>
      <c r="G549" s="12" t="s">
        <v>64</v>
      </c>
      <c r="H549" s="12" t="s">
        <v>57</v>
      </c>
      <c r="I549" s="12" t="s">
        <v>69</v>
      </c>
      <c r="J549" s="12">
        <v>256</v>
      </c>
      <c r="K549" s="12">
        <v>366.08</v>
      </c>
      <c r="L549" s="10"/>
      <c r="N549" s="1">
        <v>2023</v>
      </c>
      <c r="O549" s="1" t="s">
        <v>0</v>
      </c>
      <c r="P549" s="1" t="s">
        <v>13</v>
      </c>
      <c r="Q549" s="2" t="s">
        <v>33</v>
      </c>
      <c r="R549" s="3">
        <v>122</v>
      </c>
      <c r="S549" s="3">
        <v>120</v>
      </c>
      <c r="T549" s="3">
        <v>112</v>
      </c>
      <c r="U549" s="3">
        <v>24</v>
      </c>
      <c r="V549" s="4" t="s">
        <v>40</v>
      </c>
    </row>
    <row r="550" spans="1:22" ht="18" customHeight="1" x14ac:dyDescent="0.2">
      <c r="A550" s="12" t="s">
        <v>61</v>
      </c>
      <c r="B550" s="12">
        <v>2020</v>
      </c>
      <c r="C550" s="12" t="s">
        <v>9</v>
      </c>
      <c r="D550" s="12" t="s">
        <v>53</v>
      </c>
      <c r="E550" s="12" t="s">
        <v>67</v>
      </c>
      <c r="F550" s="12" t="s">
        <v>68</v>
      </c>
      <c r="G550" s="12" t="s">
        <v>64</v>
      </c>
      <c r="H550" s="12" t="s">
        <v>57</v>
      </c>
      <c r="I550" s="12" t="s">
        <v>69</v>
      </c>
      <c r="J550" s="12">
        <v>250</v>
      </c>
      <c r="K550" s="12">
        <v>357.5</v>
      </c>
      <c r="L550" s="10"/>
      <c r="N550" s="1">
        <v>2023</v>
      </c>
      <c r="O550" s="1" t="s">
        <v>0</v>
      </c>
      <c r="P550" s="1" t="s">
        <v>15</v>
      </c>
      <c r="Q550" s="5" t="s">
        <v>26</v>
      </c>
      <c r="R550" s="6">
        <v>78</v>
      </c>
      <c r="S550" s="6">
        <v>2288.6</v>
      </c>
      <c r="T550" s="6">
        <v>5126.4639999999999</v>
      </c>
      <c r="U550" s="3">
        <v>457.72</v>
      </c>
      <c r="V550" s="4" t="s">
        <v>40</v>
      </c>
    </row>
    <row r="551" spans="1:22" ht="18" customHeight="1" x14ac:dyDescent="0.2">
      <c r="A551" s="12" t="s">
        <v>52</v>
      </c>
      <c r="B551" s="12">
        <v>2020</v>
      </c>
      <c r="C551" s="12" t="s">
        <v>9</v>
      </c>
      <c r="D551" s="12" t="s">
        <v>53</v>
      </c>
      <c r="E551" s="12" t="s">
        <v>67</v>
      </c>
      <c r="F551" s="12" t="s">
        <v>68</v>
      </c>
      <c r="G551" s="12" t="s">
        <v>64</v>
      </c>
      <c r="H551" s="12" t="s">
        <v>57</v>
      </c>
      <c r="I551" s="12" t="s">
        <v>58</v>
      </c>
      <c r="J551" s="12">
        <v>244</v>
      </c>
      <c r="K551" s="12">
        <v>348.92</v>
      </c>
      <c r="L551" s="10"/>
      <c r="N551" s="1">
        <v>2023</v>
      </c>
      <c r="O551" s="1" t="s">
        <v>0</v>
      </c>
      <c r="P551" s="1" t="s">
        <v>15</v>
      </c>
      <c r="Q551" s="5" t="s">
        <v>24</v>
      </c>
      <c r="R551" s="6">
        <v>76</v>
      </c>
      <c r="S551" s="6">
        <v>2288.4499999999998</v>
      </c>
      <c r="T551" s="6">
        <v>5126.1279999999997</v>
      </c>
      <c r="U551" s="3">
        <v>457.69</v>
      </c>
      <c r="V551" s="4" t="s">
        <v>40</v>
      </c>
    </row>
    <row r="552" spans="1:22" ht="18" customHeight="1" x14ac:dyDescent="0.2">
      <c r="A552" s="12" t="s">
        <v>59</v>
      </c>
      <c r="B552" s="12">
        <v>2020</v>
      </c>
      <c r="C552" s="12" t="s">
        <v>9</v>
      </c>
      <c r="D552" s="12" t="s">
        <v>53</v>
      </c>
      <c r="E552" s="12" t="s">
        <v>67</v>
      </c>
      <c r="F552" s="12" t="s">
        <v>68</v>
      </c>
      <c r="G552" s="12" t="s">
        <v>64</v>
      </c>
      <c r="H552" s="12" t="s">
        <v>57</v>
      </c>
      <c r="I552" s="12" t="s">
        <v>69</v>
      </c>
      <c r="J552" s="12">
        <v>253</v>
      </c>
      <c r="K552" s="12">
        <v>361.78999999999996</v>
      </c>
      <c r="L552" s="10"/>
      <c r="N552" s="1">
        <v>2023</v>
      </c>
      <c r="O552" s="1" t="s">
        <v>0</v>
      </c>
      <c r="P552" s="1" t="s">
        <v>15</v>
      </c>
      <c r="Q552" s="5" t="s">
        <v>25</v>
      </c>
      <c r="R552" s="6">
        <v>46</v>
      </c>
      <c r="S552" s="6">
        <v>100</v>
      </c>
      <c r="T552" s="6">
        <v>224</v>
      </c>
      <c r="U552" s="3">
        <v>20</v>
      </c>
      <c r="V552" s="4" t="s">
        <v>40</v>
      </c>
    </row>
    <row r="553" spans="1:22" ht="18" customHeight="1" x14ac:dyDescent="0.2">
      <c r="A553" s="12" t="s">
        <v>52</v>
      </c>
      <c r="B553" s="12">
        <v>2020</v>
      </c>
      <c r="C553" s="12" t="s">
        <v>9</v>
      </c>
      <c r="D553" s="12" t="s">
        <v>53</v>
      </c>
      <c r="E553" s="12" t="s">
        <v>67</v>
      </c>
      <c r="F553" s="12" t="s">
        <v>68</v>
      </c>
      <c r="G553" s="12" t="s">
        <v>64</v>
      </c>
      <c r="H553" s="12" t="s">
        <v>57</v>
      </c>
      <c r="I553" s="12" t="s">
        <v>69</v>
      </c>
      <c r="J553" s="12">
        <v>247</v>
      </c>
      <c r="K553" s="12">
        <v>353.21</v>
      </c>
      <c r="L553" s="10"/>
      <c r="N553" s="1">
        <v>2023</v>
      </c>
      <c r="O553" s="1" t="s">
        <v>0</v>
      </c>
      <c r="P553" s="1" t="s">
        <v>15</v>
      </c>
      <c r="Q553" s="5" t="s">
        <v>23</v>
      </c>
      <c r="R553" s="6">
        <v>34</v>
      </c>
      <c r="S553" s="6">
        <v>2288.4</v>
      </c>
      <c r="T553" s="6">
        <v>5126.0160000000005</v>
      </c>
      <c r="U553" s="3">
        <v>457.68000000000006</v>
      </c>
      <c r="V553" s="4" t="s">
        <v>40</v>
      </c>
    </row>
    <row r="554" spans="1:22" ht="18" customHeight="1" x14ac:dyDescent="0.2">
      <c r="A554" s="12" t="s">
        <v>59</v>
      </c>
      <c r="B554" s="12">
        <v>2020</v>
      </c>
      <c r="C554" s="12" t="s">
        <v>8</v>
      </c>
      <c r="D554" s="12" t="s">
        <v>53</v>
      </c>
      <c r="E554" s="12" t="s">
        <v>67</v>
      </c>
      <c r="F554" s="12" t="s">
        <v>68</v>
      </c>
      <c r="G554" s="12" t="s">
        <v>64</v>
      </c>
      <c r="H554" s="12" t="s">
        <v>57</v>
      </c>
      <c r="I554" s="12" t="s">
        <v>69</v>
      </c>
      <c r="J554" s="12">
        <v>274</v>
      </c>
      <c r="K554" s="12">
        <v>391.82</v>
      </c>
      <c r="L554" s="10"/>
      <c r="N554" s="1">
        <v>2023</v>
      </c>
      <c r="O554" s="1" t="s">
        <v>0</v>
      </c>
      <c r="P554" s="1" t="s">
        <v>13</v>
      </c>
      <c r="Q554" s="2" t="s">
        <v>34</v>
      </c>
      <c r="R554" s="3">
        <v>7</v>
      </c>
      <c r="S554" s="3">
        <v>200</v>
      </c>
      <c r="T554" s="3">
        <v>224</v>
      </c>
      <c r="U554" s="3">
        <v>40</v>
      </c>
      <c r="V554" s="4" t="s">
        <v>40</v>
      </c>
    </row>
    <row r="555" spans="1:22" ht="18" customHeight="1" x14ac:dyDescent="0.2">
      <c r="A555" s="12" t="s">
        <v>52</v>
      </c>
      <c r="B555" s="12">
        <v>2020</v>
      </c>
      <c r="C555" s="12" t="s">
        <v>8</v>
      </c>
      <c r="D555" s="12" t="s">
        <v>53</v>
      </c>
      <c r="E555" s="12" t="s">
        <v>67</v>
      </c>
      <c r="F555" s="12" t="s">
        <v>68</v>
      </c>
      <c r="G555" s="12" t="s">
        <v>64</v>
      </c>
      <c r="H555" s="12" t="s">
        <v>57</v>
      </c>
      <c r="I555" s="12" t="s">
        <v>69</v>
      </c>
      <c r="J555" s="12">
        <v>268</v>
      </c>
      <c r="K555" s="12">
        <v>383.24</v>
      </c>
      <c r="L555" s="10"/>
      <c r="N555" s="1">
        <v>2023</v>
      </c>
      <c r="O555" s="1" t="s">
        <v>0</v>
      </c>
      <c r="P555" s="1" t="s">
        <v>32</v>
      </c>
      <c r="Q555" s="5" t="s">
        <v>32</v>
      </c>
      <c r="R555" s="6">
        <v>3</v>
      </c>
      <c r="S555" s="6">
        <v>4577.3</v>
      </c>
      <c r="T555" s="6">
        <v>7392</v>
      </c>
      <c r="U555" s="3">
        <v>915.46</v>
      </c>
      <c r="V555" s="4" t="s">
        <v>40</v>
      </c>
    </row>
    <row r="556" spans="1:22" ht="18" customHeight="1" x14ac:dyDescent="0.2">
      <c r="A556" s="12" t="s">
        <v>61</v>
      </c>
      <c r="B556" s="12">
        <v>2020</v>
      </c>
      <c r="C556" s="12" t="s">
        <v>8</v>
      </c>
      <c r="D556" s="12" t="s">
        <v>53</v>
      </c>
      <c r="E556" s="12" t="s">
        <v>67</v>
      </c>
      <c r="F556" s="12" t="s">
        <v>68</v>
      </c>
      <c r="G556" s="12" t="s">
        <v>64</v>
      </c>
      <c r="H556" s="12" t="s">
        <v>57</v>
      </c>
      <c r="I556" s="12" t="s">
        <v>69</v>
      </c>
      <c r="J556" s="12">
        <v>262</v>
      </c>
      <c r="K556" s="12">
        <v>374.65999999999997</v>
      </c>
      <c r="L556" s="10"/>
      <c r="N556" s="1">
        <v>2023</v>
      </c>
      <c r="O556" s="1" t="s">
        <v>0</v>
      </c>
      <c r="P556" s="1" t="s">
        <v>15</v>
      </c>
      <c r="Q556" s="5" t="s">
        <v>27</v>
      </c>
      <c r="R556" s="6">
        <v>3</v>
      </c>
      <c r="S556" s="6">
        <v>3300</v>
      </c>
      <c r="T556" s="6">
        <v>5126.576</v>
      </c>
      <c r="U556" s="3">
        <v>660</v>
      </c>
      <c r="V556" s="4" t="s">
        <v>40</v>
      </c>
    </row>
    <row r="557" spans="1:22" ht="18" customHeight="1" x14ac:dyDescent="0.2">
      <c r="A557" s="12" t="s">
        <v>59</v>
      </c>
      <c r="B557" s="12">
        <v>2020</v>
      </c>
      <c r="C557" s="12" t="s">
        <v>8</v>
      </c>
      <c r="D557" s="12" t="s">
        <v>53</v>
      </c>
      <c r="E557" s="12" t="s">
        <v>67</v>
      </c>
      <c r="F557" s="12" t="s">
        <v>68</v>
      </c>
      <c r="G557" s="12" t="s">
        <v>64</v>
      </c>
      <c r="H557" s="12" t="s">
        <v>57</v>
      </c>
      <c r="I557" s="12" t="s">
        <v>69</v>
      </c>
      <c r="J557" s="12">
        <v>271</v>
      </c>
      <c r="K557" s="12">
        <v>387.53</v>
      </c>
      <c r="L557" s="10"/>
      <c r="N557" s="1">
        <v>2023</v>
      </c>
      <c r="O557" s="1" t="s">
        <v>1</v>
      </c>
      <c r="P557" s="1" t="s">
        <v>14</v>
      </c>
      <c r="Q557" s="2" t="s">
        <v>36</v>
      </c>
      <c r="R557" s="3">
        <v>3566</v>
      </c>
      <c r="S557" s="3">
        <v>4577.3</v>
      </c>
      <c r="T557" s="3">
        <v>5126.576</v>
      </c>
      <c r="U557" s="3">
        <v>915.46</v>
      </c>
      <c r="V557" s="4" t="s">
        <v>40</v>
      </c>
    </row>
    <row r="558" spans="1:22" ht="18" customHeight="1" x14ac:dyDescent="0.2">
      <c r="A558" s="12" t="s">
        <v>61</v>
      </c>
      <c r="B558" s="12">
        <v>2020</v>
      </c>
      <c r="C558" s="12" t="s">
        <v>8</v>
      </c>
      <c r="D558" s="12" t="s">
        <v>53</v>
      </c>
      <c r="E558" s="12" t="s">
        <v>67</v>
      </c>
      <c r="F558" s="12" t="s">
        <v>68</v>
      </c>
      <c r="G558" s="12" t="s">
        <v>64</v>
      </c>
      <c r="H558" s="12" t="s">
        <v>57</v>
      </c>
      <c r="I558" s="12" t="s">
        <v>69</v>
      </c>
      <c r="J558" s="12">
        <v>265</v>
      </c>
      <c r="K558" s="12">
        <v>378.95</v>
      </c>
      <c r="L558" s="10"/>
      <c r="N558" s="1">
        <v>2023</v>
      </c>
      <c r="O558" s="1" t="s">
        <v>1</v>
      </c>
      <c r="P558" s="1" t="s">
        <v>14</v>
      </c>
      <c r="Q558" s="2" t="s">
        <v>37</v>
      </c>
      <c r="R558" s="3">
        <v>2498</v>
      </c>
      <c r="S558" s="3">
        <v>8000</v>
      </c>
      <c r="T558" s="3">
        <v>8960</v>
      </c>
      <c r="U558" s="3">
        <v>1600</v>
      </c>
      <c r="V558" s="4" t="s">
        <v>40</v>
      </c>
    </row>
    <row r="559" spans="1:22" ht="18" customHeight="1" x14ac:dyDescent="0.2">
      <c r="A559" s="12" t="s">
        <v>52</v>
      </c>
      <c r="B559" s="12">
        <v>2020</v>
      </c>
      <c r="C559" s="12" t="s">
        <v>8</v>
      </c>
      <c r="D559" s="12" t="s">
        <v>53</v>
      </c>
      <c r="E559" s="12" t="s">
        <v>67</v>
      </c>
      <c r="F559" s="12" t="s">
        <v>68</v>
      </c>
      <c r="G559" s="12" t="s">
        <v>64</v>
      </c>
      <c r="H559" s="12" t="s">
        <v>57</v>
      </c>
      <c r="I559" s="12" t="s">
        <v>69</v>
      </c>
      <c r="J559" s="12">
        <v>259</v>
      </c>
      <c r="K559" s="12">
        <v>370.37</v>
      </c>
      <c r="L559" s="10"/>
      <c r="N559" s="1">
        <v>2023</v>
      </c>
      <c r="O559" s="1" t="s">
        <v>1</v>
      </c>
      <c r="P559" s="1" t="s">
        <v>13</v>
      </c>
      <c r="Q559" s="2" t="s">
        <v>35</v>
      </c>
      <c r="R559" s="3">
        <v>1245</v>
      </c>
      <c r="S559" s="3">
        <v>4577.2</v>
      </c>
      <c r="T559" s="3">
        <v>5126.4639999999999</v>
      </c>
      <c r="U559" s="3">
        <v>915.44</v>
      </c>
      <c r="V559" s="4" t="s">
        <v>40</v>
      </c>
    </row>
    <row r="560" spans="1:22" ht="18" customHeight="1" x14ac:dyDescent="0.2">
      <c r="A560" s="12" t="s">
        <v>61</v>
      </c>
      <c r="B560" s="12">
        <v>2020</v>
      </c>
      <c r="C560" s="12" t="s">
        <v>3</v>
      </c>
      <c r="D560" s="12" t="s">
        <v>65</v>
      </c>
      <c r="E560" s="12" t="s">
        <v>67</v>
      </c>
      <c r="F560" s="12" t="s">
        <v>68</v>
      </c>
      <c r="G560" s="12" t="s">
        <v>64</v>
      </c>
      <c r="H560" s="12" t="s">
        <v>57</v>
      </c>
      <c r="I560" s="12" t="s">
        <v>69</v>
      </c>
      <c r="J560" s="12">
        <v>158</v>
      </c>
      <c r="K560" s="12">
        <v>225.94</v>
      </c>
      <c r="L560" s="10"/>
      <c r="N560" s="1">
        <v>2023</v>
      </c>
      <c r="O560" s="1" t="s">
        <v>1</v>
      </c>
      <c r="P560" s="1" t="s">
        <v>38</v>
      </c>
      <c r="Q560" s="5" t="s">
        <v>30</v>
      </c>
      <c r="R560" s="6">
        <v>644</v>
      </c>
      <c r="S560" s="6">
        <v>5743.5</v>
      </c>
      <c r="T560" s="6">
        <v>6432.72</v>
      </c>
      <c r="U560" s="3">
        <v>1148.7</v>
      </c>
      <c r="V560" s="4" t="s">
        <v>40</v>
      </c>
    </row>
    <row r="561" spans="1:22" ht="18" customHeight="1" x14ac:dyDescent="0.2">
      <c r="A561" s="12" t="s">
        <v>52</v>
      </c>
      <c r="B561" s="12">
        <v>2020</v>
      </c>
      <c r="C561" s="12" t="s">
        <v>3</v>
      </c>
      <c r="D561" s="12" t="s">
        <v>65</v>
      </c>
      <c r="E561" s="12" t="s">
        <v>67</v>
      </c>
      <c r="F561" s="12" t="s">
        <v>68</v>
      </c>
      <c r="G561" s="12" t="s">
        <v>64</v>
      </c>
      <c r="H561" s="12" t="s">
        <v>57</v>
      </c>
      <c r="I561" s="12" t="s">
        <v>69</v>
      </c>
      <c r="J561" s="12">
        <v>206</v>
      </c>
      <c r="K561" s="12">
        <v>294.58</v>
      </c>
      <c r="L561" s="10"/>
      <c r="N561" s="1">
        <v>2023</v>
      </c>
      <c r="O561" s="1" t="s">
        <v>1</v>
      </c>
      <c r="P561" s="1" t="s">
        <v>12</v>
      </c>
      <c r="Q561" s="5" t="s">
        <v>29</v>
      </c>
      <c r="R561" s="6">
        <v>643</v>
      </c>
      <c r="S561" s="6">
        <v>7000</v>
      </c>
      <c r="T561" s="6">
        <v>7840</v>
      </c>
      <c r="U561" s="3">
        <v>1400</v>
      </c>
      <c r="V561" s="4" t="s">
        <v>40</v>
      </c>
    </row>
    <row r="562" spans="1:22" ht="18" customHeight="1" x14ac:dyDescent="0.2">
      <c r="A562" s="12" t="s">
        <v>59</v>
      </c>
      <c r="B562" s="12">
        <v>2020</v>
      </c>
      <c r="C562" s="12" t="s">
        <v>3</v>
      </c>
      <c r="D562" s="12" t="s">
        <v>65</v>
      </c>
      <c r="E562" s="12" t="s">
        <v>67</v>
      </c>
      <c r="F562" s="12" t="s">
        <v>68</v>
      </c>
      <c r="G562" s="12" t="s">
        <v>64</v>
      </c>
      <c r="H562" s="12" t="s">
        <v>57</v>
      </c>
      <c r="I562" s="12" t="s">
        <v>69</v>
      </c>
      <c r="J562" s="12">
        <v>134</v>
      </c>
      <c r="K562" s="12">
        <v>191.62</v>
      </c>
      <c r="L562" s="10"/>
      <c r="N562" s="1">
        <v>2023</v>
      </c>
      <c r="O562" s="1" t="s">
        <v>1</v>
      </c>
      <c r="P562" s="1" t="s">
        <v>38</v>
      </c>
      <c r="Q562" s="5" t="s">
        <v>31</v>
      </c>
      <c r="R562" s="6">
        <v>455</v>
      </c>
      <c r="S562" s="6">
        <v>4578.6000000000004</v>
      </c>
      <c r="T562" s="6">
        <v>5128.0320000000002</v>
      </c>
      <c r="U562" s="3">
        <v>915.72000000000014</v>
      </c>
      <c r="V562" s="4" t="s">
        <v>40</v>
      </c>
    </row>
    <row r="563" spans="1:22" ht="18" customHeight="1" x14ac:dyDescent="0.2">
      <c r="A563" s="12" t="s">
        <v>61</v>
      </c>
      <c r="B563" s="12">
        <v>2020</v>
      </c>
      <c r="C563" s="12" t="s">
        <v>3</v>
      </c>
      <c r="D563" s="12" t="s">
        <v>65</v>
      </c>
      <c r="E563" s="12" t="s">
        <v>67</v>
      </c>
      <c r="F563" s="12" t="s">
        <v>68</v>
      </c>
      <c r="G563" s="12" t="s">
        <v>64</v>
      </c>
      <c r="H563" s="12" t="s">
        <v>57</v>
      </c>
      <c r="I563" s="12" t="s">
        <v>69</v>
      </c>
      <c r="J563" s="12">
        <v>160</v>
      </c>
      <c r="K563" s="12">
        <v>228.8</v>
      </c>
      <c r="L563" s="10"/>
      <c r="N563" s="1">
        <v>2023</v>
      </c>
      <c r="O563" s="1" t="s">
        <v>1</v>
      </c>
      <c r="P563" s="1" t="s">
        <v>12</v>
      </c>
      <c r="Q563" s="5" t="s">
        <v>28</v>
      </c>
      <c r="R563" s="7">
        <v>345</v>
      </c>
      <c r="S563" s="7">
        <v>7000</v>
      </c>
      <c r="T563" s="7">
        <v>7840</v>
      </c>
      <c r="U563" s="3">
        <v>1400</v>
      </c>
      <c r="V563" s="4" t="s">
        <v>40</v>
      </c>
    </row>
    <row r="564" spans="1:22" ht="18" customHeight="1" x14ac:dyDescent="0.2">
      <c r="A564" s="12" t="s">
        <v>61</v>
      </c>
      <c r="B564" s="12">
        <v>2020</v>
      </c>
      <c r="C564" s="12" t="s">
        <v>3</v>
      </c>
      <c r="D564" s="12" t="s">
        <v>65</v>
      </c>
      <c r="E564" s="12" t="s">
        <v>67</v>
      </c>
      <c r="F564" s="12" t="s">
        <v>68</v>
      </c>
      <c r="G564" s="12" t="s">
        <v>64</v>
      </c>
      <c r="H564" s="12" t="s">
        <v>57</v>
      </c>
      <c r="I564" s="12" t="s">
        <v>69</v>
      </c>
      <c r="J564" s="12">
        <v>208</v>
      </c>
      <c r="K564" s="12">
        <v>297.44</v>
      </c>
      <c r="L564" s="10"/>
      <c r="N564" s="1">
        <v>2023</v>
      </c>
      <c r="O564" s="1" t="s">
        <v>1</v>
      </c>
      <c r="P564" s="1" t="s">
        <v>13</v>
      </c>
      <c r="Q564" s="2" t="s">
        <v>33</v>
      </c>
      <c r="R564" s="3">
        <v>122</v>
      </c>
      <c r="S564" s="3">
        <v>100</v>
      </c>
      <c r="T564" s="3">
        <v>112</v>
      </c>
      <c r="U564" s="3">
        <v>20</v>
      </c>
      <c r="V564" s="4" t="s">
        <v>40</v>
      </c>
    </row>
    <row r="565" spans="1:22" ht="18" customHeight="1" x14ac:dyDescent="0.2">
      <c r="A565" s="12" t="s">
        <v>61</v>
      </c>
      <c r="B565" s="12">
        <v>2020</v>
      </c>
      <c r="C565" s="12" t="s">
        <v>3</v>
      </c>
      <c r="D565" s="12" t="s">
        <v>65</v>
      </c>
      <c r="E565" s="12" t="s">
        <v>67</v>
      </c>
      <c r="F565" s="12" t="s">
        <v>68</v>
      </c>
      <c r="G565" s="12" t="s">
        <v>64</v>
      </c>
      <c r="H565" s="12" t="s">
        <v>57</v>
      </c>
      <c r="I565" s="12" t="s">
        <v>69</v>
      </c>
      <c r="J565" s="12">
        <v>136</v>
      </c>
      <c r="K565" s="12">
        <v>194.48</v>
      </c>
      <c r="L565" s="10"/>
      <c r="N565" s="1">
        <v>2023</v>
      </c>
      <c r="O565" s="1" t="s">
        <v>1</v>
      </c>
      <c r="P565" s="1" t="s">
        <v>15</v>
      </c>
      <c r="Q565" s="5" t="s">
        <v>26</v>
      </c>
      <c r="R565" s="6">
        <v>78</v>
      </c>
      <c r="S565" s="6">
        <v>2288.6</v>
      </c>
      <c r="T565" s="6">
        <v>5126.4639999999999</v>
      </c>
      <c r="U565" s="3">
        <v>457.72</v>
      </c>
      <c r="V565" s="4" t="s">
        <v>40</v>
      </c>
    </row>
    <row r="566" spans="1:22" ht="18" customHeight="1" x14ac:dyDescent="0.2">
      <c r="A566" s="12" t="s">
        <v>52</v>
      </c>
      <c r="B566" s="12">
        <v>2020</v>
      </c>
      <c r="C566" s="12" t="s">
        <v>3</v>
      </c>
      <c r="D566" s="12" t="s">
        <v>65</v>
      </c>
      <c r="E566" s="12" t="s">
        <v>67</v>
      </c>
      <c r="F566" s="12" t="s">
        <v>68</v>
      </c>
      <c r="G566" s="12" t="s">
        <v>64</v>
      </c>
      <c r="H566" s="12" t="s">
        <v>57</v>
      </c>
      <c r="I566" s="12" t="s">
        <v>69</v>
      </c>
      <c r="J566" s="12">
        <v>812</v>
      </c>
      <c r="K566" s="12">
        <v>1161.1599999999999</v>
      </c>
      <c r="L566" s="10"/>
      <c r="N566" s="1">
        <v>2023</v>
      </c>
      <c r="O566" s="1" t="s">
        <v>1</v>
      </c>
      <c r="P566" s="1" t="s">
        <v>15</v>
      </c>
      <c r="Q566" s="5" t="s">
        <v>24</v>
      </c>
      <c r="R566" s="6">
        <v>76</v>
      </c>
      <c r="S566" s="6">
        <v>2288.4499999999998</v>
      </c>
      <c r="T566" s="6">
        <v>5126.1279999999997</v>
      </c>
      <c r="U566" s="3">
        <v>457.69</v>
      </c>
      <c r="V566" s="4" t="s">
        <v>40</v>
      </c>
    </row>
    <row r="567" spans="1:22" ht="18" customHeight="1" x14ac:dyDescent="0.2">
      <c r="A567" s="12" t="s">
        <v>59</v>
      </c>
      <c r="B567" s="12">
        <v>2020</v>
      </c>
      <c r="C567" s="12" t="s">
        <v>3</v>
      </c>
      <c r="D567" s="12" t="s">
        <v>65</v>
      </c>
      <c r="E567" s="12" t="s">
        <v>67</v>
      </c>
      <c r="F567" s="12" t="s">
        <v>68</v>
      </c>
      <c r="G567" s="12" t="s">
        <v>64</v>
      </c>
      <c r="H567" s="12" t="s">
        <v>57</v>
      </c>
      <c r="I567" s="12" t="s">
        <v>69</v>
      </c>
      <c r="J567" s="12">
        <v>899</v>
      </c>
      <c r="K567" s="12">
        <v>1285.57</v>
      </c>
      <c r="L567" s="10"/>
      <c r="N567" s="1">
        <v>2023</v>
      </c>
      <c r="O567" s="1" t="s">
        <v>1</v>
      </c>
      <c r="P567" s="1" t="s">
        <v>15</v>
      </c>
      <c r="Q567" s="5" t="s">
        <v>25</v>
      </c>
      <c r="R567" s="6">
        <v>46</v>
      </c>
      <c r="S567" s="6">
        <v>100</v>
      </c>
      <c r="T567" s="6">
        <v>224</v>
      </c>
      <c r="U567" s="3">
        <v>20</v>
      </c>
      <c r="V567" s="4" t="s">
        <v>40</v>
      </c>
    </row>
    <row r="568" spans="1:22" ht="18" customHeight="1" x14ac:dyDescent="0.2">
      <c r="A568" s="12" t="s">
        <v>59</v>
      </c>
      <c r="B568" s="12">
        <v>2020</v>
      </c>
      <c r="C568" s="12" t="s">
        <v>3</v>
      </c>
      <c r="D568" s="12" t="s">
        <v>65</v>
      </c>
      <c r="E568" s="12" t="s">
        <v>67</v>
      </c>
      <c r="F568" s="12" t="s">
        <v>68</v>
      </c>
      <c r="G568" s="12" t="s">
        <v>64</v>
      </c>
      <c r="H568" s="12" t="s">
        <v>57</v>
      </c>
      <c r="I568" s="12" t="s">
        <v>69</v>
      </c>
      <c r="J568" s="12">
        <v>852</v>
      </c>
      <c r="K568" s="12">
        <v>526.24</v>
      </c>
      <c r="L568" s="10"/>
      <c r="N568" s="1">
        <v>2023</v>
      </c>
      <c r="O568" s="1" t="s">
        <v>1</v>
      </c>
      <c r="P568" s="1" t="s">
        <v>15</v>
      </c>
      <c r="Q568" s="5" t="s">
        <v>23</v>
      </c>
      <c r="R568" s="6">
        <v>34</v>
      </c>
      <c r="S568" s="6">
        <v>2288.4</v>
      </c>
      <c r="T568" s="6">
        <v>5126.0160000000005</v>
      </c>
      <c r="U568" s="3">
        <v>457.68000000000006</v>
      </c>
      <c r="V568" s="4" t="s">
        <v>40</v>
      </c>
    </row>
    <row r="569" spans="1:22" ht="18" customHeight="1" x14ac:dyDescent="0.2">
      <c r="A569" s="12" t="s">
        <v>59</v>
      </c>
      <c r="B569" s="12">
        <v>2020</v>
      </c>
      <c r="C569" s="12" t="s">
        <v>3</v>
      </c>
      <c r="D569" s="12" t="s">
        <v>65</v>
      </c>
      <c r="E569" s="12" t="s">
        <v>67</v>
      </c>
      <c r="F569" s="12" t="s">
        <v>68</v>
      </c>
      <c r="G569" s="12" t="s">
        <v>64</v>
      </c>
      <c r="H569" s="12" t="s">
        <v>57</v>
      </c>
      <c r="I569" s="12" t="s">
        <v>69</v>
      </c>
      <c r="J569" s="12">
        <v>885</v>
      </c>
      <c r="K569" s="12">
        <v>526.24</v>
      </c>
      <c r="L569" s="10"/>
      <c r="N569" s="1">
        <v>2023</v>
      </c>
      <c r="O569" s="1" t="s">
        <v>1</v>
      </c>
      <c r="P569" s="1" t="s">
        <v>13</v>
      </c>
      <c r="Q569" s="2" t="s">
        <v>34</v>
      </c>
      <c r="R569" s="3">
        <v>7</v>
      </c>
      <c r="S569" s="3">
        <v>200</v>
      </c>
      <c r="T569" s="3">
        <v>224</v>
      </c>
      <c r="U569" s="3">
        <v>40</v>
      </c>
      <c r="V569" s="4" t="s">
        <v>40</v>
      </c>
    </row>
    <row r="570" spans="1:22" ht="18" customHeight="1" x14ac:dyDescent="0.2">
      <c r="A570" s="12" t="s">
        <v>52</v>
      </c>
      <c r="B570" s="12">
        <v>2020</v>
      </c>
      <c r="C570" s="12" t="s">
        <v>3</v>
      </c>
      <c r="D570" s="12" t="s">
        <v>65</v>
      </c>
      <c r="E570" s="12" t="s">
        <v>67</v>
      </c>
      <c r="F570" s="12" t="s">
        <v>68</v>
      </c>
      <c r="G570" s="12" t="s">
        <v>64</v>
      </c>
      <c r="H570" s="12" t="s">
        <v>57</v>
      </c>
      <c r="I570" s="12" t="s">
        <v>69</v>
      </c>
      <c r="J570" s="12">
        <v>135</v>
      </c>
      <c r="K570" s="12">
        <v>193.05</v>
      </c>
      <c r="L570" s="10"/>
      <c r="N570" s="1">
        <v>2023</v>
      </c>
      <c r="O570" s="1" t="s">
        <v>1</v>
      </c>
      <c r="P570" s="1" t="s">
        <v>15</v>
      </c>
      <c r="Q570" s="5" t="s">
        <v>27</v>
      </c>
      <c r="R570" s="6">
        <v>3</v>
      </c>
      <c r="S570" s="6">
        <v>3300</v>
      </c>
      <c r="T570" s="6">
        <v>5126.576</v>
      </c>
      <c r="U570" s="3">
        <v>660</v>
      </c>
      <c r="V570" s="4" t="s">
        <v>40</v>
      </c>
    </row>
    <row r="571" spans="1:22" ht="18" customHeight="1" x14ac:dyDescent="0.2">
      <c r="A571" s="12" t="s">
        <v>61</v>
      </c>
      <c r="B571" s="12">
        <v>2020</v>
      </c>
      <c r="C571" s="12" t="s">
        <v>3</v>
      </c>
      <c r="D571" s="12" t="s">
        <v>65</v>
      </c>
      <c r="E571" s="12" t="s">
        <v>67</v>
      </c>
      <c r="F571" s="12" t="s">
        <v>68</v>
      </c>
      <c r="G571" s="12" t="s">
        <v>64</v>
      </c>
      <c r="H571" s="12" t="s">
        <v>57</v>
      </c>
      <c r="I571" s="12" t="s">
        <v>69</v>
      </c>
      <c r="J571" s="12">
        <v>163</v>
      </c>
      <c r="K571" s="12">
        <v>233.09</v>
      </c>
      <c r="L571" s="10"/>
      <c r="N571" s="1">
        <v>2023</v>
      </c>
      <c r="O571" s="1" t="s">
        <v>1</v>
      </c>
      <c r="P571" s="1" t="s">
        <v>32</v>
      </c>
      <c r="Q571" s="5" t="s">
        <v>32</v>
      </c>
      <c r="R571" s="6">
        <v>2</v>
      </c>
      <c r="S571" s="6">
        <v>6600</v>
      </c>
      <c r="T571" s="6">
        <v>7392</v>
      </c>
      <c r="U571" s="3">
        <v>1320</v>
      </c>
      <c r="V571" s="4" t="s">
        <v>40</v>
      </c>
    </row>
    <row r="572" spans="1:22" ht="18" customHeight="1" x14ac:dyDescent="0.2">
      <c r="A572" s="12" t="s">
        <v>59</v>
      </c>
      <c r="B572" s="12">
        <v>2020</v>
      </c>
      <c r="C572" s="12" t="s">
        <v>3</v>
      </c>
      <c r="D572" s="12" t="s">
        <v>65</v>
      </c>
      <c r="E572" s="12" t="s">
        <v>67</v>
      </c>
      <c r="F572" s="12" t="s">
        <v>68</v>
      </c>
      <c r="G572" s="12" t="s">
        <v>64</v>
      </c>
      <c r="H572" s="12" t="s">
        <v>57</v>
      </c>
      <c r="I572" s="12" t="s">
        <v>69</v>
      </c>
      <c r="J572" s="12">
        <v>205</v>
      </c>
      <c r="K572" s="12">
        <v>293.14999999999998</v>
      </c>
      <c r="L572" s="10"/>
      <c r="N572" s="1">
        <v>2023</v>
      </c>
      <c r="O572" s="1" t="s">
        <v>2</v>
      </c>
      <c r="P572" s="1" t="s">
        <v>14</v>
      </c>
      <c r="Q572" s="2" t="s">
        <v>36</v>
      </c>
      <c r="R572" s="3">
        <v>3566</v>
      </c>
      <c r="S572" s="3">
        <v>4577.3</v>
      </c>
      <c r="T572" s="3">
        <v>5126.576</v>
      </c>
      <c r="U572" s="3">
        <v>915.46</v>
      </c>
      <c r="V572" s="4" t="s">
        <v>40</v>
      </c>
    </row>
    <row r="573" spans="1:22" ht="18" customHeight="1" x14ac:dyDescent="0.2">
      <c r="A573" s="12" t="s">
        <v>61</v>
      </c>
      <c r="B573" s="12">
        <v>2020</v>
      </c>
      <c r="C573" s="12" t="s">
        <v>3</v>
      </c>
      <c r="D573" s="12" t="s">
        <v>65</v>
      </c>
      <c r="E573" s="12" t="s">
        <v>67</v>
      </c>
      <c r="F573" s="12" t="s">
        <v>68</v>
      </c>
      <c r="G573" s="12" t="s">
        <v>64</v>
      </c>
      <c r="H573" s="12" t="s">
        <v>57</v>
      </c>
      <c r="I573" s="12" t="s">
        <v>69</v>
      </c>
      <c r="J573" s="12">
        <v>133</v>
      </c>
      <c r="K573" s="12">
        <v>190.19</v>
      </c>
      <c r="L573" s="10"/>
      <c r="N573" s="1">
        <v>2023</v>
      </c>
      <c r="O573" s="1" t="s">
        <v>2</v>
      </c>
      <c r="P573" s="1" t="s">
        <v>14</v>
      </c>
      <c r="Q573" s="2" t="s">
        <v>37</v>
      </c>
      <c r="R573" s="3">
        <v>2498</v>
      </c>
      <c r="S573" s="3">
        <v>8000</v>
      </c>
      <c r="T573" s="3">
        <v>8960</v>
      </c>
      <c r="U573" s="3">
        <v>1600</v>
      </c>
      <c r="V573" s="4" t="s">
        <v>40</v>
      </c>
    </row>
    <row r="574" spans="1:22" ht="18" customHeight="1" x14ac:dyDescent="0.2">
      <c r="A574" s="12" t="s">
        <v>59</v>
      </c>
      <c r="B574" s="12">
        <v>2020</v>
      </c>
      <c r="C574" s="12" t="s">
        <v>3</v>
      </c>
      <c r="D574" s="12" t="s">
        <v>65</v>
      </c>
      <c r="E574" s="12" t="s">
        <v>67</v>
      </c>
      <c r="F574" s="12" t="s">
        <v>68</v>
      </c>
      <c r="G574" s="12" t="s">
        <v>64</v>
      </c>
      <c r="H574" s="12" t="s">
        <v>57</v>
      </c>
      <c r="I574" s="12" t="s">
        <v>69</v>
      </c>
      <c r="J574" s="12">
        <v>821</v>
      </c>
      <c r="K574" s="12">
        <v>1174.03</v>
      </c>
      <c r="L574" s="10"/>
      <c r="N574" s="1">
        <v>2023</v>
      </c>
      <c r="O574" s="1" t="s">
        <v>2</v>
      </c>
      <c r="P574" s="1" t="s">
        <v>13</v>
      </c>
      <c r="Q574" s="2" t="s">
        <v>35</v>
      </c>
      <c r="R574" s="3">
        <v>1245</v>
      </c>
      <c r="S574" s="3">
        <v>4577.2</v>
      </c>
      <c r="T574" s="3">
        <v>5126.4639999999999</v>
      </c>
      <c r="U574" s="3">
        <v>915.44</v>
      </c>
      <c r="V574" s="4" t="s">
        <v>40</v>
      </c>
    </row>
    <row r="575" spans="1:22" ht="18" customHeight="1" x14ac:dyDescent="0.2">
      <c r="A575" s="12" t="s">
        <v>59</v>
      </c>
      <c r="B575" s="12">
        <v>2020</v>
      </c>
      <c r="C575" s="12" t="s">
        <v>3</v>
      </c>
      <c r="D575" s="12" t="s">
        <v>65</v>
      </c>
      <c r="E575" s="12" t="s">
        <v>67</v>
      </c>
      <c r="F575" s="12" t="s">
        <v>68</v>
      </c>
      <c r="G575" s="12" t="s">
        <v>64</v>
      </c>
      <c r="H575" s="12" t="s">
        <v>57</v>
      </c>
      <c r="I575" s="12" t="s">
        <v>69</v>
      </c>
      <c r="J575" s="12">
        <v>854</v>
      </c>
      <c r="K575" s="12">
        <v>1221.22</v>
      </c>
      <c r="L575" s="10"/>
      <c r="N575" s="1">
        <v>2023</v>
      </c>
      <c r="O575" s="1" t="s">
        <v>2</v>
      </c>
      <c r="P575" s="1" t="s">
        <v>38</v>
      </c>
      <c r="Q575" s="5" t="s">
        <v>30</v>
      </c>
      <c r="R575" s="6">
        <v>644</v>
      </c>
      <c r="S575" s="6">
        <v>10000</v>
      </c>
      <c r="T575" s="6">
        <v>6432.72</v>
      </c>
      <c r="U575" s="3">
        <v>2000</v>
      </c>
      <c r="V575" s="4" t="s">
        <v>40</v>
      </c>
    </row>
    <row r="576" spans="1:22" ht="18" customHeight="1" x14ac:dyDescent="0.2">
      <c r="A576" s="12" t="s">
        <v>61</v>
      </c>
      <c r="B576" s="12">
        <v>2020</v>
      </c>
      <c r="C576" s="12" t="s">
        <v>3</v>
      </c>
      <c r="D576" s="12" t="s">
        <v>65</v>
      </c>
      <c r="E576" s="12" t="s">
        <v>67</v>
      </c>
      <c r="F576" s="12" t="s">
        <v>68</v>
      </c>
      <c r="G576" s="12" t="s">
        <v>64</v>
      </c>
      <c r="H576" s="12" t="s">
        <v>57</v>
      </c>
      <c r="I576" s="12" t="s">
        <v>69</v>
      </c>
      <c r="J576" s="12">
        <v>131</v>
      </c>
      <c r="K576" s="12">
        <v>187.32999999999998</v>
      </c>
      <c r="L576" s="10"/>
      <c r="N576" s="1">
        <v>2023</v>
      </c>
      <c r="O576" s="1" t="s">
        <v>2</v>
      </c>
      <c r="P576" s="1" t="s">
        <v>12</v>
      </c>
      <c r="Q576" s="5" t="s">
        <v>29</v>
      </c>
      <c r="R576" s="6">
        <v>643</v>
      </c>
      <c r="S576" s="6">
        <v>7000</v>
      </c>
      <c r="T576" s="6">
        <v>7840</v>
      </c>
      <c r="U576" s="3">
        <v>1400</v>
      </c>
      <c r="V576" s="4" t="s">
        <v>40</v>
      </c>
    </row>
    <row r="577" spans="1:22" ht="18" customHeight="1" x14ac:dyDescent="0.2">
      <c r="A577" s="12" t="s">
        <v>52</v>
      </c>
      <c r="B577" s="12">
        <v>2020</v>
      </c>
      <c r="C577" s="12" t="s">
        <v>7</v>
      </c>
      <c r="D577" s="12" t="s">
        <v>65</v>
      </c>
      <c r="E577" s="12" t="s">
        <v>67</v>
      </c>
      <c r="F577" s="12" t="s">
        <v>68</v>
      </c>
      <c r="G577" s="12" t="s">
        <v>64</v>
      </c>
      <c r="H577" s="12" t="s">
        <v>57</v>
      </c>
      <c r="I577" s="12" t="s">
        <v>69</v>
      </c>
      <c r="J577" s="12">
        <v>140</v>
      </c>
      <c r="K577" s="12">
        <v>200.2</v>
      </c>
      <c r="L577" s="10"/>
      <c r="N577" s="1">
        <v>2023</v>
      </c>
      <c r="O577" s="1" t="s">
        <v>2</v>
      </c>
      <c r="P577" s="1" t="s">
        <v>38</v>
      </c>
      <c r="Q577" s="5" t="s">
        <v>31</v>
      </c>
      <c r="R577" s="6">
        <v>455</v>
      </c>
      <c r="S577" s="6">
        <v>4578.6000000000004</v>
      </c>
      <c r="T577" s="6">
        <v>5128.0320000000002</v>
      </c>
      <c r="U577" s="3">
        <v>915.72000000000014</v>
      </c>
      <c r="V577" s="4" t="s">
        <v>40</v>
      </c>
    </row>
    <row r="578" spans="1:22" ht="18" customHeight="1" x14ac:dyDescent="0.2">
      <c r="A578" s="12" t="s">
        <v>52</v>
      </c>
      <c r="B578" s="12">
        <v>2020</v>
      </c>
      <c r="C578" s="12" t="s">
        <v>7</v>
      </c>
      <c r="D578" s="12" t="s">
        <v>65</v>
      </c>
      <c r="E578" s="12" t="s">
        <v>67</v>
      </c>
      <c r="F578" s="12" t="s">
        <v>68</v>
      </c>
      <c r="G578" s="12" t="s">
        <v>64</v>
      </c>
      <c r="H578" s="12" t="s">
        <v>57</v>
      </c>
      <c r="I578" s="12" t="s">
        <v>69</v>
      </c>
      <c r="J578" s="12">
        <v>188</v>
      </c>
      <c r="K578" s="12">
        <v>268.84000000000003</v>
      </c>
      <c r="L578" s="10"/>
      <c r="N578" s="1">
        <v>2023</v>
      </c>
      <c r="O578" s="1" t="s">
        <v>2</v>
      </c>
      <c r="P578" s="1" t="s">
        <v>12</v>
      </c>
      <c r="Q578" s="5" t="s">
        <v>28</v>
      </c>
      <c r="R578" s="7">
        <v>345</v>
      </c>
      <c r="S578" s="7">
        <v>7000</v>
      </c>
      <c r="T578" s="7">
        <v>7840</v>
      </c>
      <c r="U578" s="3">
        <v>1400</v>
      </c>
      <c r="V578" s="4" t="s">
        <v>40</v>
      </c>
    </row>
    <row r="579" spans="1:22" ht="18" customHeight="1" x14ac:dyDescent="0.2">
      <c r="A579" s="12" t="s">
        <v>61</v>
      </c>
      <c r="B579" s="12">
        <v>2020</v>
      </c>
      <c r="C579" s="12" t="s">
        <v>7</v>
      </c>
      <c r="D579" s="12" t="s">
        <v>65</v>
      </c>
      <c r="E579" s="12" t="s">
        <v>67</v>
      </c>
      <c r="F579" s="12" t="s">
        <v>68</v>
      </c>
      <c r="G579" s="12" t="s">
        <v>64</v>
      </c>
      <c r="H579" s="12" t="s">
        <v>57</v>
      </c>
      <c r="I579" s="12" t="s">
        <v>69</v>
      </c>
      <c r="J579" s="12">
        <v>356</v>
      </c>
      <c r="K579" s="12">
        <v>509.08</v>
      </c>
      <c r="L579" s="10"/>
      <c r="N579" s="1">
        <v>2023</v>
      </c>
      <c r="O579" s="1" t="s">
        <v>2</v>
      </c>
      <c r="P579" s="1" t="s">
        <v>13</v>
      </c>
      <c r="Q579" s="2" t="s">
        <v>33</v>
      </c>
      <c r="R579" s="3">
        <v>122</v>
      </c>
      <c r="S579" s="3">
        <v>100</v>
      </c>
      <c r="T579" s="3">
        <v>112</v>
      </c>
      <c r="U579" s="3">
        <v>20</v>
      </c>
      <c r="V579" s="4" t="s">
        <v>40</v>
      </c>
    </row>
    <row r="580" spans="1:22" ht="18" customHeight="1" x14ac:dyDescent="0.2">
      <c r="A580" s="12" t="s">
        <v>52</v>
      </c>
      <c r="B580" s="12">
        <v>2020</v>
      </c>
      <c r="C580" s="12" t="s">
        <v>7</v>
      </c>
      <c r="D580" s="12" t="s">
        <v>65</v>
      </c>
      <c r="E580" s="12" t="s">
        <v>67</v>
      </c>
      <c r="F580" s="12" t="s">
        <v>68</v>
      </c>
      <c r="G580" s="12" t="s">
        <v>64</v>
      </c>
      <c r="H580" s="12" t="s">
        <v>57</v>
      </c>
      <c r="I580" s="12" t="s">
        <v>69</v>
      </c>
      <c r="J580" s="12">
        <v>184</v>
      </c>
      <c r="K580" s="12">
        <v>263.12</v>
      </c>
      <c r="L580" s="10"/>
      <c r="N580" s="1">
        <v>2023</v>
      </c>
      <c r="O580" s="1" t="s">
        <v>2</v>
      </c>
      <c r="P580" s="1" t="s">
        <v>15</v>
      </c>
      <c r="Q580" s="5" t="s">
        <v>26</v>
      </c>
      <c r="R580" s="6">
        <v>78</v>
      </c>
      <c r="S580" s="6">
        <v>2288.6</v>
      </c>
      <c r="T580" s="6">
        <v>5126.4639999999999</v>
      </c>
      <c r="U580" s="3">
        <v>457.72</v>
      </c>
      <c r="V580" s="4" t="s">
        <v>40</v>
      </c>
    </row>
    <row r="581" spans="1:22" ht="18" customHeight="1" x14ac:dyDescent="0.2">
      <c r="A581" s="12" t="s">
        <v>59</v>
      </c>
      <c r="B581" s="12">
        <v>2020</v>
      </c>
      <c r="C581" s="12" t="s">
        <v>7</v>
      </c>
      <c r="D581" s="12" t="s">
        <v>65</v>
      </c>
      <c r="E581" s="12" t="s">
        <v>67</v>
      </c>
      <c r="F581" s="12" t="s">
        <v>68</v>
      </c>
      <c r="G581" s="12" t="s">
        <v>64</v>
      </c>
      <c r="H581" s="12" t="s">
        <v>57</v>
      </c>
      <c r="I581" s="12" t="s">
        <v>69</v>
      </c>
      <c r="J581" s="12">
        <v>358</v>
      </c>
      <c r="K581" s="12">
        <v>511.94</v>
      </c>
      <c r="L581" s="10"/>
      <c r="N581" s="1">
        <v>2023</v>
      </c>
      <c r="O581" s="1" t="s">
        <v>2</v>
      </c>
      <c r="P581" s="1" t="s">
        <v>15</v>
      </c>
      <c r="Q581" s="5" t="s">
        <v>24</v>
      </c>
      <c r="R581" s="6">
        <v>76</v>
      </c>
      <c r="S581" s="6">
        <v>2288.4499999999998</v>
      </c>
      <c r="T581" s="6">
        <v>5126.1279999999997</v>
      </c>
      <c r="U581" s="3">
        <v>457.69</v>
      </c>
      <c r="V581" s="4" t="s">
        <v>40</v>
      </c>
    </row>
    <row r="582" spans="1:22" ht="18" customHeight="1" x14ac:dyDescent="0.2">
      <c r="A582" s="12" t="s">
        <v>63</v>
      </c>
      <c r="B582" s="12">
        <v>2020</v>
      </c>
      <c r="C582" s="12" t="s">
        <v>7</v>
      </c>
      <c r="D582" s="12" t="s">
        <v>65</v>
      </c>
      <c r="E582" s="12" t="s">
        <v>67</v>
      </c>
      <c r="F582" s="12" t="s">
        <v>68</v>
      </c>
      <c r="G582" s="12" t="s">
        <v>64</v>
      </c>
      <c r="H582" s="12" t="s">
        <v>57</v>
      </c>
      <c r="I582" s="12" t="s">
        <v>69</v>
      </c>
      <c r="J582" s="12">
        <v>816</v>
      </c>
      <c r="K582" s="12">
        <v>1166.8800000000001</v>
      </c>
      <c r="L582" s="10"/>
      <c r="N582" s="1">
        <v>2023</v>
      </c>
      <c r="O582" s="1" t="s">
        <v>2</v>
      </c>
      <c r="P582" s="1" t="s">
        <v>15</v>
      </c>
      <c r="Q582" s="5" t="s">
        <v>25</v>
      </c>
      <c r="R582" s="6">
        <v>46</v>
      </c>
      <c r="S582" s="6">
        <v>100</v>
      </c>
      <c r="T582" s="6">
        <v>224</v>
      </c>
      <c r="U582" s="3">
        <v>20</v>
      </c>
      <c r="V582" s="4" t="s">
        <v>40</v>
      </c>
    </row>
    <row r="583" spans="1:22" ht="18" customHeight="1" x14ac:dyDescent="0.2">
      <c r="A583" s="12" t="s">
        <v>61</v>
      </c>
      <c r="B583" s="12">
        <v>2020</v>
      </c>
      <c r="C583" s="12" t="s">
        <v>7</v>
      </c>
      <c r="D583" s="12" t="s">
        <v>65</v>
      </c>
      <c r="E583" s="12" t="s">
        <v>67</v>
      </c>
      <c r="F583" s="12" t="s">
        <v>68</v>
      </c>
      <c r="G583" s="12" t="s">
        <v>64</v>
      </c>
      <c r="H583" s="12" t="s">
        <v>57</v>
      </c>
      <c r="I583" s="12" t="s">
        <v>69</v>
      </c>
      <c r="J583" s="12">
        <v>849</v>
      </c>
      <c r="K583" s="12">
        <v>1214.07</v>
      </c>
      <c r="L583" s="10"/>
      <c r="N583" s="1">
        <v>2023</v>
      </c>
      <c r="O583" s="1" t="s">
        <v>2</v>
      </c>
      <c r="P583" s="1" t="s">
        <v>15</v>
      </c>
      <c r="Q583" s="5" t="s">
        <v>23</v>
      </c>
      <c r="R583" s="6">
        <v>34</v>
      </c>
      <c r="S583" s="6">
        <v>2288.4</v>
      </c>
      <c r="T583" s="6">
        <v>5126.0160000000005</v>
      </c>
      <c r="U583" s="3">
        <v>457.68000000000006</v>
      </c>
      <c r="V583" s="4" t="s">
        <v>40</v>
      </c>
    </row>
    <row r="584" spans="1:22" ht="18" customHeight="1" x14ac:dyDescent="0.2">
      <c r="A584" s="12" t="s">
        <v>52</v>
      </c>
      <c r="B584" s="12">
        <v>2020</v>
      </c>
      <c r="C584" s="12" t="s">
        <v>7</v>
      </c>
      <c r="D584" s="12" t="s">
        <v>65</v>
      </c>
      <c r="E584" s="12" t="s">
        <v>67</v>
      </c>
      <c r="F584" s="12" t="s">
        <v>68</v>
      </c>
      <c r="G584" s="12" t="s">
        <v>64</v>
      </c>
      <c r="H584" s="12" t="s">
        <v>57</v>
      </c>
      <c r="I584" s="12" t="s">
        <v>69</v>
      </c>
      <c r="J584" s="12">
        <v>902</v>
      </c>
      <c r="K584" s="12">
        <v>1289.8600000000001</v>
      </c>
      <c r="L584" s="10"/>
      <c r="N584" s="1">
        <v>2023</v>
      </c>
      <c r="O584" s="1" t="s">
        <v>2</v>
      </c>
      <c r="P584" s="1" t="s">
        <v>13</v>
      </c>
      <c r="Q584" s="2" t="s">
        <v>34</v>
      </c>
      <c r="R584" s="3">
        <v>7</v>
      </c>
      <c r="S584" s="3">
        <v>200</v>
      </c>
      <c r="T584" s="3">
        <v>224</v>
      </c>
      <c r="U584" s="3">
        <v>40</v>
      </c>
      <c r="V584" s="4" t="s">
        <v>40</v>
      </c>
    </row>
    <row r="585" spans="1:22" ht="18" customHeight="1" x14ac:dyDescent="0.2">
      <c r="A585" s="12" t="s">
        <v>52</v>
      </c>
      <c r="B585" s="12">
        <v>2020</v>
      </c>
      <c r="C585" s="12" t="s">
        <v>7</v>
      </c>
      <c r="D585" s="12" t="s">
        <v>65</v>
      </c>
      <c r="E585" s="12" t="s">
        <v>67</v>
      </c>
      <c r="F585" s="12" t="s">
        <v>68</v>
      </c>
      <c r="G585" s="12" t="s">
        <v>64</v>
      </c>
      <c r="H585" s="12" t="s">
        <v>57</v>
      </c>
      <c r="I585" s="12" t="s">
        <v>69</v>
      </c>
      <c r="J585" s="12">
        <v>855</v>
      </c>
      <c r="K585" s="12">
        <v>526.24</v>
      </c>
      <c r="L585" s="10"/>
      <c r="N585" s="1">
        <v>2023</v>
      </c>
      <c r="O585" s="1" t="s">
        <v>2</v>
      </c>
      <c r="P585" s="1" t="s">
        <v>15</v>
      </c>
      <c r="Q585" s="5" t="s">
        <v>27</v>
      </c>
      <c r="R585" s="6">
        <v>3</v>
      </c>
      <c r="S585" s="6">
        <v>2288.65</v>
      </c>
      <c r="T585" s="6">
        <v>5126.576</v>
      </c>
      <c r="U585" s="3">
        <v>457.73</v>
      </c>
      <c r="V585" s="4" t="s">
        <v>40</v>
      </c>
    </row>
    <row r="586" spans="1:22" ht="18" customHeight="1" x14ac:dyDescent="0.2">
      <c r="A586" s="12" t="s">
        <v>63</v>
      </c>
      <c r="B586" s="12">
        <v>2020</v>
      </c>
      <c r="C586" s="12" t="s">
        <v>7</v>
      </c>
      <c r="D586" s="12" t="s">
        <v>65</v>
      </c>
      <c r="E586" s="12" t="s">
        <v>67</v>
      </c>
      <c r="F586" s="12" t="s">
        <v>68</v>
      </c>
      <c r="G586" s="12" t="s">
        <v>64</v>
      </c>
      <c r="H586" s="12" t="s">
        <v>57</v>
      </c>
      <c r="I586" s="12" t="s">
        <v>69</v>
      </c>
      <c r="J586" s="12">
        <v>357</v>
      </c>
      <c r="K586" s="12">
        <v>510.51</v>
      </c>
      <c r="L586" s="10"/>
      <c r="N586" s="1">
        <v>2023</v>
      </c>
      <c r="O586" s="1" t="s">
        <v>2</v>
      </c>
      <c r="P586" s="1" t="s">
        <v>32</v>
      </c>
      <c r="Q586" s="5" t="s">
        <v>32</v>
      </c>
      <c r="R586" s="6">
        <v>2</v>
      </c>
      <c r="S586" s="6">
        <v>6600</v>
      </c>
      <c r="T586" s="6">
        <v>7392</v>
      </c>
      <c r="U586" s="3">
        <v>1320</v>
      </c>
      <c r="V586" s="4" t="s">
        <v>40</v>
      </c>
    </row>
    <row r="587" spans="1:22" ht="18" customHeight="1" x14ac:dyDescent="0.2">
      <c r="A587" s="12" t="s">
        <v>59</v>
      </c>
      <c r="B587" s="12">
        <v>2020</v>
      </c>
      <c r="C587" s="12" t="s">
        <v>7</v>
      </c>
      <c r="D587" s="12" t="s">
        <v>65</v>
      </c>
      <c r="E587" s="12" t="s">
        <v>67</v>
      </c>
      <c r="F587" s="12" t="s">
        <v>68</v>
      </c>
      <c r="G587" s="12" t="s">
        <v>64</v>
      </c>
      <c r="H587" s="12" t="s">
        <v>57</v>
      </c>
      <c r="I587" s="12" t="s">
        <v>69</v>
      </c>
      <c r="J587" s="12">
        <v>139</v>
      </c>
      <c r="K587" s="12">
        <v>198.76999999999998</v>
      </c>
      <c r="L587" s="10"/>
      <c r="N587" s="1">
        <v>2023</v>
      </c>
      <c r="O587" s="1" t="s">
        <v>3</v>
      </c>
      <c r="P587" s="1" t="s">
        <v>14</v>
      </c>
      <c r="Q587" s="2" t="s">
        <v>36</v>
      </c>
      <c r="R587" s="3">
        <v>3566</v>
      </c>
      <c r="S587" s="3">
        <v>4577.3</v>
      </c>
      <c r="T587" s="3">
        <v>5126.576</v>
      </c>
      <c r="U587" s="3">
        <v>915.46</v>
      </c>
      <c r="V587" s="4" t="s">
        <v>40</v>
      </c>
    </row>
    <row r="588" spans="1:22" ht="18" customHeight="1" x14ac:dyDescent="0.2">
      <c r="A588" s="12" t="s">
        <v>62</v>
      </c>
      <c r="B588" s="12">
        <v>2020</v>
      </c>
      <c r="C588" s="12" t="s">
        <v>7</v>
      </c>
      <c r="D588" s="12" t="s">
        <v>65</v>
      </c>
      <c r="E588" s="12" t="s">
        <v>67</v>
      </c>
      <c r="F588" s="12" t="s">
        <v>68</v>
      </c>
      <c r="G588" s="12" t="s">
        <v>64</v>
      </c>
      <c r="H588" s="12" t="s">
        <v>57</v>
      </c>
      <c r="I588" s="12" t="s">
        <v>69</v>
      </c>
      <c r="J588" s="12">
        <v>187</v>
      </c>
      <c r="K588" s="12">
        <v>267.40999999999997</v>
      </c>
      <c r="L588" s="10"/>
      <c r="N588" s="1">
        <v>2023</v>
      </c>
      <c r="O588" s="1" t="s">
        <v>3</v>
      </c>
      <c r="P588" s="1" t="s">
        <v>14</v>
      </c>
      <c r="Q588" s="2" t="s">
        <v>37</v>
      </c>
      <c r="R588" s="3">
        <v>2498</v>
      </c>
      <c r="S588" s="3">
        <v>8000</v>
      </c>
      <c r="T588" s="3">
        <v>8960</v>
      </c>
      <c r="U588" s="3">
        <v>1600</v>
      </c>
      <c r="V588" s="4" t="s">
        <v>42</v>
      </c>
    </row>
    <row r="589" spans="1:22" ht="18" customHeight="1" x14ac:dyDescent="0.2">
      <c r="A589" s="12" t="s">
        <v>61</v>
      </c>
      <c r="B589" s="12">
        <v>2020</v>
      </c>
      <c r="C589" s="12" t="s">
        <v>7</v>
      </c>
      <c r="D589" s="12" t="s">
        <v>65</v>
      </c>
      <c r="E589" s="12" t="s">
        <v>67</v>
      </c>
      <c r="F589" s="12" t="s">
        <v>68</v>
      </c>
      <c r="G589" s="12" t="s">
        <v>64</v>
      </c>
      <c r="H589" s="12" t="s">
        <v>57</v>
      </c>
      <c r="I589" s="12" t="s">
        <v>69</v>
      </c>
      <c r="J589" s="12">
        <v>825</v>
      </c>
      <c r="K589" s="12">
        <v>1179.75</v>
      </c>
      <c r="L589" s="10"/>
      <c r="N589" s="1">
        <v>2023</v>
      </c>
      <c r="O589" s="1" t="s">
        <v>3</v>
      </c>
      <c r="P589" s="1" t="s">
        <v>13</v>
      </c>
      <c r="Q589" s="2" t="s">
        <v>35</v>
      </c>
      <c r="R589" s="3">
        <v>1245</v>
      </c>
      <c r="S589" s="3">
        <v>4577.2</v>
      </c>
      <c r="T589" s="3">
        <v>5126.4639999999999</v>
      </c>
      <c r="U589" s="3">
        <v>915.44</v>
      </c>
      <c r="V589" s="4" t="s">
        <v>42</v>
      </c>
    </row>
    <row r="590" spans="1:22" ht="18" customHeight="1" x14ac:dyDescent="0.2">
      <c r="A590" s="12" t="s">
        <v>59</v>
      </c>
      <c r="B590" s="12">
        <v>2020</v>
      </c>
      <c r="C590" s="12" t="s">
        <v>7</v>
      </c>
      <c r="D590" s="12" t="s">
        <v>65</v>
      </c>
      <c r="E590" s="12" t="s">
        <v>67</v>
      </c>
      <c r="F590" s="12" t="s">
        <v>68</v>
      </c>
      <c r="G590" s="12" t="s">
        <v>64</v>
      </c>
      <c r="H590" s="12" t="s">
        <v>57</v>
      </c>
      <c r="I590" s="12" t="s">
        <v>69</v>
      </c>
      <c r="J590" s="12">
        <v>858</v>
      </c>
      <c r="K590" s="12">
        <v>1226.94</v>
      </c>
      <c r="L590" s="10"/>
      <c r="N590" s="1">
        <v>2023</v>
      </c>
      <c r="O590" s="1" t="s">
        <v>3</v>
      </c>
      <c r="P590" s="1" t="s">
        <v>38</v>
      </c>
      <c r="Q590" s="5" t="s">
        <v>30</v>
      </c>
      <c r="R590" s="6">
        <v>644</v>
      </c>
      <c r="S590" s="6">
        <v>15000</v>
      </c>
      <c r="T590" s="6">
        <v>6432.72</v>
      </c>
      <c r="U590" s="3">
        <v>3000</v>
      </c>
      <c r="V590" s="4" t="s">
        <v>42</v>
      </c>
    </row>
    <row r="591" spans="1:22" ht="18" customHeight="1" x14ac:dyDescent="0.2">
      <c r="A591" s="12" t="s">
        <v>52</v>
      </c>
      <c r="B591" s="12">
        <v>2020</v>
      </c>
      <c r="C591" s="12" t="s">
        <v>7</v>
      </c>
      <c r="D591" s="12" t="s">
        <v>65</v>
      </c>
      <c r="E591" s="12" t="s">
        <v>67</v>
      </c>
      <c r="F591" s="12" t="s">
        <v>68</v>
      </c>
      <c r="G591" s="12" t="s">
        <v>64</v>
      </c>
      <c r="H591" s="12" t="s">
        <v>57</v>
      </c>
      <c r="I591" s="12" t="s">
        <v>69</v>
      </c>
      <c r="J591" s="12">
        <v>359</v>
      </c>
      <c r="K591" s="12">
        <v>513.37</v>
      </c>
      <c r="L591" s="10"/>
      <c r="N591" s="1">
        <v>2023</v>
      </c>
      <c r="O591" s="1" t="s">
        <v>3</v>
      </c>
      <c r="P591" s="1" t="s">
        <v>12</v>
      </c>
      <c r="Q591" s="5" t="s">
        <v>29</v>
      </c>
      <c r="R591" s="6">
        <v>643</v>
      </c>
      <c r="S591" s="6">
        <v>7000</v>
      </c>
      <c r="T591" s="6">
        <v>7840</v>
      </c>
      <c r="U591" s="3">
        <v>1400</v>
      </c>
      <c r="V591" s="4" t="s">
        <v>42</v>
      </c>
    </row>
    <row r="592" spans="1:22" ht="18" customHeight="1" x14ac:dyDescent="0.2">
      <c r="A592" s="12" t="s">
        <v>63</v>
      </c>
      <c r="B592" s="12">
        <v>2020</v>
      </c>
      <c r="C592" s="12" t="s">
        <v>11</v>
      </c>
      <c r="D592" s="12" t="s">
        <v>65</v>
      </c>
      <c r="E592" s="12" t="s">
        <v>67</v>
      </c>
      <c r="F592" s="12" t="s">
        <v>68</v>
      </c>
      <c r="G592" s="12" t="s">
        <v>64</v>
      </c>
      <c r="H592" s="12" t="s">
        <v>57</v>
      </c>
      <c r="I592" s="12" t="s">
        <v>69</v>
      </c>
      <c r="J592" s="12">
        <v>362</v>
      </c>
      <c r="K592" s="12">
        <v>517.66</v>
      </c>
      <c r="L592" s="10"/>
      <c r="N592" s="1">
        <v>2023</v>
      </c>
      <c r="O592" s="1" t="s">
        <v>3</v>
      </c>
      <c r="P592" s="1" t="s">
        <v>38</v>
      </c>
      <c r="Q592" s="5" t="s">
        <v>31</v>
      </c>
      <c r="R592" s="6">
        <v>455</v>
      </c>
      <c r="S592" s="6">
        <v>14000</v>
      </c>
      <c r="T592" s="6">
        <v>5128.0320000000002</v>
      </c>
      <c r="U592" s="3">
        <v>2800</v>
      </c>
      <c r="V592" s="4" t="s">
        <v>42</v>
      </c>
    </row>
    <row r="593" spans="1:22" ht="18" customHeight="1" x14ac:dyDescent="0.2">
      <c r="A593" s="12" t="s">
        <v>61</v>
      </c>
      <c r="B593" s="12">
        <v>2020</v>
      </c>
      <c r="C593" s="12" t="s">
        <v>11</v>
      </c>
      <c r="D593" s="12" t="s">
        <v>65</v>
      </c>
      <c r="E593" s="12" t="s">
        <v>67</v>
      </c>
      <c r="F593" s="12" t="s">
        <v>68</v>
      </c>
      <c r="G593" s="12" t="s">
        <v>64</v>
      </c>
      <c r="H593" s="12" t="s">
        <v>57</v>
      </c>
      <c r="I593" s="12" t="s">
        <v>69</v>
      </c>
      <c r="J593" s="12">
        <v>164</v>
      </c>
      <c r="K593" s="12">
        <v>234.51999999999998</v>
      </c>
      <c r="L593" s="10"/>
      <c r="N593" s="1">
        <v>2023</v>
      </c>
      <c r="O593" s="1" t="s">
        <v>3</v>
      </c>
      <c r="P593" s="1" t="s">
        <v>12</v>
      </c>
      <c r="Q593" s="5" t="s">
        <v>28</v>
      </c>
      <c r="R593" s="7">
        <v>345</v>
      </c>
      <c r="S593" s="7">
        <v>7000</v>
      </c>
      <c r="T593" s="7">
        <v>7840</v>
      </c>
      <c r="U593" s="3">
        <v>1400</v>
      </c>
      <c r="V593" s="4" t="s">
        <v>42</v>
      </c>
    </row>
    <row r="594" spans="1:22" ht="18" customHeight="1" x14ac:dyDescent="0.2">
      <c r="A594" s="12" t="s">
        <v>59</v>
      </c>
      <c r="B594" s="12">
        <v>2020</v>
      </c>
      <c r="C594" s="12" t="s">
        <v>11</v>
      </c>
      <c r="D594" s="12" t="s">
        <v>65</v>
      </c>
      <c r="E594" s="12" t="s">
        <v>67</v>
      </c>
      <c r="F594" s="12" t="s">
        <v>68</v>
      </c>
      <c r="G594" s="12" t="s">
        <v>64</v>
      </c>
      <c r="H594" s="12" t="s">
        <v>57</v>
      </c>
      <c r="I594" s="12" t="s">
        <v>69</v>
      </c>
      <c r="J594" s="12">
        <v>338</v>
      </c>
      <c r="K594" s="12">
        <v>483.34000000000003</v>
      </c>
      <c r="L594" s="10"/>
      <c r="N594" s="1">
        <v>2023</v>
      </c>
      <c r="O594" s="1" t="s">
        <v>3</v>
      </c>
      <c r="P594" s="1" t="s">
        <v>13</v>
      </c>
      <c r="Q594" s="2" t="s">
        <v>33</v>
      </c>
      <c r="R594" s="3">
        <v>122</v>
      </c>
      <c r="S594" s="3">
        <v>100</v>
      </c>
      <c r="T594" s="3">
        <v>112</v>
      </c>
      <c r="U594" s="3">
        <v>20</v>
      </c>
      <c r="V594" s="4" t="s">
        <v>42</v>
      </c>
    </row>
    <row r="595" spans="1:22" ht="18" customHeight="1" x14ac:dyDescent="0.2">
      <c r="A595" s="12" t="s">
        <v>62</v>
      </c>
      <c r="B595" s="12">
        <v>2020</v>
      </c>
      <c r="C595" s="12" t="s">
        <v>11</v>
      </c>
      <c r="D595" s="12" t="s">
        <v>65</v>
      </c>
      <c r="E595" s="12" t="s">
        <v>67</v>
      </c>
      <c r="F595" s="12" t="s">
        <v>68</v>
      </c>
      <c r="G595" s="12" t="s">
        <v>64</v>
      </c>
      <c r="H595" s="12" t="s">
        <v>57</v>
      </c>
      <c r="I595" s="12" t="s">
        <v>69</v>
      </c>
      <c r="J595" s="12">
        <v>364</v>
      </c>
      <c r="K595" s="12">
        <v>520.52</v>
      </c>
      <c r="L595" s="10"/>
      <c r="N595" s="1">
        <v>2023</v>
      </c>
      <c r="O595" s="1" t="s">
        <v>3</v>
      </c>
      <c r="P595" s="1" t="s">
        <v>15</v>
      </c>
      <c r="Q595" s="5" t="s">
        <v>26</v>
      </c>
      <c r="R595" s="6">
        <v>78</v>
      </c>
      <c r="S595" s="6">
        <v>2288.6</v>
      </c>
      <c r="T595" s="6">
        <v>5126.4639999999999</v>
      </c>
      <c r="U595" s="3">
        <v>457.72</v>
      </c>
      <c r="V595" s="4" t="s">
        <v>42</v>
      </c>
    </row>
    <row r="596" spans="1:22" ht="18" customHeight="1" x14ac:dyDescent="0.2">
      <c r="A596" s="12" t="s">
        <v>52</v>
      </c>
      <c r="B596" s="12">
        <v>2020</v>
      </c>
      <c r="C596" s="12" t="s">
        <v>11</v>
      </c>
      <c r="D596" s="12" t="s">
        <v>65</v>
      </c>
      <c r="E596" s="12" t="s">
        <v>67</v>
      </c>
      <c r="F596" s="12" t="s">
        <v>68</v>
      </c>
      <c r="G596" s="12" t="s">
        <v>64</v>
      </c>
      <c r="H596" s="12" t="s">
        <v>57</v>
      </c>
      <c r="I596" s="12" t="s">
        <v>69</v>
      </c>
      <c r="J596" s="12">
        <v>166</v>
      </c>
      <c r="K596" s="12">
        <v>237.38</v>
      </c>
      <c r="L596" s="10"/>
      <c r="N596" s="1">
        <v>2023</v>
      </c>
      <c r="O596" s="1" t="s">
        <v>3</v>
      </c>
      <c r="P596" s="1" t="s">
        <v>15</v>
      </c>
      <c r="Q596" s="5" t="s">
        <v>24</v>
      </c>
      <c r="R596" s="6">
        <v>76</v>
      </c>
      <c r="S596" s="6">
        <v>2288.4499999999998</v>
      </c>
      <c r="T596" s="6">
        <v>5126.1279999999997</v>
      </c>
      <c r="U596" s="3">
        <v>457.69</v>
      </c>
      <c r="V596" s="4" t="s">
        <v>42</v>
      </c>
    </row>
    <row r="597" spans="1:22" ht="18" customHeight="1" x14ac:dyDescent="0.2">
      <c r="A597" s="12" t="s">
        <v>52</v>
      </c>
      <c r="B597" s="12">
        <v>2020</v>
      </c>
      <c r="C597" s="12" t="s">
        <v>11</v>
      </c>
      <c r="D597" s="12" t="s">
        <v>65</v>
      </c>
      <c r="E597" s="12" t="s">
        <v>67</v>
      </c>
      <c r="F597" s="12" t="s">
        <v>68</v>
      </c>
      <c r="G597" s="12" t="s">
        <v>64</v>
      </c>
      <c r="H597" s="12" t="s">
        <v>57</v>
      </c>
      <c r="I597" s="12" t="s">
        <v>69</v>
      </c>
      <c r="J597" s="12">
        <v>819</v>
      </c>
      <c r="K597" s="12">
        <v>1171.17</v>
      </c>
      <c r="L597" s="10"/>
      <c r="N597" s="1">
        <v>2023</v>
      </c>
      <c r="O597" s="1" t="s">
        <v>3</v>
      </c>
      <c r="P597" s="1" t="s">
        <v>15</v>
      </c>
      <c r="Q597" s="5" t="s">
        <v>25</v>
      </c>
      <c r="R597" s="6">
        <v>46</v>
      </c>
      <c r="S597" s="6">
        <v>100</v>
      </c>
      <c r="T597" s="6">
        <v>224</v>
      </c>
      <c r="U597" s="3">
        <v>20</v>
      </c>
      <c r="V597" s="4" t="s">
        <v>42</v>
      </c>
    </row>
    <row r="598" spans="1:22" ht="18" customHeight="1" x14ac:dyDescent="0.2">
      <c r="A598" s="12" t="s">
        <v>52</v>
      </c>
      <c r="B598" s="12">
        <v>2020</v>
      </c>
      <c r="C598" s="12" t="s">
        <v>11</v>
      </c>
      <c r="D598" s="12" t="s">
        <v>65</v>
      </c>
      <c r="E598" s="12" t="s">
        <v>67</v>
      </c>
      <c r="F598" s="12" t="s">
        <v>68</v>
      </c>
      <c r="G598" s="12" t="s">
        <v>64</v>
      </c>
      <c r="H598" s="12" t="s">
        <v>57</v>
      </c>
      <c r="I598" s="12" t="s">
        <v>69</v>
      </c>
      <c r="J598" s="12">
        <v>853</v>
      </c>
      <c r="K598" s="12">
        <v>1219.79</v>
      </c>
      <c r="L598" s="10"/>
      <c r="N598" s="1">
        <v>2023</v>
      </c>
      <c r="O598" s="1" t="s">
        <v>3</v>
      </c>
      <c r="P598" s="1" t="s">
        <v>15</v>
      </c>
      <c r="Q598" s="5" t="s">
        <v>23</v>
      </c>
      <c r="R598" s="6">
        <v>34</v>
      </c>
      <c r="S598" s="6">
        <v>2288.4</v>
      </c>
      <c r="T598" s="6">
        <v>5126.0160000000005</v>
      </c>
      <c r="U598" s="3">
        <v>457.68000000000006</v>
      </c>
      <c r="V598" s="4" t="s">
        <v>42</v>
      </c>
    </row>
    <row r="599" spans="1:22" ht="18" customHeight="1" x14ac:dyDescent="0.2">
      <c r="A599" s="12" t="s">
        <v>62</v>
      </c>
      <c r="B599" s="12">
        <v>2020</v>
      </c>
      <c r="C599" s="12" t="s">
        <v>11</v>
      </c>
      <c r="D599" s="12" t="s">
        <v>65</v>
      </c>
      <c r="E599" s="12" t="s">
        <v>67</v>
      </c>
      <c r="F599" s="12" t="s">
        <v>68</v>
      </c>
      <c r="G599" s="12" t="s">
        <v>64</v>
      </c>
      <c r="H599" s="12" t="s">
        <v>57</v>
      </c>
      <c r="I599" s="12" t="s">
        <v>69</v>
      </c>
      <c r="J599" s="12">
        <v>906</v>
      </c>
      <c r="K599" s="12">
        <v>1295.58</v>
      </c>
      <c r="L599" s="10"/>
      <c r="N599" s="1">
        <v>2023</v>
      </c>
      <c r="O599" s="1" t="s">
        <v>3</v>
      </c>
      <c r="P599" s="1" t="s">
        <v>13</v>
      </c>
      <c r="Q599" s="2" t="s">
        <v>34</v>
      </c>
      <c r="R599" s="3">
        <v>7</v>
      </c>
      <c r="S599" s="3">
        <v>200</v>
      </c>
      <c r="T599" s="3">
        <v>224</v>
      </c>
      <c r="U599" s="3">
        <v>40</v>
      </c>
      <c r="V599" s="4" t="s">
        <v>42</v>
      </c>
    </row>
    <row r="600" spans="1:22" ht="18" customHeight="1" x14ac:dyDescent="0.2">
      <c r="A600" s="12" t="s">
        <v>62</v>
      </c>
      <c r="B600" s="12">
        <v>2020</v>
      </c>
      <c r="C600" s="12" t="s">
        <v>11</v>
      </c>
      <c r="D600" s="12" t="s">
        <v>65</v>
      </c>
      <c r="E600" s="12" t="s">
        <v>67</v>
      </c>
      <c r="F600" s="12" t="s">
        <v>68</v>
      </c>
      <c r="G600" s="12" t="s">
        <v>64</v>
      </c>
      <c r="H600" s="12" t="s">
        <v>57</v>
      </c>
      <c r="I600" s="12" t="s">
        <v>69</v>
      </c>
      <c r="J600" s="12">
        <v>859</v>
      </c>
      <c r="K600" s="12">
        <v>526.24</v>
      </c>
      <c r="L600" s="10"/>
      <c r="N600" s="1">
        <v>2023</v>
      </c>
      <c r="O600" s="1" t="s">
        <v>3</v>
      </c>
      <c r="P600" s="1" t="s">
        <v>15</v>
      </c>
      <c r="Q600" s="5" t="s">
        <v>27</v>
      </c>
      <c r="R600" s="6">
        <v>3</v>
      </c>
      <c r="S600" s="6">
        <v>2288.65</v>
      </c>
      <c r="T600" s="6">
        <v>5126.576</v>
      </c>
      <c r="U600" s="3">
        <v>457.73</v>
      </c>
      <c r="V600" s="4" t="s">
        <v>42</v>
      </c>
    </row>
    <row r="601" spans="1:22" ht="18" customHeight="1" x14ac:dyDescent="0.2">
      <c r="A601" s="12" t="s">
        <v>52</v>
      </c>
      <c r="B601" s="12">
        <v>2020</v>
      </c>
      <c r="C601" s="12" t="s">
        <v>11</v>
      </c>
      <c r="D601" s="12" t="s">
        <v>65</v>
      </c>
      <c r="E601" s="12" t="s">
        <v>67</v>
      </c>
      <c r="F601" s="12" t="s">
        <v>68</v>
      </c>
      <c r="G601" s="12" t="s">
        <v>64</v>
      </c>
      <c r="H601" s="12" t="s">
        <v>57</v>
      </c>
      <c r="I601" s="12" t="s">
        <v>69</v>
      </c>
      <c r="J601" s="12">
        <v>165</v>
      </c>
      <c r="K601" s="12">
        <v>526.24</v>
      </c>
      <c r="L601" s="10"/>
      <c r="N601" s="1">
        <v>2023</v>
      </c>
      <c r="O601" s="1" t="s">
        <v>3</v>
      </c>
      <c r="P601" s="1" t="s">
        <v>32</v>
      </c>
      <c r="Q601" s="5" t="s">
        <v>32</v>
      </c>
      <c r="R601" s="6">
        <v>2</v>
      </c>
      <c r="S601" s="6">
        <v>7920</v>
      </c>
      <c r="T601" s="6">
        <v>7392</v>
      </c>
      <c r="U601" s="3">
        <v>1584</v>
      </c>
      <c r="V601" s="4" t="s">
        <v>42</v>
      </c>
    </row>
    <row r="602" spans="1:22" ht="18" customHeight="1" x14ac:dyDescent="0.2">
      <c r="A602" s="12" t="s">
        <v>52</v>
      </c>
      <c r="B602" s="12">
        <v>2020</v>
      </c>
      <c r="C602" s="12" t="s">
        <v>11</v>
      </c>
      <c r="D602" s="12" t="s">
        <v>65</v>
      </c>
      <c r="E602" s="12" t="s">
        <v>67</v>
      </c>
      <c r="F602" s="12" t="s">
        <v>68</v>
      </c>
      <c r="G602" s="12" t="s">
        <v>64</v>
      </c>
      <c r="H602" s="12" t="s">
        <v>57</v>
      </c>
      <c r="I602" s="12" t="s">
        <v>69</v>
      </c>
      <c r="J602" s="12">
        <v>339</v>
      </c>
      <c r="K602" s="12">
        <v>484.77</v>
      </c>
      <c r="L602" s="10"/>
      <c r="N602" s="1">
        <v>2023</v>
      </c>
      <c r="O602" s="1" t="s">
        <v>4</v>
      </c>
      <c r="P602" s="1" t="s">
        <v>14</v>
      </c>
      <c r="Q602" s="2" t="s">
        <v>36</v>
      </c>
      <c r="R602" s="3">
        <v>3566</v>
      </c>
      <c r="S602" s="3">
        <v>4577.3</v>
      </c>
      <c r="T602" s="3">
        <v>5126.576</v>
      </c>
      <c r="U602" s="3">
        <v>915.46</v>
      </c>
      <c r="V602" s="4" t="s">
        <v>42</v>
      </c>
    </row>
    <row r="603" spans="1:22" ht="18" customHeight="1" x14ac:dyDescent="0.2">
      <c r="A603" s="12" t="s">
        <v>61</v>
      </c>
      <c r="B603" s="12">
        <v>2020</v>
      </c>
      <c r="C603" s="12" t="s">
        <v>11</v>
      </c>
      <c r="D603" s="12" t="s">
        <v>65</v>
      </c>
      <c r="E603" s="12" t="s">
        <v>67</v>
      </c>
      <c r="F603" s="12" t="s">
        <v>68</v>
      </c>
      <c r="G603" s="12" t="s">
        <v>64</v>
      </c>
      <c r="H603" s="12" t="s">
        <v>57</v>
      </c>
      <c r="I603" s="12" t="s">
        <v>69</v>
      </c>
      <c r="J603" s="12">
        <v>163</v>
      </c>
      <c r="K603" s="12">
        <v>233.09</v>
      </c>
      <c r="L603" s="10"/>
      <c r="N603" s="1">
        <v>2023</v>
      </c>
      <c r="O603" s="1" t="s">
        <v>4</v>
      </c>
      <c r="P603" s="1" t="s">
        <v>14</v>
      </c>
      <c r="Q603" s="2" t="s">
        <v>37</v>
      </c>
      <c r="R603" s="3">
        <v>2498</v>
      </c>
      <c r="S603" s="3">
        <v>8800</v>
      </c>
      <c r="T603" s="3">
        <v>8960</v>
      </c>
      <c r="U603" s="3">
        <v>1760</v>
      </c>
      <c r="V603" s="4" t="s">
        <v>42</v>
      </c>
    </row>
    <row r="604" spans="1:22" ht="18" customHeight="1" x14ac:dyDescent="0.2">
      <c r="A604" s="12" t="s">
        <v>62</v>
      </c>
      <c r="B604" s="12">
        <v>2020</v>
      </c>
      <c r="C604" s="12" t="s">
        <v>11</v>
      </c>
      <c r="D604" s="12" t="s">
        <v>65</v>
      </c>
      <c r="E604" s="12" t="s">
        <v>67</v>
      </c>
      <c r="F604" s="12" t="s">
        <v>68</v>
      </c>
      <c r="G604" s="12" t="s">
        <v>64</v>
      </c>
      <c r="H604" s="12" t="s">
        <v>57</v>
      </c>
      <c r="I604" s="12" t="s">
        <v>69</v>
      </c>
      <c r="J604" s="12">
        <v>337</v>
      </c>
      <c r="K604" s="12">
        <v>481.90999999999997</v>
      </c>
      <c r="L604" s="10"/>
      <c r="N604" s="1">
        <v>2023</v>
      </c>
      <c r="O604" s="1" t="s">
        <v>4</v>
      </c>
      <c r="P604" s="1" t="s">
        <v>13</v>
      </c>
      <c r="Q604" s="2" t="s">
        <v>35</v>
      </c>
      <c r="R604" s="3">
        <v>1245</v>
      </c>
      <c r="S604" s="3">
        <v>5034.92</v>
      </c>
      <c r="T604" s="3">
        <v>5126.4639999999999</v>
      </c>
      <c r="U604" s="3">
        <v>1006.984</v>
      </c>
      <c r="V604" s="4" t="s">
        <v>42</v>
      </c>
    </row>
    <row r="605" spans="1:22" ht="18" customHeight="1" x14ac:dyDescent="0.2">
      <c r="A605" s="12" t="s">
        <v>59</v>
      </c>
      <c r="B605" s="12">
        <v>2020</v>
      </c>
      <c r="C605" s="12" t="s">
        <v>11</v>
      </c>
      <c r="D605" s="12" t="s">
        <v>65</v>
      </c>
      <c r="E605" s="12" t="s">
        <v>67</v>
      </c>
      <c r="F605" s="12" t="s">
        <v>68</v>
      </c>
      <c r="G605" s="12" t="s">
        <v>64</v>
      </c>
      <c r="H605" s="12" t="s">
        <v>57</v>
      </c>
      <c r="I605" s="12" t="s">
        <v>69</v>
      </c>
      <c r="J605" s="12">
        <v>828</v>
      </c>
      <c r="K605" s="12">
        <v>1184.04</v>
      </c>
      <c r="L605" s="10"/>
      <c r="N605" s="1">
        <v>2023</v>
      </c>
      <c r="O605" s="1" t="s">
        <v>4</v>
      </c>
      <c r="P605" s="1" t="s">
        <v>38</v>
      </c>
      <c r="Q605" s="5" t="s">
        <v>30</v>
      </c>
      <c r="R605" s="6">
        <v>644</v>
      </c>
      <c r="S605" s="6">
        <v>6317.85</v>
      </c>
      <c r="T605" s="6">
        <v>6432.72</v>
      </c>
      <c r="U605" s="3">
        <v>1263.5700000000002</v>
      </c>
      <c r="V605" s="4" t="s">
        <v>42</v>
      </c>
    </row>
    <row r="606" spans="1:22" ht="18" customHeight="1" x14ac:dyDescent="0.2">
      <c r="A606" s="12" t="s">
        <v>59</v>
      </c>
      <c r="B606" s="12">
        <v>2020</v>
      </c>
      <c r="C606" s="12" t="s">
        <v>11</v>
      </c>
      <c r="D606" s="12" t="s">
        <v>65</v>
      </c>
      <c r="E606" s="12" t="s">
        <v>67</v>
      </c>
      <c r="F606" s="12" t="s">
        <v>68</v>
      </c>
      <c r="G606" s="12" t="s">
        <v>64</v>
      </c>
      <c r="H606" s="12" t="s">
        <v>57</v>
      </c>
      <c r="I606" s="12" t="s">
        <v>69</v>
      </c>
      <c r="J606" s="12">
        <v>861</v>
      </c>
      <c r="K606" s="12">
        <v>1231.23</v>
      </c>
      <c r="L606" s="10"/>
      <c r="N606" s="1">
        <v>2023</v>
      </c>
      <c r="O606" s="1" t="s">
        <v>4</v>
      </c>
      <c r="P606" s="1" t="s">
        <v>12</v>
      </c>
      <c r="Q606" s="5" t="s">
        <v>29</v>
      </c>
      <c r="R606" s="6">
        <v>643</v>
      </c>
      <c r="S606" s="6">
        <v>7700</v>
      </c>
      <c r="T606" s="6">
        <v>7840</v>
      </c>
      <c r="U606" s="3">
        <v>1540</v>
      </c>
      <c r="V606" s="4" t="s">
        <v>42</v>
      </c>
    </row>
    <row r="607" spans="1:22" ht="18" customHeight="1" x14ac:dyDescent="0.2">
      <c r="A607" s="12" t="s">
        <v>63</v>
      </c>
      <c r="B607" s="12">
        <v>2020</v>
      </c>
      <c r="C607" s="12" t="s">
        <v>11</v>
      </c>
      <c r="D607" s="12" t="s">
        <v>65</v>
      </c>
      <c r="E607" s="12" t="s">
        <v>67</v>
      </c>
      <c r="F607" s="12" t="s">
        <v>68</v>
      </c>
      <c r="G607" s="12" t="s">
        <v>64</v>
      </c>
      <c r="H607" s="12" t="s">
        <v>57</v>
      </c>
      <c r="I607" s="12" t="s">
        <v>69</v>
      </c>
      <c r="J607" s="12">
        <v>335</v>
      </c>
      <c r="K607" s="12">
        <v>479.05</v>
      </c>
      <c r="L607" s="10"/>
      <c r="N607" s="1">
        <v>2023</v>
      </c>
      <c r="O607" s="1" t="s">
        <v>4</v>
      </c>
      <c r="P607" s="1" t="s">
        <v>38</v>
      </c>
      <c r="Q607" s="5" t="s">
        <v>31</v>
      </c>
      <c r="R607" s="6">
        <v>455</v>
      </c>
      <c r="S607" s="6">
        <v>5036.46</v>
      </c>
      <c r="T607" s="6">
        <v>5128.0320000000002</v>
      </c>
      <c r="U607" s="3">
        <v>1007.292</v>
      </c>
      <c r="V607" s="4" t="s">
        <v>42</v>
      </c>
    </row>
    <row r="608" spans="1:22" ht="18" customHeight="1" x14ac:dyDescent="0.2">
      <c r="A608" s="12" t="s">
        <v>52</v>
      </c>
      <c r="B608" s="12">
        <v>2020</v>
      </c>
      <c r="C608" s="12" t="s">
        <v>1</v>
      </c>
      <c r="D608" s="12" t="s">
        <v>65</v>
      </c>
      <c r="E608" s="12" t="s">
        <v>67</v>
      </c>
      <c r="F608" s="12" t="s">
        <v>68</v>
      </c>
      <c r="G608" s="12" t="s">
        <v>64</v>
      </c>
      <c r="H608" s="12" t="s">
        <v>57</v>
      </c>
      <c r="I608" s="12" t="s">
        <v>69</v>
      </c>
      <c r="J608" s="12">
        <v>170</v>
      </c>
      <c r="K608" s="12">
        <v>243.1</v>
      </c>
      <c r="L608" s="10"/>
      <c r="N608" s="1">
        <v>2023</v>
      </c>
      <c r="O608" s="1" t="s">
        <v>4</v>
      </c>
      <c r="P608" s="1" t="s">
        <v>12</v>
      </c>
      <c r="Q608" s="5" t="s">
        <v>28</v>
      </c>
      <c r="R608" s="7">
        <v>345</v>
      </c>
      <c r="S608" s="7">
        <v>7700</v>
      </c>
      <c r="T608" s="7">
        <v>7840</v>
      </c>
      <c r="U608" s="3">
        <v>1540</v>
      </c>
      <c r="V608" s="4" t="s">
        <v>42</v>
      </c>
    </row>
    <row r="609" spans="1:22" ht="18" customHeight="1" x14ac:dyDescent="0.2">
      <c r="A609" s="12" t="s">
        <v>61</v>
      </c>
      <c r="B609" s="12">
        <v>2020</v>
      </c>
      <c r="C609" s="12" t="s">
        <v>1</v>
      </c>
      <c r="D609" s="12" t="s">
        <v>65</v>
      </c>
      <c r="E609" s="12" t="s">
        <v>67</v>
      </c>
      <c r="F609" s="12" t="s">
        <v>68</v>
      </c>
      <c r="G609" s="12" t="s">
        <v>64</v>
      </c>
      <c r="H609" s="12" t="s">
        <v>57</v>
      </c>
      <c r="I609" s="12" t="s">
        <v>69</v>
      </c>
      <c r="J609" s="12">
        <v>218</v>
      </c>
      <c r="K609" s="12">
        <v>311.74</v>
      </c>
      <c r="L609" s="10"/>
      <c r="N609" s="1">
        <v>2023</v>
      </c>
      <c r="O609" s="1" t="s">
        <v>4</v>
      </c>
      <c r="P609" s="1" t="s">
        <v>13</v>
      </c>
      <c r="Q609" s="2" t="s">
        <v>33</v>
      </c>
      <c r="R609" s="3">
        <v>122</v>
      </c>
      <c r="S609" s="3">
        <v>110</v>
      </c>
      <c r="T609" s="3">
        <v>112</v>
      </c>
      <c r="U609" s="3">
        <v>22</v>
      </c>
      <c r="V609" s="4" t="s">
        <v>42</v>
      </c>
    </row>
    <row r="610" spans="1:22" ht="18" customHeight="1" x14ac:dyDescent="0.2">
      <c r="A610" s="12" t="s">
        <v>59</v>
      </c>
      <c r="B610" s="12">
        <v>2020</v>
      </c>
      <c r="C610" s="12" t="s">
        <v>1</v>
      </c>
      <c r="D610" s="12" t="s">
        <v>65</v>
      </c>
      <c r="E610" s="12" t="s">
        <v>67</v>
      </c>
      <c r="F610" s="12" t="s">
        <v>68</v>
      </c>
      <c r="G610" s="12" t="s">
        <v>64</v>
      </c>
      <c r="H610" s="12" t="s">
        <v>57</v>
      </c>
      <c r="I610" s="12" t="s">
        <v>69</v>
      </c>
      <c r="J610" s="12">
        <v>146</v>
      </c>
      <c r="K610" s="12">
        <v>208.78</v>
      </c>
      <c r="L610" s="10"/>
      <c r="N610" s="1">
        <v>2023</v>
      </c>
      <c r="O610" s="1" t="s">
        <v>4</v>
      </c>
      <c r="P610" s="1" t="s">
        <v>15</v>
      </c>
      <c r="Q610" s="5" t="s">
        <v>26</v>
      </c>
      <c r="R610" s="6">
        <v>78</v>
      </c>
      <c r="S610" s="6">
        <v>2517.46</v>
      </c>
      <c r="T610" s="6">
        <v>5126.4639999999999</v>
      </c>
      <c r="U610" s="3">
        <v>503.49200000000002</v>
      </c>
      <c r="V610" s="4" t="s">
        <v>42</v>
      </c>
    </row>
    <row r="611" spans="1:22" ht="18" customHeight="1" x14ac:dyDescent="0.2">
      <c r="A611" s="12" t="s">
        <v>61</v>
      </c>
      <c r="B611" s="12">
        <v>2020</v>
      </c>
      <c r="C611" s="12" t="s">
        <v>1</v>
      </c>
      <c r="D611" s="12" t="s">
        <v>65</v>
      </c>
      <c r="E611" s="12" t="s">
        <v>67</v>
      </c>
      <c r="F611" s="12" t="s">
        <v>68</v>
      </c>
      <c r="G611" s="12" t="s">
        <v>64</v>
      </c>
      <c r="H611" s="12" t="s">
        <v>57</v>
      </c>
      <c r="I611" s="12" t="s">
        <v>69</v>
      </c>
      <c r="J611" s="12">
        <v>172</v>
      </c>
      <c r="K611" s="12">
        <v>245.95999999999998</v>
      </c>
      <c r="L611" s="10"/>
      <c r="N611" s="1">
        <v>2023</v>
      </c>
      <c r="O611" s="1" t="s">
        <v>4</v>
      </c>
      <c r="P611" s="1" t="s">
        <v>15</v>
      </c>
      <c r="Q611" s="5" t="s">
        <v>24</v>
      </c>
      <c r="R611" s="6">
        <v>76</v>
      </c>
      <c r="S611" s="6">
        <v>2288.4499999999998</v>
      </c>
      <c r="T611" s="6">
        <v>5126.1279999999997</v>
      </c>
      <c r="U611" s="3">
        <v>457.69</v>
      </c>
      <c r="V611" s="4" t="s">
        <v>42</v>
      </c>
    </row>
    <row r="612" spans="1:22" ht="18" customHeight="1" x14ac:dyDescent="0.2">
      <c r="A612" s="12" t="s">
        <v>62</v>
      </c>
      <c r="B612" s="12">
        <v>2020</v>
      </c>
      <c r="C612" s="12" t="s">
        <v>1</v>
      </c>
      <c r="D612" s="12" t="s">
        <v>65</v>
      </c>
      <c r="E612" s="12" t="s">
        <v>67</v>
      </c>
      <c r="F612" s="12" t="s">
        <v>68</v>
      </c>
      <c r="G612" s="12" t="s">
        <v>64</v>
      </c>
      <c r="H612" s="12" t="s">
        <v>57</v>
      </c>
      <c r="I612" s="12" t="s">
        <v>69</v>
      </c>
      <c r="J612" s="12">
        <v>220</v>
      </c>
      <c r="K612" s="12">
        <v>314.60000000000002</v>
      </c>
      <c r="L612" s="10"/>
      <c r="N612" s="1">
        <v>2023</v>
      </c>
      <c r="O612" s="1" t="s">
        <v>4</v>
      </c>
      <c r="P612" s="1" t="s">
        <v>15</v>
      </c>
      <c r="Q612" s="5" t="s">
        <v>25</v>
      </c>
      <c r="R612" s="6">
        <v>46</v>
      </c>
      <c r="S612" s="6">
        <v>100</v>
      </c>
      <c r="T612" s="6">
        <v>224</v>
      </c>
      <c r="U612" s="3">
        <v>20</v>
      </c>
      <c r="V612" s="4" t="s">
        <v>42</v>
      </c>
    </row>
    <row r="613" spans="1:22" ht="18" customHeight="1" x14ac:dyDescent="0.2">
      <c r="A613" s="12" t="s">
        <v>52</v>
      </c>
      <c r="B613" s="12">
        <v>2020</v>
      </c>
      <c r="C613" s="12" t="s">
        <v>1</v>
      </c>
      <c r="D613" s="12" t="s">
        <v>65</v>
      </c>
      <c r="E613" s="12" t="s">
        <v>67</v>
      </c>
      <c r="F613" s="12" t="s">
        <v>68</v>
      </c>
      <c r="G613" s="12" t="s">
        <v>64</v>
      </c>
      <c r="H613" s="12" t="s">
        <v>57</v>
      </c>
      <c r="I613" s="12" t="s">
        <v>69</v>
      </c>
      <c r="J613" s="12">
        <v>142</v>
      </c>
      <c r="K613" s="12">
        <v>203.06</v>
      </c>
      <c r="L613" s="10"/>
      <c r="N613" s="1">
        <v>2023</v>
      </c>
      <c r="O613" s="1" t="s">
        <v>4</v>
      </c>
      <c r="P613" s="1" t="s">
        <v>15</v>
      </c>
      <c r="Q613" s="5" t="s">
        <v>23</v>
      </c>
      <c r="R613" s="6">
        <v>34</v>
      </c>
      <c r="S613" s="6">
        <v>2288.4</v>
      </c>
      <c r="T613" s="6">
        <v>5126.0160000000005</v>
      </c>
      <c r="U613" s="3">
        <v>457.68000000000006</v>
      </c>
      <c r="V613" s="4" t="s">
        <v>40</v>
      </c>
    </row>
    <row r="614" spans="1:22" ht="18" customHeight="1" x14ac:dyDescent="0.2">
      <c r="A614" s="12" t="s">
        <v>52</v>
      </c>
      <c r="B614" s="12">
        <v>2020</v>
      </c>
      <c r="C614" s="12" t="s">
        <v>1</v>
      </c>
      <c r="D614" s="12" t="s">
        <v>65</v>
      </c>
      <c r="E614" s="12" t="s">
        <v>67</v>
      </c>
      <c r="F614" s="12" t="s">
        <v>68</v>
      </c>
      <c r="G614" s="12" t="s">
        <v>64</v>
      </c>
      <c r="H614" s="12" t="s">
        <v>57</v>
      </c>
      <c r="I614" s="12" t="s">
        <v>69</v>
      </c>
      <c r="J614" s="12">
        <v>844</v>
      </c>
      <c r="K614" s="12">
        <v>1206.92</v>
      </c>
      <c r="L614" s="10"/>
      <c r="N614" s="1">
        <v>2023</v>
      </c>
      <c r="O614" s="1" t="s">
        <v>4</v>
      </c>
      <c r="P614" s="1" t="s">
        <v>13</v>
      </c>
      <c r="Q614" s="2" t="s">
        <v>34</v>
      </c>
      <c r="R614" s="3">
        <v>7</v>
      </c>
      <c r="S614" s="3">
        <v>200</v>
      </c>
      <c r="T614" s="3">
        <v>224</v>
      </c>
      <c r="U614" s="3">
        <v>40</v>
      </c>
      <c r="V614" s="4" t="s">
        <v>40</v>
      </c>
    </row>
    <row r="615" spans="1:22" ht="18" customHeight="1" x14ac:dyDescent="0.2">
      <c r="A615" s="12" t="s">
        <v>52</v>
      </c>
      <c r="B615" s="12">
        <v>2020</v>
      </c>
      <c r="C615" s="12" t="s">
        <v>1</v>
      </c>
      <c r="D615" s="12" t="s">
        <v>65</v>
      </c>
      <c r="E615" s="12" t="s">
        <v>67</v>
      </c>
      <c r="F615" s="12" t="s">
        <v>68</v>
      </c>
      <c r="G615" s="12" t="s">
        <v>64</v>
      </c>
      <c r="H615" s="12" t="s">
        <v>57</v>
      </c>
      <c r="I615" s="12" t="s">
        <v>69</v>
      </c>
      <c r="J615" s="12">
        <v>897</v>
      </c>
      <c r="K615" s="12">
        <v>1282.71</v>
      </c>
      <c r="L615" s="10"/>
      <c r="N615" s="1">
        <v>2023</v>
      </c>
      <c r="O615" s="1" t="s">
        <v>4</v>
      </c>
      <c r="P615" s="1" t="s">
        <v>15</v>
      </c>
      <c r="Q615" s="5" t="s">
        <v>27</v>
      </c>
      <c r="R615" s="6">
        <v>3</v>
      </c>
      <c r="S615" s="6">
        <v>3300</v>
      </c>
      <c r="T615" s="6">
        <v>5126.576</v>
      </c>
      <c r="U615" s="3">
        <v>660</v>
      </c>
      <c r="V615" s="4" t="s">
        <v>40</v>
      </c>
    </row>
    <row r="616" spans="1:22" ht="18" customHeight="1" x14ac:dyDescent="0.2">
      <c r="A616" s="12" t="s">
        <v>52</v>
      </c>
      <c r="B616" s="12">
        <v>2020</v>
      </c>
      <c r="C616" s="12" t="s">
        <v>1</v>
      </c>
      <c r="D616" s="12" t="s">
        <v>65</v>
      </c>
      <c r="E616" s="12" t="s">
        <v>67</v>
      </c>
      <c r="F616" s="12" t="s">
        <v>68</v>
      </c>
      <c r="G616" s="12" t="s">
        <v>64</v>
      </c>
      <c r="H616" s="12" t="s">
        <v>57</v>
      </c>
      <c r="I616" s="12" t="s">
        <v>69</v>
      </c>
      <c r="J616" s="12">
        <v>850</v>
      </c>
      <c r="K616" s="12">
        <v>526.24</v>
      </c>
      <c r="L616" s="10"/>
      <c r="N616" s="1">
        <v>2023</v>
      </c>
      <c r="O616" s="1" t="s">
        <v>4</v>
      </c>
      <c r="P616" s="1" t="s">
        <v>32</v>
      </c>
      <c r="Q616" s="5" t="s">
        <v>32</v>
      </c>
      <c r="R616" s="6">
        <v>2</v>
      </c>
      <c r="S616" s="6">
        <v>4577.3</v>
      </c>
      <c r="T616" s="6">
        <v>7392</v>
      </c>
      <c r="U616" s="3">
        <v>915.46</v>
      </c>
      <c r="V616" s="4" t="s">
        <v>40</v>
      </c>
    </row>
    <row r="617" spans="1:22" ht="18" customHeight="1" x14ac:dyDescent="0.2">
      <c r="A617" s="12" t="s">
        <v>59</v>
      </c>
      <c r="B617" s="12">
        <v>2020</v>
      </c>
      <c r="C617" s="12" t="s">
        <v>1</v>
      </c>
      <c r="D617" s="12" t="s">
        <v>65</v>
      </c>
      <c r="E617" s="12" t="s">
        <v>67</v>
      </c>
      <c r="F617" s="12" t="s">
        <v>68</v>
      </c>
      <c r="G617" s="12" t="s">
        <v>64</v>
      </c>
      <c r="H617" s="12" t="s">
        <v>57</v>
      </c>
      <c r="I617" s="12" t="s">
        <v>69</v>
      </c>
      <c r="J617" s="12">
        <v>883</v>
      </c>
      <c r="K617" s="12">
        <v>526.24</v>
      </c>
      <c r="L617" s="10"/>
      <c r="N617" s="1">
        <v>2023</v>
      </c>
      <c r="O617" s="1" t="s">
        <v>5</v>
      </c>
      <c r="P617" s="1" t="s">
        <v>14</v>
      </c>
      <c r="Q617" s="2" t="s">
        <v>36</v>
      </c>
      <c r="R617" s="3">
        <v>3566</v>
      </c>
      <c r="S617" s="3">
        <v>4577.3</v>
      </c>
      <c r="T617" s="3">
        <v>5126.576</v>
      </c>
      <c r="U617" s="3">
        <v>915.46</v>
      </c>
      <c r="V617" s="4" t="s">
        <v>40</v>
      </c>
    </row>
    <row r="618" spans="1:22" ht="18" customHeight="1" x14ac:dyDescent="0.2">
      <c r="A618" s="12" t="s">
        <v>52</v>
      </c>
      <c r="B618" s="12">
        <v>2020</v>
      </c>
      <c r="C618" s="12" t="s">
        <v>1</v>
      </c>
      <c r="D618" s="12" t="s">
        <v>65</v>
      </c>
      <c r="E618" s="12" t="s">
        <v>67</v>
      </c>
      <c r="F618" s="12" t="s">
        <v>68</v>
      </c>
      <c r="G618" s="12" t="s">
        <v>64</v>
      </c>
      <c r="H618" s="12" t="s">
        <v>57</v>
      </c>
      <c r="I618" s="12" t="s">
        <v>69</v>
      </c>
      <c r="J618" s="12">
        <v>169</v>
      </c>
      <c r="K618" s="12">
        <v>241.67000000000002</v>
      </c>
      <c r="L618" s="10"/>
      <c r="N618" s="1">
        <v>2023</v>
      </c>
      <c r="O618" s="1" t="s">
        <v>5</v>
      </c>
      <c r="P618" s="1" t="s">
        <v>14</v>
      </c>
      <c r="Q618" s="2" t="s">
        <v>37</v>
      </c>
      <c r="R618" s="3">
        <v>2498</v>
      </c>
      <c r="S618" s="3">
        <v>8000</v>
      </c>
      <c r="T618" s="3">
        <v>8960</v>
      </c>
      <c r="U618" s="3">
        <v>1600</v>
      </c>
      <c r="V618" s="4" t="s">
        <v>40</v>
      </c>
    </row>
    <row r="619" spans="1:22" ht="18" customHeight="1" x14ac:dyDescent="0.2">
      <c r="A619" s="12" t="s">
        <v>59</v>
      </c>
      <c r="B619" s="12">
        <v>2020</v>
      </c>
      <c r="C619" s="12" t="s">
        <v>1</v>
      </c>
      <c r="D619" s="12" t="s">
        <v>65</v>
      </c>
      <c r="E619" s="12" t="s">
        <v>67</v>
      </c>
      <c r="F619" s="12" t="s">
        <v>68</v>
      </c>
      <c r="G619" s="12" t="s">
        <v>64</v>
      </c>
      <c r="H619" s="12" t="s">
        <v>57</v>
      </c>
      <c r="I619" s="12" t="s">
        <v>69</v>
      </c>
      <c r="J619" s="12">
        <v>217</v>
      </c>
      <c r="K619" s="12">
        <v>310.31</v>
      </c>
      <c r="L619" s="10"/>
      <c r="N619" s="1">
        <v>2023</v>
      </c>
      <c r="O619" s="1" t="s">
        <v>5</v>
      </c>
      <c r="P619" s="1" t="s">
        <v>13</v>
      </c>
      <c r="Q619" s="2" t="s">
        <v>35</v>
      </c>
      <c r="R619" s="3">
        <v>1245</v>
      </c>
      <c r="S619" s="3">
        <v>4577.2</v>
      </c>
      <c r="T619" s="3">
        <v>5126.4639999999999</v>
      </c>
      <c r="U619" s="3">
        <v>915.44</v>
      </c>
      <c r="V619" s="4" t="s">
        <v>40</v>
      </c>
    </row>
    <row r="620" spans="1:22" ht="18" customHeight="1" x14ac:dyDescent="0.2">
      <c r="A620" s="12" t="s">
        <v>61</v>
      </c>
      <c r="B620" s="12">
        <v>2020</v>
      </c>
      <c r="C620" s="12" t="s">
        <v>1</v>
      </c>
      <c r="D620" s="12" t="s">
        <v>65</v>
      </c>
      <c r="E620" s="12" t="s">
        <v>67</v>
      </c>
      <c r="F620" s="12" t="s">
        <v>68</v>
      </c>
      <c r="G620" s="12" t="s">
        <v>64</v>
      </c>
      <c r="H620" s="12" t="s">
        <v>57</v>
      </c>
      <c r="I620" s="12" t="s">
        <v>69</v>
      </c>
      <c r="J620" s="12">
        <v>145</v>
      </c>
      <c r="K620" s="12">
        <v>207.35</v>
      </c>
      <c r="L620" s="10"/>
      <c r="N620" s="1">
        <v>2023</v>
      </c>
      <c r="O620" s="1" t="s">
        <v>5</v>
      </c>
      <c r="P620" s="1" t="s">
        <v>38</v>
      </c>
      <c r="Q620" s="5" t="s">
        <v>30</v>
      </c>
      <c r="R620" s="6">
        <v>644</v>
      </c>
      <c r="S620" s="6">
        <v>10000</v>
      </c>
      <c r="T620" s="6">
        <v>6432.72</v>
      </c>
      <c r="U620" s="3">
        <v>2000</v>
      </c>
      <c r="V620" s="4" t="s">
        <v>40</v>
      </c>
    </row>
    <row r="621" spans="1:22" ht="18" customHeight="1" x14ac:dyDescent="0.2">
      <c r="A621" s="12" t="s">
        <v>59</v>
      </c>
      <c r="B621" s="12">
        <v>2020</v>
      </c>
      <c r="C621" s="12" t="s">
        <v>1</v>
      </c>
      <c r="D621" s="12" t="s">
        <v>65</v>
      </c>
      <c r="E621" s="12" t="s">
        <v>67</v>
      </c>
      <c r="F621" s="12" t="s">
        <v>68</v>
      </c>
      <c r="G621" s="12" t="s">
        <v>64</v>
      </c>
      <c r="H621" s="12" t="s">
        <v>57</v>
      </c>
      <c r="I621" s="12" t="s">
        <v>69</v>
      </c>
      <c r="J621" s="12">
        <v>819</v>
      </c>
      <c r="K621" s="12">
        <v>1171.17</v>
      </c>
      <c r="L621" s="10"/>
      <c r="N621" s="1">
        <v>2023</v>
      </c>
      <c r="O621" s="1" t="s">
        <v>5</v>
      </c>
      <c r="P621" s="1" t="s">
        <v>12</v>
      </c>
      <c r="Q621" s="5" t="s">
        <v>29</v>
      </c>
      <c r="R621" s="6">
        <v>643</v>
      </c>
      <c r="S621" s="6">
        <v>7000</v>
      </c>
      <c r="T621" s="6">
        <v>7840</v>
      </c>
      <c r="U621" s="3">
        <v>1400</v>
      </c>
      <c r="V621" s="4" t="s">
        <v>40</v>
      </c>
    </row>
    <row r="622" spans="1:22" ht="18" customHeight="1" x14ac:dyDescent="0.2">
      <c r="A622" s="12" t="s">
        <v>52</v>
      </c>
      <c r="B622" s="12">
        <v>2020</v>
      </c>
      <c r="C622" s="12" t="s">
        <v>1</v>
      </c>
      <c r="D622" s="12" t="s">
        <v>65</v>
      </c>
      <c r="E622" s="12" t="s">
        <v>67</v>
      </c>
      <c r="F622" s="12" t="s">
        <v>68</v>
      </c>
      <c r="G622" s="12" t="s">
        <v>64</v>
      </c>
      <c r="H622" s="12" t="s">
        <v>57</v>
      </c>
      <c r="I622" s="12" t="s">
        <v>69</v>
      </c>
      <c r="J622" s="12">
        <v>143</v>
      </c>
      <c r="K622" s="12">
        <v>204.49</v>
      </c>
      <c r="L622" s="10"/>
      <c r="N622" s="1">
        <v>2023</v>
      </c>
      <c r="O622" s="1" t="s">
        <v>5</v>
      </c>
      <c r="P622" s="1" t="s">
        <v>38</v>
      </c>
      <c r="Q622" s="5" t="s">
        <v>31</v>
      </c>
      <c r="R622" s="6">
        <v>455</v>
      </c>
      <c r="S622" s="6">
        <v>8000</v>
      </c>
      <c r="T622" s="6">
        <v>5128.0320000000002</v>
      </c>
      <c r="U622" s="3">
        <v>1600</v>
      </c>
      <c r="V622" s="4" t="s">
        <v>40</v>
      </c>
    </row>
    <row r="623" spans="1:22" ht="18" customHeight="1" x14ac:dyDescent="0.2">
      <c r="A623" s="12" t="s">
        <v>63</v>
      </c>
      <c r="B623" s="12">
        <v>2020</v>
      </c>
      <c r="C623" s="12" t="s">
        <v>0</v>
      </c>
      <c r="D623" s="12" t="s">
        <v>65</v>
      </c>
      <c r="E623" s="12" t="s">
        <v>67</v>
      </c>
      <c r="F623" s="12" t="s">
        <v>68</v>
      </c>
      <c r="G623" s="12" t="s">
        <v>64</v>
      </c>
      <c r="H623" s="12" t="s">
        <v>57</v>
      </c>
      <c r="I623" s="12" t="s">
        <v>69</v>
      </c>
      <c r="J623" s="12">
        <v>176</v>
      </c>
      <c r="K623" s="12">
        <v>251.68</v>
      </c>
      <c r="L623" s="10"/>
      <c r="N623" s="1">
        <v>2023</v>
      </c>
      <c r="O623" s="1" t="s">
        <v>5</v>
      </c>
      <c r="P623" s="1" t="s">
        <v>12</v>
      </c>
      <c r="Q623" s="5" t="s">
        <v>28</v>
      </c>
      <c r="R623" s="7">
        <v>345</v>
      </c>
      <c r="S623" s="7">
        <v>7000</v>
      </c>
      <c r="T623" s="7">
        <v>7840</v>
      </c>
      <c r="U623" s="3">
        <v>1400</v>
      </c>
      <c r="V623" s="4" t="s">
        <v>40</v>
      </c>
    </row>
    <row r="624" spans="1:22" ht="18" customHeight="1" x14ac:dyDescent="0.2">
      <c r="A624" s="12" t="s">
        <v>61</v>
      </c>
      <c r="B624" s="12">
        <v>2020</v>
      </c>
      <c r="C624" s="12" t="s">
        <v>0</v>
      </c>
      <c r="D624" s="12" t="s">
        <v>65</v>
      </c>
      <c r="E624" s="12" t="s">
        <v>67</v>
      </c>
      <c r="F624" s="12" t="s">
        <v>68</v>
      </c>
      <c r="G624" s="12" t="s">
        <v>64</v>
      </c>
      <c r="H624" s="12" t="s">
        <v>57</v>
      </c>
      <c r="I624" s="12" t="s">
        <v>69</v>
      </c>
      <c r="J624" s="12">
        <v>224</v>
      </c>
      <c r="K624" s="12">
        <v>320.32</v>
      </c>
      <c r="L624" s="10"/>
      <c r="N624" s="1">
        <v>2023</v>
      </c>
      <c r="O624" s="1" t="s">
        <v>5</v>
      </c>
      <c r="P624" s="1" t="s">
        <v>13</v>
      </c>
      <c r="Q624" s="2" t="s">
        <v>33</v>
      </c>
      <c r="R624" s="3">
        <v>122</v>
      </c>
      <c r="S624" s="3">
        <v>100</v>
      </c>
      <c r="T624" s="3">
        <v>112</v>
      </c>
      <c r="U624" s="3">
        <v>20</v>
      </c>
      <c r="V624" s="4" t="s">
        <v>40</v>
      </c>
    </row>
    <row r="625" spans="1:22" ht="18" customHeight="1" x14ac:dyDescent="0.2">
      <c r="A625" s="12" t="s">
        <v>59</v>
      </c>
      <c r="B625" s="12">
        <v>2020</v>
      </c>
      <c r="C625" s="12" t="s">
        <v>0</v>
      </c>
      <c r="D625" s="12" t="s">
        <v>65</v>
      </c>
      <c r="E625" s="12" t="s">
        <v>67</v>
      </c>
      <c r="F625" s="12" t="s">
        <v>68</v>
      </c>
      <c r="G625" s="12" t="s">
        <v>64</v>
      </c>
      <c r="H625" s="12" t="s">
        <v>57</v>
      </c>
      <c r="I625" s="12" t="s">
        <v>69</v>
      </c>
      <c r="J625" s="12">
        <v>178</v>
      </c>
      <c r="K625" s="12">
        <v>254.54</v>
      </c>
      <c r="L625" s="10"/>
      <c r="N625" s="1">
        <v>2023</v>
      </c>
      <c r="O625" s="1" t="s">
        <v>5</v>
      </c>
      <c r="P625" s="1" t="s">
        <v>15</v>
      </c>
      <c r="Q625" s="5" t="s">
        <v>26</v>
      </c>
      <c r="R625" s="6">
        <v>78</v>
      </c>
      <c r="S625" s="6">
        <v>2288.6</v>
      </c>
      <c r="T625" s="6">
        <v>5126.4639999999999</v>
      </c>
      <c r="U625" s="3">
        <v>457.72</v>
      </c>
      <c r="V625" s="4" t="s">
        <v>40</v>
      </c>
    </row>
    <row r="626" spans="1:22" ht="18" customHeight="1" x14ac:dyDescent="0.2">
      <c r="A626" s="12" t="s">
        <v>52</v>
      </c>
      <c r="B626" s="12">
        <v>2020</v>
      </c>
      <c r="C626" s="12" t="s">
        <v>0</v>
      </c>
      <c r="D626" s="12" t="s">
        <v>65</v>
      </c>
      <c r="E626" s="12" t="s">
        <v>67</v>
      </c>
      <c r="F626" s="12" t="s">
        <v>68</v>
      </c>
      <c r="G626" s="12" t="s">
        <v>64</v>
      </c>
      <c r="H626" s="12" t="s">
        <v>57</v>
      </c>
      <c r="I626" s="12" t="s">
        <v>69</v>
      </c>
      <c r="J626" s="12">
        <v>148</v>
      </c>
      <c r="K626" s="12">
        <v>211.64</v>
      </c>
      <c r="L626" s="10"/>
      <c r="N626" s="1">
        <v>2023</v>
      </c>
      <c r="O626" s="1" t="s">
        <v>5</v>
      </c>
      <c r="P626" s="1" t="s">
        <v>15</v>
      </c>
      <c r="Q626" s="5" t="s">
        <v>24</v>
      </c>
      <c r="R626" s="6">
        <v>76</v>
      </c>
      <c r="S626" s="6">
        <v>2288.4499999999998</v>
      </c>
      <c r="T626" s="6">
        <v>5126.1279999999997</v>
      </c>
      <c r="U626" s="3">
        <v>457.69</v>
      </c>
      <c r="V626" s="4" t="s">
        <v>40</v>
      </c>
    </row>
    <row r="627" spans="1:22" ht="18" customHeight="1" x14ac:dyDescent="0.2">
      <c r="A627" s="12" t="s">
        <v>59</v>
      </c>
      <c r="B627" s="12">
        <v>2020</v>
      </c>
      <c r="C627" s="12" t="s">
        <v>0</v>
      </c>
      <c r="D627" s="12" t="s">
        <v>65</v>
      </c>
      <c r="E627" s="12" t="s">
        <v>67</v>
      </c>
      <c r="F627" s="12" t="s">
        <v>68</v>
      </c>
      <c r="G627" s="12" t="s">
        <v>64</v>
      </c>
      <c r="H627" s="12" t="s">
        <v>57</v>
      </c>
      <c r="I627" s="12" t="s">
        <v>69</v>
      </c>
      <c r="J627" s="12">
        <v>810</v>
      </c>
      <c r="K627" s="12">
        <v>1158.3</v>
      </c>
      <c r="L627" s="10"/>
      <c r="N627" s="1">
        <v>2023</v>
      </c>
      <c r="O627" s="1" t="s">
        <v>5</v>
      </c>
      <c r="P627" s="1" t="s">
        <v>15</v>
      </c>
      <c r="Q627" s="5" t="s">
        <v>25</v>
      </c>
      <c r="R627" s="6">
        <v>46</v>
      </c>
      <c r="S627" s="6">
        <v>100</v>
      </c>
      <c r="T627" s="6">
        <v>224</v>
      </c>
      <c r="U627" s="3">
        <v>20</v>
      </c>
      <c r="V627" s="4" t="s">
        <v>40</v>
      </c>
    </row>
    <row r="628" spans="1:22" ht="18" customHeight="1" x14ac:dyDescent="0.2">
      <c r="A628" s="12" t="s">
        <v>61</v>
      </c>
      <c r="B628" s="12">
        <v>2020</v>
      </c>
      <c r="C628" s="12" t="s">
        <v>0</v>
      </c>
      <c r="D628" s="12" t="s">
        <v>65</v>
      </c>
      <c r="E628" s="12" t="s">
        <v>67</v>
      </c>
      <c r="F628" s="12" t="s">
        <v>68</v>
      </c>
      <c r="G628" s="12" t="s">
        <v>64</v>
      </c>
      <c r="H628" s="12" t="s">
        <v>57</v>
      </c>
      <c r="I628" s="12" t="s">
        <v>69</v>
      </c>
      <c r="J628" s="12">
        <v>843</v>
      </c>
      <c r="K628" s="12">
        <v>1205.49</v>
      </c>
      <c r="L628" s="10"/>
      <c r="N628" s="1">
        <v>2023</v>
      </c>
      <c r="O628" s="1" t="s">
        <v>5</v>
      </c>
      <c r="P628" s="1" t="s">
        <v>15</v>
      </c>
      <c r="Q628" s="5" t="s">
        <v>23</v>
      </c>
      <c r="R628" s="6">
        <v>34</v>
      </c>
      <c r="S628" s="6">
        <v>2288.4</v>
      </c>
      <c r="T628" s="6">
        <v>5126.0160000000005</v>
      </c>
      <c r="U628" s="3">
        <v>457.68000000000006</v>
      </c>
      <c r="V628" s="4" t="s">
        <v>40</v>
      </c>
    </row>
    <row r="629" spans="1:22" ht="18" customHeight="1" x14ac:dyDescent="0.2">
      <c r="A629" s="12" t="s">
        <v>61</v>
      </c>
      <c r="B629" s="12">
        <v>2020</v>
      </c>
      <c r="C629" s="12" t="s">
        <v>0</v>
      </c>
      <c r="D629" s="12" t="s">
        <v>65</v>
      </c>
      <c r="E629" s="12" t="s">
        <v>67</v>
      </c>
      <c r="F629" s="12" t="s">
        <v>68</v>
      </c>
      <c r="G629" s="12" t="s">
        <v>64</v>
      </c>
      <c r="H629" s="12" t="s">
        <v>57</v>
      </c>
      <c r="I629" s="12" t="s">
        <v>69</v>
      </c>
      <c r="J629" s="12">
        <v>896</v>
      </c>
      <c r="K629" s="12">
        <v>1281.28</v>
      </c>
      <c r="L629" s="10"/>
      <c r="N629" s="1">
        <v>2023</v>
      </c>
      <c r="O629" s="1" t="s">
        <v>5</v>
      </c>
      <c r="P629" s="1" t="s">
        <v>13</v>
      </c>
      <c r="Q629" s="2" t="s">
        <v>34</v>
      </c>
      <c r="R629" s="3">
        <v>7</v>
      </c>
      <c r="S629" s="3">
        <v>200</v>
      </c>
      <c r="T629" s="3">
        <v>224</v>
      </c>
      <c r="U629" s="3">
        <v>40</v>
      </c>
      <c r="V629" s="4" t="s">
        <v>40</v>
      </c>
    </row>
    <row r="630" spans="1:22" ht="18" customHeight="1" x14ac:dyDescent="0.2">
      <c r="A630" s="12" t="s">
        <v>52</v>
      </c>
      <c r="B630" s="12">
        <v>2020</v>
      </c>
      <c r="C630" s="12" t="s">
        <v>0</v>
      </c>
      <c r="D630" s="12" t="s">
        <v>65</v>
      </c>
      <c r="E630" s="12" t="s">
        <v>67</v>
      </c>
      <c r="F630" s="12" t="s">
        <v>55</v>
      </c>
      <c r="G630" s="12" t="s">
        <v>64</v>
      </c>
      <c r="H630" s="12" t="s">
        <v>57</v>
      </c>
      <c r="I630" s="12" t="s">
        <v>58</v>
      </c>
      <c r="J630" s="12">
        <v>818</v>
      </c>
      <c r="K630" s="12">
        <v>526.24</v>
      </c>
      <c r="L630" s="10"/>
      <c r="N630" s="1">
        <v>2023</v>
      </c>
      <c r="O630" s="1" t="s">
        <v>5</v>
      </c>
      <c r="P630" s="1" t="s">
        <v>32</v>
      </c>
      <c r="Q630" s="5" t="s">
        <v>32</v>
      </c>
      <c r="R630" s="6">
        <v>3</v>
      </c>
      <c r="S630" s="6">
        <v>4577.3</v>
      </c>
      <c r="T630" s="6">
        <v>7392</v>
      </c>
      <c r="U630" s="3">
        <v>915.46</v>
      </c>
      <c r="V630" s="4" t="s">
        <v>42</v>
      </c>
    </row>
    <row r="631" spans="1:22" ht="18" customHeight="1" x14ac:dyDescent="0.2">
      <c r="A631" s="12" t="s">
        <v>61</v>
      </c>
      <c r="B631" s="12">
        <v>2020</v>
      </c>
      <c r="C631" s="12" t="s">
        <v>0</v>
      </c>
      <c r="D631" s="12" t="s">
        <v>65</v>
      </c>
      <c r="E631" s="12" t="s">
        <v>67</v>
      </c>
      <c r="F631" s="12" t="s">
        <v>68</v>
      </c>
      <c r="G631" s="12" t="s">
        <v>64</v>
      </c>
      <c r="H631" s="12" t="s">
        <v>57</v>
      </c>
      <c r="I631" s="12" t="s">
        <v>69</v>
      </c>
      <c r="J631" s="12">
        <v>849</v>
      </c>
      <c r="K631" s="12">
        <v>526.24</v>
      </c>
      <c r="L631" s="10"/>
      <c r="N631" s="1">
        <v>2023</v>
      </c>
      <c r="O631" s="1" t="s">
        <v>5</v>
      </c>
      <c r="P631" s="1" t="s">
        <v>15</v>
      </c>
      <c r="Q631" s="5" t="s">
        <v>27</v>
      </c>
      <c r="R631" s="6">
        <v>3</v>
      </c>
      <c r="S631" s="6">
        <v>2288.65</v>
      </c>
      <c r="T631" s="6">
        <v>5126.576</v>
      </c>
      <c r="U631" s="3">
        <v>457.73</v>
      </c>
      <c r="V631" s="4" t="s">
        <v>42</v>
      </c>
    </row>
    <row r="632" spans="1:22" ht="18" customHeight="1" x14ac:dyDescent="0.2">
      <c r="A632" s="12" t="s">
        <v>52</v>
      </c>
      <c r="B632" s="12">
        <v>2020</v>
      </c>
      <c r="C632" s="12" t="s">
        <v>0</v>
      </c>
      <c r="D632" s="12" t="s">
        <v>65</v>
      </c>
      <c r="E632" s="12" t="s">
        <v>67</v>
      </c>
      <c r="F632" s="12" t="s">
        <v>68</v>
      </c>
      <c r="G632" s="12" t="s">
        <v>64</v>
      </c>
      <c r="H632" s="12" t="s">
        <v>57</v>
      </c>
      <c r="I632" s="12" t="s">
        <v>69</v>
      </c>
      <c r="J632" s="12">
        <v>882</v>
      </c>
      <c r="K632" s="12">
        <v>526.24</v>
      </c>
      <c r="L632" s="10"/>
      <c r="N632" s="1">
        <v>2023</v>
      </c>
      <c r="O632" s="1" t="s">
        <v>6</v>
      </c>
      <c r="P632" s="1" t="s">
        <v>14</v>
      </c>
      <c r="Q632" s="2" t="s">
        <v>36</v>
      </c>
      <c r="R632" s="3">
        <v>3566</v>
      </c>
      <c r="S632" s="3">
        <v>4577.3</v>
      </c>
      <c r="T632" s="3">
        <v>5126.576</v>
      </c>
      <c r="U632" s="3">
        <v>915.46</v>
      </c>
      <c r="V632" s="4" t="s">
        <v>42</v>
      </c>
    </row>
    <row r="633" spans="1:22" ht="18" customHeight="1" x14ac:dyDescent="0.2">
      <c r="A633" s="12" t="s">
        <v>59</v>
      </c>
      <c r="B633" s="12">
        <v>2020</v>
      </c>
      <c r="C633" s="12" t="s">
        <v>0</v>
      </c>
      <c r="D633" s="12" t="s">
        <v>65</v>
      </c>
      <c r="E633" s="12" t="s">
        <v>67</v>
      </c>
      <c r="F633" s="12" t="s">
        <v>68</v>
      </c>
      <c r="G633" s="12" t="s">
        <v>64</v>
      </c>
      <c r="H633" s="12" t="s">
        <v>57</v>
      </c>
      <c r="I633" s="12" t="s">
        <v>69</v>
      </c>
      <c r="J633" s="12">
        <v>147</v>
      </c>
      <c r="K633" s="12">
        <v>210.21</v>
      </c>
      <c r="L633" s="10"/>
      <c r="N633" s="1">
        <v>2023</v>
      </c>
      <c r="O633" s="1" t="s">
        <v>6</v>
      </c>
      <c r="P633" s="1" t="s">
        <v>14</v>
      </c>
      <c r="Q633" s="2" t="s">
        <v>37</v>
      </c>
      <c r="R633" s="3">
        <v>2498</v>
      </c>
      <c r="S633" s="3">
        <v>8000</v>
      </c>
      <c r="T633" s="3">
        <v>8960</v>
      </c>
      <c r="U633" s="3">
        <v>1600</v>
      </c>
      <c r="V633" s="4" t="s">
        <v>42</v>
      </c>
    </row>
    <row r="634" spans="1:22" ht="18" customHeight="1" x14ac:dyDescent="0.2">
      <c r="A634" s="12" t="s">
        <v>52</v>
      </c>
      <c r="B634" s="12">
        <v>2020</v>
      </c>
      <c r="C634" s="12" t="s">
        <v>0</v>
      </c>
      <c r="D634" s="12" t="s">
        <v>65</v>
      </c>
      <c r="E634" s="12" t="s">
        <v>67</v>
      </c>
      <c r="F634" s="12" t="s">
        <v>68</v>
      </c>
      <c r="G634" s="12" t="s">
        <v>64</v>
      </c>
      <c r="H634" s="12" t="s">
        <v>57</v>
      </c>
      <c r="I634" s="12" t="s">
        <v>69</v>
      </c>
      <c r="J634" s="12">
        <v>175</v>
      </c>
      <c r="K634" s="12">
        <v>250.25</v>
      </c>
      <c r="L634" s="10"/>
      <c r="N634" s="1">
        <v>2023</v>
      </c>
      <c r="O634" s="1" t="s">
        <v>6</v>
      </c>
      <c r="P634" s="1" t="s">
        <v>13</v>
      </c>
      <c r="Q634" s="2" t="s">
        <v>35</v>
      </c>
      <c r="R634" s="3">
        <v>1245</v>
      </c>
      <c r="S634" s="3">
        <v>4577.2</v>
      </c>
      <c r="T634" s="3">
        <v>5126.4639999999999</v>
      </c>
      <c r="U634" s="3">
        <v>915.44</v>
      </c>
      <c r="V634" s="4" t="s">
        <v>42</v>
      </c>
    </row>
    <row r="635" spans="1:22" ht="18" customHeight="1" x14ac:dyDescent="0.2">
      <c r="A635" s="12" t="s">
        <v>62</v>
      </c>
      <c r="B635" s="12">
        <v>2020</v>
      </c>
      <c r="C635" s="12" t="s">
        <v>0</v>
      </c>
      <c r="D635" s="12" t="s">
        <v>65</v>
      </c>
      <c r="E635" s="12" t="s">
        <v>67</v>
      </c>
      <c r="F635" s="12" t="s">
        <v>68</v>
      </c>
      <c r="G635" s="12" t="s">
        <v>64</v>
      </c>
      <c r="H635" s="12" t="s">
        <v>57</v>
      </c>
      <c r="I635" s="12" t="s">
        <v>69</v>
      </c>
      <c r="J635" s="12">
        <v>223</v>
      </c>
      <c r="K635" s="12">
        <v>318.89</v>
      </c>
      <c r="L635" s="10"/>
      <c r="N635" s="1">
        <v>2023</v>
      </c>
      <c r="O635" s="1" t="s">
        <v>6</v>
      </c>
      <c r="P635" s="1" t="s">
        <v>38</v>
      </c>
      <c r="Q635" s="5" t="s">
        <v>30</v>
      </c>
      <c r="R635" s="6">
        <v>644</v>
      </c>
      <c r="S635" s="6">
        <v>5743.5</v>
      </c>
      <c r="T635" s="6">
        <v>6432.72</v>
      </c>
      <c r="U635" s="3">
        <v>1148.7</v>
      </c>
      <c r="V635" s="4" t="s">
        <v>42</v>
      </c>
    </row>
    <row r="636" spans="1:22" ht="18" customHeight="1" x14ac:dyDescent="0.2">
      <c r="A636" s="12" t="s">
        <v>59</v>
      </c>
      <c r="B636" s="12">
        <v>2020</v>
      </c>
      <c r="C636" s="12" t="s">
        <v>0</v>
      </c>
      <c r="D636" s="12" t="s">
        <v>65</v>
      </c>
      <c r="E636" s="12" t="s">
        <v>67</v>
      </c>
      <c r="F636" s="12" t="s">
        <v>68</v>
      </c>
      <c r="G636" s="12" t="s">
        <v>64</v>
      </c>
      <c r="H636" s="12" t="s">
        <v>57</v>
      </c>
      <c r="I636" s="12" t="s">
        <v>69</v>
      </c>
      <c r="J636" s="12">
        <v>151</v>
      </c>
      <c r="K636" s="12">
        <v>215.93</v>
      </c>
      <c r="L636" s="10"/>
      <c r="N636" s="1">
        <v>2023</v>
      </c>
      <c r="O636" s="1" t="s">
        <v>6</v>
      </c>
      <c r="P636" s="1" t="s">
        <v>12</v>
      </c>
      <c r="Q636" s="5" t="s">
        <v>29</v>
      </c>
      <c r="R636" s="6">
        <v>643</v>
      </c>
      <c r="S636" s="6">
        <v>7000</v>
      </c>
      <c r="T636" s="6">
        <v>7840</v>
      </c>
      <c r="U636" s="3">
        <v>1400</v>
      </c>
      <c r="V636" s="4" t="s">
        <v>42</v>
      </c>
    </row>
    <row r="637" spans="1:22" ht="18" customHeight="1" x14ac:dyDescent="0.2">
      <c r="A637" s="12" t="s">
        <v>62</v>
      </c>
      <c r="B637" s="12">
        <v>2020</v>
      </c>
      <c r="C637" s="12" t="s">
        <v>0</v>
      </c>
      <c r="D637" s="12" t="s">
        <v>65</v>
      </c>
      <c r="E637" s="12" t="s">
        <v>67</v>
      </c>
      <c r="F637" s="12" t="s">
        <v>68</v>
      </c>
      <c r="G637" s="12" t="s">
        <v>64</v>
      </c>
      <c r="H637" s="12" t="s">
        <v>57</v>
      </c>
      <c r="I637" s="12" t="s">
        <v>69</v>
      </c>
      <c r="J637" s="12">
        <v>852</v>
      </c>
      <c r="K637" s="12">
        <v>1218.3600000000001</v>
      </c>
      <c r="L637" s="10"/>
      <c r="N637" s="1">
        <v>2023</v>
      </c>
      <c r="O637" s="1" t="s">
        <v>6</v>
      </c>
      <c r="P637" s="1" t="s">
        <v>38</v>
      </c>
      <c r="Q637" s="5" t="s">
        <v>31</v>
      </c>
      <c r="R637" s="6">
        <v>455</v>
      </c>
      <c r="S637" s="6">
        <v>4578.6000000000004</v>
      </c>
      <c r="T637" s="6">
        <v>5128.0320000000002</v>
      </c>
      <c r="U637" s="3">
        <v>915.72000000000014</v>
      </c>
      <c r="V637" s="4" t="s">
        <v>42</v>
      </c>
    </row>
    <row r="638" spans="1:22" ht="18" customHeight="1" x14ac:dyDescent="0.2">
      <c r="A638" s="12" t="s">
        <v>63</v>
      </c>
      <c r="B638" s="12">
        <v>2020</v>
      </c>
      <c r="C638" s="12" t="s">
        <v>0</v>
      </c>
      <c r="D638" s="12" t="s">
        <v>65</v>
      </c>
      <c r="E638" s="12" t="s">
        <v>67</v>
      </c>
      <c r="F638" s="12" t="s">
        <v>68</v>
      </c>
      <c r="G638" s="12" t="s">
        <v>64</v>
      </c>
      <c r="H638" s="12" t="s">
        <v>57</v>
      </c>
      <c r="I638" s="12" t="s">
        <v>69</v>
      </c>
      <c r="J638" s="12">
        <v>149</v>
      </c>
      <c r="K638" s="12">
        <v>213.07</v>
      </c>
      <c r="L638" s="10"/>
      <c r="N638" s="1">
        <v>2023</v>
      </c>
      <c r="O638" s="1" t="s">
        <v>6</v>
      </c>
      <c r="P638" s="1" t="s">
        <v>12</v>
      </c>
      <c r="Q638" s="5" t="s">
        <v>28</v>
      </c>
      <c r="R638" s="7">
        <v>345</v>
      </c>
      <c r="S638" s="7">
        <v>7000</v>
      </c>
      <c r="T638" s="7">
        <v>7840</v>
      </c>
      <c r="U638" s="3">
        <v>1400</v>
      </c>
      <c r="V638" s="4" t="s">
        <v>42</v>
      </c>
    </row>
    <row r="639" spans="1:22" ht="18" customHeight="1" x14ac:dyDescent="0.2">
      <c r="A639" s="12" t="s">
        <v>59</v>
      </c>
      <c r="B639" s="12">
        <v>2020</v>
      </c>
      <c r="C639" s="12" t="s">
        <v>6</v>
      </c>
      <c r="D639" s="12" t="s">
        <v>65</v>
      </c>
      <c r="E639" s="12" t="s">
        <v>67</v>
      </c>
      <c r="F639" s="12" t="s">
        <v>68</v>
      </c>
      <c r="G639" s="12" t="s">
        <v>64</v>
      </c>
      <c r="H639" s="12" t="s">
        <v>57</v>
      </c>
      <c r="I639" s="12" t="s">
        <v>69</v>
      </c>
      <c r="J639" s="12">
        <v>146</v>
      </c>
      <c r="K639" s="12">
        <v>208.78</v>
      </c>
      <c r="L639" s="10"/>
      <c r="N639" s="1">
        <v>2023</v>
      </c>
      <c r="O639" s="1" t="s">
        <v>6</v>
      </c>
      <c r="P639" s="1" t="s">
        <v>13</v>
      </c>
      <c r="Q639" s="2" t="s">
        <v>33</v>
      </c>
      <c r="R639" s="3">
        <v>122</v>
      </c>
      <c r="S639" s="3">
        <v>100</v>
      </c>
      <c r="T639" s="3">
        <v>112</v>
      </c>
      <c r="U639" s="3">
        <v>20</v>
      </c>
      <c r="V639" s="4" t="s">
        <v>42</v>
      </c>
    </row>
    <row r="640" spans="1:22" ht="18" customHeight="1" x14ac:dyDescent="0.2">
      <c r="A640" s="12" t="s">
        <v>52</v>
      </c>
      <c r="B640" s="12">
        <v>2020</v>
      </c>
      <c r="C640" s="12" t="s">
        <v>6</v>
      </c>
      <c r="D640" s="12" t="s">
        <v>65</v>
      </c>
      <c r="E640" s="12" t="s">
        <v>67</v>
      </c>
      <c r="F640" s="12" t="s">
        <v>68</v>
      </c>
      <c r="G640" s="12" t="s">
        <v>64</v>
      </c>
      <c r="H640" s="12" t="s">
        <v>57</v>
      </c>
      <c r="I640" s="12" t="s">
        <v>69</v>
      </c>
      <c r="J640" s="12">
        <v>362</v>
      </c>
      <c r="K640" s="12">
        <v>517.66</v>
      </c>
      <c r="L640" s="10"/>
      <c r="N640" s="1">
        <v>2023</v>
      </c>
      <c r="O640" s="1" t="s">
        <v>6</v>
      </c>
      <c r="P640" s="1" t="s">
        <v>15</v>
      </c>
      <c r="Q640" s="5" t="s">
        <v>26</v>
      </c>
      <c r="R640" s="6">
        <v>78</v>
      </c>
      <c r="S640" s="6">
        <v>2288.6</v>
      </c>
      <c r="T640" s="6">
        <v>5126.4639999999999</v>
      </c>
      <c r="U640" s="3">
        <v>457.72</v>
      </c>
      <c r="V640" s="4" t="s">
        <v>42</v>
      </c>
    </row>
    <row r="641" spans="1:22" ht="18" customHeight="1" x14ac:dyDescent="0.2">
      <c r="A641" s="12" t="s">
        <v>59</v>
      </c>
      <c r="B641" s="12">
        <v>2020</v>
      </c>
      <c r="C641" s="12" t="s">
        <v>6</v>
      </c>
      <c r="D641" s="12" t="s">
        <v>65</v>
      </c>
      <c r="E641" s="12" t="s">
        <v>67</v>
      </c>
      <c r="F641" s="12" t="s">
        <v>68</v>
      </c>
      <c r="G641" s="12" t="s">
        <v>64</v>
      </c>
      <c r="H641" s="12" t="s">
        <v>57</v>
      </c>
      <c r="I641" s="12" t="s">
        <v>69</v>
      </c>
      <c r="J641" s="12">
        <v>142</v>
      </c>
      <c r="K641" s="12">
        <v>203.06</v>
      </c>
      <c r="L641" s="10"/>
      <c r="N641" s="1">
        <v>2023</v>
      </c>
      <c r="O641" s="1" t="s">
        <v>6</v>
      </c>
      <c r="P641" s="1" t="s">
        <v>15</v>
      </c>
      <c r="Q641" s="5" t="s">
        <v>24</v>
      </c>
      <c r="R641" s="6">
        <v>76</v>
      </c>
      <c r="S641" s="6">
        <v>2288.4499999999998</v>
      </c>
      <c r="T641" s="6">
        <v>5126.1279999999997</v>
      </c>
      <c r="U641" s="3">
        <v>457.69</v>
      </c>
      <c r="V641" s="4" t="s">
        <v>42</v>
      </c>
    </row>
    <row r="642" spans="1:22" ht="18" customHeight="1" x14ac:dyDescent="0.2">
      <c r="A642" s="12" t="s">
        <v>59</v>
      </c>
      <c r="B642" s="12">
        <v>2020</v>
      </c>
      <c r="C642" s="12" t="s">
        <v>6</v>
      </c>
      <c r="D642" s="12" t="s">
        <v>65</v>
      </c>
      <c r="E642" s="12" t="s">
        <v>67</v>
      </c>
      <c r="F642" s="12" t="s">
        <v>68</v>
      </c>
      <c r="G642" s="12" t="s">
        <v>64</v>
      </c>
      <c r="H642" s="12" t="s">
        <v>57</v>
      </c>
      <c r="I642" s="12" t="s">
        <v>69</v>
      </c>
      <c r="J642" s="12">
        <v>190</v>
      </c>
      <c r="K642" s="12">
        <v>271.7</v>
      </c>
      <c r="L642" s="10"/>
      <c r="N642" s="1">
        <v>2023</v>
      </c>
      <c r="O642" s="1" t="s">
        <v>6</v>
      </c>
      <c r="P642" s="1" t="s">
        <v>15</v>
      </c>
      <c r="Q642" s="5" t="s">
        <v>25</v>
      </c>
      <c r="R642" s="6">
        <v>46</v>
      </c>
      <c r="S642" s="6">
        <v>100</v>
      </c>
      <c r="T642" s="6">
        <v>224</v>
      </c>
      <c r="U642" s="3">
        <v>20</v>
      </c>
      <c r="V642" s="4" t="s">
        <v>42</v>
      </c>
    </row>
    <row r="643" spans="1:22" ht="18" customHeight="1" x14ac:dyDescent="0.2">
      <c r="A643" s="12" t="s">
        <v>52</v>
      </c>
      <c r="B643" s="12">
        <v>2020</v>
      </c>
      <c r="C643" s="12" t="s">
        <v>6</v>
      </c>
      <c r="D643" s="12" t="s">
        <v>65</v>
      </c>
      <c r="E643" s="12" t="s">
        <v>67</v>
      </c>
      <c r="F643" s="12" t="s">
        <v>68</v>
      </c>
      <c r="G643" s="12" t="s">
        <v>64</v>
      </c>
      <c r="H643" s="12" t="s">
        <v>57</v>
      </c>
      <c r="I643" s="12" t="s">
        <v>69</v>
      </c>
      <c r="J643" s="12">
        <v>364</v>
      </c>
      <c r="K643" s="12">
        <v>520.52</v>
      </c>
      <c r="L643" s="10"/>
      <c r="N643" s="1">
        <v>2023</v>
      </c>
      <c r="O643" s="1" t="s">
        <v>6</v>
      </c>
      <c r="P643" s="1" t="s">
        <v>15</v>
      </c>
      <c r="Q643" s="5" t="s">
        <v>23</v>
      </c>
      <c r="R643" s="6">
        <v>34</v>
      </c>
      <c r="S643" s="6">
        <v>2288.4</v>
      </c>
      <c r="T643" s="6">
        <v>5126.0160000000005</v>
      </c>
      <c r="U643" s="3">
        <v>457.68000000000006</v>
      </c>
      <c r="V643" s="4" t="s">
        <v>42</v>
      </c>
    </row>
    <row r="644" spans="1:22" ht="18" customHeight="1" x14ac:dyDescent="0.2">
      <c r="A644" s="12" t="s">
        <v>52</v>
      </c>
      <c r="B644" s="12">
        <v>2020</v>
      </c>
      <c r="C644" s="12" t="s">
        <v>6</v>
      </c>
      <c r="D644" s="12" t="s">
        <v>65</v>
      </c>
      <c r="E644" s="12" t="s">
        <v>67</v>
      </c>
      <c r="F644" s="12" t="s">
        <v>68</v>
      </c>
      <c r="G644" s="12" t="s">
        <v>64</v>
      </c>
      <c r="H644" s="12" t="s">
        <v>57</v>
      </c>
      <c r="I644" s="12" t="s">
        <v>69</v>
      </c>
      <c r="J644" s="12">
        <v>815</v>
      </c>
      <c r="K644" s="12">
        <v>1165.45</v>
      </c>
      <c r="L644" s="10"/>
      <c r="N644" s="1">
        <v>2023</v>
      </c>
      <c r="O644" s="1" t="s">
        <v>6</v>
      </c>
      <c r="P644" s="1" t="s">
        <v>13</v>
      </c>
      <c r="Q644" s="2" t="s">
        <v>34</v>
      </c>
      <c r="R644" s="3">
        <v>7</v>
      </c>
      <c r="S644" s="3">
        <v>200</v>
      </c>
      <c r="T644" s="3">
        <v>224</v>
      </c>
      <c r="U644" s="3">
        <v>40</v>
      </c>
      <c r="V644" s="4" t="s">
        <v>42</v>
      </c>
    </row>
    <row r="645" spans="1:22" ht="18" customHeight="1" x14ac:dyDescent="0.2">
      <c r="A645" s="12" t="s">
        <v>61</v>
      </c>
      <c r="B645" s="12">
        <v>2020</v>
      </c>
      <c r="C645" s="12" t="s">
        <v>6</v>
      </c>
      <c r="D645" s="12" t="s">
        <v>65</v>
      </c>
      <c r="E645" s="12" t="s">
        <v>67</v>
      </c>
      <c r="F645" s="12" t="s">
        <v>68</v>
      </c>
      <c r="G645" s="12" t="s">
        <v>64</v>
      </c>
      <c r="H645" s="12" t="s">
        <v>57</v>
      </c>
      <c r="I645" s="12" t="s">
        <v>69</v>
      </c>
      <c r="J645" s="12">
        <v>848</v>
      </c>
      <c r="K645" s="12">
        <v>1212.6399999999999</v>
      </c>
      <c r="L645" s="10"/>
      <c r="N645" s="1">
        <v>2023</v>
      </c>
      <c r="O645" s="1" t="s">
        <v>6</v>
      </c>
      <c r="P645" s="1" t="s">
        <v>15</v>
      </c>
      <c r="Q645" s="5" t="s">
        <v>27</v>
      </c>
      <c r="R645" s="6">
        <v>3</v>
      </c>
      <c r="S645" s="6">
        <v>2288.65</v>
      </c>
      <c r="T645" s="6">
        <v>5126.576</v>
      </c>
      <c r="U645" s="3">
        <v>457.73</v>
      </c>
      <c r="V645" s="4" t="s">
        <v>42</v>
      </c>
    </row>
    <row r="646" spans="1:22" ht="18" customHeight="1" x14ac:dyDescent="0.2">
      <c r="A646" s="12" t="s">
        <v>52</v>
      </c>
      <c r="B646" s="12">
        <v>2020</v>
      </c>
      <c r="C646" s="12" t="s">
        <v>6</v>
      </c>
      <c r="D646" s="12" t="s">
        <v>65</v>
      </c>
      <c r="E646" s="12" t="s">
        <v>67</v>
      </c>
      <c r="F646" s="12" t="s">
        <v>68</v>
      </c>
      <c r="G646" s="12" t="s">
        <v>64</v>
      </c>
      <c r="H646" s="12" t="s">
        <v>57</v>
      </c>
      <c r="I646" s="12" t="s">
        <v>69</v>
      </c>
      <c r="J646" s="12">
        <v>901</v>
      </c>
      <c r="K646" s="12">
        <v>1288.43</v>
      </c>
      <c r="L646" s="10"/>
      <c r="N646" s="1">
        <v>2023</v>
      </c>
      <c r="O646" s="1" t="s">
        <v>6</v>
      </c>
      <c r="P646" s="1" t="s">
        <v>32</v>
      </c>
      <c r="Q646" s="5" t="s">
        <v>32</v>
      </c>
      <c r="R646" s="6">
        <v>2</v>
      </c>
      <c r="S646" s="6">
        <v>6600</v>
      </c>
      <c r="T646" s="6">
        <v>7392</v>
      </c>
      <c r="U646" s="3">
        <v>1320</v>
      </c>
      <c r="V646" s="4" t="s">
        <v>40</v>
      </c>
    </row>
    <row r="647" spans="1:22" ht="18" customHeight="1" x14ac:dyDescent="0.2">
      <c r="A647" s="12" t="s">
        <v>52</v>
      </c>
      <c r="B647" s="12">
        <v>2020</v>
      </c>
      <c r="C647" s="12" t="s">
        <v>6</v>
      </c>
      <c r="D647" s="12" t="s">
        <v>65</v>
      </c>
      <c r="E647" s="12" t="s">
        <v>67</v>
      </c>
      <c r="F647" s="12" t="s">
        <v>68</v>
      </c>
      <c r="G647" s="12" t="s">
        <v>64</v>
      </c>
      <c r="H647" s="12" t="s">
        <v>57</v>
      </c>
      <c r="I647" s="12" t="s">
        <v>69</v>
      </c>
      <c r="J647" s="12">
        <v>854</v>
      </c>
      <c r="K647" s="12">
        <v>526.24</v>
      </c>
      <c r="L647" s="10"/>
      <c r="N647" s="1">
        <v>2023</v>
      </c>
      <c r="O647" s="1" t="s">
        <v>7</v>
      </c>
      <c r="P647" s="1" t="s">
        <v>14</v>
      </c>
      <c r="Q647" s="2" t="s">
        <v>36</v>
      </c>
      <c r="R647" s="3">
        <v>3566</v>
      </c>
      <c r="S647" s="3">
        <v>4577.3</v>
      </c>
      <c r="T647" s="3">
        <v>5126.576</v>
      </c>
      <c r="U647" s="3">
        <v>915.46</v>
      </c>
      <c r="V647" s="4" t="s">
        <v>40</v>
      </c>
    </row>
    <row r="648" spans="1:22" ht="18" customHeight="1" x14ac:dyDescent="0.2">
      <c r="A648" s="12" t="s">
        <v>59</v>
      </c>
      <c r="B648" s="12">
        <v>2020</v>
      </c>
      <c r="C648" s="12" t="s">
        <v>6</v>
      </c>
      <c r="D648" s="12" t="s">
        <v>65</v>
      </c>
      <c r="E648" s="12" t="s">
        <v>67</v>
      </c>
      <c r="F648" s="12" t="s">
        <v>68</v>
      </c>
      <c r="G648" s="12" t="s">
        <v>64</v>
      </c>
      <c r="H648" s="12" t="s">
        <v>57</v>
      </c>
      <c r="I648" s="12" t="s">
        <v>69</v>
      </c>
      <c r="J648" s="12">
        <v>189</v>
      </c>
      <c r="K648" s="12">
        <v>526.24</v>
      </c>
      <c r="L648" s="10"/>
      <c r="N648" s="1">
        <v>2023</v>
      </c>
      <c r="O648" s="1" t="s">
        <v>7</v>
      </c>
      <c r="P648" s="1" t="s">
        <v>14</v>
      </c>
      <c r="Q648" s="2" t="s">
        <v>37</v>
      </c>
      <c r="R648" s="3">
        <v>2498</v>
      </c>
      <c r="S648" s="3">
        <v>8000</v>
      </c>
      <c r="T648" s="3">
        <v>8960</v>
      </c>
      <c r="U648" s="3">
        <v>1600</v>
      </c>
      <c r="V648" s="4" t="s">
        <v>40</v>
      </c>
    </row>
    <row r="649" spans="1:22" ht="18" customHeight="1" x14ac:dyDescent="0.2">
      <c r="A649" s="12" t="s">
        <v>52</v>
      </c>
      <c r="B649" s="12">
        <v>2020</v>
      </c>
      <c r="C649" s="12" t="s">
        <v>6</v>
      </c>
      <c r="D649" s="12" t="s">
        <v>65</v>
      </c>
      <c r="E649" s="12" t="s">
        <v>67</v>
      </c>
      <c r="F649" s="12" t="s">
        <v>68</v>
      </c>
      <c r="G649" s="12" t="s">
        <v>64</v>
      </c>
      <c r="H649" s="12" t="s">
        <v>57</v>
      </c>
      <c r="I649" s="12" t="s">
        <v>69</v>
      </c>
      <c r="J649" s="12">
        <v>363</v>
      </c>
      <c r="K649" s="12">
        <v>519.09</v>
      </c>
      <c r="L649" s="10"/>
      <c r="N649" s="1">
        <v>2023</v>
      </c>
      <c r="O649" s="1" t="s">
        <v>7</v>
      </c>
      <c r="P649" s="1" t="s">
        <v>13</v>
      </c>
      <c r="Q649" s="2" t="s">
        <v>35</v>
      </c>
      <c r="R649" s="3">
        <v>1245</v>
      </c>
      <c r="S649" s="3">
        <v>4577.2</v>
      </c>
      <c r="T649" s="3">
        <v>5126.4639999999999</v>
      </c>
      <c r="U649" s="3">
        <v>915.44</v>
      </c>
      <c r="V649" s="4" t="s">
        <v>40</v>
      </c>
    </row>
    <row r="650" spans="1:22" ht="18" customHeight="1" x14ac:dyDescent="0.2">
      <c r="A650" s="12" t="s">
        <v>52</v>
      </c>
      <c r="B650" s="12">
        <v>2020</v>
      </c>
      <c r="C650" s="12" t="s">
        <v>6</v>
      </c>
      <c r="D650" s="12" t="s">
        <v>65</v>
      </c>
      <c r="E650" s="12" t="s">
        <v>67</v>
      </c>
      <c r="F650" s="12" t="s">
        <v>68</v>
      </c>
      <c r="G650" s="12" t="s">
        <v>64</v>
      </c>
      <c r="H650" s="12" t="s">
        <v>57</v>
      </c>
      <c r="I650" s="12" t="s">
        <v>69</v>
      </c>
      <c r="J650" s="12">
        <v>145</v>
      </c>
      <c r="K650" s="12">
        <v>207.35</v>
      </c>
      <c r="L650" s="10"/>
      <c r="N650" s="1">
        <v>2023</v>
      </c>
      <c r="O650" s="1" t="s">
        <v>7</v>
      </c>
      <c r="P650" s="1" t="s">
        <v>38</v>
      </c>
      <c r="Q650" s="5" t="s">
        <v>30</v>
      </c>
      <c r="R650" s="6">
        <v>644</v>
      </c>
      <c r="S650" s="6">
        <v>5743.5</v>
      </c>
      <c r="T650" s="6">
        <v>6432.72</v>
      </c>
      <c r="U650" s="3">
        <v>1148.7</v>
      </c>
      <c r="V650" s="4" t="s">
        <v>40</v>
      </c>
    </row>
    <row r="651" spans="1:22" ht="18" customHeight="1" x14ac:dyDescent="0.2">
      <c r="A651" s="12" t="s">
        <v>52</v>
      </c>
      <c r="B651" s="12">
        <v>2020</v>
      </c>
      <c r="C651" s="12" t="s">
        <v>6</v>
      </c>
      <c r="D651" s="12" t="s">
        <v>65</v>
      </c>
      <c r="E651" s="12" t="s">
        <v>67</v>
      </c>
      <c r="F651" s="12" t="s">
        <v>68</v>
      </c>
      <c r="G651" s="12" t="s">
        <v>64</v>
      </c>
      <c r="H651" s="12" t="s">
        <v>57</v>
      </c>
      <c r="I651" s="12" t="s">
        <v>69</v>
      </c>
      <c r="J651" s="12">
        <v>193</v>
      </c>
      <c r="K651" s="12">
        <v>275.99</v>
      </c>
      <c r="L651" s="10"/>
      <c r="N651" s="1">
        <v>2023</v>
      </c>
      <c r="O651" s="1" t="s">
        <v>7</v>
      </c>
      <c r="P651" s="1" t="s">
        <v>12</v>
      </c>
      <c r="Q651" s="5" t="s">
        <v>29</v>
      </c>
      <c r="R651" s="6">
        <v>643</v>
      </c>
      <c r="S651" s="6">
        <v>7000</v>
      </c>
      <c r="T651" s="6">
        <v>7840</v>
      </c>
      <c r="U651" s="3">
        <v>1400</v>
      </c>
      <c r="V651" s="4" t="s">
        <v>42</v>
      </c>
    </row>
    <row r="652" spans="1:22" ht="18" customHeight="1" x14ac:dyDescent="0.2">
      <c r="A652" s="12" t="s">
        <v>59</v>
      </c>
      <c r="B652" s="12">
        <v>2020</v>
      </c>
      <c r="C652" s="12" t="s">
        <v>6</v>
      </c>
      <c r="D652" s="12" t="s">
        <v>65</v>
      </c>
      <c r="E652" s="12" t="s">
        <v>67</v>
      </c>
      <c r="F652" s="12" t="s">
        <v>68</v>
      </c>
      <c r="G652" s="12" t="s">
        <v>64</v>
      </c>
      <c r="H652" s="12" t="s">
        <v>57</v>
      </c>
      <c r="I652" s="12" t="s">
        <v>69</v>
      </c>
      <c r="J652" s="12">
        <v>361</v>
      </c>
      <c r="K652" s="12">
        <v>516.23</v>
      </c>
      <c r="L652" s="10"/>
      <c r="N652" s="1">
        <v>2023</v>
      </c>
      <c r="O652" s="1" t="s">
        <v>7</v>
      </c>
      <c r="P652" s="1" t="s">
        <v>38</v>
      </c>
      <c r="Q652" s="5" t="s">
        <v>31</v>
      </c>
      <c r="R652" s="6">
        <v>455</v>
      </c>
      <c r="S652" s="6">
        <v>5036.46</v>
      </c>
      <c r="T652" s="6">
        <v>5128.0320000000002</v>
      </c>
      <c r="U652" s="3">
        <v>1007.292</v>
      </c>
      <c r="V652" s="4" t="s">
        <v>42</v>
      </c>
    </row>
    <row r="653" spans="1:22" ht="18" customHeight="1" x14ac:dyDescent="0.2">
      <c r="A653" s="12" t="s">
        <v>52</v>
      </c>
      <c r="B653" s="12">
        <v>2020</v>
      </c>
      <c r="C653" s="12" t="s">
        <v>6</v>
      </c>
      <c r="D653" s="12" t="s">
        <v>65</v>
      </c>
      <c r="E653" s="12" t="s">
        <v>67</v>
      </c>
      <c r="F653" s="12" t="s">
        <v>68</v>
      </c>
      <c r="G653" s="12" t="s">
        <v>64</v>
      </c>
      <c r="H653" s="12" t="s">
        <v>57</v>
      </c>
      <c r="I653" s="12" t="s">
        <v>69</v>
      </c>
      <c r="J653" s="12">
        <v>824</v>
      </c>
      <c r="K653" s="12">
        <v>1178.32</v>
      </c>
      <c r="L653" s="10"/>
      <c r="N653" s="1">
        <v>2023</v>
      </c>
      <c r="O653" s="1" t="s">
        <v>7</v>
      </c>
      <c r="P653" s="1" t="s">
        <v>12</v>
      </c>
      <c r="Q653" s="5" t="s">
        <v>28</v>
      </c>
      <c r="R653" s="7">
        <v>345</v>
      </c>
      <c r="S653" s="7">
        <v>7700</v>
      </c>
      <c r="T653" s="7">
        <v>7840</v>
      </c>
      <c r="U653" s="3">
        <v>1540</v>
      </c>
      <c r="V653" s="4" t="s">
        <v>42</v>
      </c>
    </row>
    <row r="654" spans="1:22" ht="18" customHeight="1" x14ac:dyDescent="0.2">
      <c r="A654" s="12" t="s">
        <v>59</v>
      </c>
      <c r="B654" s="12">
        <v>2020</v>
      </c>
      <c r="C654" s="12" t="s">
        <v>6</v>
      </c>
      <c r="D654" s="12" t="s">
        <v>65</v>
      </c>
      <c r="E654" s="12" t="s">
        <v>67</v>
      </c>
      <c r="F654" s="12" t="s">
        <v>68</v>
      </c>
      <c r="G654" s="12" t="s">
        <v>64</v>
      </c>
      <c r="H654" s="12" t="s">
        <v>57</v>
      </c>
      <c r="I654" s="12" t="s">
        <v>69</v>
      </c>
      <c r="J654" s="12">
        <v>857</v>
      </c>
      <c r="K654" s="12">
        <v>1225.51</v>
      </c>
      <c r="L654" s="10"/>
      <c r="N654" s="1">
        <v>2023</v>
      </c>
      <c r="O654" s="1" t="s">
        <v>7</v>
      </c>
      <c r="P654" s="1" t="s">
        <v>13</v>
      </c>
      <c r="Q654" s="2" t="s">
        <v>33</v>
      </c>
      <c r="R654" s="3">
        <v>122</v>
      </c>
      <c r="S654" s="3">
        <v>110</v>
      </c>
      <c r="T654" s="3">
        <v>112</v>
      </c>
      <c r="U654" s="3">
        <v>22</v>
      </c>
      <c r="V654" s="4" t="s">
        <v>42</v>
      </c>
    </row>
    <row r="655" spans="1:22" ht="18" customHeight="1" x14ac:dyDescent="0.2">
      <c r="A655" s="12" t="s">
        <v>59</v>
      </c>
      <c r="B655" s="12">
        <v>2020</v>
      </c>
      <c r="C655" s="12" t="s">
        <v>6</v>
      </c>
      <c r="D655" s="12" t="s">
        <v>65</v>
      </c>
      <c r="E655" s="12" t="s">
        <v>67</v>
      </c>
      <c r="F655" s="12" t="s">
        <v>68</v>
      </c>
      <c r="G655" s="12" t="s">
        <v>64</v>
      </c>
      <c r="H655" s="12" t="s">
        <v>57</v>
      </c>
      <c r="I655" s="12" t="s">
        <v>69</v>
      </c>
      <c r="J655" s="12">
        <v>365</v>
      </c>
      <c r="K655" s="12">
        <v>521.95000000000005</v>
      </c>
      <c r="L655" s="10"/>
      <c r="N655" s="1">
        <v>2023</v>
      </c>
      <c r="O655" s="1" t="s">
        <v>7</v>
      </c>
      <c r="P655" s="1" t="s">
        <v>15</v>
      </c>
      <c r="Q655" s="5" t="s">
        <v>26</v>
      </c>
      <c r="R655" s="6">
        <v>78</v>
      </c>
      <c r="S655" s="6">
        <v>2517.46</v>
      </c>
      <c r="T655" s="6">
        <v>5126.4639999999999</v>
      </c>
      <c r="U655" s="3">
        <v>503.49200000000002</v>
      </c>
      <c r="V655" s="4" t="s">
        <v>42</v>
      </c>
    </row>
    <row r="656" spans="1:22" ht="18" customHeight="1" x14ac:dyDescent="0.2">
      <c r="A656" s="12" t="s">
        <v>59</v>
      </c>
      <c r="B656" s="12">
        <v>2020</v>
      </c>
      <c r="C656" s="12" t="s">
        <v>5</v>
      </c>
      <c r="D656" s="12" t="s">
        <v>65</v>
      </c>
      <c r="E656" s="12" t="s">
        <v>67</v>
      </c>
      <c r="F656" s="12" t="s">
        <v>68</v>
      </c>
      <c r="G656" s="12" t="s">
        <v>64</v>
      </c>
      <c r="H656" s="12" t="s">
        <v>57</v>
      </c>
      <c r="I656" s="12" t="s">
        <v>69</v>
      </c>
      <c r="J656" s="12">
        <v>152</v>
      </c>
      <c r="K656" s="12">
        <v>217.36</v>
      </c>
      <c r="L656" s="10"/>
      <c r="N656" s="1">
        <v>2023</v>
      </c>
      <c r="O656" s="1" t="s">
        <v>7</v>
      </c>
      <c r="P656" s="1" t="s">
        <v>15</v>
      </c>
      <c r="Q656" s="5" t="s">
        <v>24</v>
      </c>
      <c r="R656" s="6">
        <v>76</v>
      </c>
      <c r="S656" s="6">
        <v>2517.2949999999996</v>
      </c>
      <c r="T656" s="6">
        <v>5126.1279999999997</v>
      </c>
      <c r="U656" s="3">
        <v>503.45899999999995</v>
      </c>
      <c r="V656" s="4" t="s">
        <v>42</v>
      </c>
    </row>
    <row r="657" spans="1:22" ht="18" customHeight="1" x14ac:dyDescent="0.2">
      <c r="A657" s="12" t="s">
        <v>59</v>
      </c>
      <c r="B657" s="12">
        <v>2020</v>
      </c>
      <c r="C657" s="12" t="s">
        <v>5</v>
      </c>
      <c r="D657" s="12" t="s">
        <v>65</v>
      </c>
      <c r="E657" s="12" t="s">
        <v>67</v>
      </c>
      <c r="F657" s="12" t="s">
        <v>68</v>
      </c>
      <c r="G657" s="12" t="s">
        <v>64</v>
      </c>
      <c r="H657" s="12" t="s">
        <v>57</v>
      </c>
      <c r="I657" s="12" t="s">
        <v>69</v>
      </c>
      <c r="J657" s="12">
        <v>194</v>
      </c>
      <c r="K657" s="12">
        <v>277.42</v>
      </c>
      <c r="L657" s="10"/>
      <c r="N657" s="1">
        <v>2023</v>
      </c>
      <c r="O657" s="1" t="s">
        <v>7</v>
      </c>
      <c r="P657" s="1" t="s">
        <v>15</v>
      </c>
      <c r="Q657" s="5" t="s">
        <v>25</v>
      </c>
      <c r="R657" s="6">
        <v>46</v>
      </c>
      <c r="S657" s="6">
        <v>115</v>
      </c>
      <c r="T657" s="6">
        <v>224</v>
      </c>
      <c r="U657" s="3">
        <v>23</v>
      </c>
      <c r="V657" s="4" t="s">
        <v>42</v>
      </c>
    </row>
    <row r="658" spans="1:22" ht="18" customHeight="1" x14ac:dyDescent="0.2">
      <c r="A658" s="12" t="s">
        <v>63</v>
      </c>
      <c r="B658" s="12">
        <v>2020</v>
      </c>
      <c r="C658" s="12" t="s">
        <v>5</v>
      </c>
      <c r="D658" s="12" t="s">
        <v>65</v>
      </c>
      <c r="E658" s="12" t="s">
        <v>67</v>
      </c>
      <c r="F658" s="12" t="s">
        <v>68</v>
      </c>
      <c r="G658" s="12" t="s">
        <v>64</v>
      </c>
      <c r="H658" s="12" t="s">
        <v>57</v>
      </c>
      <c r="I658" s="12" t="s">
        <v>69</v>
      </c>
      <c r="J658" s="12">
        <v>368</v>
      </c>
      <c r="K658" s="12">
        <v>526.24</v>
      </c>
      <c r="L658" s="10"/>
      <c r="N658" s="1">
        <v>2023</v>
      </c>
      <c r="O658" s="1" t="s">
        <v>7</v>
      </c>
      <c r="P658" s="1" t="s">
        <v>15</v>
      </c>
      <c r="Q658" s="5" t="s">
        <v>23</v>
      </c>
      <c r="R658" s="6">
        <v>34</v>
      </c>
      <c r="S658" s="6">
        <v>2631.66</v>
      </c>
      <c r="T658" s="6">
        <v>5126.0160000000005</v>
      </c>
      <c r="U658" s="3">
        <v>526.33199999999999</v>
      </c>
      <c r="V658" s="4" t="s">
        <v>42</v>
      </c>
    </row>
    <row r="659" spans="1:22" ht="18" customHeight="1" x14ac:dyDescent="0.2">
      <c r="A659" s="12" t="s">
        <v>61</v>
      </c>
      <c r="B659" s="12">
        <v>2020</v>
      </c>
      <c r="C659" s="12" t="s">
        <v>5</v>
      </c>
      <c r="D659" s="12" t="s">
        <v>65</v>
      </c>
      <c r="E659" s="12" t="s">
        <v>67</v>
      </c>
      <c r="F659" s="12" t="s">
        <v>68</v>
      </c>
      <c r="G659" s="12" t="s">
        <v>64</v>
      </c>
      <c r="H659" s="12" t="s">
        <v>57</v>
      </c>
      <c r="I659" s="12" t="s">
        <v>69</v>
      </c>
      <c r="J659" s="12">
        <v>148</v>
      </c>
      <c r="K659" s="12">
        <v>211.64</v>
      </c>
      <c r="L659" s="10"/>
      <c r="N659" s="1">
        <v>2023</v>
      </c>
      <c r="O659" s="1" t="s">
        <v>7</v>
      </c>
      <c r="P659" s="1" t="s">
        <v>13</v>
      </c>
      <c r="Q659" s="2" t="s">
        <v>34</v>
      </c>
      <c r="R659" s="3">
        <v>7</v>
      </c>
      <c r="S659" s="3">
        <v>230</v>
      </c>
      <c r="T659" s="3">
        <v>224</v>
      </c>
      <c r="U659" s="3">
        <v>46</v>
      </c>
      <c r="V659" s="4" t="s">
        <v>42</v>
      </c>
    </row>
    <row r="660" spans="1:22" ht="18" customHeight="1" x14ac:dyDescent="0.2">
      <c r="A660" s="12" t="s">
        <v>59</v>
      </c>
      <c r="B660" s="12">
        <v>2020</v>
      </c>
      <c r="C660" s="12" t="s">
        <v>5</v>
      </c>
      <c r="D660" s="12" t="s">
        <v>65</v>
      </c>
      <c r="E660" s="12" t="s">
        <v>67</v>
      </c>
      <c r="F660" s="12" t="s">
        <v>68</v>
      </c>
      <c r="G660" s="12" t="s">
        <v>64</v>
      </c>
      <c r="H660" s="12" t="s">
        <v>57</v>
      </c>
      <c r="I660" s="12" t="s">
        <v>69</v>
      </c>
      <c r="J660" s="12">
        <v>196</v>
      </c>
      <c r="K660" s="12">
        <v>280.27999999999997</v>
      </c>
      <c r="L660" s="10"/>
      <c r="N660" s="1">
        <v>2023</v>
      </c>
      <c r="O660" s="1" t="s">
        <v>7</v>
      </c>
      <c r="P660" s="1" t="s">
        <v>15</v>
      </c>
      <c r="Q660" s="5" t="s">
        <v>27</v>
      </c>
      <c r="R660" s="6">
        <v>3</v>
      </c>
      <c r="S660" s="6">
        <v>2631.9475000000002</v>
      </c>
      <c r="T660" s="6">
        <v>5126.576</v>
      </c>
      <c r="U660" s="3">
        <v>526.38950000000011</v>
      </c>
      <c r="V660" s="4" t="s">
        <v>40</v>
      </c>
    </row>
    <row r="661" spans="1:22" ht="18" customHeight="1" x14ac:dyDescent="0.2">
      <c r="A661" s="12" t="s">
        <v>63</v>
      </c>
      <c r="B661" s="12">
        <v>2020</v>
      </c>
      <c r="C661" s="12" t="s">
        <v>5</v>
      </c>
      <c r="D661" s="12" t="s">
        <v>65</v>
      </c>
      <c r="E661" s="12" t="s">
        <v>67</v>
      </c>
      <c r="F661" s="12" t="s">
        <v>68</v>
      </c>
      <c r="G661" s="12" t="s">
        <v>64</v>
      </c>
      <c r="H661" s="12" t="s">
        <v>57</v>
      </c>
      <c r="I661" s="12" t="s">
        <v>69</v>
      </c>
      <c r="J661" s="12">
        <v>370</v>
      </c>
      <c r="K661" s="12">
        <v>529.1</v>
      </c>
      <c r="L661" s="10"/>
      <c r="N661" s="1">
        <v>2023</v>
      </c>
      <c r="O661" s="1" t="s">
        <v>7</v>
      </c>
      <c r="P661" s="1" t="s">
        <v>32</v>
      </c>
      <c r="Q661" s="5" t="s">
        <v>32</v>
      </c>
      <c r="R661" s="6">
        <v>2</v>
      </c>
      <c r="S661" s="6">
        <v>7590</v>
      </c>
      <c r="T661" s="6">
        <v>7392</v>
      </c>
      <c r="U661" s="3">
        <v>1518</v>
      </c>
      <c r="V661" s="4" t="s">
        <v>42</v>
      </c>
    </row>
    <row r="662" spans="1:22" ht="18" customHeight="1" x14ac:dyDescent="0.2">
      <c r="A662" s="12" t="s">
        <v>59</v>
      </c>
      <c r="B662" s="12">
        <v>2020</v>
      </c>
      <c r="C662" s="12" t="s">
        <v>5</v>
      </c>
      <c r="D662" s="12" t="s">
        <v>65</v>
      </c>
      <c r="E662" s="12" t="s">
        <v>67</v>
      </c>
      <c r="F662" s="12" t="s">
        <v>68</v>
      </c>
      <c r="G662" s="12" t="s">
        <v>64</v>
      </c>
      <c r="H662" s="12" t="s">
        <v>57</v>
      </c>
      <c r="I662" s="12" t="s">
        <v>69</v>
      </c>
      <c r="J662" s="12">
        <v>814</v>
      </c>
      <c r="K662" s="12">
        <v>1164.02</v>
      </c>
      <c r="L662" s="10"/>
      <c r="N662" s="1">
        <v>2023</v>
      </c>
      <c r="O662" s="1" t="s">
        <v>8</v>
      </c>
      <c r="P662" s="1" t="s">
        <v>14</v>
      </c>
      <c r="Q662" s="2" t="s">
        <v>36</v>
      </c>
      <c r="R662" s="3">
        <v>3566</v>
      </c>
      <c r="S662" s="3">
        <v>4577.3</v>
      </c>
      <c r="T662" s="3">
        <v>5126.576</v>
      </c>
      <c r="U662" s="3">
        <v>915.46</v>
      </c>
      <c r="V662" s="4" t="s">
        <v>42</v>
      </c>
    </row>
    <row r="663" spans="1:22" ht="18" customHeight="1" x14ac:dyDescent="0.2">
      <c r="A663" s="12" t="s">
        <v>52</v>
      </c>
      <c r="B663" s="12">
        <v>2020</v>
      </c>
      <c r="C663" s="12" t="s">
        <v>5</v>
      </c>
      <c r="D663" s="12" t="s">
        <v>65</v>
      </c>
      <c r="E663" s="12" t="s">
        <v>67</v>
      </c>
      <c r="F663" s="12" t="s">
        <v>68</v>
      </c>
      <c r="G663" s="12" t="s">
        <v>64</v>
      </c>
      <c r="H663" s="12" t="s">
        <v>57</v>
      </c>
      <c r="I663" s="12" t="s">
        <v>69</v>
      </c>
      <c r="J663" s="12">
        <v>847</v>
      </c>
      <c r="K663" s="12">
        <v>1211.21</v>
      </c>
      <c r="L663" s="10"/>
      <c r="N663" s="1">
        <v>2023</v>
      </c>
      <c r="O663" s="1" t="s">
        <v>8</v>
      </c>
      <c r="P663" s="1" t="s">
        <v>14</v>
      </c>
      <c r="Q663" s="2" t="s">
        <v>37</v>
      </c>
      <c r="R663" s="3">
        <v>2498</v>
      </c>
      <c r="S663" s="3">
        <v>8000</v>
      </c>
      <c r="T663" s="3">
        <v>8960</v>
      </c>
      <c r="U663" s="3">
        <v>1600</v>
      </c>
      <c r="V663" s="4" t="s">
        <v>42</v>
      </c>
    </row>
    <row r="664" spans="1:22" ht="18" customHeight="1" x14ac:dyDescent="0.2">
      <c r="A664" s="12" t="s">
        <v>61</v>
      </c>
      <c r="B664" s="12">
        <v>2020</v>
      </c>
      <c r="C664" s="12" t="s">
        <v>5</v>
      </c>
      <c r="D664" s="12" t="s">
        <v>65</v>
      </c>
      <c r="E664" s="12" t="s">
        <v>67</v>
      </c>
      <c r="F664" s="12" t="s">
        <v>68</v>
      </c>
      <c r="G664" s="12" t="s">
        <v>64</v>
      </c>
      <c r="H664" s="12" t="s">
        <v>57</v>
      </c>
      <c r="I664" s="12" t="s">
        <v>69</v>
      </c>
      <c r="J664" s="12">
        <v>195</v>
      </c>
      <c r="K664" s="12">
        <v>526.24</v>
      </c>
      <c r="L664" s="10"/>
      <c r="N664" s="1">
        <v>2023</v>
      </c>
      <c r="O664" s="1" t="s">
        <v>8</v>
      </c>
      <c r="P664" s="1" t="s">
        <v>13</v>
      </c>
      <c r="Q664" s="2" t="s">
        <v>35</v>
      </c>
      <c r="R664" s="3">
        <v>1245</v>
      </c>
      <c r="S664" s="3">
        <v>4577.2</v>
      </c>
      <c r="T664" s="3">
        <v>5126.4639999999999</v>
      </c>
      <c r="U664" s="3">
        <v>915.44</v>
      </c>
      <c r="V664" s="4" t="s">
        <v>42</v>
      </c>
    </row>
    <row r="665" spans="1:22" ht="18" customHeight="1" x14ac:dyDescent="0.2">
      <c r="A665" s="12" t="s">
        <v>59</v>
      </c>
      <c r="B665" s="12">
        <v>2020</v>
      </c>
      <c r="C665" s="12" t="s">
        <v>5</v>
      </c>
      <c r="D665" s="12" t="s">
        <v>65</v>
      </c>
      <c r="E665" s="12" t="s">
        <v>67</v>
      </c>
      <c r="F665" s="12" t="s">
        <v>68</v>
      </c>
      <c r="G665" s="12" t="s">
        <v>64</v>
      </c>
      <c r="H665" s="12" t="s">
        <v>57</v>
      </c>
      <c r="I665" s="12" t="s">
        <v>69</v>
      </c>
      <c r="J665" s="12">
        <v>369</v>
      </c>
      <c r="K665" s="12">
        <v>527.66999999999996</v>
      </c>
      <c r="L665" s="10"/>
      <c r="N665" s="1">
        <v>2023</v>
      </c>
      <c r="O665" s="1" t="s">
        <v>8</v>
      </c>
      <c r="P665" s="1" t="s">
        <v>38</v>
      </c>
      <c r="Q665" s="5" t="s">
        <v>30</v>
      </c>
      <c r="R665" s="6">
        <v>644</v>
      </c>
      <c r="S665" s="6">
        <v>5743.5</v>
      </c>
      <c r="T665" s="6">
        <v>6432.72</v>
      </c>
      <c r="U665" s="3">
        <v>1148.7</v>
      </c>
      <c r="V665" s="4" t="s">
        <v>42</v>
      </c>
    </row>
    <row r="666" spans="1:22" ht="18" customHeight="1" x14ac:dyDescent="0.2">
      <c r="A666" s="12" t="s">
        <v>63</v>
      </c>
      <c r="B666" s="12">
        <v>2020</v>
      </c>
      <c r="C666" s="12" t="s">
        <v>5</v>
      </c>
      <c r="D666" s="12" t="s">
        <v>65</v>
      </c>
      <c r="E666" s="12" t="s">
        <v>67</v>
      </c>
      <c r="F666" s="12" t="s">
        <v>68</v>
      </c>
      <c r="G666" s="12" t="s">
        <v>64</v>
      </c>
      <c r="H666" s="12" t="s">
        <v>57</v>
      </c>
      <c r="I666" s="12" t="s">
        <v>69</v>
      </c>
      <c r="J666" s="12">
        <v>151</v>
      </c>
      <c r="K666" s="12">
        <v>215.93</v>
      </c>
      <c r="L666" s="10"/>
      <c r="N666" s="1">
        <v>2023</v>
      </c>
      <c r="O666" s="1" t="s">
        <v>8</v>
      </c>
      <c r="P666" s="1" t="s">
        <v>12</v>
      </c>
      <c r="Q666" s="5" t="s">
        <v>29</v>
      </c>
      <c r="R666" s="6">
        <v>643</v>
      </c>
      <c r="S666" s="6">
        <v>7000</v>
      </c>
      <c r="T666" s="6">
        <v>7840</v>
      </c>
      <c r="U666" s="3">
        <v>1400</v>
      </c>
      <c r="V666" s="4" t="s">
        <v>42</v>
      </c>
    </row>
    <row r="667" spans="1:22" ht="18" customHeight="1" x14ac:dyDescent="0.2">
      <c r="A667" s="12" t="s">
        <v>59</v>
      </c>
      <c r="B667" s="12">
        <v>2020</v>
      </c>
      <c r="C667" s="12" t="s">
        <v>5</v>
      </c>
      <c r="D667" s="12" t="s">
        <v>65</v>
      </c>
      <c r="E667" s="12" t="s">
        <v>67</v>
      </c>
      <c r="F667" s="12" t="s">
        <v>68</v>
      </c>
      <c r="G667" s="12" t="s">
        <v>64</v>
      </c>
      <c r="H667" s="12" t="s">
        <v>57</v>
      </c>
      <c r="I667" s="12" t="s">
        <v>69</v>
      </c>
      <c r="J667" s="12">
        <v>199</v>
      </c>
      <c r="K667" s="12">
        <v>284.57</v>
      </c>
      <c r="L667" s="10"/>
      <c r="N667" s="1">
        <v>2023</v>
      </c>
      <c r="O667" s="1" t="s">
        <v>8</v>
      </c>
      <c r="P667" s="1" t="s">
        <v>38</v>
      </c>
      <c r="Q667" s="5" t="s">
        <v>31</v>
      </c>
      <c r="R667" s="6">
        <v>455</v>
      </c>
      <c r="S667" s="6">
        <v>4578.6000000000004</v>
      </c>
      <c r="T667" s="6">
        <v>5128.0320000000002</v>
      </c>
      <c r="U667" s="3">
        <v>915.72000000000014</v>
      </c>
      <c r="V667" s="4" t="s">
        <v>42</v>
      </c>
    </row>
    <row r="668" spans="1:22" ht="18" customHeight="1" x14ac:dyDescent="0.2">
      <c r="A668" s="12" t="s">
        <v>61</v>
      </c>
      <c r="B668" s="12">
        <v>2020</v>
      </c>
      <c r="C668" s="12" t="s">
        <v>5</v>
      </c>
      <c r="D668" s="12" t="s">
        <v>65</v>
      </c>
      <c r="E668" s="12" t="s">
        <v>67</v>
      </c>
      <c r="F668" s="12" t="s">
        <v>68</v>
      </c>
      <c r="G668" s="12" t="s">
        <v>64</v>
      </c>
      <c r="H668" s="12" t="s">
        <v>57</v>
      </c>
      <c r="I668" s="12" t="s">
        <v>69</v>
      </c>
      <c r="J668" s="12">
        <v>367</v>
      </c>
      <c r="K668" s="12">
        <v>524.80999999999995</v>
      </c>
      <c r="L668" s="10"/>
      <c r="N668" s="1">
        <v>2023</v>
      </c>
      <c r="O668" s="1" t="s">
        <v>8</v>
      </c>
      <c r="P668" s="1" t="s">
        <v>12</v>
      </c>
      <c r="Q668" s="5" t="s">
        <v>28</v>
      </c>
      <c r="R668" s="7">
        <v>345</v>
      </c>
      <c r="S668" s="7">
        <v>7000</v>
      </c>
      <c r="T668" s="7">
        <v>7840</v>
      </c>
      <c r="U668" s="3">
        <v>1400</v>
      </c>
      <c r="V668" s="4" t="s">
        <v>42</v>
      </c>
    </row>
    <row r="669" spans="1:22" ht="18" customHeight="1" x14ac:dyDescent="0.2">
      <c r="A669" s="12" t="s">
        <v>63</v>
      </c>
      <c r="B669" s="12">
        <v>2020</v>
      </c>
      <c r="C669" s="12" t="s">
        <v>5</v>
      </c>
      <c r="D669" s="12" t="s">
        <v>65</v>
      </c>
      <c r="E669" s="12" t="s">
        <v>67</v>
      </c>
      <c r="F669" s="12" t="s">
        <v>68</v>
      </c>
      <c r="G669" s="12" t="s">
        <v>64</v>
      </c>
      <c r="H669" s="12" t="s">
        <v>57</v>
      </c>
      <c r="I669" s="12" t="s">
        <v>69</v>
      </c>
      <c r="J669" s="12">
        <v>823</v>
      </c>
      <c r="K669" s="12">
        <v>1176.8899999999999</v>
      </c>
      <c r="L669" s="10"/>
      <c r="N669" s="1">
        <v>2023</v>
      </c>
      <c r="O669" s="1" t="s">
        <v>8</v>
      </c>
      <c r="P669" s="1" t="s">
        <v>13</v>
      </c>
      <c r="Q669" s="2" t="s">
        <v>33</v>
      </c>
      <c r="R669" s="3">
        <v>122</v>
      </c>
      <c r="S669" s="3">
        <v>100</v>
      </c>
      <c r="T669" s="3">
        <v>112</v>
      </c>
      <c r="U669" s="3">
        <v>20</v>
      </c>
      <c r="V669" s="4" t="s">
        <v>42</v>
      </c>
    </row>
    <row r="670" spans="1:22" ht="18" customHeight="1" x14ac:dyDescent="0.2">
      <c r="A670" s="12" t="s">
        <v>52</v>
      </c>
      <c r="B670" s="12">
        <v>2020</v>
      </c>
      <c r="C670" s="12" t="s">
        <v>5</v>
      </c>
      <c r="D670" s="12" t="s">
        <v>65</v>
      </c>
      <c r="E670" s="12" t="s">
        <v>67</v>
      </c>
      <c r="F670" s="12" t="s">
        <v>68</v>
      </c>
      <c r="G670" s="12" t="s">
        <v>64</v>
      </c>
      <c r="H670" s="12" t="s">
        <v>57</v>
      </c>
      <c r="I670" s="12" t="s">
        <v>69</v>
      </c>
      <c r="J670" s="12">
        <v>856</v>
      </c>
      <c r="K670" s="12">
        <v>1224.08</v>
      </c>
      <c r="L670" s="10"/>
      <c r="N670" s="1">
        <v>2023</v>
      </c>
      <c r="O670" s="1" t="s">
        <v>8</v>
      </c>
      <c r="P670" s="1" t="s">
        <v>15</v>
      </c>
      <c r="Q670" s="5" t="s">
        <v>26</v>
      </c>
      <c r="R670" s="6">
        <v>78</v>
      </c>
      <c r="S670" s="6">
        <v>2288.6</v>
      </c>
      <c r="T670" s="6">
        <v>5126.4639999999999</v>
      </c>
      <c r="U670" s="3">
        <v>457.72</v>
      </c>
      <c r="V670" s="4" t="s">
        <v>42</v>
      </c>
    </row>
    <row r="671" spans="1:22" ht="18" customHeight="1" x14ac:dyDescent="0.2">
      <c r="A671" s="12" t="s">
        <v>59</v>
      </c>
      <c r="B671" s="12">
        <v>2020</v>
      </c>
      <c r="C671" s="12" t="s">
        <v>5</v>
      </c>
      <c r="D671" s="12" t="s">
        <v>65</v>
      </c>
      <c r="E671" s="12" t="s">
        <v>67</v>
      </c>
      <c r="F671" s="12" t="s">
        <v>68</v>
      </c>
      <c r="G671" s="12" t="s">
        <v>64</v>
      </c>
      <c r="H671" s="12" t="s">
        <v>57</v>
      </c>
      <c r="I671" s="12" t="s">
        <v>69</v>
      </c>
      <c r="J671" s="12">
        <v>371</v>
      </c>
      <c r="K671" s="12">
        <v>530.53</v>
      </c>
      <c r="L671" s="10"/>
      <c r="N671" s="1">
        <v>2023</v>
      </c>
      <c r="O671" s="1" t="s">
        <v>8</v>
      </c>
      <c r="P671" s="1" t="s">
        <v>15</v>
      </c>
      <c r="Q671" s="5" t="s">
        <v>24</v>
      </c>
      <c r="R671" s="6">
        <v>76</v>
      </c>
      <c r="S671" s="6">
        <v>2288.4499999999998</v>
      </c>
      <c r="T671" s="6">
        <v>5126.1279999999997</v>
      </c>
      <c r="U671" s="3">
        <v>457.69</v>
      </c>
      <c r="V671" s="4" t="s">
        <v>42</v>
      </c>
    </row>
    <row r="672" spans="1:22" ht="18" customHeight="1" x14ac:dyDescent="0.2">
      <c r="A672" s="12" t="s">
        <v>59</v>
      </c>
      <c r="B672" s="12">
        <v>2020</v>
      </c>
      <c r="C672" s="12" t="s">
        <v>2</v>
      </c>
      <c r="D672" s="12" t="s">
        <v>65</v>
      </c>
      <c r="E672" s="12" t="s">
        <v>67</v>
      </c>
      <c r="F672" s="12" t="s">
        <v>68</v>
      </c>
      <c r="G672" s="12" t="s">
        <v>64</v>
      </c>
      <c r="H672" s="12" t="s">
        <v>57</v>
      </c>
      <c r="I672" s="12" t="s">
        <v>69</v>
      </c>
      <c r="J672" s="12">
        <v>164</v>
      </c>
      <c r="K672" s="12">
        <v>234.51999999999998</v>
      </c>
      <c r="L672" s="10"/>
      <c r="N672" s="1">
        <v>2023</v>
      </c>
      <c r="O672" s="1" t="s">
        <v>8</v>
      </c>
      <c r="P672" s="1" t="s">
        <v>15</v>
      </c>
      <c r="Q672" s="5" t="s">
        <v>25</v>
      </c>
      <c r="R672" s="6">
        <v>46</v>
      </c>
      <c r="S672" s="6">
        <v>100</v>
      </c>
      <c r="T672" s="6">
        <v>224</v>
      </c>
      <c r="U672" s="3">
        <v>20</v>
      </c>
      <c r="V672" s="4" t="s">
        <v>42</v>
      </c>
    </row>
    <row r="673" spans="1:22" ht="18" customHeight="1" x14ac:dyDescent="0.2">
      <c r="A673" s="12" t="s">
        <v>63</v>
      </c>
      <c r="B673" s="12">
        <v>2020</v>
      </c>
      <c r="C673" s="12" t="s">
        <v>2</v>
      </c>
      <c r="D673" s="12" t="s">
        <v>65</v>
      </c>
      <c r="E673" s="12" t="s">
        <v>67</v>
      </c>
      <c r="F673" s="12" t="s">
        <v>68</v>
      </c>
      <c r="G673" s="12" t="s">
        <v>64</v>
      </c>
      <c r="H673" s="12" t="s">
        <v>57</v>
      </c>
      <c r="I673" s="12" t="s">
        <v>69</v>
      </c>
      <c r="J673" s="12">
        <v>212</v>
      </c>
      <c r="K673" s="12">
        <v>303.15999999999997</v>
      </c>
      <c r="L673" s="10"/>
      <c r="N673" s="1">
        <v>2023</v>
      </c>
      <c r="O673" s="1" t="s">
        <v>8</v>
      </c>
      <c r="P673" s="1" t="s">
        <v>15</v>
      </c>
      <c r="Q673" s="5" t="s">
        <v>23</v>
      </c>
      <c r="R673" s="6">
        <v>34</v>
      </c>
      <c r="S673" s="6">
        <v>2746.08</v>
      </c>
      <c r="T673" s="6">
        <v>5126.0160000000005</v>
      </c>
      <c r="U673" s="3">
        <v>549.21600000000001</v>
      </c>
      <c r="V673" s="4" t="s">
        <v>42</v>
      </c>
    </row>
    <row r="674" spans="1:22" ht="18" customHeight="1" x14ac:dyDescent="0.2">
      <c r="A674" s="12" t="s">
        <v>59</v>
      </c>
      <c r="B674" s="12">
        <v>2020</v>
      </c>
      <c r="C674" s="12" t="s">
        <v>2</v>
      </c>
      <c r="D674" s="12" t="s">
        <v>65</v>
      </c>
      <c r="E674" s="12" t="s">
        <v>67</v>
      </c>
      <c r="F674" s="12" t="s">
        <v>68</v>
      </c>
      <c r="G674" s="12" t="s">
        <v>64</v>
      </c>
      <c r="H674" s="12" t="s">
        <v>57</v>
      </c>
      <c r="I674" s="12" t="s">
        <v>69</v>
      </c>
      <c r="J674" s="12">
        <v>140</v>
      </c>
      <c r="K674" s="12">
        <v>200.2</v>
      </c>
      <c r="L674" s="10"/>
      <c r="N674" s="1">
        <v>2023</v>
      </c>
      <c r="O674" s="1" t="s">
        <v>8</v>
      </c>
      <c r="P674" s="1" t="s">
        <v>13</v>
      </c>
      <c r="Q674" s="2" t="s">
        <v>34</v>
      </c>
      <c r="R674" s="3">
        <v>7</v>
      </c>
      <c r="S674" s="3">
        <v>240</v>
      </c>
      <c r="T674" s="3">
        <v>224</v>
      </c>
      <c r="U674" s="3">
        <v>48</v>
      </c>
      <c r="V674" s="4" t="s">
        <v>42</v>
      </c>
    </row>
    <row r="675" spans="1:22" ht="18" customHeight="1" x14ac:dyDescent="0.2">
      <c r="A675" s="12" t="s">
        <v>59</v>
      </c>
      <c r="B675" s="12">
        <v>2020</v>
      </c>
      <c r="C675" s="12" t="s">
        <v>2</v>
      </c>
      <c r="D675" s="12" t="s">
        <v>65</v>
      </c>
      <c r="E675" s="12" t="s">
        <v>67</v>
      </c>
      <c r="F675" s="12" t="s">
        <v>68</v>
      </c>
      <c r="G675" s="12" t="s">
        <v>64</v>
      </c>
      <c r="H675" s="12" t="s">
        <v>57</v>
      </c>
      <c r="I675" s="12" t="s">
        <v>69</v>
      </c>
      <c r="J675" s="12">
        <v>166</v>
      </c>
      <c r="K675" s="12">
        <v>237.38</v>
      </c>
      <c r="L675" s="10"/>
      <c r="N675" s="1">
        <v>2023</v>
      </c>
      <c r="O675" s="1" t="s">
        <v>8</v>
      </c>
      <c r="P675" s="1" t="s">
        <v>15</v>
      </c>
      <c r="Q675" s="5" t="s">
        <v>27</v>
      </c>
      <c r="R675" s="6">
        <v>3</v>
      </c>
      <c r="S675" s="6">
        <v>2746.38</v>
      </c>
      <c r="T675" s="6">
        <v>5126.576</v>
      </c>
      <c r="U675" s="3">
        <v>549.27600000000007</v>
      </c>
      <c r="V675" s="4" t="s">
        <v>42</v>
      </c>
    </row>
    <row r="676" spans="1:22" ht="18" customHeight="1" x14ac:dyDescent="0.2">
      <c r="A676" s="12" t="s">
        <v>52</v>
      </c>
      <c r="B676" s="12">
        <v>2020</v>
      </c>
      <c r="C676" s="12" t="s">
        <v>2</v>
      </c>
      <c r="D676" s="12" t="s">
        <v>65</v>
      </c>
      <c r="E676" s="12" t="s">
        <v>67</v>
      </c>
      <c r="F676" s="12" t="s">
        <v>68</v>
      </c>
      <c r="G676" s="12" t="s">
        <v>64</v>
      </c>
      <c r="H676" s="12" t="s">
        <v>57</v>
      </c>
      <c r="I676" s="12" t="s">
        <v>69</v>
      </c>
      <c r="J676" s="12">
        <v>214</v>
      </c>
      <c r="K676" s="12">
        <v>306.02</v>
      </c>
      <c r="L676" s="10"/>
      <c r="N676" s="1">
        <v>2023</v>
      </c>
      <c r="O676" s="1" t="s">
        <v>8</v>
      </c>
      <c r="P676" s="1" t="s">
        <v>32</v>
      </c>
      <c r="Q676" s="5" t="s">
        <v>32</v>
      </c>
      <c r="R676" s="6">
        <v>2</v>
      </c>
      <c r="S676" s="6">
        <v>7920</v>
      </c>
      <c r="T676" s="6">
        <v>7392</v>
      </c>
      <c r="U676" s="3">
        <v>1584</v>
      </c>
      <c r="V676" s="4" t="s">
        <v>42</v>
      </c>
    </row>
    <row r="677" spans="1:22" ht="18" customHeight="1" x14ac:dyDescent="0.2">
      <c r="A677" s="12" t="s">
        <v>52</v>
      </c>
      <c r="B677" s="12">
        <v>2020</v>
      </c>
      <c r="C677" s="12" t="s">
        <v>2</v>
      </c>
      <c r="D677" s="12" t="s">
        <v>65</v>
      </c>
      <c r="E677" s="12" t="s">
        <v>67</v>
      </c>
      <c r="F677" s="12" t="s">
        <v>68</v>
      </c>
      <c r="G677" s="12" t="s">
        <v>64</v>
      </c>
      <c r="H677" s="12" t="s">
        <v>57</v>
      </c>
      <c r="I677" s="12" t="s">
        <v>69</v>
      </c>
      <c r="J677" s="12">
        <v>811</v>
      </c>
      <c r="K677" s="12">
        <v>1159.73</v>
      </c>
      <c r="L677" s="10"/>
      <c r="N677" s="1">
        <v>2023</v>
      </c>
      <c r="O677" s="1" t="s">
        <v>9</v>
      </c>
      <c r="P677" s="1" t="s">
        <v>14</v>
      </c>
      <c r="Q677" s="2" t="s">
        <v>36</v>
      </c>
      <c r="R677" s="3">
        <v>3566</v>
      </c>
      <c r="S677" s="3">
        <v>5035.0300000000007</v>
      </c>
      <c r="T677" s="3">
        <v>5126.576</v>
      </c>
      <c r="U677" s="3">
        <v>1007.0060000000002</v>
      </c>
      <c r="V677" s="4" t="s">
        <v>42</v>
      </c>
    </row>
    <row r="678" spans="1:22" ht="18" customHeight="1" x14ac:dyDescent="0.2">
      <c r="A678" s="12" t="s">
        <v>52</v>
      </c>
      <c r="B678" s="12">
        <v>2020</v>
      </c>
      <c r="C678" s="12" t="s">
        <v>2</v>
      </c>
      <c r="D678" s="12" t="s">
        <v>65</v>
      </c>
      <c r="E678" s="12" t="s">
        <v>67</v>
      </c>
      <c r="F678" s="12" t="s">
        <v>68</v>
      </c>
      <c r="G678" s="12" t="s">
        <v>64</v>
      </c>
      <c r="H678" s="12" t="s">
        <v>57</v>
      </c>
      <c r="I678" s="12" t="s">
        <v>69</v>
      </c>
      <c r="J678" s="12">
        <v>845</v>
      </c>
      <c r="K678" s="12">
        <v>1208.3499999999999</v>
      </c>
      <c r="L678" s="10"/>
      <c r="N678" s="1">
        <v>2023</v>
      </c>
      <c r="O678" s="1" t="s">
        <v>9</v>
      </c>
      <c r="P678" s="1" t="s">
        <v>14</v>
      </c>
      <c r="Q678" s="2" t="s">
        <v>37</v>
      </c>
      <c r="R678" s="3">
        <v>2498</v>
      </c>
      <c r="S678" s="3">
        <v>9200</v>
      </c>
      <c r="T678" s="3">
        <v>8960</v>
      </c>
      <c r="U678" s="3">
        <v>1840</v>
      </c>
      <c r="V678" s="4" t="s">
        <v>42</v>
      </c>
    </row>
    <row r="679" spans="1:22" ht="18" customHeight="1" x14ac:dyDescent="0.2">
      <c r="A679" s="12" t="s">
        <v>59</v>
      </c>
      <c r="B679" s="12">
        <v>2020</v>
      </c>
      <c r="C679" s="12" t="s">
        <v>2</v>
      </c>
      <c r="D679" s="12" t="s">
        <v>65</v>
      </c>
      <c r="E679" s="12" t="s">
        <v>67</v>
      </c>
      <c r="F679" s="12" t="s">
        <v>68</v>
      </c>
      <c r="G679" s="12" t="s">
        <v>64</v>
      </c>
      <c r="H679" s="12" t="s">
        <v>57</v>
      </c>
      <c r="I679" s="12" t="s">
        <v>69</v>
      </c>
      <c r="J679" s="12">
        <v>898</v>
      </c>
      <c r="K679" s="12">
        <v>1284.1399999999999</v>
      </c>
      <c r="L679" s="10"/>
      <c r="N679" s="1">
        <v>2023</v>
      </c>
      <c r="O679" s="1" t="s">
        <v>9</v>
      </c>
      <c r="P679" s="1" t="s">
        <v>13</v>
      </c>
      <c r="Q679" s="2" t="s">
        <v>35</v>
      </c>
      <c r="R679" s="3">
        <v>1245</v>
      </c>
      <c r="S679" s="3">
        <v>5263.78</v>
      </c>
      <c r="T679" s="3">
        <v>5126.4639999999999</v>
      </c>
      <c r="U679" s="3">
        <v>1052.7560000000001</v>
      </c>
      <c r="V679" s="4" t="s">
        <v>42</v>
      </c>
    </row>
    <row r="680" spans="1:22" ht="18" customHeight="1" x14ac:dyDescent="0.2">
      <c r="A680" s="12" t="s">
        <v>59</v>
      </c>
      <c r="B680" s="12">
        <v>2020</v>
      </c>
      <c r="C680" s="12" t="s">
        <v>2</v>
      </c>
      <c r="D680" s="12" t="s">
        <v>65</v>
      </c>
      <c r="E680" s="12" t="s">
        <v>67</v>
      </c>
      <c r="F680" s="12" t="s">
        <v>68</v>
      </c>
      <c r="G680" s="12" t="s">
        <v>64</v>
      </c>
      <c r="H680" s="12" t="s">
        <v>57</v>
      </c>
      <c r="I680" s="12" t="s">
        <v>69</v>
      </c>
      <c r="J680" s="12">
        <v>851</v>
      </c>
      <c r="K680" s="12">
        <v>526.24</v>
      </c>
      <c r="L680" s="10"/>
      <c r="N680" s="1">
        <v>2023</v>
      </c>
      <c r="O680" s="1" t="s">
        <v>9</v>
      </c>
      <c r="P680" s="1" t="s">
        <v>38</v>
      </c>
      <c r="Q680" s="5" t="s">
        <v>30</v>
      </c>
      <c r="R680" s="6">
        <v>644</v>
      </c>
      <c r="S680" s="6">
        <v>6605.0249999999996</v>
      </c>
      <c r="T680" s="6">
        <v>6432.72</v>
      </c>
      <c r="U680" s="3">
        <v>1321.0050000000001</v>
      </c>
      <c r="V680" s="4" t="s">
        <v>42</v>
      </c>
    </row>
    <row r="681" spans="1:22" ht="18" customHeight="1" x14ac:dyDescent="0.2">
      <c r="A681" s="12" t="s">
        <v>52</v>
      </c>
      <c r="B681" s="12">
        <v>2020</v>
      </c>
      <c r="C681" s="12" t="s">
        <v>2</v>
      </c>
      <c r="D681" s="12" t="s">
        <v>65</v>
      </c>
      <c r="E681" s="12" t="s">
        <v>67</v>
      </c>
      <c r="F681" s="12" t="s">
        <v>68</v>
      </c>
      <c r="G681" s="12" t="s">
        <v>64</v>
      </c>
      <c r="H681" s="12" t="s">
        <v>57</v>
      </c>
      <c r="I681" s="12" t="s">
        <v>69</v>
      </c>
      <c r="J681" s="12">
        <v>884</v>
      </c>
      <c r="K681" s="12">
        <v>526.24</v>
      </c>
      <c r="L681" s="10"/>
      <c r="N681" s="1">
        <v>2023</v>
      </c>
      <c r="O681" s="1" t="s">
        <v>9</v>
      </c>
      <c r="P681" s="1" t="s">
        <v>12</v>
      </c>
      <c r="Q681" s="5" t="s">
        <v>29</v>
      </c>
      <c r="R681" s="6">
        <v>643</v>
      </c>
      <c r="S681" s="6">
        <v>8400</v>
      </c>
      <c r="T681" s="6">
        <v>7840</v>
      </c>
      <c r="U681" s="3">
        <v>1680</v>
      </c>
      <c r="V681" s="4" t="s">
        <v>42</v>
      </c>
    </row>
    <row r="682" spans="1:22" ht="18" customHeight="1" x14ac:dyDescent="0.2">
      <c r="A682" s="12" t="s">
        <v>52</v>
      </c>
      <c r="B682" s="12">
        <v>2020</v>
      </c>
      <c r="C682" s="12" t="s">
        <v>2</v>
      </c>
      <c r="D682" s="12" t="s">
        <v>65</v>
      </c>
      <c r="E682" s="12" t="s">
        <v>67</v>
      </c>
      <c r="F682" s="12" t="s">
        <v>68</v>
      </c>
      <c r="G682" s="12" t="s">
        <v>64</v>
      </c>
      <c r="H682" s="12" t="s">
        <v>57</v>
      </c>
      <c r="I682" s="12" t="s">
        <v>69</v>
      </c>
      <c r="J682" s="12">
        <v>141</v>
      </c>
      <c r="K682" s="12">
        <v>201.63</v>
      </c>
      <c r="L682" s="10"/>
      <c r="N682" s="1">
        <v>2023</v>
      </c>
      <c r="O682" s="1" t="s">
        <v>9</v>
      </c>
      <c r="P682" s="1" t="s">
        <v>38</v>
      </c>
      <c r="Q682" s="5" t="s">
        <v>31</v>
      </c>
      <c r="R682" s="6">
        <v>455</v>
      </c>
      <c r="S682" s="6">
        <v>5494.3200000000006</v>
      </c>
      <c r="T682" s="6">
        <v>5128.0320000000002</v>
      </c>
      <c r="U682" s="3">
        <v>1098.8640000000003</v>
      </c>
      <c r="V682" s="4" t="s">
        <v>42</v>
      </c>
    </row>
    <row r="683" spans="1:22" ht="18" customHeight="1" x14ac:dyDescent="0.2">
      <c r="A683" s="12" t="s">
        <v>59</v>
      </c>
      <c r="B683" s="12">
        <v>2020</v>
      </c>
      <c r="C683" s="12" t="s">
        <v>2</v>
      </c>
      <c r="D683" s="12" t="s">
        <v>65</v>
      </c>
      <c r="E683" s="12" t="s">
        <v>67</v>
      </c>
      <c r="F683" s="12" t="s">
        <v>68</v>
      </c>
      <c r="G683" s="12" t="s">
        <v>64</v>
      </c>
      <c r="H683" s="12" t="s">
        <v>57</v>
      </c>
      <c r="I683" s="12" t="s">
        <v>69</v>
      </c>
      <c r="J683" s="12">
        <v>211</v>
      </c>
      <c r="K683" s="12">
        <v>301.73</v>
      </c>
      <c r="L683" s="10"/>
      <c r="N683" s="1">
        <v>2023</v>
      </c>
      <c r="O683" s="1" t="s">
        <v>9</v>
      </c>
      <c r="P683" s="1" t="s">
        <v>12</v>
      </c>
      <c r="Q683" s="5" t="s">
        <v>28</v>
      </c>
      <c r="R683" s="7">
        <v>345</v>
      </c>
      <c r="S683" s="7">
        <v>8400</v>
      </c>
      <c r="T683" s="7">
        <v>7840</v>
      </c>
      <c r="U683" s="3">
        <v>1680</v>
      </c>
      <c r="V683" s="4" t="s">
        <v>42</v>
      </c>
    </row>
    <row r="684" spans="1:22" ht="18" customHeight="1" x14ac:dyDescent="0.2">
      <c r="A684" s="12" t="s">
        <v>59</v>
      </c>
      <c r="B684" s="12">
        <v>2020</v>
      </c>
      <c r="C684" s="12" t="s">
        <v>2</v>
      </c>
      <c r="D684" s="12" t="s">
        <v>65</v>
      </c>
      <c r="E684" s="12" t="s">
        <v>67</v>
      </c>
      <c r="F684" s="12" t="s">
        <v>68</v>
      </c>
      <c r="G684" s="12" t="s">
        <v>64</v>
      </c>
      <c r="H684" s="12" t="s">
        <v>57</v>
      </c>
      <c r="I684" s="12" t="s">
        <v>69</v>
      </c>
      <c r="J684" s="12">
        <v>139</v>
      </c>
      <c r="K684" s="12">
        <v>198.76999999999998</v>
      </c>
      <c r="L684" s="10"/>
      <c r="N684" s="1">
        <v>2023</v>
      </c>
      <c r="O684" s="1" t="s">
        <v>9</v>
      </c>
      <c r="P684" s="1" t="s">
        <v>13</v>
      </c>
      <c r="Q684" s="2" t="s">
        <v>33</v>
      </c>
      <c r="R684" s="3">
        <v>122</v>
      </c>
      <c r="S684" s="3">
        <v>120</v>
      </c>
      <c r="T684" s="3">
        <v>112</v>
      </c>
      <c r="U684" s="3">
        <v>24</v>
      </c>
      <c r="V684" s="4" t="s">
        <v>42</v>
      </c>
    </row>
    <row r="685" spans="1:22" ht="18" customHeight="1" x14ac:dyDescent="0.2">
      <c r="A685" s="12" t="s">
        <v>59</v>
      </c>
      <c r="B685" s="12">
        <v>2020</v>
      </c>
      <c r="C685" s="12" t="s">
        <v>2</v>
      </c>
      <c r="D685" s="12" t="s">
        <v>65</v>
      </c>
      <c r="E685" s="12" t="s">
        <v>67</v>
      </c>
      <c r="F685" s="12" t="s">
        <v>68</v>
      </c>
      <c r="G685" s="12" t="s">
        <v>64</v>
      </c>
      <c r="H685" s="12" t="s">
        <v>57</v>
      </c>
      <c r="I685" s="12" t="s">
        <v>69</v>
      </c>
      <c r="J685" s="12">
        <v>820</v>
      </c>
      <c r="K685" s="12">
        <v>1172.5999999999999</v>
      </c>
      <c r="L685" s="10"/>
      <c r="N685" s="1">
        <v>2023</v>
      </c>
      <c r="O685" s="1" t="s">
        <v>9</v>
      </c>
      <c r="P685" s="1" t="s">
        <v>15</v>
      </c>
      <c r="Q685" s="5" t="s">
        <v>26</v>
      </c>
      <c r="R685" s="6">
        <v>78</v>
      </c>
      <c r="S685" s="6">
        <v>2517.46</v>
      </c>
      <c r="T685" s="6">
        <v>5126.4639999999999</v>
      </c>
      <c r="U685" s="3">
        <v>503.49200000000002</v>
      </c>
      <c r="V685" s="4" t="s">
        <v>42</v>
      </c>
    </row>
    <row r="686" spans="1:22" ht="18" customHeight="1" x14ac:dyDescent="0.2">
      <c r="A686" s="12" t="s">
        <v>59</v>
      </c>
      <c r="B686" s="12">
        <v>2020</v>
      </c>
      <c r="C686" s="12" t="s">
        <v>2</v>
      </c>
      <c r="D686" s="12" t="s">
        <v>65</v>
      </c>
      <c r="E686" s="12" t="s">
        <v>67</v>
      </c>
      <c r="F686" s="12" t="s">
        <v>68</v>
      </c>
      <c r="G686" s="12" t="s">
        <v>64</v>
      </c>
      <c r="H686" s="12" t="s">
        <v>57</v>
      </c>
      <c r="I686" s="12" t="s">
        <v>69</v>
      </c>
      <c r="J686" s="12">
        <v>853</v>
      </c>
      <c r="K686" s="12">
        <v>1219.79</v>
      </c>
      <c r="L686" s="10"/>
      <c r="N686" s="1">
        <v>2023</v>
      </c>
      <c r="O686" s="1" t="s">
        <v>9</v>
      </c>
      <c r="P686" s="1" t="s">
        <v>15</v>
      </c>
      <c r="Q686" s="5" t="s">
        <v>24</v>
      </c>
      <c r="R686" s="6">
        <v>76</v>
      </c>
      <c r="S686" s="6">
        <v>2517.2949999999996</v>
      </c>
      <c r="T686" s="6">
        <v>5126.1279999999997</v>
      </c>
      <c r="U686" s="3">
        <v>503.45899999999995</v>
      </c>
      <c r="V686" s="4" t="s">
        <v>42</v>
      </c>
    </row>
    <row r="687" spans="1:22" ht="18" customHeight="1" x14ac:dyDescent="0.2">
      <c r="A687" s="12" t="s">
        <v>59</v>
      </c>
      <c r="B687" s="12">
        <v>2020</v>
      </c>
      <c r="C687" s="12" t="s">
        <v>2</v>
      </c>
      <c r="D687" s="12" t="s">
        <v>65</v>
      </c>
      <c r="E687" s="12" t="s">
        <v>67</v>
      </c>
      <c r="F687" s="12" t="s">
        <v>68</v>
      </c>
      <c r="G687" s="12" t="s">
        <v>64</v>
      </c>
      <c r="H687" s="12" t="s">
        <v>57</v>
      </c>
      <c r="I687" s="12" t="s">
        <v>69</v>
      </c>
      <c r="J687" s="12">
        <v>137</v>
      </c>
      <c r="K687" s="12">
        <v>195.91</v>
      </c>
      <c r="L687" s="10"/>
      <c r="N687" s="1">
        <v>2023</v>
      </c>
      <c r="O687" s="1" t="s">
        <v>9</v>
      </c>
      <c r="P687" s="1" t="s">
        <v>15</v>
      </c>
      <c r="Q687" s="5" t="s">
        <v>25</v>
      </c>
      <c r="R687" s="6">
        <v>46</v>
      </c>
      <c r="S687" s="6">
        <v>110</v>
      </c>
      <c r="T687" s="6">
        <v>224</v>
      </c>
      <c r="U687" s="3">
        <v>22</v>
      </c>
      <c r="V687" s="4" t="s">
        <v>42</v>
      </c>
    </row>
    <row r="688" spans="1:22" ht="18" customHeight="1" x14ac:dyDescent="0.2">
      <c r="A688" s="12" t="s">
        <v>62</v>
      </c>
      <c r="B688" s="12">
        <v>2020</v>
      </c>
      <c r="C688" s="12" t="s">
        <v>4</v>
      </c>
      <c r="D688" s="12" t="s">
        <v>65</v>
      </c>
      <c r="E688" s="12" t="s">
        <v>67</v>
      </c>
      <c r="F688" s="12" t="s">
        <v>68</v>
      </c>
      <c r="G688" s="12" t="s">
        <v>64</v>
      </c>
      <c r="H688" s="12" t="s">
        <v>57</v>
      </c>
      <c r="I688" s="12" t="s">
        <v>69</v>
      </c>
      <c r="J688" s="12">
        <v>200</v>
      </c>
      <c r="K688" s="12">
        <v>286</v>
      </c>
      <c r="L688" s="10"/>
      <c r="N688" s="1">
        <v>2023</v>
      </c>
      <c r="O688" s="1" t="s">
        <v>9</v>
      </c>
      <c r="P688" s="1" t="s">
        <v>15</v>
      </c>
      <c r="Q688" s="5" t="s">
        <v>23</v>
      </c>
      <c r="R688" s="6">
        <v>34</v>
      </c>
      <c r="S688" s="6">
        <v>2517.2400000000002</v>
      </c>
      <c r="T688" s="6">
        <v>5126.0160000000005</v>
      </c>
      <c r="U688" s="3">
        <v>503.44800000000009</v>
      </c>
      <c r="V688" s="4" t="s">
        <v>42</v>
      </c>
    </row>
    <row r="689" spans="1:22" ht="18" customHeight="1" x14ac:dyDescent="0.2">
      <c r="A689" s="12" t="s">
        <v>59</v>
      </c>
      <c r="B689" s="12">
        <v>2020</v>
      </c>
      <c r="C689" s="12" t="s">
        <v>4</v>
      </c>
      <c r="D689" s="12" t="s">
        <v>65</v>
      </c>
      <c r="E689" s="12" t="s">
        <v>67</v>
      </c>
      <c r="F689" s="12" t="s">
        <v>68</v>
      </c>
      <c r="G689" s="12" t="s">
        <v>64</v>
      </c>
      <c r="H689" s="12" t="s">
        <v>57</v>
      </c>
      <c r="I689" s="12" t="s">
        <v>69</v>
      </c>
      <c r="J689" s="12">
        <v>128</v>
      </c>
      <c r="K689" s="12">
        <v>183.04</v>
      </c>
      <c r="L689" s="10"/>
      <c r="N689" s="1">
        <v>2023</v>
      </c>
      <c r="O689" s="1" t="s">
        <v>9</v>
      </c>
      <c r="P689" s="1" t="s">
        <v>13</v>
      </c>
      <c r="Q689" s="2" t="s">
        <v>34</v>
      </c>
      <c r="R689" s="3">
        <v>7</v>
      </c>
      <c r="S689" s="3">
        <v>220</v>
      </c>
      <c r="T689" s="3">
        <v>224</v>
      </c>
      <c r="U689" s="3">
        <v>44</v>
      </c>
      <c r="V689" s="4" t="s">
        <v>42</v>
      </c>
    </row>
    <row r="690" spans="1:22" ht="18" customHeight="1" x14ac:dyDescent="0.2">
      <c r="A690" s="12" t="s">
        <v>59</v>
      </c>
      <c r="B690" s="12">
        <v>2020</v>
      </c>
      <c r="C690" s="12" t="s">
        <v>4</v>
      </c>
      <c r="D690" s="12" t="s">
        <v>65</v>
      </c>
      <c r="E690" s="12" t="s">
        <v>67</v>
      </c>
      <c r="F690" s="12" t="s">
        <v>68</v>
      </c>
      <c r="G690" s="12" t="s">
        <v>64</v>
      </c>
      <c r="H690" s="12" t="s">
        <v>57</v>
      </c>
      <c r="I690" s="12" t="s">
        <v>69</v>
      </c>
      <c r="J690" s="12">
        <v>154</v>
      </c>
      <c r="K690" s="12">
        <v>220.22</v>
      </c>
      <c r="L690" s="10"/>
      <c r="N690" s="1">
        <v>2023</v>
      </c>
      <c r="O690" s="1" t="s">
        <v>9</v>
      </c>
      <c r="P690" s="1" t="s">
        <v>15</v>
      </c>
      <c r="Q690" s="5" t="s">
        <v>27</v>
      </c>
      <c r="R690" s="6">
        <v>3</v>
      </c>
      <c r="S690" s="6">
        <v>2517.5150000000003</v>
      </c>
      <c r="T690" s="6">
        <v>5126.576</v>
      </c>
      <c r="U690" s="3">
        <v>503.5030000000001</v>
      </c>
      <c r="V690" s="4" t="s">
        <v>42</v>
      </c>
    </row>
    <row r="691" spans="1:22" ht="18" customHeight="1" x14ac:dyDescent="0.2">
      <c r="A691" s="12" t="s">
        <v>59</v>
      </c>
      <c r="B691" s="12">
        <v>2020</v>
      </c>
      <c r="C691" s="12" t="s">
        <v>4</v>
      </c>
      <c r="D691" s="12" t="s">
        <v>65</v>
      </c>
      <c r="E691" s="12" t="s">
        <v>67</v>
      </c>
      <c r="F691" s="12" t="s">
        <v>68</v>
      </c>
      <c r="G691" s="12" t="s">
        <v>64</v>
      </c>
      <c r="H691" s="12" t="s">
        <v>57</v>
      </c>
      <c r="I691" s="12" t="s">
        <v>69</v>
      </c>
      <c r="J691" s="12">
        <v>202</v>
      </c>
      <c r="K691" s="12">
        <v>288.86</v>
      </c>
      <c r="L691" s="10"/>
      <c r="N691" s="1">
        <v>2023</v>
      </c>
      <c r="O691" s="1" t="s">
        <v>9</v>
      </c>
      <c r="P691" s="1" t="s">
        <v>32</v>
      </c>
      <c r="Q691" s="5" t="s">
        <v>32</v>
      </c>
      <c r="R691" s="6">
        <v>2</v>
      </c>
      <c r="S691" s="6">
        <v>7260</v>
      </c>
      <c r="T691" s="6">
        <v>7392</v>
      </c>
      <c r="U691" s="3">
        <v>1452</v>
      </c>
      <c r="V691" s="4" t="s">
        <v>42</v>
      </c>
    </row>
    <row r="692" spans="1:22" ht="18" customHeight="1" x14ac:dyDescent="0.2">
      <c r="A692" s="12" t="s">
        <v>59</v>
      </c>
      <c r="B692" s="12">
        <v>2020</v>
      </c>
      <c r="C692" s="12" t="s">
        <v>4</v>
      </c>
      <c r="D692" s="12" t="s">
        <v>65</v>
      </c>
      <c r="E692" s="12" t="s">
        <v>67</v>
      </c>
      <c r="F692" s="12" t="s">
        <v>68</v>
      </c>
      <c r="G692" s="12" t="s">
        <v>64</v>
      </c>
      <c r="H692" s="12" t="s">
        <v>57</v>
      </c>
      <c r="I692" s="12" t="s">
        <v>69</v>
      </c>
      <c r="J692" s="12">
        <v>130</v>
      </c>
      <c r="K692" s="12">
        <v>185.9</v>
      </c>
      <c r="L692" s="10"/>
      <c r="N692" s="1">
        <v>2023</v>
      </c>
      <c r="O692" s="1" t="s">
        <v>10</v>
      </c>
      <c r="P692" s="1" t="s">
        <v>14</v>
      </c>
      <c r="Q692" s="2" t="s">
        <v>36</v>
      </c>
      <c r="R692" s="3">
        <v>3566</v>
      </c>
      <c r="S692" s="3">
        <v>5263.8950000000004</v>
      </c>
      <c r="T692" s="3">
        <v>5126.576</v>
      </c>
      <c r="U692" s="3">
        <v>1052.7790000000002</v>
      </c>
      <c r="V692" s="4" t="s">
        <v>42</v>
      </c>
    </row>
    <row r="693" spans="1:22" ht="18" customHeight="1" x14ac:dyDescent="0.2">
      <c r="A693" s="12" t="s">
        <v>62</v>
      </c>
      <c r="B693" s="12">
        <v>2020</v>
      </c>
      <c r="C693" s="12" t="s">
        <v>4</v>
      </c>
      <c r="D693" s="12" t="s">
        <v>65</v>
      </c>
      <c r="E693" s="12" t="s">
        <v>67</v>
      </c>
      <c r="F693" s="12" t="s">
        <v>68</v>
      </c>
      <c r="G693" s="12" t="s">
        <v>64</v>
      </c>
      <c r="H693" s="12" t="s">
        <v>57</v>
      </c>
      <c r="I693" s="12" t="s">
        <v>69</v>
      </c>
      <c r="J693" s="12">
        <v>813</v>
      </c>
      <c r="K693" s="12">
        <v>1162.5899999999999</v>
      </c>
      <c r="L693" s="10"/>
      <c r="N693" s="1">
        <v>2023</v>
      </c>
      <c r="O693" s="1" t="s">
        <v>10</v>
      </c>
      <c r="P693" s="1" t="s">
        <v>14</v>
      </c>
      <c r="Q693" s="2" t="s">
        <v>37</v>
      </c>
      <c r="R693" s="3">
        <v>2498</v>
      </c>
      <c r="S693" s="3">
        <v>8800</v>
      </c>
      <c r="T693" s="3">
        <v>8960</v>
      </c>
      <c r="U693" s="3">
        <v>1760</v>
      </c>
      <c r="V693" s="4" t="s">
        <v>42</v>
      </c>
    </row>
    <row r="694" spans="1:22" ht="18" customHeight="1" x14ac:dyDescent="0.2">
      <c r="A694" s="12" t="s">
        <v>61</v>
      </c>
      <c r="B694" s="12">
        <v>2020</v>
      </c>
      <c r="C694" s="12" t="s">
        <v>4</v>
      </c>
      <c r="D694" s="12" t="s">
        <v>65</v>
      </c>
      <c r="E694" s="12" t="s">
        <v>67</v>
      </c>
      <c r="F694" s="12" t="s">
        <v>68</v>
      </c>
      <c r="G694" s="12" t="s">
        <v>64</v>
      </c>
      <c r="H694" s="12" t="s">
        <v>57</v>
      </c>
      <c r="I694" s="12" t="s">
        <v>69</v>
      </c>
      <c r="J694" s="12">
        <v>846</v>
      </c>
      <c r="K694" s="12">
        <v>1209.78</v>
      </c>
      <c r="L694" s="10"/>
      <c r="N694" s="1">
        <v>2023</v>
      </c>
      <c r="O694" s="1" t="s">
        <v>10</v>
      </c>
      <c r="P694" s="1" t="s">
        <v>13</v>
      </c>
      <c r="Q694" s="2" t="s">
        <v>35</v>
      </c>
      <c r="R694" s="3">
        <v>1245</v>
      </c>
      <c r="S694" s="3">
        <v>5034.92</v>
      </c>
      <c r="T694" s="3">
        <v>5126.4639999999999</v>
      </c>
      <c r="U694" s="3">
        <v>1006.984</v>
      </c>
      <c r="V694" s="4" t="s">
        <v>42</v>
      </c>
    </row>
    <row r="695" spans="1:22" ht="18" customHeight="1" x14ac:dyDescent="0.2">
      <c r="A695" s="12" t="s">
        <v>52</v>
      </c>
      <c r="B695" s="12">
        <v>2020</v>
      </c>
      <c r="C695" s="12" t="s">
        <v>4</v>
      </c>
      <c r="D695" s="12" t="s">
        <v>65</v>
      </c>
      <c r="E695" s="12" t="s">
        <v>67</v>
      </c>
      <c r="F695" s="12" t="s">
        <v>68</v>
      </c>
      <c r="G695" s="12" t="s">
        <v>64</v>
      </c>
      <c r="H695" s="12" t="s">
        <v>57</v>
      </c>
      <c r="I695" s="12" t="s">
        <v>69</v>
      </c>
      <c r="J695" s="12">
        <v>900</v>
      </c>
      <c r="K695" s="12">
        <v>1287</v>
      </c>
      <c r="L695" s="10"/>
      <c r="N695" s="1">
        <v>2023</v>
      </c>
      <c r="O695" s="1" t="s">
        <v>10</v>
      </c>
      <c r="P695" s="1" t="s">
        <v>38</v>
      </c>
      <c r="Q695" s="5" t="s">
        <v>30</v>
      </c>
      <c r="R695" s="6">
        <v>644</v>
      </c>
      <c r="S695" s="6">
        <v>22000</v>
      </c>
      <c r="T695" s="6">
        <v>6432.72</v>
      </c>
      <c r="U695" s="3">
        <v>4400</v>
      </c>
      <c r="V695" s="4" t="s">
        <v>42</v>
      </c>
    </row>
    <row r="696" spans="1:22" ht="18" customHeight="1" x14ac:dyDescent="0.2">
      <c r="A696" s="12" t="s">
        <v>52</v>
      </c>
      <c r="B696" s="12">
        <v>2020</v>
      </c>
      <c r="C696" s="12" t="s">
        <v>4</v>
      </c>
      <c r="D696" s="12" t="s">
        <v>65</v>
      </c>
      <c r="E696" s="12" t="s">
        <v>67</v>
      </c>
      <c r="F696" s="12" t="s">
        <v>68</v>
      </c>
      <c r="G696" s="12" t="s">
        <v>64</v>
      </c>
      <c r="H696" s="12" t="s">
        <v>66</v>
      </c>
      <c r="I696" s="12" t="s">
        <v>69</v>
      </c>
      <c r="J696" s="12">
        <v>853</v>
      </c>
      <c r="K696" s="12">
        <v>526.24</v>
      </c>
      <c r="L696" s="10"/>
      <c r="N696" s="1">
        <v>2023</v>
      </c>
      <c r="O696" s="1" t="s">
        <v>10</v>
      </c>
      <c r="P696" s="1" t="s">
        <v>12</v>
      </c>
      <c r="Q696" s="5" t="s">
        <v>29</v>
      </c>
      <c r="R696" s="6">
        <v>643</v>
      </c>
      <c r="S696" s="6">
        <v>7700</v>
      </c>
      <c r="T696" s="6">
        <v>7840</v>
      </c>
      <c r="U696" s="3">
        <v>1540</v>
      </c>
      <c r="V696" s="4" t="s">
        <v>42</v>
      </c>
    </row>
    <row r="697" spans="1:22" ht="18" customHeight="1" x14ac:dyDescent="0.2">
      <c r="A697" s="12" t="s">
        <v>59</v>
      </c>
      <c r="B697" s="12">
        <v>2020</v>
      </c>
      <c r="C697" s="12" t="s">
        <v>4</v>
      </c>
      <c r="D697" s="12" t="s">
        <v>65</v>
      </c>
      <c r="E697" s="12" t="s">
        <v>67</v>
      </c>
      <c r="F697" s="12" t="s">
        <v>68</v>
      </c>
      <c r="G697" s="12" t="s">
        <v>64</v>
      </c>
      <c r="H697" s="12" t="s">
        <v>66</v>
      </c>
      <c r="I697" s="12" t="s">
        <v>69</v>
      </c>
      <c r="J697" s="12">
        <v>886</v>
      </c>
      <c r="K697" s="12">
        <v>526.24</v>
      </c>
      <c r="L697" s="10"/>
      <c r="N697" s="1">
        <v>2023</v>
      </c>
      <c r="O697" s="1" t="s">
        <v>10</v>
      </c>
      <c r="P697" s="1" t="s">
        <v>38</v>
      </c>
      <c r="Q697" s="5" t="s">
        <v>31</v>
      </c>
      <c r="R697" s="6">
        <v>455</v>
      </c>
      <c r="S697" s="6">
        <v>11111</v>
      </c>
      <c r="T697" s="6">
        <v>5128.0320000000002</v>
      </c>
      <c r="U697" s="3">
        <v>2222.2000000000003</v>
      </c>
      <c r="V697" s="4" t="s">
        <v>42</v>
      </c>
    </row>
    <row r="698" spans="1:22" ht="18" customHeight="1" x14ac:dyDescent="0.2">
      <c r="A698" s="12" t="s">
        <v>62</v>
      </c>
      <c r="B698" s="12">
        <v>2020</v>
      </c>
      <c r="C698" s="12" t="s">
        <v>4</v>
      </c>
      <c r="D698" s="12" t="s">
        <v>65</v>
      </c>
      <c r="E698" s="12" t="s">
        <v>67</v>
      </c>
      <c r="F698" s="12" t="s">
        <v>68</v>
      </c>
      <c r="G698" s="12" t="s">
        <v>64</v>
      </c>
      <c r="H698" s="12" t="s">
        <v>66</v>
      </c>
      <c r="I698" s="12" t="s">
        <v>69</v>
      </c>
      <c r="J698" s="12">
        <v>129</v>
      </c>
      <c r="K698" s="12">
        <v>184.47</v>
      </c>
      <c r="L698" s="10"/>
      <c r="N698" s="1">
        <v>2023</v>
      </c>
      <c r="O698" s="1" t="s">
        <v>10</v>
      </c>
      <c r="P698" s="1" t="s">
        <v>12</v>
      </c>
      <c r="Q698" s="5" t="s">
        <v>28</v>
      </c>
      <c r="R698" s="7">
        <v>345</v>
      </c>
      <c r="S698" s="7">
        <v>7700</v>
      </c>
      <c r="T698" s="7">
        <v>7840</v>
      </c>
      <c r="U698" s="3">
        <v>1540</v>
      </c>
      <c r="V698" s="4" t="s">
        <v>42</v>
      </c>
    </row>
    <row r="699" spans="1:22" ht="18" customHeight="1" x14ac:dyDescent="0.2">
      <c r="A699" s="12" t="s">
        <v>59</v>
      </c>
      <c r="B699" s="12">
        <v>2020</v>
      </c>
      <c r="C699" s="12" t="s">
        <v>4</v>
      </c>
      <c r="D699" s="12" t="s">
        <v>65</v>
      </c>
      <c r="E699" s="12" t="s">
        <v>67</v>
      </c>
      <c r="F699" s="12" t="s">
        <v>68</v>
      </c>
      <c r="G699" s="12" t="s">
        <v>64</v>
      </c>
      <c r="H699" s="12" t="s">
        <v>66</v>
      </c>
      <c r="I699" s="12" t="s">
        <v>69</v>
      </c>
      <c r="J699" s="12">
        <v>157</v>
      </c>
      <c r="K699" s="12">
        <v>224.51</v>
      </c>
      <c r="L699" s="10"/>
      <c r="N699" s="1">
        <v>2023</v>
      </c>
      <c r="O699" s="1" t="s">
        <v>10</v>
      </c>
      <c r="P699" s="1" t="s">
        <v>13</v>
      </c>
      <c r="Q699" s="2" t="s">
        <v>33</v>
      </c>
      <c r="R699" s="3">
        <v>122</v>
      </c>
      <c r="S699" s="3">
        <v>110</v>
      </c>
      <c r="T699" s="3">
        <v>112</v>
      </c>
      <c r="U699" s="3">
        <v>22</v>
      </c>
      <c r="V699" s="4" t="s">
        <v>42</v>
      </c>
    </row>
    <row r="700" spans="1:22" ht="18" customHeight="1" x14ac:dyDescent="0.2">
      <c r="A700" s="12" t="s">
        <v>59</v>
      </c>
      <c r="B700" s="12">
        <v>2020</v>
      </c>
      <c r="C700" s="12" t="s">
        <v>4</v>
      </c>
      <c r="D700" s="12" t="s">
        <v>65</v>
      </c>
      <c r="E700" s="12" t="s">
        <v>67</v>
      </c>
      <c r="F700" s="12" t="s">
        <v>68</v>
      </c>
      <c r="G700" s="12" t="s">
        <v>64</v>
      </c>
      <c r="H700" s="12" t="s">
        <v>66</v>
      </c>
      <c r="I700" s="12" t="s">
        <v>69</v>
      </c>
      <c r="J700" s="12">
        <v>127</v>
      </c>
      <c r="K700" s="12">
        <v>181.61</v>
      </c>
      <c r="L700" s="10"/>
      <c r="N700" s="1">
        <v>2023</v>
      </c>
      <c r="O700" s="1" t="s">
        <v>10</v>
      </c>
      <c r="P700" s="1" t="s">
        <v>15</v>
      </c>
      <c r="Q700" s="5" t="s">
        <v>26</v>
      </c>
      <c r="R700" s="6">
        <v>78</v>
      </c>
      <c r="S700" s="6">
        <v>2517.46</v>
      </c>
      <c r="T700" s="6">
        <v>5126.4639999999999</v>
      </c>
      <c r="U700" s="3">
        <v>503.49200000000002</v>
      </c>
      <c r="V700" s="4" t="s">
        <v>42</v>
      </c>
    </row>
    <row r="701" spans="1:22" ht="18" customHeight="1" x14ac:dyDescent="0.2">
      <c r="A701" s="12" t="s">
        <v>59</v>
      </c>
      <c r="B701" s="12">
        <v>2020</v>
      </c>
      <c r="C701" s="12" t="s">
        <v>4</v>
      </c>
      <c r="D701" s="12" t="s">
        <v>65</v>
      </c>
      <c r="E701" s="12" t="s">
        <v>67</v>
      </c>
      <c r="F701" s="12" t="s">
        <v>68</v>
      </c>
      <c r="G701" s="12" t="s">
        <v>64</v>
      </c>
      <c r="H701" s="12" t="s">
        <v>66</v>
      </c>
      <c r="I701" s="12" t="s">
        <v>69</v>
      </c>
      <c r="J701" s="12">
        <v>822</v>
      </c>
      <c r="K701" s="12">
        <v>1175.46</v>
      </c>
      <c r="L701" s="10"/>
      <c r="N701" s="1">
        <v>2023</v>
      </c>
      <c r="O701" s="1" t="s">
        <v>10</v>
      </c>
      <c r="P701" s="1" t="s">
        <v>15</v>
      </c>
      <c r="Q701" s="5" t="s">
        <v>24</v>
      </c>
      <c r="R701" s="6">
        <v>76</v>
      </c>
      <c r="S701" s="6">
        <v>2288.4499999999998</v>
      </c>
      <c r="T701" s="6">
        <v>5126.1279999999997</v>
      </c>
      <c r="U701" s="3">
        <v>457.69</v>
      </c>
      <c r="V701" s="4" t="s">
        <v>42</v>
      </c>
    </row>
    <row r="702" spans="1:22" ht="18" customHeight="1" x14ac:dyDescent="0.2">
      <c r="A702" s="12" t="s">
        <v>52</v>
      </c>
      <c r="B702" s="12">
        <v>2020</v>
      </c>
      <c r="C702" s="12" t="s">
        <v>4</v>
      </c>
      <c r="D702" s="12" t="s">
        <v>65</v>
      </c>
      <c r="E702" s="12" t="s">
        <v>67</v>
      </c>
      <c r="F702" s="12" t="s">
        <v>68</v>
      </c>
      <c r="G702" s="12" t="s">
        <v>64</v>
      </c>
      <c r="H702" s="12" t="s">
        <v>66</v>
      </c>
      <c r="I702" s="12" t="s">
        <v>69</v>
      </c>
      <c r="J702" s="12">
        <v>855</v>
      </c>
      <c r="K702" s="12">
        <v>1222.6500000000001</v>
      </c>
      <c r="L702" s="10"/>
      <c r="N702" s="1">
        <v>2023</v>
      </c>
      <c r="O702" s="1" t="s">
        <v>10</v>
      </c>
      <c r="P702" s="1" t="s">
        <v>15</v>
      </c>
      <c r="Q702" s="5" t="s">
        <v>25</v>
      </c>
      <c r="R702" s="6">
        <v>46</v>
      </c>
      <c r="S702" s="6">
        <v>100</v>
      </c>
      <c r="T702" s="6">
        <v>224</v>
      </c>
      <c r="U702" s="3">
        <v>20</v>
      </c>
      <c r="V702" s="4" t="s">
        <v>42</v>
      </c>
    </row>
    <row r="703" spans="1:22" ht="18" customHeight="1" x14ac:dyDescent="0.2">
      <c r="A703" s="12" t="s">
        <v>52</v>
      </c>
      <c r="B703" s="12">
        <v>2020</v>
      </c>
      <c r="C703" s="12" t="s">
        <v>10</v>
      </c>
      <c r="D703" s="12" t="s">
        <v>65</v>
      </c>
      <c r="E703" s="12" t="s">
        <v>67</v>
      </c>
      <c r="F703" s="12" t="s">
        <v>68</v>
      </c>
      <c r="G703" s="12" t="s">
        <v>64</v>
      </c>
      <c r="H703" s="12" t="s">
        <v>66</v>
      </c>
      <c r="I703" s="12" t="s">
        <v>69</v>
      </c>
      <c r="J703" s="12">
        <v>368</v>
      </c>
      <c r="K703" s="12">
        <v>526.24</v>
      </c>
      <c r="L703" s="10"/>
      <c r="N703" s="1">
        <v>2023</v>
      </c>
      <c r="O703" s="1" t="s">
        <v>10</v>
      </c>
      <c r="P703" s="1" t="s">
        <v>15</v>
      </c>
      <c r="Q703" s="5" t="s">
        <v>23</v>
      </c>
      <c r="R703" s="6">
        <v>34</v>
      </c>
      <c r="S703" s="6">
        <v>2288.4</v>
      </c>
      <c r="T703" s="6">
        <v>5126.0160000000005</v>
      </c>
      <c r="U703" s="3">
        <v>457.68000000000006</v>
      </c>
      <c r="V703" s="4" t="s">
        <v>42</v>
      </c>
    </row>
    <row r="704" spans="1:22" ht="18" customHeight="1" x14ac:dyDescent="0.2">
      <c r="A704" s="12" t="s">
        <v>52</v>
      </c>
      <c r="B704" s="12">
        <v>2020</v>
      </c>
      <c r="C704" s="12" t="s">
        <v>10</v>
      </c>
      <c r="D704" s="12" t="s">
        <v>65</v>
      </c>
      <c r="E704" s="12" t="s">
        <v>67</v>
      </c>
      <c r="F704" s="12" t="s">
        <v>68</v>
      </c>
      <c r="G704" s="12" t="s">
        <v>64</v>
      </c>
      <c r="H704" s="12" t="s">
        <v>66</v>
      </c>
      <c r="I704" s="12" t="s">
        <v>69</v>
      </c>
      <c r="J704" s="12">
        <v>170</v>
      </c>
      <c r="K704" s="12">
        <v>243.1</v>
      </c>
      <c r="L704" s="10"/>
      <c r="N704" s="1">
        <v>2023</v>
      </c>
      <c r="O704" s="1" t="s">
        <v>10</v>
      </c>
      <c r="P704" s="1" t="s">
        <v>13</v>
      </c>
      <c r="Q704" s="2" t="s">
        <v>34</v>
      </c>
      <c r="R704" s="3">
        <v>7</v>
      </c>
      <c r="S704" s="3">
        <v>200</v>
      </c>
      <c r="T704" s="3">
        <v>224</v>
      </c>
      <c r="U704" s="3">
        <v>40</v>
      </c>
      <c r="V704" s="4" t="s">
        <v>42</v>
      </c>
    </row>
    <row r="705" spans="1:22" ht="18" customHeight="1" x14ac:dyDescent="0.2">
      <c r="A705" s="12" t="s">
        <v>59</v>
      </c>
      <c r="B705" s="12">
        <v>2020</v>
      </c>
      <c r="C705" s="12" t="s">
        <v>10</v>
      </c>
      <c r="D705" s="12" t="s">
        <v>65</v>
      </c>
      <c r="E705" s="12" t="s">
        <v>67</v>
      </c>
      <c r="F705" s="12" t="s">
        <v>68</v>
      </c>
      <c r="G705" s="12" t="s">
        <v>64</v>
      </c>
      <c r="H705" s="12" t="s">
        <v>66</v>
      </c>
      <c r="I705" s="12" t="s">
        <v>69</v>
      </c>
      <c r="J705" s="12">
        <v>344</v>
      </c>
      <c r="K705" s="12">
        <v>491.91999999999996</v>
      </c>
      <c r="L705" s="10"/>
      <c r="N705" s="1">
        <v>2023</v>
      </c>
      <c r="O705" s="1" t="s">
        <v>10</v>
      </c>
      <c r="P705" s="1" t="s">
        <v>15</v>
      </c>
      <c r="Q705" s="5" t="s">
        <v>27</v>
      </c>
      <c r="R705" s="6">
        <v>3</v>
      </c>
      <c r="S705" s="6">
        <v>2288.65</v>
      </c>
      <c r="T705" s="6">
        <v>5126.576</v>
      </c>
      <c r="U705" s="3">
        <v>457.73</v>
      </c>
      <c r="V705" s="4" t="s">
        <v>42</v>
      </c>
    </row>
    <row r="706" spans="1:22" ht="18" customHeight="1" x14ac:dyDescent="0.2">
      <c r="A706" s="12" t="s">
        <v>59</v>
      </c>
      <c r="B706" s="12">
        <v>2020</v>
      </c>
      <c r="C706" s="12" t="s">
        <v>10</v>
      </c>
      <c r="D706" s="12" t="s">
        <v>65</v>
      </c>
      <c r="E706" s="12" t="s">
        <v>67</v>
      </c>
      <c r="F706" s="12" t="s">
        <v>68</v>
      </c>
      <c r="G706" s="12" t="s">
        <v>64</v>
      </c>
      <c r="H706" s="12" t="s">
        <v>66</v>
      </c>
      <c r="I706" s="12" t="s">
        <v>69</v>
      </c>
      <c r="J706" s="12">
        <v>370</v>
      </c>
      <c r="K706" s="12">
        <v>529.1</v>
      </c>
      <c r="L706" s="10"/>
      <c r="N706" s="1">
        <v>2023</v>
      </c>
      <c r="O706" s="1" t="s">
        <v>10</v>
      </c>
      <c r="P706" s="1" t="s">
        <v>32</v>
      </c>
      <c r="Q706" s="5" t="s">
        <v>32</v>
      </c>
      <c r="R706" s="6">
        <v>2</v>
      </c>
      <c r="S706" s="6">
        <v>6600</v>
      </c>
      <c r="T706" s="6">
        <v>7392</v>
      </c>
      <c r="U706" s="3">
        <v>1320</v>
      </c>
      <c r="V706" s="4" t="s">
        <v>42</v>
      </c>
    </row>
    <row r="707" spans="1:22" ht="18" customHeight="1" x14ac:dyDescent="0.2">
      <c r="A707" s="12" t="s">
        <v>63</v>
      </c>
      <c r="B707" s="12">
        <v>2020</v>
      </c>
      <c r="C707" s="12" t="s">
        <v>10</v>
      </c>
      <c r="D707" s="12" t="s">
        <v>65</v>
      </c>
      <c r="E707" s="12" t="s">
        <v>67</v>
      </c>
      <c r="F707" s="12" t="s">
        <v>68</v>
      </c>
      <c r="G707" s="12" t="s">
        <v>64</v>
      </c>
      <c r="H707" s="12" t="s">
        <v>66</v>
      </c>
      <c r="I707" s="12" t="s">
        <v>69</v>
      </c>
      <c r="J707" s="12">
        <v>172</v>
      </c>
      <c r="K707" s="12">
        <v>245.95999999999998</v>
      </c>
      <c r="L707" s="10"/>
      <c r="N707" s="1">
        <v>2023</v>
      </c>
      <c r="O707" s="1" t="s">
        <v>11</v>
      </c>
      <c r="P707" s="1" t="s">
        <v>14</v>
      </c>
      <c r="Q707" s="2" t="s">
        <v>36</v>
      </c>
      <c r="R707" s="3">
        <v>3566</v>
      </c>
      <c r="S707" s="3">
        <v>4577.3</v>
      </c>
      <c r="T707" s="3">
        <v>5126.576</v>
      </c>
      <c r="U707" s="3">
        <v>915.46</v>
      </c>
      <c r="V707" s="4" t="s">
        <v>42</v>
      </c>
    </row>
    <row r="708" spans="1:22" ht="18" customHeight="1" x14ac:dyDescent="0.2">
      <c r="A708" s="12" t="s">
        <v>61</v>
      </c>
      <c r="B708" s="12">
        <v>2020</v>
      </c>
      <c r="C708" s="12" t="s">
        <v>10</v>
      </c>
      <c r="D708" s="12" t="s">
        <v>65</v>
      </c>
      <c r="E708" s="12" t="s">
        <v>67</v>
      </c>
      <c r="F708" s="12" t="s">
        <v>68</v>
      </c>
      <c r="G708" s="12" t="s">
        <v>64</v>
      </c>
      <c r="H708" s="12" t="s">
        <v>66</v>
      </c>
      <c r="I708" s="12" t="s">
        <v>69</v>
      </c>
      <c r="J708" s="12">
        <v>340</v>
      </c>
      <c r="K708" s="12">
        <v>486.2</v>
      </c>
      <c r="L708" s="10"/>
      <c r="N708" s="1">
        <v>2023</v>
      </c>
      <c r="O708" s="1" t="s">
        <v>11</v>
      </c>
      <c r="P708" s="1" t="s">
        <v>14</v>
      </c>
      <c r="Q708" s="2" t="s">
        <v>37</v>
      </c>
      <c r="R708" s="3">
        <v>2498</v>
      </c>
      <c r="S708" s="3">
        <v>8000</v>
      </c>
      <c r="T708" s="3">
        <v>8960</v>
      </c>
      <c r="U708" s="3">
        <v>1600</v>
      </c>
      <c r="V708" s="4" t="s">
        <v>42</v>
      </c>
    </row>
    <row r="709" spans="1:22" ht="18" customHeight="1" x14ac:dyDescent="0.2">
      <c r="A709" s="12" t="s">
        <v>59</v>
      </c>
      <c r="B709" s="12">
        <v>2020</v>
      </c>
      <c r="C709" s="12" t="s">
        <v>10</v>
      </c>
      <c r="D709" s="12" t="s">
        <v>65</v>
      </c>
      <c r="E709" s="12" t="s">
        <v>67</v>
      </c>
      <c r="F709" s="12" t="s">
        <v>68</v>
      </c>
      <c r="G709" s="12" t="s">
        <v>64</v>
      </c>
      <c r="H709" s="12" t="s">
        <v>66</v>
      </c>
      <c r="I709" s="12" t="s">
        <v>69</v>
      </c>
      <c r="J709" s="12">
        <v>852</v>
      </c>
      <c r="K709" s="12">
        <v>1218.3600000000001</v>
      </c>
      <c r="L709" s="10"/>
      <c r="N709" s="1">
        <v>2023</v>
      </c>
      <c r="O709" s="1" t="s">
        <v>11</v>
      </c>
      <c r="P709" s="1" t="s">
        <v>13</v>
      </c>
      <c r="Q709" s="2" t="s">
        <v>35</v>
      </c>
      <c r="R709" s="3">
        <v>1245</v>
      </c>
      <c r="S709" s="3">
        <v>4577.2</v>
      </c>
      <c r="T709" s="3">
        <v>5126.4639999999999</v>
      </c>
      <c r="U709" s="3">
        <v>915.44</v>
      </c>
      <c r="V709" s="4" t="s">
        <v>42</v>
      </c>
    </row>
    <row r="710" spans="1:22" ht="18" customHeight="1" x14ac:dyDescent="0.2">
      <c r="A710" s="12" t="s">
        <v>59</v>
      </c>
      <c r="B710" s="12">
        <v>2020</v>
      </c>
      <c r="C710" s="12" t="s">
        <v>10</v>
      </c>
      <c r="D710" s="12" t="s">
        <v>65</v>
      </c>
      <c r="E710" s="12" t="s">
        <v>67</v>
      </c>
      <c r="F710" s="12" t="s">
        <v>68</v>
      </c>
      <c r="G710" s="12" t="s">
        <v>64</v>
      </c>
      <c r="H710" s="12" t="s">
        <v>66</v>
      </c>
      <c r="I710" s="12" t="s">
        <v>69</v>
      </c>
      <c r="J710" s="12">
        <v>905</v>
      </c>
      <c r="K710" s="12">
        <v>1294.1500000000001</v>
      </c>
      <c r="L710" s="10"/>
      <c r="N710" s="1">
        <v>2023</v>
      </c>
      <c r="O710" s="1" t="s">
        <v>11</v>
      </c>
      <c r="P710" s="1" t="s">
        <v>38</v>
      </c>
      <c r="Q710" s="5" t="s">
        <v>30</v>
      </c>
      <c r="R710" s="6">
        <v>644</v>
      </c>
      <c r="S710" s="6">
        <v>5743.5</v>
      </c>
      <c r="T710" s="6">
        <v>6432.72</v>
      </c>
      <c r="U710" s="3">
        <v>1148.7</v>
      </c>
      <c r="V710" s="4" t="s">
        <v>42</v>
      </c>
    </row>
    <row r="711" spans="1:22" ht="18" customHeight="1" x14ac:dyDescent="0.2">
      <c r="A711" s="12" t="s">
        <v>59</v>
      </c>
      <c r="B711" s="12">
        <v>2020</v>
      </c>
      <c r="C711" s="12" t="s">
        <v>10</v>
      </c>
      <c r="D711" s="12" t="s">
        <v>65</v>
      </c>
      <c r="E711" s="12" t="s">
        <v>67</v>
      </c>
      <c r="F711" s="12" t="s">
        <v>68</v>
      </c>
      <c r="G711" s="12" t="s">
        <v>64</v>
      </c>
      <c r="H711" s="12" t="s">
        <v>66</v>
      </c>
      <c r="I711" s="12" t="s">
        <v>69</v>
      </c>
      <c r="J711" s="12">
        <v>858</v>
      </c>
      <c r="K711" s="12">
        <v>526.24</v>
      </c>
      <c r="L711" s="10"/>
      <c r="N711" s="1">
        <v>2023</v>
      </c>
      <c r="O711" s="1" t="s">
        <v>11</v>
      </c>
      <c r="P711" s="1" t="s">
        <v>12</v>
      </c>
      <c r="Q711" s="5" t="s">
        <v>29</v>
      </c>
      <c r="R711" s="6">
        <v>643</v>
      </c>
      <c r="S711" s="6">
        <v>7000</v>
      </c>
      <c r="T711" s="6">
        <v>7840</v>
      </c>
      <c r="U711" s="3">
        <v>1400</v>
      </c>
      <c r="V711" s="4" t="s">
        <v>42</v>
      </c>
    </row>
    <row r="712" spans="1:22" ht="18" customHeight="1" x14ac:dyDescent="0.2">
      <c r="A712" s="12" t="s">
        <v>52</v>
      </c>
      <c r="B712" s="12">
        <v>2020</v>
      </c>
      <c r="C712" s="12" t="s">
        <v>10</v>
      </c>
      <c r="D712" s="12" t="s">
        <v>65</v>
      </c>
      <c r="E712" s="12" t="s">
        <v>67</v>
      </c>
      <c r="F712" s="12" t="s">
        <v>68</v>
      </c>
      <c r="G712" s="12" t="s">
        <v>64</v>
      </c>
      <c r="H712" s="12" t="s">
        <v>66</v>
      </c>
      <c r="I712" s="12" t="s">
        <v>69</v>
      </c>
      <c r="J712" s="12">
        <v>171</v>
      </c>
      <c r="K712" s="12">
        <v>526.24</v>
      </c>
      <c r="L712" s="10"/>
      <c r="N712" s="1">
        <v>2023</v>
      </c>
      <c r="O712" s="1" t="s">
        <v>11</v>
      </c>
      <c r="P712" s="1" t="s">
        <v>38</v>
      </c>
      <c r="Q712" s="5" t="s">
        <v>31</v>
      </c>
      <c r="R712" s="6">
        <v>455</v>
      </c>
      <c r="S712" s="6">
        <v>4578.6000000000004</v>
      </c>
      <c r="T712" s="6">
        <v>5128.0320000000002</v>
      </c>
      <c r="U712" s="3">
        <v>915.72000000000014</v>
      </c>
      <c r="V712" s="4" t="s">
        <v>42</v>
      </c>
    </row>
    <row r="713" spans="1:22" ht="18" customHeight="1" x14ac:dyDescent="0.2">
      <c r="A713" s="12" t="s">
        <v>61</v>
      </c>
      <c r="B713" s="12">
        <v>2020</v>
      </c>
      <c r="C713" s="12" t="s">
        <v>10</v>
      </c>
      <c r="D713" s="12" t="s">
        <v>65</v>
      </c>
      <c r="E713" s="12" t="s">
        <v>67</v>
      </c>
      <c r="F713" s="12" t="s">
        <v>68</v>
      </c>
      <c r="G713" s="12" t="s">
        <v>64</v>
      </c>
      <c r="H713" s="12" t="s">
        <v>66</v>
      </c>
      <c r="I713" s="12" t="s">
        <v>69</v>
      </c>
      <c r="J713" s="12">
        <v>367</v>
      </c>
      <c r="K713" s="12">
        <v>524.80999999999995</v>
      </c>
      <c r="L713" s="10"/>
      <c r="N713" s="1">
        <v>2023</v>
      </c>
      <c r="O713" s="1" t="s">
        <v>11</v>
      </c>
      <c r="P713" s="1" t="s">
        <v>12</v>
      </c>
      <c r="Q713" s="5" t="s">
        <v>28</v>
      </c>
      <c r="R713" s="7">
        <v>345</v>
      </c>
      <c r="S713" s="7">
        <v>7000</v>
      </c>
      <c r="T713" s="7">
        <v>7840</v>
      </c>
      <c r="U713" s="3">
        <v>1400</v>
      </c>
      <c r="V713" s="4" t="s">
        <v>42</v>
      </c>
    </row>
    <row r="714" spans="1:22" ht="18" customHeight="1" x14ac:dyDescent="0.2">
      <c r="A714" s="12" t="s">
        <v>52</v>
      </c>
      <c r="B714" s="12">
        <v>2020</v>
      </c>
      <c r="C714" s="12" t="s">
        <v>10</v>
      </c>
      <c r="D714" s="12" t="s">
        <v>65</v>
      </c>
      <c r="E714" s="12" t="s">
        <v>67</v>
      </c>
      <c r="F714" s="12" t="s">
        <v>68</v>
      </c>
      <c r="G714" s="12" t="s">
        <v>64</v>
      </c>
      <c r="H714" s="12" t="s">
        <v>66</v>
      </c>
      <c r="I714" s="12" t="s">
        <v>69</v>
      </c>
      <c r="J714" s="12">
        <v>169</v>
      </c>
      <c r="K714" s="12">
        <v>241.67000000000002</v>
      </c>
      <c r="L714" s="10"/>
      <c r="N714" s="1">
        <v>2023</v>
      </c>
      <c r="O714" s="1" t="s">
        <v>11</v>
      </c>
      <c r="P714" s="1" t="s">
        <v>13</v>
      </c>
      <c r="Q714" s="2" t="s">
        <v>33</v>
      </c>
      <c r="R714" s="3">
        <v>122</v>
      </c>
      <c r="S714" s="3">
        <v>100</v>
      </c>
      <c r="T714" s="3">
        <v>112</v>
      </c>
      <c r="U714" s="3">
        <v>20</v>
      </c>
      <c r="V714" s="4" t="s">
        <v>42</v>
      </c>
    </row>
    <row r="715" spans="1:22" ht="18" customHeight="1" x14ac:dyDescent="0.2">
      <c r="A715" s="12" t="s">
        <v>59</v>
      </c>
      <c r="B715" s="12">
        <v>2020</v>
      </c>
      <c r="C715" s="12" t="s">
        <v>10</v>
      </c>
      <c r="D715" s="12" t="s">
        <v>65</v>
      </c>
      <c r="E715" s="12" t="s">
        <v>67</v>
      </c>
      <c r="F715" s="12" t="s">
        <v>68</v>
      </c>
      <c r="G715" s="12" t="s">
        <v>64</v>
      </c>
      <c r="H715" s="12" t="s">
        <v>66</v>
      </c>
      <c r="I715" s="12" t="s">
        <v>69</v>
      </c>
      <c r="J715" s="12">
        <v>343</v>
      </c>
      <c r="K715" s="12">
        <v>490.49</v>
      </c>
      <c r="L715" s="10"/>
      <c r="N715" s="1">
        <v>2023</v>
      </c>
      <c r="O715" s="1" t="s">
        <v>11</v>
      </c>
      <c r="P715" s="1" t="s">
        <v>15</v>
      </c>
      <c r="Q715" s="5" t="s">
        <v>26</v>
      </c>
      <c r="R715" s="6">
        <v>78</v>
      </c>
      <c r="S715" s="6">
        <v>2288.6</v>
      </c>
      <c r="T715" s="6">
        <v>5126.4639999999999</v>
      </c>
      <c r="U715" s="3">
        <v>457.72</v>
      </c>
      <c r="V715" s="4" t="s">
        <v>42</v>
      </c>
    </row>
    <row r="716" spans="1:22" ht="18" customHeight="1" x14ac:dyDescent="0.2">
      <c r="A716" s="12" t="s">
        <v>59</v>
      </c>
      <c r="B716" s="12">
        <v>2020</v>
      </c>
      <c r="C716" s="12" t="s">
        <v>10</v>
      </c>
      <c r="D716" s="12" t="s">
        <v>65</v>
      </c>
      <c r="E716" s="12" t="s">
        <v>67</v>
      </c>
      <c r="F716" s="12" t="s">
        <v>68</v>
      </c>
      <c r="G716" s="12" t="s">
        <v>64</v>
      </c>
      <c r="H716" s="12" t="s">
        <v>66</v>
      </c>
      <c r="I716" s="12" t="s">
        <v>69</v>
      </c>
      <c r="J716" s="12">
        <v>827</v>
      </c>
      <c r="K716" s="12">
        <v>1182.6100000000001</v>
      </c>
      <c r="L716" s="10"/>
      <c r="N716" s="1">
        <v>2023</v>
      </c>
      <c r="O716" s="1" t="s">
        <v>11</v>
      </c>
      <c r="P716" s="1" t="s">
        <v>15</v>
      </c>
      <c r="Q716" s="5" t="s">
        <v>24</v>
      </c>
      <c r="R716" s="6">
        <v>76</v>
      </c>
      <c r="S716" s="6">
        <v>2288.4499999999998</v>
      </c>
      <c r="T716" s="6">
        <v>5126.1279999999997</v>
      </c>
      <c r="U716" s="3">
        <v>457.69</v>
      </c>
      <c r="V716" s="4" t="s">
        <v>42</v>
      </c>
    </row>
    <row r="717" spans="1:22" ht="18" customHeight="1" x14ac:dyDescent="0.2">
      <c r="A717" s="12" t="s">
        <v>52</v>
      </c>
      <c r="B717" s="12">
        <v>2020</v>
      </c>
      <c r="C717" s="12" t="s">
        <v>10</v>
      </c>
      <c r="D717" s="12" t="s">
        <v>65</v>
      </c>
      <c r="E717" s="12" t="s">
        <v>67</v>
      </c>
      <c r="F717" s="12" t="s">
        <v>68</v>
      </c>
      <c r="G717" s="12" t="s">
        <v>64</v>
      </c>
      <c r="H717" s="12" t="s">
        <v>66</v>
      </c>
      <c r="I717" s="12" t="s">
        <v>69</v>
      </c>
      <c r="J717" s="12">
        <v>341</v>
      </c>
      <c r="K717" s="12">
        <v>487.63</v>
      </c>
      <c r="L717" s="10"/>
      <c r="N717" s="1">
        <v>2023</v>
      </c>
      <c r="O717" s="1" t="s">
        <v>11</v>
      </c>
      <c r="P717" s="1" t="s">
        <v>15</v>
      </c>
      <c r="Q717" s="5" t="s">
        <v>25</v>
      </c>
      <c r="R717" s="6">
        <v>46</v>
      </c>
      <c r="S717" s="6">
        <v>100</v>
      </c>
      <c r="T717" s="6">
        <v>224</v>
      </c>
      <c r="U717" s="3">
        <v>20</v>
      </c>
      <c r="V717" s="4" t="s">
        <v>42</v>
      </c>
    </row>
    <row r="718" spans="1:22" ht="18" customHeight="1" x14ac:dyDescent="0.2">
      <c r="A718" s="12" t="s">
        <v>59</v>
      </c>
      <c r="B718" s="12">
        <v>2020</v>
      </c>
      <c r="C718" s="12" t="s">
        <v>9</v>
      </c>
      <c r="D718" s="12" t="s">
        <v>65</v>
      </c>
      <c r="E718" s="12" t="s">
        <v>67</v>
      </c>
      <c r="F718" s="12" t="s">
        <v>68</v>
      </c>
      <c r="G718" s="12" t="s">
        <v>64</v>
      </c>
      <c r="H718" s="12" t="s">
        <v>66</v>
      </c>
      <c r="I718" s="12" t="s">
        <v>69</v>
      </c>
      <c r="J718" s="12">
        <v>128</v>
      </c>
      <c r="K718" s="12">
        <v>183.04</v>
      </c>
      <c r="L718" s="10"/>
      <c r="N718" s="1">
        <v>2023</v>
      </c>
      <c r="O718" s="1" t="s">
        <v>11</v>
      </c>
      <c r="P718" s="1" t="s">
        <v>15</v>
      </c>
      <c r="Q718" s="5" t="s">
        <v>23</v>
      </c>
      <c r="R718" s="6">
        <v>34</v>
      </c>
      <c r="S718" s="6">
        <v>2288.4</v>
      </c>
      <c r="T718" s="6">
        <v>5126.0160000000005</v>
      </c>
      <c r="U718" s="3">
        <v>457.68000000000006</v>
      </c>
      <c r="V718" s="4" t="s">
        <v>42</v>
      </c>
    </row>
    <row r="719" spans="1:22" ht="18" customHeight="1" x14ac:dyDescent="0.2">
      <c r="A719" s="12" t="s">
        <v>59</v>
      </c>
      <c r="B719" s="12">
        <v>2020</v>
      </c>
      <c r="C719" s="12" t="s">
        <v>9</v>
      </c>
      <c r="D719" s="12" t="s">
        <v>65</v>
      </c>
      <c r="E719" s="12" t="s">
        <v>67</v>
      </c>
      <c r="F719" s="12" t="s">
        <v>68</v>
      </c>
      <c r="G719" s="12" t="s">
        <v>64</v>
      </c>
      <c r="H719" s="12" t="s">
        <v>66</v>
      </c>
      <c r="I719" s="12" t="s">
        <v>69</v>
      </c>
      <c r="J719" s="12">
        <v>176</v>
      </c>
      <c r="K719" s="12">
        <v>251.68</v>
      </c>
      <c r="L719" s="10"/>
      <c r="N719" s="1">
        <v>2023</v>
      </c>
      <c r="O719" s="1" t="s">
        <v>11</v>
      </c>
      <c r="P719" s="1" t="s">
        <v>13</v>
      </c>
      <c r="Q719" s="2" t="s">
        <v>34</v>
      </c>
      <c r="R719" s="3">
        <v>7</v>
      </c>
      <c r="S719" s="3">
        <v>200</v>
      </c>
      <c r="T719" s="3">
        <v>224</v>
      </c>
      <c r="U719" s="3">
        <v>40</v>
      </c>
      <c r="V719" s="4" t="s">
        <v>42</v>
      </c>
    </row>
    <row r="720" spans="1:22" ht="18" customHeight="1" x14ac:dyDescent="0.2">
      <c r="A720" s="12" t="s">
        <v>59</v>
      </c>
      <c r="B720" s="12">
        <v>2020</v>
      </c>
      <c r="C720" s="12" t="s">
        <v>9</v>
      </c>
      <c r="D720" s="12" t="s">
        <v>65</v>
      </c>
      <c r="E720" s="12" t="s">
        <v>67</v>
      </c>
      <c r="F720" s="12" t="s">
        <v>68</v>
      </c>
      <c r="G720" s="12" t="s">
        <v>64</v>
      </c>
      <c r="H720" s="12" t="s">
        <v>66</v>
      </c>
      <c r="I720" s="12" t="s">
        <v>69</v>
      </c>
      <c r="J720" s="12">
        <v>350</v>
      </c>
      <c r="K720" s="12">
        <v>500.5</v>
      </c>
      <c r="L720" s="10"/>
      <c r="N720" s="1">
        <v>2023</v>
      </c>
      <c r="O720" s="1" t="s">
        <v>11</v>
      </c>
      <c r="P720" s="1" t="s">
        <v>15</v>
      </c>
      <c r="Q720" s="5" t="s">
        <v>27</v>
      </c>
      <c r="R720" s="6">
        <v>3</v>
      </c>
      <c r="S720" s="6">
        <v>2288.65</v>
      </c>
      <c r="T720" s="6">
        <v>5126.576</v>
      </c>
      <c r="U720" s="3">
        <v>457.73</v>
      </c>
      <c r="V720" s="4" t="s">
        <v>42</v>
      </c>
    </row>
    <row r="721" spans="1:22" ht="18" customHeight="1" x14ac:dyDescent="0.2">
      <c r="A721" s="12" t="s">
        <v>59</v>
      </c>
      <c r="B721" s="12">
        <v>2020</v>
      </c>
      <c r="C721" s="12" t="s">
        <v>9</v>
      </c>
      <c r="D721" s="12" t="s">
        <v>65</v>
      </c>
      <c r="E721" s="12" t="s">
        <v>67</v>
      </c>
      <c r="F721" s="12" t="s">
        <v>68</v>
      </c>
      <c r="G721" s="12" t="s">
        <v>64</v>
      </c>
      <c r="H721" s="12" t="s">
        <v>66</v>
      </c>
      <c r="I721" s="12" t="s">
        <v>69</v>
      </c>
      <c r="J721" s="12">
        <v>130</v>
      </c>
      <c r="K721" s="12">
        <v>185.9</v>
      </c>
      <c r="L721" s="10"/>
      <c r="N721" s="1">
        <v>2023</v>
      </c>
      <c r="O721" s="1" t="s">
        <v>11</v>
      </c>
      <c r="P721" s="1" t="s">
        <v>32</v>
      </c>
      <c r="Q721" s="5" t="s">
        <v>32</v>
      </c>
      <c r="R721" s="6">
        <v>2</v>
      </c>
      <c r="S721" s="6">
        <v>6600</v>
      </c>
      <c r="T721" s="6">
        <v>7392</v>
      </c>
      <c r="U721" s="3">
        <v>1320</v>
      </c>
      <c r="V721" s="4" t="s">
        <v>42</v>
      </c>
    </row>
    <row r="722" spans="1:22" ht="18" customHeight="1" x14ac:dyDescent="0.2">
      <c r="A722" s="12" t="s">
        <v>62</v>
      </c>
      <c r="B722" s="12">
        <v>2020</v>
      </c>
      <c r="C722" s="12" t="s">
        <v>9</v>
      </c>
      <c r="D722" s="12" t="s">
        <v>65</v>
      </c>
      <c r="E722" s="12" t="s">
        <v>67</v>
      </c>
      <c r="F722" s="12" t="s">
        <v>68</v>
      </c>
      <c r="G722" s="12" t="s">
        <v>64</v>
      </c>
      <c r="H722" s="12" t="s">
        <v>66</v>
      </c>
      <c r="I722" s="12" t="s">
        <v>69</v>
      </c>
      <c r="J722" s="12">
        <v>346</v>
      </c>
      <c r="K722" s="12">
        <v>494.78</v>
      </c>
      <c r="L722" s="10"/>
      <c r="N722" s="1">
        <v>2024</v>
      </c>
      <c r="O722" s="1" t="s">
        <v>0</v>
      </c>
      <c r="P722" s="1" t="s">
        <v>14</v>
      </c>
      <c r="Q722" s="2" t="s">
        <v>36</v>
      </c>
      <c r="R722" s="3">
        <v>3566</v>
      </c>
      <c r="S722" s="3">
        <v>4577.3</v>
      </c>
      <c r="T722" s="3">
        <v>5126.576</v>
      </c>
      <c r="U722" s="3">
        <v>915.46</v>
      </c>
      <c r="V722" s="4" t="s">
        <v>42</v>
      </c>
    </row>
    <row r="723" spans="1:22" ht="18" customHeight="1" x14ac:dyDescent="0.2">
      <c r="A723" s="12" t="s">
        <v>59</v>
      </c>
      <c r="B723" s="12">
        <v>2020</v>
      </c>
      <c r="C723" s="12" t="s">
        <v>9</v>
      </c>
      <c r="D723" s="12" t="s">
        <v>65</v>
      </c>
      <c r="E723" s="12" t="s">
        <v>67</v>
      </c>
      <c r="F723" s="12" t="s">
        <v>68</v>
      </c>
      <c r="G723" s="12" t="s">
        <v>64</v>
      </c>
      <c r="H723" s="12" t="s">
        <v>66</v>
      </c>
      <c r="I723" s="12" t="s">
        <v>69</v>
      </c>
      <c r="J723" s="12">
        <v>818</v>
      </c>
      <c r="K723" s="12">
        <v>1169.74</v>
      </c>
      <c r="L723" s="10"/>
      <c r="N723" s="1">
        <v>2024</v>
      </c>
      <c r="O723" s="1" t="s">
        <v>0</v>
      </c>
      <c r="P723" s="1" t="s">
        <v>14</v>
      </c>
      <c r="Q723" s="2" t="s">
        <v>37</v>
      </c>
      <c r="R723" s="3">
        <v>2498</v>
      </c>
      <c r="S723" s="3">
        <v>8000</v>
      </c>
      <c r="T723" s="3">
        <v>8960</v>
      </c>
      <c r="U723" s="3">
        <v>1600</v>
      </c>
      <c r="V723" s="4" t="s">
        <v>42</v>
      </c>
    </row>
    <row r="724" spans="1:22" ht="18" customHeight="1" x14ac:dyDescent="0.2">
      <c r="A724" s="12" t="s">
        <v>52</v>
      </c>
      <c r="B724" s="12">
        <v>2020</v>
      </c>
      <c r="C724" s="12" t="s">
        <v>9</v>
      </c>
      <c r="D724" s="12" t="s">
        <v>65</v>
      </c>
      <c r="E724" s="12" t="s">
        <v>67</v>
      </c>
      <c r="F724" s="12" t="s">
        <v>68</v>
      </c>
      <c r="G724" s="12" t="s">
        <v>64</v>
      </c>
      <c r="H724" s="12" t="s">
        <v>66</v>
      </c>
      <c r="I724" s="12" t="s">
        <v>69</v>
      </c>
      <c r="J724" s="12">
        <v>851</v>
      </c>
      <c r="K724" s="12">
        <v>1216.93</v>
      </c>
      <c r="L724" s="10"/>
      <c r="N724" s="1">
        <v>2024</v>
      </c>
      <c r="O724" s="1" t="s">
        <v>0</v>
      </c>
      <c r="P724" s="1" t="s">
        <v>13</v>
      </c>
      <c r="Q724" s="2" t="s">
        <v>35</v>
      </c>
      <c r="R724" s="3">
        <v>1245</v>
      </c>
      <c r="S724" s="3">
        <v>4577.2</v>
      </c>
      <c r="T724" s="3">
        <v>5126.4639999999999</v>
      </c>
      <c r="U724" s="3">
        <v>915.44</v>
      </c>
      <c r="V724" s="4" t="s">
        <v>42</v>
      </c>
    </row>
    <row r="725" spans="1:22" ht="18" customHeight="1" x14ac:dyDescent="0.2">
      <c r="A725" s="12" t="s">
        <v>61</v>
      </c>
      <c r="B725" s="12">
        <v>2020</v>
      </c>
      <c r="C725" s="12" t="s">
        <v>9</v>
      </c>
      <c r="D725" s="12" t="s">
        <v>65</v>
      </c>
      <c r="E725" s="12" t="s">
        <v>67</v>
      </c>
      <c r="F725" s="12" t="s">
        <v>68</v>
      </c>
      <c r="G725" s="12" t="s">
        <v>64</v>
      </c>
      <c r="H725" s="12" t="s">
        <v>66</v>
      </c>
      <c r="I725" s="12" t="s">
        <v>69</v>
      </c>
      <c r="J725" s="12">
        <v>904</v>
      </c>
      <c r="K725" s="12">
        <v>1292.72</v>
      </c>
      <c r="L725" s="10"/>
      <c r="N725" s="1">
        <v>2024</v>
      </c>
      <c r="O725" s="1" t="s">
        <v>0</v>
      </c>
      <c r="P725" s="1" t="s">
        <v>38</v>
      </c>
      <c r="Q725" s="5" t="s">
        <v>30</v>
      </c>
      <c r="R725" s="6">
        <v>644</v>
      </c>
      <c r="S725" s="6">
        <v>5743.5</v>
      </c>
      <c r="T725" s="6">
        <v>6432.72</v>
      </c>
      <c r="U725" s="3">
        <v>1148.7</v>
      </c>
      <c r="V725" s="4" t="s">
        <v>42</v>
      </c>
    </row>
    <row r="726" spans="1:22" ht="18" customHeight="1" x14ac:dyDescent="0.2">
      <c r="A726" s="12" t="s">
        <v>61</v>
      </c>
      <c r="B726" s="12">
        <v>2020</v>
      </c>
      <c r="C726" s="12" t="s">
        <v>9</v>
      </c>
      <c r="D726" s="12" t="s">
        <v>65</v>
      </c>
      <c r="E726" s="12" t="s">
        <v>67</v>
      </c>
      <c r="F726" s="12" t="s">
        <v>68</v>
      </c>
      <c r="G726" s="12" t="s">
        <v>64</v>
      </c>
      <c r="H726" s="12" t="s">
        <v>66</v>
      </c>
      <c r="I726" s="12" t="s">
        <v>69</v>
      </c>
      <c r="J726" s="12">
        <v>857</v>
      </c>
      <c r="K726" s="12">
        <v>526.24</v>
      </c>
      <c r="L726" s="10"/>
      <c r="N726" s="1">
        <v>2024</v>
      </c>
      <c r="O726" s="1" t="s">
        <v>0</v>
      </c>
      <c r="P726" s="1" t="s">
        <v>12</v>
      </c>
      <c r="Q726" s="5" t="s">
        <v>29</v>
      </c>
      <c r="R726" s="6">
        <v>643</v>
      </c>
      <c r="S726" s="6">
        <v>7000</v>
      </c>
      <c r="T726" s="6">
        <v>7840</v>
      </c>
      <c r="U726" s="3">
        <v>1400</v>
      </c>
      <c r="V726" s="4" t="s">
        <v>42</v>
      </c>
    </row>
    <row r="727" spans="1:22" ht="18" customHeight="1" x14ac:dyDescent="0.2">
      <c r="A727" s="12" t="s">
        <v>59</v>
      </c>
      <c r="B727" s="12">
        <v>2020</v>
      </c>
      <c r="C727" s="12" t="s">
        <v>9</v>
      </c>
      <c r="D727" s="12" t="s">
        <v>65</v>
      </c>
      <c r="E727" s="12" t="s">
        <v>67</v>
      </c>
      <c r="F727" s="12" t="s">
        <v>68</v>
      </c>
      <c r="G727" s="12" t="s">
        <v>64</v>
      </c>
      <c r="H727" s="12" t="s">
        <v>66</v>
      </c>
      <c r="I727" s="12" t="s">
        <v>69</v>
      </c>
      <c r="J727" s="12">
        <v>177</v>
      </c>
      <c r="K727" s="12">
        <v>526.24</v>
      </c>
      <c r="L727" s="10"/>
      <c r="N727" s="1">
        <v>2024</v>
      </c>
      <c r="O727" s="1" t="s">
        <v>0</v>
      </c>
      <c r="P727" s="1" t="s">
        <v>38</v>
      </c>
      <c r="Q727" s="5" t="s">
        <v>31</v>
      </c>
      <c r="R727" s="6">
        <v>455</v>
      </c>
      <c r="S727" s="6">
        <v>4578.6000000000004</v>
      </c>
      <c r="T727" s="6">
        <v>5128.0320000000002</v>
      </c>
      <c r="U727" s="3">
        <v>915.72000000000014</v>
      </c>
      <c r="V727" s="4" t="s">
        <v>42</v>
      </c>
    </row>
    <row r="728" spans="1:22" ht="18" customHeight="1" x14ac:dyDescent="0.2">
      <c r="A728" s="12" t="s">
        <v>59</v>
      </c>
      <c r="B728" s="12">
        <v>2020</v>
      </c>
      <c r="C728" s="12" t="s">
        <v>9</v>
      </c>
      <c r="D728" s="12" t="s">
        <v>65</v>
      </c>
      <c r="E728" s="12" t="s">
        <v>67</v>
      </c>
      <c r="F728" s="12" t="s">
        <v>68</v>
      </c>
      <c r="G728" s="12" t="s">
        <v>64</v>
      </c>
      <c r="H728" s="12" t="s">
        <v>66</v>
      </c>
      <c r="I728" s="12" t="s">
        <v>69</v>
      </c>
      <c r="J728" s="12">
        <v>345</v>
      </c>
      <c r="K728" s="12">
        <v>493.35</v>
      </c>
      <c r="L728" s="10"/>
      <c r="N728" s="1">
        <v>2024</v>
      </c>
      <c r="O728" s="1" t="s">
        <v>0</v>
      </c>
      <c r="P728" s="1" t="s">
        <v>12</v>
      </c>
      <c r="Q728" s="5" t="s">
        <v>28</v>
      </c>
      <c r="R728" s="7">
        <v>345</v>
      </c>
      <c r="S728" s="7">
        <v>7000</v>
      </c>
      <c r="T728" s="7">
        <v>7840</v>
      </c>
      <c r="U728" s="3">
        <v>1400</v>
      </c>
      <c r="V728" s="4" t="s">
        <v>42</v>
      </c>
    </row>
    <row r="729" spans="1:22" ht="18" customHeight="1" x14ac:dyDescent="0.2">
      <c r="A729" s="12" t="s">
        <v>62</v>
      </c>
      <c r="B729" s="12">
        <v>2020</v>
      </c>
      <c r="C729" s="12" t="s">
        <v>9</v>
      </c>
      <c r="D729" s="12" t="s">
        <v>65</v>
      </c>
      <c r="E729" s="12" t="s">
        <v>67</v>
      </c>
      <c r="F729" s="12" t="s">
        <v>68</v>
      </c>
      <c r="G729" s="12" t="s">
        <v>64</v>
      </c>
      <c r="H729" s="12" t="s">
        <v>66</v>
      </c>
      <c r="I729" s="12" t="s">
        <v>69</v>
      </c>
      <c r="J729" s="12">
        <v>127</v>
      </c>
      <c r="K729" s="12">
        <v>181.61</v>
      </c>
      <c r="L729" s="10"/>
      <c r="N729" s="1">
        <v>2024</v>
      </c>
      <c r="O729" s="1" t="s">
        <v>0</v>
      </c>
      <c r="P729" s="1" t="s">
        <v>13</v>
      </c>
      <c r="Q729" s="2" t="s">
        <v>33</v>
      </c>
      <c r="R729" s="3">
        <v>122</v>
      </c>
      <c r="S729" s="3">
        <v>100</v>
      </c>
      <c r="T729" s="3">
        <v>112</v>
      </c>
      <c r="U729" s="3">
        <v>20</v>
      </c>
      <c r="V729" s="4" t="s">
        <v>42</v>
      </c>
    </row>
    <row r="730" spans="1:22" ht="18" customHeight="1" x14ac:dyDescent="0.2">
      <c r="A730" s="12" t="s">
        <v>61</v>
      </c>
      <c r="B730" s="12">
        <v>2020</v>
      </c>
      <c r="C730" s="12" t="s">
        <v>9</v>
      </c>
      <c r="D730" s="12" t="s">
        <v>65</v>
      </c>
      <c r="E730" s="12" t="s">
        <v>67</v>
      </c>
      <c r="F730" s="12" t="s">
        <v>68</v>
      </c>
      <c r="G730" s="12" t="s">
        <v>64</v>
      </c>
      <c r="H730" s="12" t="s">
        <v>66</v>
      </c>
      <c r="I730" s="12" t="s">
        <v>69</v>
      </c>
      <c r="J730" s="12">
        <v>175</v>
      </c>
      <c r="K730" s="12">
        <v>250.25</v>
      </c>
      <c r="L730" s="10"/>
      <c r="N730" s="1">
        <v>2024</v>
      </c>
      <c r="O730" s="1" t="s">
        <v>0</v>
      </c>
      <c r="P730" s="1" t="s">
        <v>15</v>
      </c>
      <c r="Q730" s="5" t="s">
        <v>26</v>
      </c>
      <c r="R730" s="6">
        <v>78</v>
      </c>
      <c r="S730" s="6">
        <v>4577.2</v>
      </c>
      <c r="T730" s="6">
        <v>5126.4639999999999</v>
      </c>
      <c r="U730" s="3">
        <v>915.44</v>
      </c>
      <c r="V730" s="4" t="s">
        <v>42</v>
      </c>
    </row>
    <row r="731" spans="1:22" ht="18" customHeight="1" x14ac:dyDescent="0.2">
      <c r="A731" s="12" t="s">
        <v>59</v>
      </c>
      <c r="B731" s="12">
        <v>2020</v>
      </c>
      <c r="C731" s="12" t="s">
        <v>9</v>
      </c>
      <c r="D731" s="12" t="s">
        <v>65</v>
      </c>
      <c r="E731" s="12" t="s">
        <v>67</v>
      </c>
      <c r="F731" s="12" t="s">
        <v>68</v>
      </c>
      <c r="G731" s="12" t="s">
        <v>64</v>
      </c>
      <c r="H731" s="12" t="s">
        <v>66</v>
      </c>
      <c r="I731" s="12" t="s">
        <v>69</v>
      </c>
      <c r="J731" s="12">
        <v>349</v>
      </c>
      <c r="K731" s="12">
        <v>499.07</v>
      </c>
      <c r="L731" s="10"/>
      <c r="N731" s="1">
        <v>2024</v>
      </c>
      <c r="O731" s="1" t="s">
        <v>0</v>
      </c>
      <c r="P731" s="1" t="s">
        <v>15</v>
      </c>
      <c r="Q731" s="5" t="s">
        <v>24</v>
      </c>
      <c r="R731" s="6">
        <v>76</v>
      </c>
      <c r="S731" s="6">
        <v>4576.8999999999996</v>
      </c>
      <c r="T731" s="6">
        <v>5126.1279999999997</v>
      </c>
      <c r="U731" s="3">
        <v>915.38</v>
      </c>
      <c r="V731" s="4" t="s">
        <v>42</v>
      </c>
    </row>
    <row r="732" spans="1:22" ht="18" customHeight="1" x14ac:dyDescent="0.2">
      <c r="A732" s="12" t="s">
        <v>59</v>
      </c>
      <c r="B732" s="12">
        <v>2020</v>
      </c>
      <c r="C732" s="12" t="s">
        <v>9</v>
      </c>
      <c r="D732" s="12" t="s">
        <v>65</v>
      </c>
      <c r="E732" s="12" t="s">
        <v>67</v>
      </c>
      <c r="F732" s="12" t="s">
        <v>68</v>
      </c>
      <c r="G732" s="12" t="s">
        <v>64</v>
      </c>
      <c r="H732" s="12" t="s">
        <v>66</v>
      </c>
      <c r="I732" s="12" t="s">
        <v>69</v>
      </c>
      <c r="J732" s="12">
        <v>826</v>
      </c>
      <c r="K732" s="12">
        <v>1181.18</v>
      </c>
      <c r="L732" s="10"/>
      <c r="N732" s="1">
        <v>2024</v>
      </c>
      <c r="O732" s="1" t="s">
        <v>0</v>
      </c>
      <c r="P732" s="1" t="s">
        <v>15</v>
      </c>
      <c r="Q732" s="5" t="s">
        <v>25</v>
      </c>
      <c r="R732" s="6">
        <v>46</v>
      </c>
      <c r="S732" s="6">
        <v>200</v>
      </c>
      <c r="T732" s="6">
        <v>224</v>
      </c>
      <c r="U732" s="3">
        <v>40</v>
      </c>
      <c r="V732" s="4" t="s">
        <v>42</v>
      </c>
    </row>
    <row r="733" spans="1:22" ht="18" customHeight="1" x14ac:dyDescent="0.2">
      <c r="A733" s="12" t="s">
        <v>52</v>
      </c>
      <c r="B733" s="12">
        <v>2020</v>
      </c>
      <c r="C733" s="12" t="s">
        <v>9</v>
      </c>
      <c r="D733" s="12" t="s">
        <v>65</v>
      </c>
      <c r="E733" s="12" t="s">
        <v>67</v>
      </c>
      <c r="F733" s="12" t="s">
        <v>68</v>
      </c>
      <c r="G733" s="12" t="s">
        <v>64</v>
      </c>
      <c r="H733" s="12" t="s">
        <v>66</v>
      </c>
      <c r="I733" s="12" t="s">
        <v>69</v>
      </c>
      <c r="J733" s="12">
        <v>860</v>
      </c>
      <c r="K733" s="12">
        <v>1229.8</v>
      </c>
      <c r="L733" s="10"/>
      <c r="N733" s="1">
        <v>2024</v>
      </c>
      <c r="O733" s="1" t="s">
        <v>0</v>
      </c>
      <c r="P733" s="1" t="s">
        <v>15</v>
      </c>
      <c r="Q733" s="5" t="s">
        <v>23</v>
      </c>
      <c r="R733" s="6">
        <v>34</v>
      </c>
      <c r="S733" s="6">
        <v>4576.8</v>
      </c>
      <c r="T733" s="6">
        <v>5126.0160000000005</v>
      </c>
      <c r="U733" s="3">
        <v>915.36000000000013</v>
      </c>
      <c r="V733" s="4" t="s">
        <v>42</v>
      </c>
    </row>
    <row r="734" spans="1:22" ht="18" customHeight="1" x14ac:dyDescent="0.2">
      <c r="A734" s="12" t="s">
        <v>59</v>
      </c>
      <c r="B734" s="12">
        <v>2020</v>
      </c>
      <c r="C734" s="12" t="s">
        <v>9</v>
      </c>
      <c r="D734" s="12" t="s">
        <v>65</v>
      </c>
      <c r="E734" s="12" t="s">
        <v>67</v>
      </c>
      <c r="F734" s="12" t="s">
        <v>68</v>
      </c>
      <c r="G734" s="12" t="s">
        <v>64</v>
      </c>
      <c r="H734" s="12" t="s">
        <v>66</v>
      </c>
      <c r="I734" s="12" t="s">
        <v>69</v>
      </c>
      <c r="J734" s="12">
        <v>347</v>
      </c>
      <c r="K734" s="12">
        <v>496.21000000000004</v>
      </c>
      <c r="L734" s="10"/>
      <c r="N734" s="1">
        <v>2024</v>
      </c>
      <c r="O734" s="1" t="s">
        <v>0</v>
      </c>
      <c r="P734" s="1" t="s">
        <v>13</v>
      </c>
      <c r="Q734" s="2" t="s">
        <v>34</v>
      </c>
      <c r="R734" s="3">
        <v>7</v>
      </c>
      <c r="S734" s="3">
        <v>200</v>
      </c>
      <c r="T734" s="3">
        <v>224</v>
      </c>
      <c r="U734" s="3">
        <v>40</v>
      </c>
      <c r="V734" s="4" t="s">
        <v>42</v>
      </c>
    </row>
    <row r="735" spans="1:22" ht="18" customHeight="1" x14ac:dyDescent="0.2">
      <c r="A735" s="12" t="s">
        <v>62</v>
      </c>
      <c r="B735" s="12">
        <v>2020</v>
      </c>
      <c r="C735" s="12" t="s">
        <v>8</v>
      </c>
      <c r="D735" s="12" t="s">
        <v>65</v>
      </c>
      <c r="E735" s="12" t="s">
        <v>67</v>
      </c>
      <c r="F735" s="12" t="s">
        <v>68</v>
      </c>
      <c r="G735" s="12" t="s">
        <v>64</v>
      </c>
      <c r="H735" s="12" t="s">
        <v>66</v>
      </c>
      <c r="I735" s="12" t="s">
        <v>69</v>
      </c>
      <c r="J735" s="12">
        <v>134</v>
      </c>
      <c r="K735" s="12">
        <v>191.62</v>
      </c>
      <c r="L735" s="10"/>
      <c r="N735" s="1">
        <v>2024</v>
      </c>
      <c r="O735" s="1" t="s">
        <v>0</v>
      </c>
      <c r="P735" s="1" t="s">
        <v>32</v>
      </c>
      <c r="Q735" s="5" t="s">
        <v>32</v>
      </c>
      <c r="R735" s="6">
        <v>3</v>
      </c>
      <c r="S735" s="6">
        <v>6600</v>
      </c>
      <c r="T735" s="6">
        <v>7392</v>
      </c>
      <c r="U735" s="3">
        <v>1320</v>
      </c>
      <c r="V735" s="4" t="s">
        <v>42</v>
      </c>
    </row>
    <row r="736" spans="1:22" ht="18" customHeight="1" x14ac:dyDescent="0.2">
      <c r="A736" s="12" t="s">
        <v>59</v>
      </c>
      <c r="B736" s="12">
        <v>2020</v>
      </c>
      <c r="C736" s="12" t="s">
        <v>8</v>
      </c>
      <c r="D736" s="12" t="s">
        <v>65</v>
      </c>
      <c r="E736" s="12" t="s">
        <v>67</v>
      </c>
      <c r="F736" s="12" t="s">
        <v>68</v>
      </c>
      <c r="G736" s="12" t="s">
        <v>64</v>
      </c>
      <c r="H736" s="12" t="s">
        <v>66</v>
      </c>
      <c r="I736" s="12" t="s">
        <v>69</v>
      </c>
      <c r="J736" s="12">
        <v>182</v>
      </c>
      <c r="K736" s="12">
        <v>260.26</v>
      </c>
      <c r="L736" s="10"/>
      <c r="N736" s="1">
        <v>2024</v>
      </c>
      <c r="O736" s="1" t="s">
        <v>0</v>
      </c>
      <c r="P736" s="1" t="s">
        <v>15</v>
      </c>
      <c r="Q736" s="5" t="s">
        <v>27</v>
      </c>
      <c r="R736" s="6">
        <v>3</v>
      </c>
      <c r="S736" s="6">
        <v>4577.3</v>
      </c>
      <c r="T736" s="6">
        <v>5126.576</v>
      </c>
      <c r="U736" s="3">
        <v>915.46</v>
      </c>
      <c r="V736" s="4" t="s">
        <v>42</v>
      </c>
    </row>
    <row r="737" spans="1:22" ht="18" customHeight="1" x14ac:dyDescent="0.2">
      <c r="A737" s="12" t="s">
        <v>59</v>
      </c>
      <c r="B737" s="12">
        <v>2020</v>
      </c>
      <c r="C737" s="12" t="s">
        <v>8</v>
      </c>
      <c r="D737" s="12" t="s">
        <v>65</v>
      </c>
      <c r="E737" s="12" t="s">
        <v>67</v>
      </c>
      <c r="F737" s="12" t="s">
        <v>68</v>
      </c>
      <c r="G737" s="12" t="s">
        <v>64</v>
      </c>
      <c r="H737" s="12" t="s">
        <v>66</v>
      </c>
      <c r="I737" s="12" t="s">
        <v>69</v>
      </c>
      <c r="J737" s="12">
        <v>136</v>
      </c>
      <c r="K737" s="12">
        <v>194.48</v>
      </c>
      <c r="L737" s="10"/>
      <c r="N737" s="1">
        <v>2024</v>
      </c>
      <c r="O737" s="1" t="s">
        <v>1</v>
      </c>
      <c r="P737" s="1" t="s">
        <v>14</v>
      </c>
      <c r="Q737" s="2" t="s">
        <v>36</v>
      </c>
      <c r="R737" s="3">
        <v>3566</v>
      </c>
      <c r="S737" s="3">
        <v>4577.3</v>
      </c>
      <c r="T737" s="3">
        <v>5126.576</v>
      </c>
      <c r="U737" s="3">
        <v>915.46</v>
      </c>
      <c r="V737" s="4" t="s">
        <v>42</v>
      </c>
    </row>
    <row r="738" spans="1:22" ht="18" customHeight="1" x14ac:dyDescent="0.2">
      <c r="A738" s="12" t="s">
        <v>52</v>
      </c>
      <c r="B738" s="12">
        <v>2020</v>
      </c>
      <c r="C738" s="12" t="s">
        <v>8</v>
      </c>
      <c r="D738" s="12" t="s">
        <v>65</v>
      </c>
      <c r="E738" s="12" t="s">
        <v>67</v>
      </c>
      <c r="F738" s="12" t="s">
        <v>68</v>
      </c>
      <c r="G738" s="12" t="s">
        <v>64</v>
      </c>
      <c r="H738" s="12" t="s">
        <v>66</v>
      </c>
      <c r="I738" s="12" t="s">
        <v>69</v>
      </c>
      <c r="J738" s="12">
        <v>178</v>
      </c>
      <c r="K738" s="12">
        <v>254.54</v>
      </c>
      <c r="L738" s="10"/>
      <c r="N738" s="1">
        <v>2024</v>
      </c>
      <c r="O738" s="1" t="s">
        <v>1</v>
      </c>
      <c r="P738" s="1" t="s">
        <v>14</v>
      </c>
      <c r="Q738" s="2" t="s">
        <v>37</v>
      </c>
      <c r="R738" s="3">
        <v>2498</v>
      </c>
      <c r="S738" s="3">
        <v>8000</v>
      </c>
      <c r="T738" s="3">
        <v>8960</v>
      </c>
      <c r="U738" s="3">
        <v>1600</v>
      </c>
      <c r="V738" s="4" t="s">
        <v>42</v>
      </c>
    </row>
    <row r="739" spans="1:22" ht="18" customHeight="1" x14ac:dyDescent="0.2">
      <c r="A739" s="12" t="s">
        <v>61</v>
      </c>
      <c r="B739" s="12">
        <v>2020</v>
      </c>
      <c r="C739" s="12" t="s">
        <v>8</v>
      </c>
      <c r="D739" s="12" t="s">
        <v>65</v>
      </c>
      <c r="E739" s="12" t="s">
        <v>67</v>
      </c>
      <c r="F739" s="12" t="s">
        <v>68</v>
      </c>
      <c r="G739" s="12" t="s">
        <v>64</v>
      </c>
      <c r="H739" s="12" t="s">
        <v>66</v>
      </c>
      <c r="I739" s="12" t="s">
        <v>69</v>
      </c>
      <c r="J739" s="12">
        <v>352</v>
      </c>
      <c r="K739" s="12">
        <v>503.36</v>
      </c>
      <c r="L739" s="10"/>
      <c r="N739" s="1">
        <v>2024</v>
      </c>
      <c r="O739" s="1" t="s">
        <v>1</v>
      </c>
      <c r="P739" s="1" t="s">
        <v>13</v>
      </c>
      <c r="Q739" s="2" t="s">
        <v>35</v>
      </c>
      <c r="R739" s="3">
        <v>1245</v>
      </c>
      <c r="S739" s="3">
        <v>4577.2</v>
      </c>
      <c r="T739" s="3">
        <v>5126.4639999999999</v>
      </c>
      <c r="U739" s="3">
        <v>915.44</v>
      </c>
      <c r="V739" s="4" t="s">
        <v>42</v>
      </c>
    </row>
    <row r="740" spans="1:22" ht="18" customHeight="1" x14ac:dyDescent="0.2">
      <c r="A740" s="12" t="s">
        <v>59</v>
      </c>
      <c r="B740" s="12">
        <v>2020</v>
      </c>
      <c r="C740" s="12" t="s">
        <v>8</v>
      </c>
      <c r="D740" s="12" t="s">
        <v>65</v>
      </c>
      <c r="E740" s="12" t="s">
        <v>67</v>
      </c>
      <c r="F740" s="12" t="s">
        <v>68</v>
      </c>
      <c r="G740" s="12" t="s">
        <v>64</v>
      </c>
      <c r="H740" s="12" t="s">
        <v>66</v>
      </c>
      <c r="I740" s="12" t="s">
        <v>69</v>
      </c>
      <c r="J740" s="12">
        <v>817</v>
      </c>
      <c r="K740" s="12">
        <v>1168.31</v>
      </c>
      <c r="L740" s="10"/>
      <c r="N740" s="1">
        <v>2024</v>
      </c>
      <c r="O740" s="1" t="s">
        <v>1</v>
      </c>
      <c r="P740" s="1" t="s">
        <v>38</v>
      </c>
      <c r="Q740" s="5" t="s">
        <v>30</v>
      </c>
      <c r="R740" s="6">
        <v>644</v>
      </c>
      <c r="S740" s="6">
        <v>5743.5</v>
      </c>
      <c r="T740" s="6">
        <v>6432.72</v>
      </c>
      <c r="U740" s="3">
        <v>1148.7</v>
      </c>
      <c r="V740" s="4" t="s">
        <v>42</v>
      </c>
    </row>
    <row r="741" spans="1:22" ht="18" customHeight="1" x14ac:dyDescent="0.2">
      <c r="A741" s="12" t="s">
        <v>61</v>
      </c>
      <c r="B741" s="12">
        <v>2020</v>
      </c>
      <c r="C741" s="12" t="s">
        <v>8</v>
      </c>
      <c r="D741" s="12" t="s">
        <v>65</v>
      </c>
      <c r="E741" s="12" t="s">
        <v>67</v>
      </c>
      <c r="F741" s="12" t="s">
        <v>68</v>
      </c>
      <c r="G741" s="12" t="s">
        <v>64</v>
      </c>
      <c r="H741" s="12" t="s">
        <v>66</v>
      </c>
      <c r="I741" s="12" t="s">
        <v>69</v>
      </c>
      <c r="J741" s="12">
        <v>850</v>
      </c>
      <c r="K741" s="12">
        <v>1215.5</v>
      </c>
      <c r="L741" s="10"/>
      <c r="N741" s="1">
        <v>2024</v>
      </c>
      <c r="O741" s="1" t="s">
        <v>1</v>
      </c>
      <c r="P741" s="1" t="s">
        <v>12</v>
      </c>
      <c r="Q741" s="5" t="s">
        <v>29</v>
      </c>
      <c r="R741" s="6">
        <v>643</v>
      </c>
      <c r="S741" s="6">
        <v>7000</v>
      </c>
      <c r="T741" s="6">
        <v>7840</v>
      </c>
      <c r="U741" s="3">
        <v>1400</v>
      </c>
      <c r="V741" s="4" t="s">
        <v>42</v>
      </c>
    </row>
    <row r="742" spans="1:22" ht="18" customHeight="1" x14ac:dyDescent="0.2">
      <c r="A742" s="12" t="s">
        <v>61</v>
      </c>
      <c r="B742" s="12">
        <v>2020</v>
      </c>
      <c r="C742" s="12" t="s">
        <v>8</v>
      </c>
      <c r="D742" s="12" t="s">
        <v>65</v>
      </c>
      <c r="E742" s="12" t="s">
        <v>67</v>
      </c>
      <c r="F742" s="12" t="s">
        <v>68</v>
      </c>
      <c r="G742" s="12" t="s">
        <v>64</v>
      </c>
      <c r="H742" s="12" t="s">
        <v>66</v>
      </c>
      <c r="I742" s="12" t="s">
        <v>69</v>
      </c>
      <c r="J742" s="12">
        <v>903</v>
      </c>
      <c r="K742" s="12">
        <v>1291.29</v>
      </c>
      <c r="L742" s="10"/>
      <c r="N742" s="1">
        <v>2024</v>
      </c>
      <c r="O742" s="1" t="s">
        <v>1</v>
      </c>
      <c r="P742" s="1" t="s">
        <v>38</v>
      </c>
      <c r="Q742" s="5" t="s">
        <v>31</v>
      </c>
      <c r="R742" s="6">
        <v>455</v>
      </c>
      <c r="S742" s="6">
        <v>4578.6000000000004</v>
      </c>
      <c r="T742" s="6">
        <v>5128.0320000000002</v>
      </c>
      <c r="U742" s="3">
        <v>915.72000000000014</v>
      </c>
      <c r="V742" s="4" t="s">
        <v>42</v>
      </c>
    </row>
    <row r="743" spans="1:22" ht="18" customHeight="1" x14ac:dyDescent="0.2">
      <c r="A743" s="12" t="s">
        <v>61</v>
      </c>
      <c r="B743" s="12">
        <v>2020</v>
      </c>
      <c r="C743" s="12" t="s">
        <v>8</v>
      </c>
      <c r="D743" s="12" t="s">
        <v>65</v>
      </c>
      <c r="E743" s="12" t="s">
        <v>67</v>
      </c>
      <c r="F743" s="12" t="s">
        <v>68</v>
      </c>
      <c r="G743" s="12" t="s">
        <v>64</v>
      </c>
      <c r="H743" s="12" t="s">
        <v>66</v>
      </c>
      <c r="I743" s="12" t="s">
        <v>69</v>
      </c>
      <c r="J743" s="12">
        <v>856</v>
      </c>
      <c r="K743" s="12">
        <v>526.24</v>
      </c>
      <c r="L743" s="10"/>
      <c r="N743" s="1">
        <v>2024</v>
      </c>
      <c r="O743" s="1" t="s">
        <v>1</v>
      </c>
      <c r="P743" s="1" t="s">
        <v>12</v>
      </c>
      <c r="Q743" s="5" t="s">
        <v>28</v>
      </c>
      <c r="R743" s="7">
        <v>345</v>
      </c>
      <c r="S743" s="7">
        <v>7000</v>
      </c>
      <c r="T743" s="7">
        <v>7840</v>
      </c>
      <c r="U743" s="3">
        <v>1400</v>
      </c>
      <c r="V743" s="4" t="s">
        <v>42</v>
      </c>
    </row>
    <row r="744" spans="1:22" ht="18" customHeight="1" x14ac:dyDescent="0.2">
      <c r="A744" s="12" t="s">
        <v>59</v>
      </c>
      <c r="B744" s="12">
        <v>2020</v>
      </c>
      <c r="C744" s="12" t="s">
        <v>8</v>
      </c>
      <c r="D744" s="12" t="s">
        <v>65</v>
      </c>
      <c r="E744" s="12" t="s">
        <v>67</v>
      </c>
      <c r="F744" s="12" t="s">
        <v>68</v>
      </c>
      <c r="G744" s="12" t="s">
        <v>64</v>
      </c>
      <c r="H744" s="12" t="s">
        <v>66</v>
      </c>
      <c r="I744" s="12" t="s">
        <v>69</v>
      </c>
      <c r="J744" s="12">
        <v>183</v>
      </c>
      <c r="K744" s="12">
        <v>526.24</v>
      </c>
      <c r="L744" s="10"/>
      <c r="N744" s="1">
        <v>2024</v>
      </c>
      <c r="O744" s="1" t="s">
        <v>1</v>
      </c>
      <c r="P744" s="1" t="s">
        <v>13</v>
      </c>
      <c r="Q744" s="2" t="s">
        <v>33</v>
      </c>
      <c r="R744" s="3">
        <v>122</v>
      </c>
      <c r="S744" s="3">
        <v>100</v>
      </c>
      <c r="T744" s="3">
        <v>112</v>
      </c>
      <c r="U744" s="3">
        <v>20</v>
      </c>
      <c r="V744" s="4" t="s">
        <v>42</v>
      </c>
    </row>
    <row r="745" spans="1:22" ht="18" customHeight="1" x14ac:dyDescent="0.2">
      <c r="A745" s="12" t="s">
        <v>59</v>
      </c>
      <c r="B745" s="12">
        <v>2020</v>
      </c>
      <c r="C745" s="12" t="s">
        <v>8</v>
      </c>
      <c r="D745" s="12" t="s">
        <v>65</v>
      </c>
      <c r="E745" s="12" t="s">
        <v>67</v>
      </c>
      <c r="F745" s="12" t="s">
        <v>68</v>
      </c>
      <c r="G745" s="12" t="s">
        <v>64</v>
      </c>
      <c r="H745" s="12" t="s">
        <v>66</v>
      </c>
      <c r="I745" s="12" t="s">
        <v>69</v>
      </c>
      <c r="J745" s="12">
        <v>351</v>
      </c>
      <c r="K745" s="12">
        <v>501.93</v>
      </c>
      <c r="L745" s="10"/>
      <c r="N745" s="1">
        <v>2024</v>
      </c>
      <c r="O745" s="1" t="s">
        <v>1</v>
      </c>
      <c r="P745" s="1" t="s">
        <v>15</v>
      </c>
      <c r="Q745" s="5" t="s">
        <v>26</v>
      </c>
      <c r="R745" s="6">
        <v>78</v>
      </c>
      <c r="S745" s="6">
        <v>4577.2</v>
      </c>
      <c r="T745" s="6">
        <v>5126.4639999999999</v>
      </c>
      <c r="U745" s="3">
        <v>915.44</v>
      </c>
      <c r="V745" s="4" t="s">
        <v>42</v>
      </c>
    </row>
    <row r="746" spans="1:22" ht="18" customHeight="1" x14ac:dyDescent="0.2">
      <c r="A746" s="12" t="s">
        <v>61</v>
      </c>
      <c r="B746" s="12">
        <v>2020</v>
      </c>
      <c r="C746" s="12" t="s">
        <v>8</v>
      </c>
      <c r="D746" s="12" t="s">
        <v>65</v>
      </c>
      <c r="E746" s="12" t="s">
        <v>67</v>
      </c>
      <c r="F746" s="12" t="s">
        <v>68</v>
      </c>
      <c r="G746" s="12" t="s">
        <v>64</v>
      </c>
      <c r="H746" s="12" t="s">
        <v>66</v>
      </c>
      <c r="I746" s="12" t="s">
        <v>69</v>
      </c>
      <c r="J746" s="12">
        <v>133</v>
      </c>
      <c r="K746" s="12">
        <v>190.19</v>
      </c>
      <c r="L746" s="10"/>
      <c r="N746" s="1">
        <v>2024</v>
      </c>
      <c r="O746" s="1" t="s">
        <v>1</v>
      </c>
      <c r="P746" s="1" t="s">
        <v>15</v>
      </c>
      <c r="Q746" s="5" t="s">
        <v>24</v>
      </c>
      <c r="R746" s="6">
        <v>76</v>
      </c>
      <c r="S746" s="6">
        <v>4576.8999999999996</v>
      </c>
      <c r="T746" s="6">
        <v>5126.1279999999997</v>
      </c>
      <c r="U746" s="3">
        <v>915.38</v>
      </c>
      <c r="V746" s="4" t="s">
        <v>42</v>
      </c>
    </row>
    <row r="747" spans="1:22" ht="18" customHeight="1" x14ac:dyDescent="0.2">
      <c r="A747" s="12" t="s">
        <v>52</v>
      </c>
      <c r="B747" s="12">
        <v>2020</v>
      </c>
      <c r="C747" s="12" t="s">
        <v>8</v>
      </c>
      <c r="D747" s="12" t="s">
        <v>65</v>
      </c>
      <c r="E747" s="12" t="s">
        <v>67</v>
      </c>
      <c r="F747" s="12" t="s">
        <v>68</v>
      </c>
      <c r="G747" s="12" t="s">
        <v>64</v>
      </c>
      <c r="H747" s="12" t="s">
        <v>66</v>
      </c>
      <c r="I747" s="12" t="s">
        <v>69</v>
      </c>
      <c r="J747" s="12">
        <v>181</v>
      </c>
      <c r="K747" s="12">
        <v>258.83</v>
      </c>
      <c r="L747" s="10"/>
      <c r="N747" s="1">
        <v>2024</v>
      </c>
      <c r="O747" s="1" t="s">
        <v>1</v>
      </c>
      <c r="P747" s="1" t="s">
        <v>15</v>
      </c>
      <c r="Q747" s="5" t="s">
        <v>25</v>
      </c>
      <c r="R747" s="6">
        <v>46</v>
      </c>
      <c r="S747" s="6">
        <v>200</v>
      </c>
      <c r="T747" s="6">
        <v>224</v>
      </c>
      <c r="U747" s="3">
        <v>40</v>
      </c>
      <c r="V747" s="4" t="s">
        <v>42</v>
      </c>
    </row>
    <row r="748" spans="1:22" ht="18" customHeight="1" x14ac:dyDescent="0.2">
      <c r="A748" s="12" t="s">
        <v>59</v>
      </c>
      <c r="B748" s="12">
        <v>2020</v>
      </c>
      <c r="C748" s="12" t="s">
        <v>8</v>
      </c>
      <c r="D748" s="12" t="s">
        <v>65</v>
      </c>
      <c r="E748" s="12" t="s">
        <v>67</v>
      </c>
      <c r="F748" s="12" t="s">
        <v>68</v>
      </c>
      <c r="G748" s="12" t="s">
        <v>64</v>
      </c>
      <c r="H748" s="12" t="s">
        <v>66</v>
      </c>
      <c r="I748" s="12" t="s">
        <v>69</v>
      </c>
      <c r="J748" s="12">
        <v>355</v>
      </c>
      <c r="K748" s="12">
        <v>507.65</v>
      </c>
      <c r="L748" s="10"/>
      <c r="N748" s="1">
        <v>2024</v>
      </c>
      <c r="O748" s="1" t="s">
        <v>1</v>
      </c>
      <c r="P748" s="1" t="s">
        <v>15</v>
      </c>
      <c r="Q748" s="5" t="s">
        <v>23</v>
      </c>
      <c r="R748" s="6">
        <v>34</v>
      </c>
      <c r="S748" s="6">
        <v>4576.8</v>
      </c>
      <c r="T748" s="6">
        <v>5126.0160000000005</v>
      </c>
      <c r="U748" s="3">
        <v>915.36000000000013</v>
      </c>
      <c r="V748" s="4" t="s">
        <v>42</v>
      </c>
    </row>
    <row r="749" spans="1:22" ht="18" customHeight="1" x14ac:dyDescent="0.2">
      <c r="A749" s="12" t="s">
        <v>61</v>
      </c>
      <c r="B749" s="12">
        <v>2020</v>
      </c>
      <c r="C749" s="12" t="s">
        <v>8</v>
      </c>
      <c r="D749" s="12" t="s">
        <v>65</v>
      </c>
      <c r="E749" s="12" t="s">
        <v>67</v>
      </c>
      <c r="F749" s="12" t="s">
        <v>68</v>
      </c>
      <c r="G749" s="12" t="s">
        <v>64</v>
      </c>
      <c r="H749" s="12" t="s">
        <v>66</v>
      </c>
      <c r="I749" s="12" t="s">
        <v>69</v>
      </c>
      <c r="J749" s="12">
        <v>859</v>
      </c>
      <c r="K749" s="12">
        <v>1228.3699999999999</v>
      </c>
      <c r="L749" s="10"/>
      <c r="N749" s="1">
        <v>2024</v>
      </c>
      <c r="O749" s="1" t="s">
        <v>1</v>
      </c>
      <c r="P749" s="1" t="s">
        <v>13</v>
      </c>
      <c r="Q749" s="2" t="s">
        <v>34</v>
      </c>
      <c r="R749" s="3">
        <v>7</v>
      </c>
      <c r="S749" s="3">
        <v>200</v>
      </c>
      <c r="T749" s="3">
        <v>224</v>
      </c>
      <c r="U749" s="3">
        <v>40</v>
      </c>
      <c r="V749" s="4" t="s">
        <v>42</v>
      </c>
    </row>
    <row r="750" spans="1:22" ht="18" customHeight="1" x14ac:dyDescent="0.2">
      <c r="A750" s="12" t="s">
        <v>62</v>
      </c>
      <c r="B750" s="12">
        <v>2020</v>
      </c>
      <c r="C750" s="12" t="s">
        <v>8</v>
      </c>
      <c r="D750" s="12" t="s">
        <v>65</v>
      </c>
      <c r="E750" s="12" t="s">
        <v>67</v>
      </c>
      <c r="F750" s="12" t="s">
        <v>68</v>
      </c>
      <c r="G750" s="12" t="s">
        <v>64</v>
      </c>
      <c r="H750" s="12" t="s">
        <v>66</v>
      </c>
      <c r="I750" s="12" t="s">
        <v>69</v>
      </c>
      <c r="J750" s="12">
        <v>353</v>
      </c>
      <c r="K750" s="12">
        <v>504.78999999999996</v>
      </c>
      <c r="L750" s="10"/>
      <c r="N750" s="1">
        <v>2024</v>
      </c>
      <c r="O750" s="1" t="s">
        <v>1</v>
      </c>
      <c r="P750" s="1" t="s">
        <v>15</v>
      </c>
      <c r="Q750" s="5" t="s">
        <v>27</v>
      </c>
      <c r="R750" s="6">
        <v>3</v>
      </c>
      <c r="S750" s="6">
        <v>4577.3</v>
      </c>
      <c r="T750" s="6">
        <v>5126.576</v>
      </c>
      <c r="U750" s="3">
        <v>915.46</v>
      </c>
      <c r="V750" s="4" t="s">
        <v>42</v>
      </c>
    </row>
    <row r="751" spans="1:22" ht="18" customHeight="1" x14ac:dyDescent="0.2">
      <c r="A751" s="12" t="s">
        <v>52</v>
      </c>
      <c r="B751" s="12">
        <v>2020</v>
      </c>
      <c r="C751" s="12" t="s">
        <v>2</v>
      </c>
      <c r="D751" s="12" t="s">
        <v>53</v>
      </c>
      <c r="E751" s="12" t="s">
        <v>67</v>
      </c>
      <c r="F751" s="12" t="s">
        <v>55</v>
      </c>
      <c r="G751" s="12" t="s">
        <v>64</v>
      </c>
      <c r="H751" s="12" t="s">
        <v>66</v>
      </c>
      <c r="I751" s="12" t="s">
        <v>60</v>
      </c>
      <c r="J751" s="12">
        <v>364</v>
      </c>
      <c r="K751" s="12">
        <v>520.52</v>
      </c>
      <c r="L751" s="10"/>
      <c r="N751" s="1">
        <v>2024</v>
      </c>
      <c r="O751" s="1" t="s">
        <v>1</v>
      </c>
      <c r="P751" s="1" t="s">
        <v>32</v>
      </c>
      <c r="Q751" s="5" t="s">
        <v>32</v>
      </c>
      <c r="R751" s="6">
        <v>2</v>
      </c>
      <c r="S751" s="6">
        <v>6600</v>
      </c>
      <c r="T751" s="6">
        <v>7392</v>
      </c>
      <c r="U751" s="3">
        <v>1320</v>
      </c>
      <c r="V751" s="4" t="s">
        <v>42</v>
      </c>
    </row>
    <row r="752" spans="1:22" ht="18" customHeight="1" x14ac:dyDescent="0.2">
      <c r="A752" s="12" t="s">
        <v>59</v>
      </c>
      <c r="B752" s="12">
        <v>2020</v>
      </c>
      <c r="C752" s="12" t="s">
        <v>2</v>
      </c>
      <c r="D752" s="12" t="s">
        <v>53</v>
      </c>
      <c r="E752" s="12" t="s">
        <v>67</v>
      </c>
      <c r="F752" s="12" t="s">
        <v>55</v>
      </c>
      <c r="G752" s="12" t="s">
        <v>64</v>
      </c>
      <c r="H752" s="12" t="s">
        <v>66</v>
      </c>
      <c r="I752" s="12" t="s">
        <v>58</v>
      </c>
      <c r="J752" s="12">
        <v>358</v>
      </c>
      <c r="K752" s="12">
        <v>511.94</v>
      </c>
      <c r="L752" s="10"/>
      <c r="N752" s="1">
        <v>2024</v>
      </c>
      <c r="O752" s="1" t="s">
        <v>2</v>
      </c>
      <c r="P752" s="1" t="s">
        <v>14</v>
      </c>
      <c r="Q752" s="2" t="s">
        <v>36</v>
      </c>
      <c r="R752" s="3">
        <v>3566</v>
      </c>
      <c r="S752" s="3">
        <v>4577.3</v>
      </c>
      <c r="T752" s="3">
        <v>5126.576</v>
      </c>
      <c r="U752" s="3">
        <v>915.46</v>
      </c>
      <c r="V752" s="4" t="s">
        <v>42</v>
      </c>
    </row>
    <row r="753" spans="1:22" ht="18" customHeight="1" x14ac:dyDescent="0.2">
      <c r="A753" s="12" t="s">
        <v>52</v>
      </c>
      <c r="B753" s="12">
        <v>2020</v>
      </c>
      <c r="C753" s="12" t="s">
        <v>2</v>
      </c>
      <c r="D753" s="12" t="s">
        <v>53</v>
      </c>
      <c r="E753" s="12" t="s">
        <v>67</v>
      </c>
      <c r="F753" s="12" t="s">
        <v>55</v>
      </c>
      <c r="G753" s="12" t="s">
        <v>64</v>
      </c>
      <c r="H753" s="12" t="s">
        <v>66</v>
      </c>
      <c r="I753" s="12" t="s">
        <v>60</v>
      </c>
      <c r="J753" s="12">
        <v>367</v>
      </c>
      <c r="K753" s="12">
        <v>524.80999999999995</v>
      </c>
      <c r="L753" s="10"/>
      <c r="N753" s="1">
        <v>2024</v>
      </c>
      <c r="O753" s="1" t="s">
        <v>2</v>
      </c>
      <c r="P753" s="1" t="s">
        <v>14</v>
      </c>
      <c r="Q753" s="2" t="s">
        <v>37</v>
      </c>
      <c r="R753" s="3">
        <v>2498</v>
      </c>
      <c r="S753" s="3">
        <v>8000</v>
      </c>
      <c r="T753" s="3">
        <v>8960</v>
      </c>
      <c r="U753" s="3">
        <v>1600</v>
      </c>
      <c r="V753" s="4" t="s">
        <v>42</v>
      </c>
    </row>
    <row r="754" spans="1:22" ht="18" customHeight="1" x14ac:dyDescent="0.2">
      <c r="A754" s="12" t="s">
        <v>63</v>
      </c>
      <c r="B754" s="12">
        <v>2020</v>
      </c>
      <c r="C754" s="12" t="s">
        <v>2</v>
      </c>
      <c r="D754" s="12" t="s">
        <v>53</v>
      </c>
      <c r="E754" s="12" t="s">
        <v>67</v>
      </c>
      <c r="F754" s="12" t="s">
        <v>55</v>
      </c>
      <c r="G754" s="12" t="s">
        <v>64</v>
      </c>
      <c r="H754" s="12" t="s">
        <v>66</v>
      </c>
      <c r="I754" s="12" t="s">
        <v>58</v>
      </c>
      <c r="J754" s="12">
        <v>361</v>
      </c>
      <c r="K754" s="12">
        <v>516.23</v>
      </c>
      <c r="L754" s="10"/>
      <c r="N754" s="1">
        <v>2024</v>
      </c>
      <c r="O754" s="1" t="s">
        <v>2</v>
      </c>
      <c r="P754" s="1" t="s">
        <v>13</v>
      </c>
      <c r="Q754" s="2" t="s">
        <v>35</v>
      </c>
      <c r="R754" s="3">
        <v>1245</v>
      </c>
      <c r="S754" s="3">
        <v>4577.2</v>
      </c>
      <c r="T754" s="3">
        <v>5126.4639999999999</v>
      </c>
      <c r="U754" s="3">
        <v>915.44</v>
      </c>
      <c r="V754" s="4" t="s">
        <v>42</v>
      </c>
    </row>
    <row r="755" spans="1:22" ht="18" customHeight="1" x14ac:dyDescent="0.2">
      <c r="A755" s="12" t="s">
        <v>52</v>
      </c>
      <c r="B755" s="12">
        <v>2020</v>
      </c>
      <c r="C755" s="12" t="s">
        <v>2</v>
      </c>
      <c r="D755" s="12" t="s">
        <v>53</v>
      </c>
      <c r="E755" s="12" t="s">
        <v>67</v>
      </c>
      <c r="F755" s="12" t="s">
        <v>68</v>
      </c>
      <c r="G755" s="12" t="s">
        <v>64</v>
      </c>
      <c r="H755" s="12" t="s">
        <v>66</v>
      </c>
      <c r="I755" s="12" t="s">
        <v>58</v>
      </c>
      <c r="J755" s="12">
        <v>355</v>
      </c>
      <c r="K755" s="12">
        <v>507.65</v>
      </c>
      <c r="L755" s="10"/>
      <c r="N755" s="1">
        <v>2024</v>
      </c>
      <c r="O755" s="1" t="s">
        <v>2</v>
      </c>
      <c r="P755" s="1" t="s">
        <v>38</v>
      </c>
      <c r="Q755" s="5" t="s">
        <v>30</v>
      </c>
      <c r="R755" s="6">
        <v>644</v>
      </c>
      <c r="S755" s="6">
        <v>5743.5</v>
      </c>
      <c r="T755" s="6">
        <v>6432.72</v>
      </c>
      <c r="U755" s="3">
        <v>1148.7</v>
      </c>
      <c r="V755" s="4" t="s">
        <v>40</v>
      </c>
    </row>
    <row r="756" spans="1:22" ht="18" customHeight="1" x14ac:dyDescent="0.2">
      <c r="A756" s="12" t="s">
        <v>62</v>
      </c>
      <c r="B756" s="12">
        <v>2020</v>
      </c>
      <c r="C756" s="12" t="s">
        <v>1</v>
      </c>
      <c r="D756" s="12" t="s">
        <v>65</v>
      </c>
      <c r="E756" s="12" t="s">
        <v>67</v>
      </c>
      <c r="F756" s="12" t="s">
        <v>55</v>
      </c>
      <c r="G756" s="12" t="s">
        <v>56</v>
      </c>
      <c r="H756" s="12" t="s">
        <v>66</v>
      </c>
      <c r="I756" s="12" t="s">
        <v>60</v>
      </c>
      <c r="J756" s="12">
        <v>780</v>
      </c>
      <c r="K756" s="12">
        <v>1115.4000000000001</v>
      </c>
      <c r="L756" s="10"/>
      <c r="N756" s="1">
        <v>2024</v>
      </c>
      <c r="O756" s="1" t="s">
        <v>2</v>
      </c>
      <c r="P756" s="1" t="s">
        <v>12</v>
      </c>
      <c r="Q756" s="5" t="s">
        <v>29</v>
      </c>
      <c r="R756" s="6">
        <v>643</v>
      </c>
      <c r="S756" s="6">
        <v>7000</v>
      </c>
      <c r="T756" s="6">
        <v>7840</v>
      </c>
      <c r="U756" s="3">
        <v>1400</v>
      </c>
      <c r="V756" s="4" t="s">
        <v>40</v>
      </c>
    </row>
    <row r="757" spans="1:22" ht="18" customHeight="1" x14ac:dyDescent="0.2">
      <c r="A757" s="12" t="s">
        <v>61</v>
      </c>
      <c r="B757" s="12">
        <v>2020</v>
      </c>
      <c r="C757" s="12" t="s">
        <v>1</v>
      </c>
      <c r="D757" s="12" t="s">
        <v>65</v>
      </c>
      <c r="E757" s="12" t="s">
        <v>67</v>
      </c>
      <c r="F757" s="12" t="s">
        <v>55</v>
      </c>
      <c r="G757" s="12" t="s">
        <v>56</v>
      </c>
      <c r="H757" s="12" t="s">
        <v>66</v>
      </c>
      <c r="I757" s="12" t="s">
        <v>60</v>
      </c>
      <c r="J757" s="12">
        <v>781</v>
      </c>
      <c r="K757" s="12">
        <v>1116.83</v>
      </c>
      <c r="L757" s="10"/>
      <c r="N757" s="1">
        <v>2024</v>
      </c>
      <c r="O757" s="1" t="s">
        <v>2</v>
      </c>
      <c r="P757" s="1" t="s">
        <v>38</v>
      </c>
      <c r="Q757" s="5" t="s">
        <v>31</v>
      </c>
      <c r="R757" s="6">
        <v>455</v>
      </c>
      <c r="S757" s="6">
        <v>4578.6000000000004</v>
      </c>
      <c r="T757" s="6">
        <v>5128.0320000000002</v>
      </c>
      <c r="U757" s="3">
        <v>915.72000000000014</v>
      </c>
      <c r="V757" s="4" t="s">
        <v>40</v>
      </c>
    </row>
    <row r="758" spans="1:22" ht="18" customHeight="1" x14ac:dyDescent="0.2">
      <c r="A758" s="12" t="s">
        <v>52</v>
      </c>
      <c r="B758" s="12">
        <v>2020</v>
      </c>
      <c r="C758" s="12" t="s">
        <v>1</v>
      </c>
      <c r="D758" s="12" t="s">
        <v>65</v>
      </c>
      <c r="E758" s="12" t="s">
        <v>67</v>
      </c>
      <c r="F758" s="12" t="s">
        <v>55</v>
      </c>
      <c r="G758" s="12" t="s">
        <v>56</v>
      </c>
      <c r="H758" s="12" t="s">
        <v>66</v>
      </c>
      <c r="I758" s="12" t="s">
        <v>60</v>
      </c>
      <c r="J758" s="12">
        <v>782</v>
      </c>
      <c r="K758" s="12">
        <v>1118.26</v>
      </c>
      <c r="L758" s="10"/>
      <c r="N758" s="1">
        <v>2024</v>
      </c>
      <c r="O758" s="1" t="s">
        <v>2</v>
      </c>
      <c r="P758" s="1" t="s">
        <v>12</v>
      </c>
      <c r="Q758" s="5" t="s">
        <v>28</v>
      </c>
      <c r="R758" s="7">
        <v>345</v>
      </c>
      <c r="S758" s="7">
        <v>7000</v>
      </c>
      <c r="T758" s="7">
        <v>7840</v>
      </c>
      <c r="U758" s="3">
        <v>1400</v>
      </c>
      <c r="V758" s="4" t="s">
        <v>40</v>
      </c>
    </row>
    <row r="759" spans="1:22" ht="18" customHeight="1" x14ac:dyDescent="0.2">
      <c r="A759" s="12" t="s">
        <v>59</v>
      </c>
      <c r="B759" s="12">
        <v>2020</v>
      </c>
      <c r="C759" s="12" t="s">
        <v>1</v>
      </c>
      <c r="D759" s="12" t="s">
        <v>65</v>
      </c>
      <c r="E759" s="12" t="s">
        <v>67</v>
      </c>
      <c r="F759" s="12" t="s">
        <v>55</v>
      </c>
      <c r="G759" s="12" t="s">
        <v>56</v>
      </c>
      <c r="H759" s="12" t="s">
        <v>66</v>
      </c>
      <c r="I759" s="12" t="s">
        <v>60</v>
      </c>
      <c r="J759" s="12">
        <v>820</v>
      </c>
      <c r="K759" s="12">
        <v>526.24</v>
      </c>
      <c r="L759" s="10"/>
      <c r="N759" s="1">
        <v>2024</v>
      </c>
      <c r="O759" s="1" t="s">
        <v>2</v>
      </c>
      <c r="P759" s="1" t="s">
        <v>13</v>
      </c>
      <c r="Q759" s="2" t="s">
        <v>33</v>
      </c>
      <c r="R759" s="3">
        <v>122</v>
      </c>
      <c r="S759" s="3">
        <v>100</v>
      </c>
      <c r="T759" s="3">
        <v>112</v>
      </c>
      <c r="U759" s="3">
        <v>20</v>
      </c>
      <c r="V759" s="4" t="s">
        <v>40</v>
      </c>
    </row>
    <row r="760" spans="1:22" ht="18" customHeight="1" x14ac:dyDescent="0.2">
      <c r="A760" s="12" t="s">
        <v>59</v>
      </c>
      <c r="B760" s="12">
        <v>2020</v>
      </c>
      <c r="C760" s="12" t="s">
        <v>1</v>
      </c>
      <c r="D760" s="12" t="s">
        <v>65</v>
      </c>
      <c r="E760" s="12" t="s">
        <v>67</v>
      </c>
      <c r="F760" s="12" t="s">
        <v>55</v>
      </c>
      <c r="G760" s="12" t="s">
        <v>56</v>
      </c>
      <c r="H760" s="12" t="s">
        <v>66</v>
      </c>
      <c r="I760" s="12" t="s">
        <v>60</v>
      </c>
      <c r="J760" s="12">
        <v>821</v>
      </c>
      <c r="K760" s="12">
        <v>526.24</v>
      </c>
      <c r="L760" s="10"/>
      <c r="N760" s="1">
        <v>2024</v>
      </c>
      <c r="O760" s="1" t="s">
        <v>2</v>
      </c>
      <c r="P760" s="1" t="s">
        <v>15</v>
      </c>
      <c r="Q760" s="5" t="s">
        <v>26</v>
      </c>
      <c r="R760" s="6">
        <v>78</v>
      </c>
      <c r="S760" s="6">
        <v>4577.2</v>
      </c>
      <c r="T760" s="6">
        <v>5126.4639999999999</v>
      </c>
      <c r="U760" s="3">
        <v>915.44</v>
      </c>
      <c r="V760" s="4" t="s">
        <v>40</v>
      </c>
    </row>
    <row r="761" spans="1:22" ht="18" customHeight="1" x14ac:dyDescent="0.2">
      <c r="A761" s="12" t="s">
        <v>61</v>
      </c>
      <c r="B761" s="12">
        <v>2020</v>
      </c>
      <c r="C761" s="12" t="s">
        <v>0</v>
      </c>
      <c r="D761" s="12" t="s">
        <v>65</v>
      </c>
      <c r="E761" s="12" t="s">
        <v>67</v>
      </c>
      <c r="F761" s="12" t="s">
        <v>55</v>
      </c>
      <c r="G761" s="12" t="s">
        <v>56</v>
      </c>
      <c r="H761" s="12" t="s">
        <v>66</v>
      </c>
      <c r="I761" s="12" t="s">
        <v>58</v>
      </c>
      <c r="J761" s="12">
        <v>362</v>
      </c>
      <c r="K761" s="12">
        <v>517.66</v>
      </c>
      <c r="L761" s="10"/>
      <c r="N761" s="1">
        <v>2024</v>
      </c>
      <c r="O761" s="1" t="s">
        <v>2</v>
      </c>
      <c r="P761" s="1" t="s">
        <v>15</v>
      </c>
      <c r="Q761" s="5" t="s">
        <v>24</v>
      </c>
      <c r="R761" s="6">
        <v>76</v>
      </c>
      <c r="S761" s="6">
        <v>4576.8999999999996</v>
      </c>
      <c r="T761" s="6">
        <v>5126.1279999999997</v>
      </c>
      <c r="U761" s="3">
        <v>915.38</v>
      </c>
      <c r="V761" s="4" t="s">
        <v>40</v>
      </c>
    </row>
    <row r="762" spans="1:22" ht="18" customHeight="1" x14ac:dyDescent="0.2">
      <c r="A762" s="12" t="s">
        <v>61</v>
      </c>
      <c r="B762" s="12">
        <v>2020</v>
      </c>
      <c r="C762" s="12" t="s">
        <v>0</v>
      </c>
      <c r="D762" s="12" t="s">
        <v>65</v>
      </c>
      <c r="E762" s="12" t="s">
        <v>67</v>
      </c>
      <c r="F762" s="12" t="s">
        <v>55</v>
      </c>
      <c r="G762" s="12" t="s">
        <v>56</v>
      </c>
      <c r="H762" s="12" t="s">
        <v>66</v>
      </c>
      <c r="I762" s="12" t="s">
        <v>58</v>
      </c>
      <c r="J762" s="12">
        <v>779</v>
      </c>
      <c r="K762" s="12">
        <v>1113.97</v>
      </c>
      <c r="L762" s="10"/>
      <c r="N762" s="1">
        <v>2024</v>
      </c>
      <c r="O762" s="1" t="s">
        <v>2</v>
      </c>
      <c r="P762" s="1" t="s">
        <v>15</v>
      </c>
      <c r="Q762" s="5" t="s">
        <v>25</v>
      </c>
      <c r="R762" s="6">
        <v>46</v>
      </c>
      <c r="S762" s="6">
        <v>200</v>
      </c>
      <c r="T762" s="6">
        <v>224</v>
      </c>
      <c r="U762" s="3">
        <v>40</v>
      </c>
      <c r="V762" s="4" t="s">
        <v>40</v>
      </c>
    </row>
    <row r="763" spans="1:22" ht="18" customHeight="1" x14ac:dyDescent="0.2">
      <c r="A763" s="12" t="s">
        <v>62</v>
      </c>
      <c r="B763" s="12">
        <v>2020</v>
      </c>
      <c r="C763" s="12" t="s">
        <v>0</v>
      </c>
      <c r="D763" s="12" t="s">
        <v>65</v>
      </c>
      <c r="E763" s="12" t="s">
        <v>67</v>
      </c>
      <c r="F763" s="12" t="s">
        <v>55</v>
      </c>
      <c r="G763" s="12" t="s">
        <v>56</v>
      </c>
      <c r="H763" s="12" t="s">
        <v>66</v>
      </c>
      <c r="I763" s="12" t="s">
        <v>58</v>
      </c>
      <c r="J763" s="12">
        <v>819</v>
      </c>
      <c r="K763" s="12">
        <v>526.24</v>
      </c>
      <c r="L763" s="10"/>
      <c r="N763" s="1">
        <v>2024</v>
      </c>
      <c r="O763" s="1" t="s">
        <v>2</v>
      </c>
      <c r="P763" s="1" t="s">
        <v>15</v>
      </c>
      <c r="Q763" s="5" t="s">
        <v>23</v>
      </c>
      <c r="R763" s="6">
        <v>34</v>
      </c>
      <c r="S763" s="6">
        <v>4576.8</v>
      </c>
      <c r="T763" s="6">
        <v>5126.0160000000005</v>
      </c>
      <c r="U763" s="3">
        <v>915.36000000000013</v>
      </c>
      <c r="V763" s="4" t="s">
        <v>40</v>
      </c>
    </row>
    <row r="764" spans="1:22" ht="18" customHeight="1" x14ac:dyDescent="0.2">
      <c r="A764" s="12" t="s">
        <v>62</v>
      </c>
      <c r="B764" s="12">
        <v>2020</v>
      </c>
      <c r="C764" s="12" t="s">
        <v>0</v>
      </c>
      <c r="D764" s="12" t="s">
        <v>65</v>
      </c>
      <c r="E764" s="12" t="s">
        <v>67</v>
      </c>
      <c r="F764" s="12" t="s">
        <v>55</v>
      </c>
      <c r="G764" s="12" t="s">
        <v>56</v>
      </c>
      <c r="H764" s="12" t="s">
        <v>66</v>
      </c>
      <c r="I764" s="12" t="s">
        <v>58</v>
      </c>
      <c r="J764" s="12">
        <v>361</v>
      </c>
      <c r="K764" s="12">
        <v>516.23</v>
      </c>
      <c r="L764" s="10"/>
      <c r="N764" s="1">
        <v>2024</v>
      </c>
      <c r="O764" s="1" t="s">
        <v>2</v>
      </c>
      <c r="P764" s="1" t="s">
        <v>13</v>
      </c>
      <c r="Q764" s="2" t="s">
        <v>34</v>
      </c>
      <c r="R764" s="3">
        <v>7</v>
      </c>
      <c r="S764" s="3">
        <v>200</v>
      </c>
      <c r="T764" s="3">
        <v>224</v>
      </c>
      <c r="U764" s="3">
        <v>40</v>
      </c>
      <c r="V764" s="4" t="s">
        <v>40</v>
      </c>
    </row>
    <row r="765" spans="1:22" ht="18" customHeight="1" x14ac:dyDescent="0.2">
      <c r="A765" s="12" t="s">
        <v>59</v>
      </c>
      <c r="B765" s="12">
        <v>2020</v>
      </c>
      <c r="C765" s="12" t="s">
        <v>2</v>
      </c>
      <c r="D765" s="12" t="s">
        <v>65</v>
      </c>
      <c r="E765" s="12" t="s">
        <v>67</v>
      </c>
      <c r="F765" s="12" t="s">
        <v>55</v>
      </c>
      <c r="G765" s="12" t="s">
        <v>56</v>
      </c>
      <c r="H765" s="12" t="s">
        <v>66</v>
      </c>
      <c r="I765" s="12" t="s">
        <v>60</v>
      </c>
      <c r="J765" s="12">
        <v>822</v>
      </c>
      <c r="K765" s="12">
        <v>526.24</v>
      </c>
      <c r="L765" s="10"/>
      <c r="N765" s="1">
        <v>2024</v>
      </c>
      <c r="O765" s="1" t="s">
        <v>2</v>
      </c>
      <c r="P765" s="1" t="s">
        <v>15</v>
      </c>
      <c r="Q765" s="5" t="s">
        <v>27</v>
      </c>
      <c r="R765" s="6">
        <v>3</v>
      </c>
      <c r="S765" s="6">
        <v>4577.3</v>
      </c>
      <c r="T765" s="6">
        <v>5126.576</v>
      </c>
      <c r="U765" s="3">
        <v>915.46</v>
      </c>
      <c r="V765" s="4" t="s">
        <v>40</v>
      </c>
    </row>
    <row r="766" spans="1:22" ht="18" customHeight="1" x14ac:dyDescent="0.2">
      <c r="A766" s="12" t="s">
        <v>59</v>
      </c>
      <c r="B766" s="12">
        <v>2021</v>
      </c>
      <c r="C766" s="12" t="s">
        <v>11</v>
      </c>
      <c r="D766" s="12" t="s">
        <v>53</v>
      </c>
      <c r="E766" s="12" t="s">
        <v>54</v>
      </c>
      <c r="F766" s="12" t="s">
        <v>55</v>
      </c>
      <c r="G766" s="12" t="s">
        <v>64</v>
      </c>
      <c r="H766" s="12" t="s">
        <v>57</v>
      </c>
      <c r="I766" s="12" t="s">
        <v>58</v>
      </c>
      <c r="J766" s="12">
        <v>278</v>
      </c>
      <c r="K766" s="12">
        <v>397.53999999999996</v>
      </c>
      <c r="L766" s="10"/>
      <c r="N766" s="1">
        <v>2024</v>
      </c>
      <c r="O766" s="1" t="s">
        <v>2</v>
      </c>
      <c r="P766" s="1" t="s">
        <v>32</v>
      </c>
      <c r="Q766" s="5" t="s">
        <v>32</v>
      </c>
      <c r="R766" s="6">
        <v>2</v>
      </c>
      <c r="S766" s="6">
        <v>6600</v>
      </c>
      <c r="T766" s="6">
        <v>7392</v>
      </c>
      <c r="U766" s="3">
        <v>1320</v>
      </c>
      <c r="V766" s="4" t="s">
        <v>40</v>
      </c>
    </row>
    <row r="767" spans="1:22" ht="18" customHeight="1" x14ac:dyDescent="0.2">
      <c r="A767" s="12" t="s">
        <v>52</v>
      </c>
      <c r="B767" s="12">
        <v>2021</v>
      </c>
      <c r="C767" s="12" t="s">
        <v>11</v>
      </c>
      <c r="D767" s="12" t="s">
        <v>53</v>
      </c>
      <c r="E767" s="12" t="s">
        <v>54</v>
      </c>
      <c r="F767" s="12" t="s">
        <v>55</v>
      </c>
      <c r="G767" s="12" t="s">
        <v>64</v>
      </c>
      <c r="H767" s="12" t="s">
        <v>57</v>
      </c>
      <c r="I767" s="12" t="s">
        <v>58</v>
      </c>
      <c r="J767" s="12">
        <v>272</v>
      </c>
      <c r="K767" s="12">
        <v>388.96</v>
      </c>
      <c r="L767" s="10"/>
      <c r="N767" s="1">
        <v>2024</v>
      </c>
      <c r="O767" s="1" t="s">
        <v>3</v>
      </c>
      <c r="P767" s="1" t="s">
        <v>14</v>
      </c>
      <c r="Q767" s="2" t="s">
        <v>36</v>
      </c>
      <c r="R767" s="3">
        <v>3566</v>
      </c>
      <c r="S767" s="3">
        <v>4577.3</v>
      </c>
      <c r="T767" s="3">
        <v>5126.576</v>
      </c>
      <c r="U767" s="3">
        <v>915.46</v>
      </c>
      <c r="V767" s="4" t="s">
        <v>40</v>
      </c>
    </row>
    <row r="768" spans="1:22" ht="18" customHeight="1" x14ac:dyDescent="0.2">
      <c r="A768" s="12" t="s">
        <v>52</v>
      </c>
      <c r="B768" s="12">
        <v>2021</v>
      </c>
      <c r="C768" s="12" t="s">
        <v>11</v>
      </c>
      <c r="D768" s="12" t="s">
        <v>53</v>
      </c>
      <c r="E768" s="12" t="s">
        <v>54</v>
      </c>
      <c r="F768" s="12" t="s">
        <v>55</v>
      </c>
      <c r="G768" s="12" t="s">
        <v>64</v>
      </c>
      <c r="H768" s="12" t="s">
        <v>57</v>
      </c>
      <c r="I768" s="12" t="s">
        <v>58</v>
      </c>
      <c r="J768" s="12">
        <v>266</v>
      </c>
      <c r="K768" s="12">
        <v>380.38</v>
      </c>
      <c r="L768" s="10"/>
      <c r="N768" s="1">
        <v>2024</v>
      </c>
      <c r="O768" s="1" t="s">
        <v>3</v>
      </c>
      <c r="P768" s="1" t="s">
        <v>14</v>
      </c>
      <c r="Q768" s="2" t="s">
        <v>37</v>
      </c>
      <c r="R768" s="3">
        <v>2498</v>
      </c>
      <c r="S768" s="3">
        <v>8000</v>
      </c>
      <c r="T768" s="3">
        <v>8960</v>
      </c>
      <c r="U768" s="3">
        <v>1600</v>
      </c>
      <c r="V768" s="4" t="s">
        <v>40</v>
      </c>
    </row>
    <row r="769" spans="1:22" ht="18" customHeight="1" x14ac:dyDescent="0.2">
      <c r="A769" s="12" t="s">
        <v>61</v>
      </c>
      <c r="B769" s="12">
        <v>2021</v>
      </c>
      <c r="C769" s="12" t="s">
        <v>11</v>
      </c>
      <c r="D769" s="12" t="s">
        <v>53</v>
      </c>
      <c r="E769" s="12" t="s">
        <v>54</v>
      </c>
      <c r="F769" s="12" t="s">
        <v>55</v>
      </c>
      <c r="G769" s="12" t="s">
        <v>64</v>
      </c>
      <c r="H769" s="12" t="s">
        <v>57</v>
      </c>
      <c r="I769" s="12" t="s">
        <v>58</v>
      </c>
      <c r="J769" s="12">
        <v>276</v>
      </c>
      <c r="K769" s="12">
        <v>526.24</v>
      </c>
      <c r="L769" s="10"/>
      <c r="N769" s="1">
        <v>2024</v>
      </c>
      <c r="O769" s="1" t="s">
        <v>3</v>
      </c>
      <c r="P769" s="1" t="s">
        <v>13</v>
      </c>
      <c r="Q769" s="2" t="s">
        <v>35</v>
      </c>
      <c r="R769" s="3">
        <v>1245</v>
      </c>
      <c r="S769" s="3">
        <v>4577.2</v>
      </c>
      <c r="T769" s="3">
        <v>5126.4639999999999</v>
      </c>
      <c r="U769" s="3">
        <v>915.44</v>
      </c>
      <c r="V769" s="4" t="s">
        <v>40</v>
      </c>
    </row>
    <row r="770" spans="1:22" ht="18" customHeight="1" x14ac:dyDescent="0.2">
      <c r="A770" s="12" t="s">
        <v>59</v>
      </c>
      <c r="B770" s="12">
        <v>2021</v>
      </c>
      <c r="C770" s="12" t="s">
        <v>11</v>
      </c>
      <c r="D770" s="12" t="s">
        <v>53</v>
      </c>
      <c r="E770" s="12" t="s">
        <v>54</v>
      </c>
      <c r="F770" s="12" t="s">
        <v>55</v>
      </c>
      <c r="G770" s="12" t="s">
        <v>64</v>
      </c>
      <c r="H770" s="12" t="s">
        <v>57</v>
      </c>
      <c r="I770" s="12" t="s">
        <v>58</v>
      </c>
      <c r="J770" s="12">
        <v>270</v>
      </c>
      <c r="K770" s="12">
        <v>526.24</v>
      </c>
      <c r="L770" s="10"/>
      <c r="N770" s="1">
        <v>2024</v>
      </c>
      <c r="O770" s="1" t="s">
        <v>3</v>
      </c>
      <c r="P770" s="1" t="s">
        <v>38</v>
      </c>
      <c r="Q770" s="5" t="s">
        <v>30</v>
      </c>
      <c r="R770" s="6">
        <v>644</v>
      </c>
      <c r="S770" s="6">
        <v>5743.5</v>
      </c>
      <c r="T770" s="6">
        <v>6432.72</v>
      </c>
      <c r="U770" s="3">
        <v>1148.7</v>
      </c>
      <c r="V770" s="4" t="s">
        <v>40</v>
      </c>
    </row>
    <row r="771" spans="1:22" ht="18" customHeight="1" x14ac:dyDescent="0.2">
      <c r="A771" s="12" t="s">
        <v>59</v>
      </c>
      <c r="B771" s="12">
        <v>2021</v>
      </c>
      <c r="C771" s="12" t="s">
        <v>11</v>
      </c>
      <c r="D771" s="12" t="s">
        <v>53</v>
      </c>
      <c r="E771" s="12" t="s">
        <v>54</v>
      </c>
      <c r="F771" s="12" t="s">
        <v>55</v>
      </c>
      <c r="G771" s="12" t="s">
        <v>64</v>
      </c>
      <c r="H771" s="12" t="s">
        <v>57</v>
      </c>
      <c r="I771" s="12" t="s">
        <v>58</v>
      </c>
      <c r="J771" s="12">
        <v>279</v>
      </c>
      <c r="K771" s="12">
        <v>398.97</v>
      </c>
      <c r="L771" s="10"/>
      <c r="N771" s="1">
        <v>2024</v>
      </c>
      <c r="O771" s="1" t="s">
        <v>3</v>
      </c>
      <c r="P771" s="1" t="s">
        <v>12</v>
      </c>
      <c r="Q771" s="5" t="s">
        <v>29</v>
      </c>
      <c r="R771" s="6">
        <v>643</v>
      </c>
      <c r="S771" s="6">
        <v>7000</v>
      </c>
      <c r="T771" s="6">
        <v>7840</v>
      </c>
      <c r="U771" s="3">
        <v>1400</v>
      </c>
      <c r="V771" s="4" t="s">
        <v>40</v>
      </c>
    </row>
    <row r="772" spans="1:22" ht="18" customHeight="1" x14ac:dyDescent="0.2">
      <c r="A772" s="12" t="s">
        <v>59</v>
      </c>
      <c r="B772" s="12">
        <v>2021</v>
      </c>
      <c r="C772" s="12" t="s">
        <v>11</v>
      </c>
      <c r="D772" s="12" t="s">
        <v>53</v>
      </c>
      <c r="E772" s="12" t="s">
        <v>54</v>
      </c>
      <c r="F772" s="12" t="s">
        <v>55</v>
      </c>
      <c r="G772" s="12" t="s">
        <v>64</v>
      </c>
      <c r="H772" s="12" t="s">
        <v>57</v>
      </c>
      <c r="I772" s="12" t="s">
        <v>58</v>
      </c>
      <c r="J772" s="12">
        <v>273</v>
      </c>
      <c r="K772" s="12">
        <v>390.39</v>
      </c>
      <c r="L772" s="10"/>
      <c r="N772" s="1">
        <v>2024</v>
      </c>
      <c r="O772" s="1" t="s">
        <v>3</v>
      </c>
      <c r="P772" s="1" t="s">
        <v>38</v>
      </c>
      <c r="Q772" s="5" t="s">
        <v>31</v>
      </c>
      <c r="R772" s="6">
        <v>455</v>
      </c>
      <c r="S772" s="6">
        <v>4578.6000000000004</v>
      </c>
      <c r="T772" s="6">
        <v>5128.0320000000002</v>
      </c>
      <c r="U772" s="3">
        <v>915.72000000000014</v>
      </c>
      <c r="V772" s="4" t="s">
        <v>40</v>
      </c>
    </row>
    <row r="773" spans="1:22" ht="18" customHeight="1" x14ac:dyDescent="0.2">
      <c r="A773" s="12" t="s">
        <v>52</v>
      </c>
      <c r="B773" s="12">
        <v>2021</v>
      </c>
      <c r="C773" s="12" t="s">
        <v>11</v>
      </c>
      <c r="D773" s="12" t="s">
        <v>53</v>
      </c>
      <c r="E773" s="12" t="s">
        <v>54</v>
      </c>
      <c r="F773" s="12" t="s">
        <v>55</v>
      </c>
      <c r="G773" s="12" t="s">
        <v>64</v>
      </c>
      <c r="H773" s="12" t="s">
        <v>57</v>
      </c>
      <c r="I773" s="12" t="s">
        <v>58</v>
      </c>
      <c r="J773" s="12">
        <v>267</v>
      </c>
      <c r="K773" s="12">
        <v>381.81</v>
      </c>
      <c r="L773" s="10"/>
      <c r="N773" s="1">
        <v>2024</v>
      </c>
      <c r="O773" s="1" t="s">
        <v>3</v>
      </c>
      <c r="P773" s="1" t="s">
        <v>12</v>
      </c>
      <c r="Q773" s="5" t="s">
        <v>28</v>
      </c>
      <c r="R773" s="7">
        <v>345</v>
      </c>
      <c r="S773" s="7">
        <v>7000</v>
      </c>
      <c r="T773" s="7">
        <v>7840</v>
      </c>
      <c r="U773" s="3">
        <v>1400</v>
      </c>
      <c r="V773" s="4" t="s">
        <v>40</v>
      </c>
    </row>
    <row r="774" spans="1:22" ht="18" customHeight="1" x14ac:dyDescent="0.2">
      <c r="A774" s="12" t="s">
        <v>59</v>
      </c>
      <c r="B774" s="12">
        <v>2021</v>
      </c>
      <c r="C774" s="12" t="s">
        <v>11</v>
      </c>
      <c r="D774" s="12" t="s">
        <v>53</v>
      </c>
      <c r="E774" s="12" t="s">
        <v>54</v>
      </c>
      <c r="F774" s="12" t="s">
        <v>55</v>
      </c>
      <c r="G774" s="12" t="s">
        <v>64</v>
      </c>
      <c r="H774" s="12" t="s">
        <v>57</v>
      </c>
      <c r="I774" s="12" t="s">
        <v>58</v>
      </c>
      <c r="J774" s="12">
        <v>275</v>
      </c>
      <c r="K774" s="12">
        <v>393.25</v>
      </c>
      <c r="L774" s="10"/>
      <c r="N774" s="1">
        <v>2024</v>
      </c>
      <c r="O774" s="1" t="s">
        <v>3</v>
      </c>
      <c r="P774" s="1" t="s">
        <v>13</v>
      </c>
      <c r="Q774" s="2" t="s">
        <v>33</v>
      </c>
      <c r="R774" s="3">
        <v>122</v>
      </c>
      <c r="S774" s="3">
        <v>100</v>
      </c>
      <c r="T774" s="3">
        <v>112</v>
      </c>
      <c r="U774" s="3">
        <v>20</v>
      </c>
      <c r="V774" s="4" t="s">
        <v>40</v>
      </c>
    </row>
    <row r="775" spans="1:22" ht="18" customHeight="1" x14ac:dyDescent="0.2">
      <c r="A775" s="12" t="s">
        <v>59</v>
      </c>
      <c r="B775" s="12">
        <v>2021</v>
      </c>
      <c r="C775" s="12" t="s">
        <v>11</v>
      </c>
      <c r="D775" s="12" t="s">
        <v>53</v>
      </c>
      <c r="E775" s="12" t="s">
        <v>54</v>
      </c>
      <c r="F775" s="12" t="s">
        <v>55</v>
      </c>
      <c r="G775" s="12" t="s">
        <v>64</v>
      </c>
      <c r="H775" s="12" t="s">
        <v>57</v>
      </c>
      <c r="I775" s="12" t="s">
        <v>58</v>
      </c>
      <c r="J775" s="12">
        <v>269</v>
      </c>
      <c r="K775" s="12">
        <v>384.67</v>
      </c>
      <c r="L775" s="10"/>
      <c r="N775" s="1">
        <v>2024</v>
      </c>
      <c r="O775" s="1" t="s">
        <v>3</v>
      </c>
      <c r="P775" s="1" t="s">
        <v>15</v>
      </c>
      <c r="Q775" s="5" t="s">
        <v>26</v>
      </c>
      <c r="R775" s="6">
        <v>78</v>
      </c>
      <c r="S775" s="6">
        <v>4577.2</v>
      </c>
      <c r="T775" s="6">
        <v>5126.4639999999999</v>
      </c>
      <c r="U775" s="3">
        <v>915.44</v>
      </c>
      <c r="V775" s="4" t="s">
        <v>40</v>
      </c>
    </row>
    <row r="776" spans="1:22" ht="18" customHeight="1" x14ac:dyDescent="0.2">
      <c r="A776" s="12" t="s">
        <v>61</v>
      </c>
      <c r="B776" s="12">
        <v>2021</v>
      </c>
      <c r="C776" s="12" t="s">
        <v>10</v>
      </c>
      <c r="D776" s="12" t="s">
        <v>53</v>
      </c>
      <c r="E776" s="12" t="s">
        <v>54</v>
      </c>
      <c r="F776" s="12" t="s">
        <v>55</v>
      </c>
      <c r="G776" s="12" t="s">
        <v>64</v>
      </c>
      <c r="H776" s="12" t="s">
        <v>57</v>
      </c>
      <c r="I776" s="12" t="s">
        <v>58</v>
      </c>
      <c r="J776" s="12">
        <v>296</v>
      </c>
      <c r="K776" s="12">
        <v>423.28</v>
      </c>
      <c r="L776" s="10"/>
      <c r="N776" s="1">
        <v>2024</v>
      </c>
      <c r="O776" s="1" t="s">
        <v>3</v>
      </c>
      <c r="P776" s="1" t="s">
        <v>15</v>
      </c>
      <c r="Q776" s="5" t="s">
        <v>24</v>
      </c>
      <c r="R776" s="6">
        <v>76</v>
      </c>
      <c r="S776" s="6">
        <v>4576.8999999999996</v>
      </c>
      <c r="T776" s="6">
        <v>5126.1279999999997</v>
      </c>
      <c r="U776" s="3">
        <v>915.38</v>
      </c>
      <c r="V776" s="4" t="s">
        <v>40</v>
      </c>
    </row>
    <row r="777" spans="1:22" ht="18" customHeight="1" x14ac:dyDescent="0.2">
      <c r="A777" s="12" t="s">
        <v>59</v>
      </c>
      <c r="B777" s="12">
        <v>2021</v>
      </c>
      <c r="C777" s="12" t="s">
        <v>10</v>
      </c>
      <c r="D777" s="12" t="s">
        <v>53</v>
      </c>
      <c r="E777" s="12" t="s">
        <v>54</v>
      </c>
      <c r="F777" s="12" t="s">
        <v>55</v>
      </c>
      <c r="G777" s="12" t="s">
        <v>64</v>
      </c>
      <c r="H777" s="12" t="s">
        <v>57</v>
      </c>
      <c r="I777" s="12" t="s">
        <v>58</v>
      </c>
      <c r="J777" s="12">
        <v>290</v>
      </c>
      <c r="K777" s="12">
        <v>414.7</v>
      </c>
      <c r="L777" s="10"/>
      <c r="N777" s="1">
        <v>2024</v>
      </c>
      <c r="O777" s="1" t="s">
        <v>3</v>
      </c>
      <c r="P777" s="1" t="s">
        <v>15</v>
      </c>
      <c r="Q777" s="5" t="s">
        <v>25</v>
      </c>
      <c r="R777" s="6">
        <v>46</v>
      </c>
      <c r="S777" s="6">
        <v>200</v>
      </c>
      <c r="T777" s="6">
        <v>224</v>
      </c>
      <c r="U777" s="3">
        <v>40</v>
      </c>
      <c r="V777" s="4" t="s">
        <v>40</v>
      </c>
    </row>
    <row r="778" spans="1:22" ht="18" customHeight="1" x14ac:dyDescent="0.2">
      <c r="A778" s="12" t="s">
        <v>62</v>
      </c>
      <c r="B778" s="12">
        <v>2021</v>
      </c>
      <c r="C778" s="12" t="s">
        <v>10</v>
      </c>
      <c r="D778" s="12" t="s">
        <v>53</v>
      </c>
      <c r="E778" s="12" t="s">
        <v>54</v>
      </c>
      <c r="F778" s="12" t="s">
        <v>55</v>
      </c>
      <c r="G778" s="12" t="s">
        <v>64</v>
      </c>
      <c r="H778" s="12" t="s">
        <v>57</v>
      </c>
      <c r="I778" s="12" t="s">
        <v>58</v>
      </c>
      <c r="J778" s="12">
        <v>284</v>
      </c>
      <c r="K778" s="12">
        <v>406.12</v>
      </c>
      <c r="L778" s="10"/>
      <c r="N778" s="1">
        <v>2024</v>
      </c>
      <c r="O778" s="1" t="s">
        <v>3</v>
      </c>
      <c r="P778" s="1" t="s">
        <v>15</v>
      </c>
      <c r="Q778" s="5" t="s">
        <v>23</v>
      </c>
      <c r="R778" s="6">
        <v>34</v>
      </c>
      <c r="S778" s="6">
        <v>4576.8</v>
      </c>
      <c r="T778" s="6">
        <v>5126.0160000000005</v>
      </c>
      <c r="U778" s="3">
        <v>915.36000000000013</v>
      </c>
      <c r="V778" s="4" t="s">
        <v>40</v>
      </c>
    </row>
    <row r="779" spans="1:22" ht="18" customHeight="1" x14ac:dyDescent="0.2">
      <c r="A779" s="12" t="s">
        <v>63</v>
      </c>
      <c r="B779" s="12">
        <v>2021</v>
      </c>
      <c r="C779" s="12" t="s">
        <v>10</v>
      </c>
      <c r="D779" s="12" t="s">
        <v>53</v>
      </c>
      <c r="E779" s="12" t="s">
        <v>54</v>
      </c>
      <c r="F779" s="12" t="s">
        <v>55</v>
      </c>
      <c r="G779" s="12" t="s">
        <v>64</v>
      </c>
      <c r="H779" s="12" t="s">
        <v>57</v>
      </c>
      <c r="I779" s="12" t="s">
        <v>58</v>
      </c>
      <c r="J779" s="12">
        <v>294</v>
      </c>
      <c r="K779" s="12">
        <v>526.24</v>
      </c>
      <c r="L779" s="10"/>
      <c r="N779" s="1">
        <v>2024</v>
      </c>
      <c r="O779" s="1" t="s">
        <v>3</v>
      </c>
      <c r="P779" s="1" t="s">
        <v>13</v>
      </c>
      <c r="Q779" s="2" t="s">
        <v>34</v>
      </c>
      <c r="R779" s="3">
        <v>7</v>
      </c>
      <c r="S779" s="3">
        <v>200</v>
      </c>
      <c r="T779" s="3">
        <v>224</v>
      </c>
      <c r="U779" s="3">
        <v>40</v>
      </c>
      <c r="V779" s="4" t="s">
        <v>40</v>
      </c>
    </row>
    <row r="780" spans="1:22" ht="18" customHeight="1" x14ac:dyDescent="0.2">
      <c r="A780" s="12" t="s">
        <v>52</v>
      </c>
      <c r="B780" s="12">
        <v>2021</v>
      </c>
      <c r="C780" s="12" t="s">
        <v>10</v>
      </c>
      <c r="D780" s="12" t="s">
        <v>53</v>
      </c>
      <c r="E780" s="12" t="s">
        <v>54</v>
      </c>
      <c r="F780" s="12" t="s">
        <v>55</v>
      </c>
      <c r="G780" s="12" t="s">
        <v>64</v>
      </c>
      <c r="H780" s="12" t="s">
        <v>57</v>
      </c>
      <c r="I780" s="12" t="s">
        <v>58</v>
      </c>
      <c r="J780" s="12">
        <v>288</v>
      </c>
      <c r="K780" s="12">
        <v>526.24</v>
      </c>
      <c r="L780" s="10"/>
      <c r="N780" s="1">
        <v>2024</v>
      </c>
      <c r="O780" s="1" t="s">
        <v>3</v>
      </c>
      <c r="P780" s="1" t="s">
        <v>15</v>
      </c>
      <c r="Q780" s="5" t="s">
        <v>27</v>
      </c>
      <c r="R780" s="6">
        <v>3</v>
      </c>
      <c r="S780" s="6">
        <v>4577.3</v>
      </c>
      <c r="T780" s="6">
        <v>5126.576</v>
      </c>
      <c r="U780" s="3">
        <v>915.46</v>
      </c>
      <c r="V780" s="4" t="s">
        <v>40</v>
      </c>
    </row>
    <row r="781" spans="1:22" ht="18" customHeight="1" x14ac:dyDescent="0.2">
      <c r="A781" s="12" t="s">
        <v>52</v>
      </c>
      <c r="B781" s="12">
        <v>2021</v>
      </c>
      <c r="C781" s="12" t="s">
        <v>10</v>
      </c>
      <c r="D781" s="12" t="s">
        <v>53</v>
      </c>
      <c r="E781" s="12" t="s">
        <v>54</v>
      </c>
      <c r="F781" s="12" t="s">
        <v>55</v>
      </c>
      <c r="G781" s="12" t="s">
        <v>64</v>
      </c>
      <c r="H781" s="12" t="s">
        <v>57</v>
      </c>
      <c r="I781" s="12" t="s">
        <v>58</v>
      </c>
      <c r="J781" s="12">
        <v>282</v>
      </c>
      <c r="K781" s="12">
        <v>526.24</v>
      </c>
      <c r="L781" s="10"/>
      <c r="N781" s="1">
        <v>2024</v>
      </c>
      <c r="O781" s="1" t="s">
        <v>3</v>
      </c>
      <c r="P781" s="1" t="s">
        <v>32</v>
      </c>
      <c r="Q781" s="5" t="s">
        <v>32</v>
      </c>
      <c r="R781" s="6">
        <v>2</v>
      </c>
      <c r="S781" s="6">
        <v>6600</v>
      </c>
      <c r="T781" s="6">
        <v>7392</v>
      </c>
      <c r="U781" s="3">
        <v>1320</v>
      </c>
      <c r="V781" s="4" t="s">
        <v>40</v>
      </c>
    </row>
    <row r="782" spans="1:22" ht="18" customHeight="1" x14ac:dyDescent="0.2">
      <c r="A782" s="12" t="s">
        <v>52</v>
      </c>
      <c r="B782" s="12">
        <v>2021</v>
      </c>
      <c r="C782" s="12" t="s">
        <v>10</v>
      </c>
      <c r="D782" s="12" t="s">
        <v>53</v>
      </c>
      <c r="E782" s="12" t="s">
        <v>54</v>
      </c>
      <c r="F782" s="12" t="s">
        <v>55</v>
      </c>
      <c r="G782" s="12" t="s">
        <v>64</v>
      </c>
      <c r="H782" s="12" t="s">
        <v>57</v>
      </c>
      <c r="I782" s="12" t="s">
        <v>58</v>
      </c>
      <c r="J782" s="12">
        <v>291</v>
      </c>
      <c r="K782" s="12">
        <v>416.13</v>
      </c>
      <c r="L782" s="10"/>
      <c r="N782" s="1">
        <v>2024</v>
      </c>
      <c r="O782" s="1" t="s">
        <v>4</v>
      </c>
      <c r="P782" s="1" t="s">
        <v>14</v>
      </c>
      <c r="Q782" s="2" t="s">
        <v>36</v>
      </c>
      <c r="R782" s="3">
        <v>3566</v>
      </c>
      <c r="S782" s="3">
        <v>4577.3</v>
      </c>
      <c r="T782" s="3">
        <v>5126.576</v>
      </c>
      <c r="U782" s="3">
        <v>915.46</v>
      </c>
      <c r="V782" s="4" t="s">
        <v>40</v>
      </c>
    </row>
    <row r="783" spans="1:22" ht="18" customHeight="1" x14ac:dyDescent="0.2">
      <c r="A783" s="12" t="s">
        <v>63</v>
      </c>
      <c r="B783" s="12">
        <v>2021</v>
      </c>
      <c r="C783" s="12" t="s">
        <v>10</v>
      </c>
      <c r="D783" s="12" t="s">
        <v>53</v>
      </c>
      <c r="E783" s="12" t="s">
        <v>54</v>
      </c>
      <c r="F783" s="12" t="s">
        <v>55</v>
      </c>
      <c r="G783" s="12" t="s">
        <v>64</v>
      </c>
      <c r="H783" s="12" t="s">
        <v>57</v>
      </c>
      <c r="I783" s="12" t="s">
        <v>58</v>
      </c>
      <c r="J783" s="12">
        <v>285</v>
      </c>
      <c r="K783" s="12">
        <v>407.55</v>
      </c>
      <c r="L783" s="10"/>
      <c r="N783" s="1">
        <v>2024</v>
      </c>
      <c r="O783" s="1" t="s">
        <v>4</v>
      </c>
      <c r="P783" s="1" t="s">
        <v>14</v>
      </c>
      <c r="Q783" s="2" t="s">
        <v>37</v>
      </c>
      <c r="R783" s="3">
        <v>2498</v>
      </c>
      <c r="S783" s="3">
        <v>8000</v>
      </c>
      <c r="T783" s="3">
        <v>8960</v>
      </c>
      <c r="U783" s="3">
        <v>1600</v>
      </c>
      <c r="V783" s="4" t="s">
        <v>40</v>
      </c>
    </row>
    <row r="784" spans="1:22" ht="18" customHeight="1" x14ac:dyDescent="0.2">
      <c r="A784" s="12" t="s">
        <v>62</v>
      </c>
      <c r="B784" s="12">
        <v>2021</v>
      </c>
      <c r="C784" s="12" t="s">
        <v>10</v>
      </c>
      <c r="D784" s="12" t="s">
        <v>53</v>
      </c>
      <c r="E784" s="12" t="s">
        <v>54</v>
      </c>
      <c r="F784" s="12" t="s">
        <v>55</v>
      </c>
      <c r="G784" s="12" t="s">
        <v>64</v>
      </c>
      <c r="H784" s="12" t="s">
        <v>57</v>
      </c>
      <c r="I784" s="12" t="s">
        <v>58</v>
      </c>
      <c r="J784" s="12">
        <v>293</v>
      </c>
      <c r="K784" s="12">
        <v>418.99</v>
      </c>
      <c r="L784" s="10"/>
      <c r="N784" s="1">
        <v>2024</v>
      </c>
      <c r="O784" s="1" t="s">
        <v>4</v>
      </c>
      <c r="P784" s="1" t="s">
        <v>13</v>
      </c>
      <c r="Q784" s="2" t="s">
        <v>35</v>
      </c>
      <c r="R784" s="3">
        <v>1245</v>
      </c>
      <c r="S784" s="3">
        <v>4577.2</v>
      </c>
      <c r="T784" s="3">
        <v>5126.4639999999999</v>
      </c>
      <c r="U784" s="3">
        <v>915.44</v>
      </c>
      <c r="V784" s="4" t="s">
        <v>40</v>
      </c>
    </row>
    <row r="785" spans="1:22" ht="18" customHeight="1" x14ac:dyDescent="0.2">
      <c r="A785" s="12" t="s">
        <v>61</v>
      </c>
      <c r="B785" s="12">
        <v>2021</v>
      </c>
      <c r="C785" s="12" t="s">
        <v>10</v>
      </c>
      <c r="D785" s="12" t="s">
        <v>53</v>
      </c>
      <c r="E785" s="12" t="s">
        <v>54</v>
      </c>
      <c r="F785" s="12" t="s">
        <v>55</v>
      </c>
      <c r="G785" s="12" t="s">
        <v>64</v>
      </c>
      <c r="H785" s="12" t="s">
        <v>57</v>
      </c>
      <c r="I785" s="12" t="s">
        <v>58</v>
      </c>
      <c r="J785" s="12">
        <v>287</v>
      </c>
      <c r="K785" s="12">
        <v>410.40999999999997</v>
      </c>
      <c r="L785" s="10"/>
      <c r="N785" s="1">
        <v>2024</v>
      </c>
      <c r="O785" s="1" t="s">
        <v>4</v>
      </c>
      <c r="P785" s="1" t="s">
        <v>38</v>
      </c>
      <c r="Q785" s="5" t="s">
        <v>30</v>
      </c>
      <c r="R785" s="6">
        <v>644</v>
      </c>
      <c r="S785" s="6">
        <v>5743.5</v>
      </c>
      <c r="T785" s="6">
        <v>6432.72</v>
      </c>
      <c r="U785" s="3">
        <v>1148.7</v>
      </c>
      <c r="V785" s="4" t="s">
        <v>40</v>
      </c>
    </row>
    <row r="786" spans="1:22" ht="18" customHeight="1" x14ac:dyDescent="0.2">
      <c r="A786" s="12" t="s">
        <v>52</v>
      </c>
      <c r="B786" s="12">
        <v>2021</v>
      </c>
      <c r="C786" s="12" t="s">
        <v>10</v>
      </c>
      <c r="D786" s="12" t="s">
        <v>53</v>
      </c>
      <c r="E786" s="12" t="s">
        <v>54</v>
      </c>
      <c r="F786" s="12" t="s">
        <v>55</v>
      </c>
      <c r="G786" s="12" t="s">
        <v>64</v>
      </c>
      <c r="H786" s="12" t="s">
        <v>57</v>
      </c>
      <c r="I786" s="12" t="s">
        <v>58</v>
      </c>
      <c r="J786" s="12">
        <v>281</v>
      </c>
      <c r="K786" s="12">
        <v>401.83</v>
      </c>
      <c r="L786" s="10"/>
      <c r="N786" s="1">
        <v>2024</v>
      </c>
      <c r="O786" s="1" t="s">
        <v>4</v>
      </c>
      <c r="P786" s="1" t="s">
        <v>12</v>
      </c>
      <c r="Q786" s="5" t="s">
        <v>29</v>
      </c>
      <c r="R786" s="6">
        <v>643</v>
      </c>
      <c r="S786" s="6">
        <v>7000</v>
      </c>
      <c r="T786" s="6">
        <v>7840</v>
      </c>
      <c r="U786" s="3">
        <v>1400</v>
      </c>
      <c r="V786" s="4" t="s">
        <v>40</v>
      </c>
    </row>
    <row r="787" spans="1:22" ht="18" customHeight="1" x14ac:dyDescent="0.2">
      <c r="A787" s="12" t="s">
        <v>61</v>
      </c>
      <c r="B787" s="12">
        <v>2021</v>
      </c>
      <c r="C787" s="12" t="s">
        <v>9</v>
      </c>
      <c r="D787" s="12" t="s">
        <v>53</v>
      </c>
      <c r="E787" s="12" t="s">
        <v>54</v>
      </c>
      <c r="F787" s="12" t="s">
        <v>55</v>
      </c>
      <c r="G787" s="12" t="s">
        <v>64</v>
      </c>
      <c r="H787" s="12" t="s">
        <v>57</v>
      </c>
      <c r="I787" s="12" t="s">
        <v>58</v>
      </c>
      <c r="J787" s="12">
        <v>308</v>
      </c>
      <c r="K787" s="12">
        <v>440.44</v>
      </c>
      <c r="L787" s="10"/>
      <c r="N787" s="1">
        <v>2024</v>
      </c>
      <c r="O787" s="1" t="s">
        <v>4</v>
      </c>
      <c r="P787" s="1" t="s">
        <v>38</v>
      </c>
      <c r="Q787" s="5" t="s">
        <v>31</v>
      </c>
      <c r="R787" s="6">
        <v>455</v>
      </c>
      <c r="S787" s="6">
        <v>4578.6000000000004</v>
      </c>
      <c r="T787" s="6">
        <v>5128.0320000000002</v>
      </c>
      <c r="U787" s="3">
        <v>915.72000000000014</v>
      </c>
      <c r="V787" s="4" t="s">
        <v>40</v>
      </c>
    </row>
    <row r="788" spans="1:22" ht="18" customHeight="1" x14ac:dyDescent="0.2">
      <c r="A788" s="12" t="s">
        <v>59</v>
      </c>
      <c r="B788" s="12">
        <v>2021</v>
      </c>
      <c r="C788" s="12" t="s">
        <v>9</v>
      </c>
      <c r="D788" s="12" t="s">
        <v>53</v>
      </c>
      <c r="E788" s="12" t="s">
        <v>54</v>
      </c>
      <c r="F788" s="12" t="s">
        <v>55</v>
      </c>
      <c r="G788" s="12" t="s">
        <v>64</v>
      </c>
      <c r="H788" s="12" t="s">
        <v>57</v>
      </c>
      <c r="I788" s="12" t="s">
        <v>58</v>
      </c>
      <c r="J788" s="12">
        <v>302</v>
      </c>
      <c r="K788" s="12">
        <v>431.86</v>
      </c>
      <c r="L788" s="10"/>
      <c r="N788" s="1">
        <v>2024</v>
      </c>
      <c r="O788" s="1" t="s">
        <v>4</v>
      </c>
      <c r="P788" s="1" t="s">
        <v>12</v>
      </c>
      <c r="Q788" s="5" t="s">
        <v>28</v>
      </c>
      <c r="R788" s="7">
        <v>345</v>
      </c>
      <c r="S788" s="7">
        <v>7000</v>
      </c>
      <c r="T788" s="7">
        <v>7840</v>
      </c>
      <c r="U788" s="3">
        <v>1400</v>
      </c>
      <c r="V788" s="4" t="s">
        <v>40</v>
      </c>
    </row>
    <row r="789" spans="1:22" ht="18" customHeight="1" x14ac:dyDescent="0.2">
      <c r="A789" s="12" t="s">
        <v>59</v>
      </c>
      <c r="B789" s="12">
        <v>2021</v>
      </c>
      <c r="C789" s="12" t="s">
        <v>9</v>
      </c>
      <c r="D789" s="12" t="s">
        <v>53</v>
      </c>
      <c r="E789" s="12" t="s">
        <v>54</v>
      </c>
      <c r="F789" s="12" t="s">
        <v>55</v>
      </c>
      <c r="G789" s="12" t="s">
        <v>64</v>
      </c>
      <c r="H789" s="12" t="s">
        <v>57</v>
      </c>
      <c r="I789" s="12" t="s">
        <v>58</v>
      </c>
      <c r="J789" s="12">
        <v>306</v>
      </c>
      <c r="K789" s="12">
        <v>526.24</v>
      </c>
      <c r="L789" s="10"/>
      <c r="N789" s="1">
        <v>2024</v>
      </c>
      <c r="O789" s="1" t="s">
        <v>4</v>
      </c>
      <c r="P789" s="1" t="s">
        <v>13</v>
      </c>
      <c r="Q789" s="2" t="s">
        <v>33</v>
      </c>
      <c r="R789" s="3">
        <v>122</v>
      </c>
      <c r="S789" s="3">
        <v>100</v>
      </c>
      <c r="T789" s="3">
        <v>112</v>
      </c>
      <c r="U789" s="3">
        <v>20</v>
      </c>
      <c r="V789" s="4" t="s">
        <v>40</v>
      </c>
    </row>
    <row r="790" spans="1:22" ht="18" customHeight="1" x14ac:dyDescent="0.2">
      <c r="A790" s="12" t="s">
        <v>62</v>
      </c>
      <c r="B790" s="12">
        <v>2021</v>
      </c>
      <c r="C790" s="12" t="s">
        <v>9</v>
      </c>
      <c r="D790" s="12" t="s">
        <v>53</v>
      </c>
      <c r="E790" s="12" t="s">
        <v>54</v>
      </c>
      <c r="F790" s="12" t="s">
        <v>55</v>
      </c>
      <c r="G790" s="12" t="s">
        <v>64</v>
      </c>
      <c r="H790" s="12" t="s">
        <v>57</v>
      </c>
      <c r="I790" s="12" t="s">
        <v>58</v>
      </c>
      <c r="J790" s="12">
        <v>300</v>
      </c>
      <c r="K790" s="12">
        <v>526.24</v>
      </c>
      <c r="L790" s="10"/>
      <c r="N790" s="1">
        <v>2024</v>
      </c>
      <c r="O790" s="1" t="s">
        <v>4</v>
      </c>
      <c r="P790" s="1" t="s">
        <v>15</v>
      </c>
      <c r="Q790" s="5" t="s">
        <v>26</v>
      </c>
      <c r="R790" s="6">
        <v>78</v>
      </c>
      <c r="S790" s="6">
        <v>4577.2</v>
      </c>
      <c r="T790" s="6">
        <v>5126.4639999999999</v>
      </c>
      <c r="U790" s="3">
        <v>915.44</v>
      </c>
      <c r="V790" s="4" t="s">
        <v>40</v>
      </c>
    </row>
    <row r="791" spans="1:22" ht="18" customHeight="1" x14ac:dyDescent="0.2">
      <c r="A791" s="12" t="s">
        <v>61</v>
      </c>
      <c r="B791" s="12">
        <v>2021</v>
      </c>
      <c r="C791" s="12" t="s">
        <v>9</v>
      </c>
      <c r="D791" s="12" t="s">
        <v>53</v>
      </c>
      <c r="E791" s="12" t="s">
        <v>54</v>
      </c>
      <c r="F791" s="12" t="s">
        <v>55</v>
      </c>
      <c r="G791" s="12" t="s">
        <v>64</v>
      </c>
      <c r="H791" s="12" t="s">
        <v>57</v>
      </c>
      <c r="I791" s="12" t="s">
        <v>58</v>
      </c>
      <c r="J791" s="12">
        <v>309</v>
      </c>
      <c r="K791" s="12">
        <v>441.87</v>
      </c>
      <c r="L791" s="10"/>
      <c r="N791" s="1">
        <v>2024</v>
      </c>
      <c r="O791" s="1" t="s">
        <v>4</v>
      </c>
      <c r="P791" s="1" t="s">
        <v>15</v>
      </c>
      <c r="Q791" s="5" t="s">
        <v>24</v>
      </c>
      <c r="R791" s="6">
        <v>76</v>
      </c>
      <c r="S791" s="6">
        <v>4576.8999999999996</v>
      </c>
      <c r="T791" s="6">
        <v>5126.1279999999997</v>
      </c>
      <c r="U791" s="3">
        <v>915.38</v>
      </c>
      <c r="V791" s="4" t="s">
        <v>40</v>
      </c>
    </row>
    <row r="792" spans="1:22" ht="18" customHeight="1" x14ac:dyDescent="0.2">
      <c r="A792" s="12" t="s">
        <v>61</v>
      </c>
      <c r="B792" s="12">
        <v>2021</v>
      </c>
      <c r="C792" s="12" t="s">
        <v>9</v>
      </c>
      <c r="D792" s="12" t="s">
        <v>53</v>
      </c>
      <c r="E792" s="12" t="s">
        <v>54</v>
      </c>
      <c r="F792" s="12" t="s">
        <v>55</v>
      </c>
      <c r="G792" s="12" t="s">
        <v>64</v>
      </c>
      <c r="H792" s="12" t="s">
        <v>57</v>
      </c>
      <c r="I792" s="12" t="s">
        <v>58</v>
      </c>
      <c r="J792" s="12">
        <v>303</v>
      </c>
      <c r="K792" s="12">
        <v>433.28999999999996</v>
      </c>
      <c r="L792" s="10"/>
      <c r="N792" s="1">
        <v>2024</v>
      </c>
      <c r="O792" s="1" t="s">
        <v>4</v>
      </c>
      <c r="P792" s="1" t="s">
        <v>15</v>
      </c>
      <c r="Q792" s="5" t="s">
        <v>25</v>
      </c>
      <c r="R792" s="6">
        <v>46</v>
      </c>
      <c r="S792" s="6">
        <v>200</v>
      </c>
      <c r="T792" s="6">
        <v>224</v>
      </c>
      <c r="U792" s="3">
        <v>40</v>
      </c>
      <c r="V792" s="4" t="s">
        <v>40</v>
      </c>
    </row>
    <row r="793" spans="1:22" ht="18" customHeight="1" x14ac:dyDescent="0.2">
      <c r="A793" s="12" t="s">
        <v>61</v>
      </c>
      <c r="B793" s="12">
        <v>2021</v>
      </c>
      <c r="C793" s="12" t="s">
        <v>9</v>
      </c>
      <c r="D793" s="12" t="s">
        <v>53</v>
      </c>
      <c r="E793" s="12" t="s">
        <v>54</v>
      </c>
      <c r="F793" s="12" t="s">
        <v>55</v>
      </c>
      <c r="G793" s="12" t="s">
        <v>64</v>
      </c>
      <c r="H793" s="12" t="s">
        <v>57</v>
      </c>
      <c r="I793" s="12" t="s">
        <v>58</v>
      </c>
      <c r="J793" s="12">
        <v>297</v>
      </c>
      <c r="K793" s="12">
        <v>424.71</v>
      </c>
      <c r="L793" s="10"/>
      <c r="N793" s="1">
        <v>2024</v>
      </c>
      <c r="O793" s="1" t="s">
        <v>4</v>
      </c>
      <c r="P793" s="1" t="s">
        <v>15</v>
      </c>
      <c r="Q793" s="5" t="s">
        <v>23</v>
      </c>
      <c r="R793" s="6">
        <v>34</v>
      </c>
      <c r="S793" s="6">
        <v>4576.8</v>
      </c>
      <c r="T793" s="6">
        <v>5126.0160000000005</v>
      </c>
      <c r="U793" s="3">
        <v>915.36000000000013</v>
      </c>
      <c r="V793" s="4" t="s">
        <v>40</v>
      </c>
    </row>
    <row r="794" spans="1:22" ht="18" customHeight="1" x14ac:dyDescent="0.2">
      <c r="A794" s="12" t="s">
        <v>52</v>
      </c>
      <c r="B794" s="12">
        <v>2021</v>
      </c>
      <c r="C794" s="12" t="s">
        <v>9</v>
      </c>
      <c r="D794" s="12" t="s">
        <v>53</v>
      </c>
      <c r="E794" s="12" t="s">
        <v>54</v>
      </c>
      <c r="F794" s="12" t="s">
        <v>55</v>
      </c>
      <c r="G794" s="12" t="s">
        <v>64</v>
      </c>
      <c r="H794" s="12" t="s">
        <v>57</v>
      </c>
      <c r="I794" s="12" t="s">
        <v>58</v>
      </c>
      <c r="J794" s="12">
        <v>305</v>
      </c>
      <c r="K794" s="12">
        <v>436.15</v>
      </c>
      <c r="L794" s="10"/>
      <c r="N794" s="1">
        <v>2024</v>
      </c>
      <c r="O794" s="1" t="s">
        <v>4</v>
      </c>
      <c r="P794" s="1" t="s">
        <v>13</v>
      </c>
      <c r="Q794" s="2" t="s">
        <v>34</v>
      </c>
      <c r="R794" s="3">
        <v>7</v>
      </c>
      <c r="S794" s="3">
        <v>200</v>
      </c>
      <c r="T794" s="3">
        <v>224</v>
      </c>
      <c r="U794" s="3">
        <v>40</v>
      </c>
      <c r="V794" s="4" t="s">
        <v>40</v>
      </c>
    </row>
    <row r="795" spans="1:22" ht="18" customHeight="1" x14ac:dyDescent="0.2">
      <c r="A795" s="12" t="s">
        <v>52</v>
      </c>
      <c r="B795" s="12">
        <v>2021</v>
      </c>
      <c r="C795" s="12" t="s">
        <v>9</v>
      </c>
      <c r="D795" s="12" t="s">
        <v>53</v>
      </c>
      <c r="E795" s="12" t="s">
        <v>54</v>
      </c>
      <c r="F795" s="12" t="s">
        <v>55</v>
      </c>
      <c r="G795" s="12" t="s">
        <v>64</v>
      </c>
      <c r="H795" s="12" t="s">
        <v>57</v>
      </c>
      <c r="I795" s="12" t="s">
        <v>58</v>
      </c>
      <c r="J795" s="12">
        <v>299</v>
      </c>
      <c r="K795" s="12">
        <v>427.57</v>
      </c>
      <c r="L795" s="10"/>
      <c r="N795" s="1">
        <v>2024</v>
      </c>
      <c r="O795" s="1" t="s">
        <v>4</v>
      </c>
      <c r="P795" s="1" t="s">
        <v>15</v>
      </c>
      <c r="Q795" s="5" t="s">
        <v>27</v>
      </c>
      <c r="R795" s="6">
        <v>3</v>
      </c>
      <c r="S795" s="6">
        <v>4577.3</v>
      </c>
      <c r="T795" s="6">
        <v>5126.576</v>
      </c>
      <c r="U795" s="3">
        <v>915.46</v>
      </c>
      <c r="V795" s="4" t="s">
        <v>40</v>
      </c>
    </row>
    <row r="796" spans="1:22" ht="18" customHeight="1" x14ac:dyDescent="0.2">
      <c r="A796" s="12" t="s">
        <v>52</v>
      </c>
      <c r="B796" s="12">
        <v>2021</v>
      </c>
      <c r="C796" s="12" t="s">
        <v>3</v>
      </c>
      <c r="D796" s="12" t="s">
        <v>53</v>
      </c>
      <c r="E796" s="12" t="s">
        <v>54</v>
      </c>
      <c r="F796" s="12" t="s">
        <v>55</v>
      </c>
      <c r="G796" s="12" t="s">
        <v>56</v>
      </c>
      <c r="H796" s="12" t="s">
        <v>57</v>
      </c>
      <c r="I796" s="12" t="s">
        <v>58</v>
      </c>
      <c r="J796" s="12">
        <v>158</v>
      </c>
      <c r="K796" s="12">
        <v>526.24</v>
      </c>
      <c r="L796" s="10"/>
      <c r="N796" s="1">
        <v>2024</v>
      </c>
      <c r="O796" s="1" t="s">
        <v>4</v>
      </c>
      <c r="P796" s="1" t="s">
        <v>32</v>
      </c>
      <c r="Q796" s="5" t="s">
        <v>32</v>
      </c>
      <c r="R796" s="6">
        <v>2</v>
      </c>
      <c r="S796" s="6">
        <v>6600</v>
      </c>
      <c r="T796" s="6">
        <v>7392</v>
      </c>
      <c r="U796" s="3">
        <v>1320</v>
      </c>
      <c r="V796" s="4" t="s">
        <v>42</v>
      </c>
    </row>
    <row r="797" spans="1:22" ht="18" customHeight="1" x14ac:dyDescent="0.2">
      <c r="A797" s="12" t="s">
        <v>52</v>
      </c>
      <c r="B797" s="12">
        <v>2021</v>
      </c>
      <c r="C797" s="12" t="s">
        <v>3</v>
      </c>
      <c r="D797" s="12" t="s">
        <v>53</v>
      </c>
      <c r="E797" s="12" t="s">
        <v>54</v>
      </c>
      <c r="F797" s="12" t="s">
        <v>55</v>
      </c>
      <c r="G797" s="12" t="s">
        <v>56</v>
      </c>
      <c r="H797" s="12" t="s">
        <v>57</v>
      </c>
      <c r="I797" s="12" t="s">
        <v>58</v>
      </c>
      <c r="J797" s="12">
        <v>152</v>
      </c>
      <c r="K797" s="12">
        <v>526.24</v>
      </c>
      <c r="L797" s="10"/>
      <c r="N797" s="1">
        <v>2024</v>
      </c>
      <c r="O797" s="1" t="s">
        <v>5</v>
      </c>
      <c r="P797" s="1" t="s">
        <v>14</v>
      </c>
      <c r="Q797" s="2" t="s">
        <v>36</v>
      </c>
      <c r="R797" s="3">
        <v>3566</v>
      </c>
      <c r="S797" s="3">
        <v>4577.3</v>
      </c>
      <c r="T797" s="3">
        <v>5126.576</v>
      </c>
      <c r="U797" s="3">
        <v>915.46</v>
      </c>
      <c r="V797" s="4" t="s">
        <v>42</v>
      </c>
    </row>
    <row r="798" spans="1:22" ht="18" customHeight="1" x14ac:dyDescent="0.2">
      <c r="A798" s="12" t="s">
        <v>59</v>
      </c>
      <c r="B798" s="12">
        <v>2021</v>
      </c>
      <c r="C798" s="12" t="s">
        <v>3</v>
      </c>
      <c r="D798" s="12" t="s">
        <v>53</v>
      </c>
      <c r="E798" s="12" t="s">
        <v>54</v>
      </c>
      <c r="F798" s="12" t="s">
        <v>55</v>
      </c>
      <c r="G798" s="12" t="s">
        <v>56</v>
      </c>
      <c r="H798" s="12" t="s">
        <v>57</v>
      </c>
      <c r="I798" s="12" t="s">
        <v>60</v>
      </c>
      <c r="J798" s="12">
        <v>170</v>
      </c>
      <c r="K798" s="12">
        <v>243.1</v>
      </c>
      <c r="L798" s="10"/>
      <c r="N798" s="1">
        <v>2024</v>
      </c>
      <c r="O798" s="1" t="s">
        <v>5</v>
      </c>
      <c r="P798" s="1" t="s">
        <v>14</v>
      </c>
      <c r="Q798" s="2" t="s">
        <v>37</v>
      </c>
      <c r="R798" s="3">
        <v>2498</v>
      </c>
      <c r="S798" s="3">
        <v>8000</v>
      </c>
      <c r="T798" s="3">
        <v>8960</v>
      </c>
      <c r="U798" s="3">
        <v>1600</v>
      </c>
      <c r="V798" s="4" t="s">
        <v>42</v>
      </c>
    </row>
    <row r="799" spans="1:22" ht="18" customHeight="1" x14ac:dyDescent="0.2">
      <c r="A799" s="12" t="s">
        <v>59</v>
      </c>
      <c r="B799" s="12">
        <v>2021</v>
      </c>
      <c r="C799" s="12" t="s">
        <v>3</v>
      </c>
      <c r="D799" s="12" t="s">
        <v>53</v>
      </c>
      <c r="E799" s="12" t="s">
        <v>54</v>
      </c>
      <c r="F799" s="12" t="s">
        <v>55</v>
      </c>
      <c r="G799" s="12" t="s">
        <v>56</v>
      </c>
      <c r="H799" s="12" t="s">
        <v>57</v>
      </c>
      <c r="I799" s="12" t="s">
        <v>60</v>
      </c>
      <c r="J799" s="12">
        <v>218</v>
      </c>
      <c r="K799" s="12">
        <v>311.74</v>
      </c>
      <c r="L799" s="10"/>
      <c r="N799" s="1">
        <v>2024</v>
      </c>
      <c r="O799" s="1" t="s">
        <v>5</v>
      </c>
      <c r="P799" s="1" t="s">
        <v>13</v>
      </c>
      <c r="Q799" s="2" t="s">
        <v>35</v>
      </c>
      <c r="R799" s="3">
        <v>1245</v>
      </c>
      <c r="S799" s="3">
        <v>4577.2</v>
      </c>
      <c r="T799" s="3">
        <v>5126.4639999999999</v>
      </c>
      <c r="U799" s="3">
        <v>915.44</v>
      </c>
      <c r="V799" s="4" t="s">
        <v>42</v>
      </c>
    </row>
    <row r="800" spans="1:22" ht="18" customHeight="1" x14ac:dyDescent="0.2">
      <c r="A800" s="12" t="s">
        <v>52</v>
      </c>
      <c r="B800" s="12">
        <v>2021</v>
      </c>
      <c r="C800" s="12" t="s">
        <v>3</v>
      </c>
      <c r="D800" s="12" t="s">
        <v>53</v>
      </c>
      <c r="E800" s="12" t="s">
        <v>54</v>
      </c>
      <c r="F800" s="12" t="s">
        <v>55</v>
      </c>
      <c r="G800" s="12" t="s">
        <v>56</v>
      </c>
      <c r="H800" s="12" t="s">
        <v>57</v>
      </c>
      <c r="I800" s="12" t="s">
        <v>60</v>
      </c>
      <c r="J800" s="12">
        <v>146</v>
      </c>
      <c r="K800" s="12">
        <v>208.78</v>
      </c>
      <c r="L800" s="10"/>
      <c r="N800" s="1">
        <v>2024</v>
      </c>
      <c r="O800" s="1" t="s">
        <v>5</v>
      </c>
      <c r="P800" s="1" t="s">
        <v>38</v>
      </c>
      <c r="Q800" s="5" t="s">
        <v>30</v>
      </c>
      <c r="R800" s="6">
        <v>644</v>
      </c>
      <c r="S800" s="6">
        <v>5743.5</v>
      </c>
      <c r="T800" s="6">
        <v>6432.72</v>
      </c>
      <c r="U800" s="3">
        <v>1148.7</v>
      </c>
      <c r="V800" s="4" t="s">
        <v>42</v>
      </c>
    </row>
    <row r="801" spans="1:22" ht="18" customHeight="1" x14ac:dyDescent="0.2">
      <c r="A801" s="12" t="s">
        <v>61</v>
      </c>
      <c r="B801" s="12">
        <v>2021</v>
      </c>
      <c r="C801" s="12" t="s">
        <v>3</v>
      </c>
      <c r="D801" s="12" t="s">
        <v>53</v>
      </c>
      <c r="E801" s="12" t="s">
        <v>54</v>
      </c>
      <c r="F801" s="12" t="s">
        <v>55</v>
      </c>
      <c r="G801" s="12" t="s">
        <v>56</v>
      </c>
      <c r="H801" s="12" t="s">
        <v>57</v>
      </c>
      <c r="I801" s="12" t="s">
        <v>60</v>
      </c>
      <c r="J801" s="12">
        <v>172</v>
      </c>
      <c r="K801" s="12">
        <v>245.95999999999998</v>
      </c>
      <c r="L801" s="10"/>
      <c r="N801" s="1">
        <v>2024</v>
      </c>
      <c r="O801" s="1" t="s">
        <v>5</v>
      </c>
      <c r="P801" s="1" t="s">
        <v>12</v>
      </c>
      <c r="Q801" s="5" t="s">
        <v>29</v>
      </c>
      <c r="R801" s="6">
        <v>643</v>
      </c>
      <c r="S801" s="6">
        <v>7000</v>
      </c>
      <c r="T801" s="6">
        <v>7840</v>
      </c>
      <c r="U801" s="3">
        <v>1400</v>
      </c>
      <c r="V801" s="4" t="s">
        <v>42</v>
      </c>
    </row>
    <row r="802" spans="1:22" ht="18" customHeight="1" x14ac:dyDescent="0.2">
      <c r="A802" s="12" t="s">
        <v>52</v>
      </c>
      <c r="B802" s="12">
        <v>2021</v>
      </c>
      <c r="C802" s="12" t="s">
        <v>3</v>
      </c>
      <c r="D802" s="12" t="s">
        <v>53</v>
      </c>
      <c r="E802" s="12" t="s">
        <v>54</v>
      </c>
      <c r="F802" s="12" t="s">
        <v>55</v>
      </c>
      <c r="G802" s="12" t="s">
        <v>56</v>
      </c>
      <c r="H802" s="12" t="s">
        <v>57</v>
      </c>
      <c r="I802" s="12" t="s">
        <v>60</v>
      </c>
      <c r="J802" s="12">
        <v>220</v>
      </c>
      <c r="K802" s="12">
        <v>314.60000000000002</v>
      </c>
      <c r="L802" s="10"/>
      <c r="N802" s="1">
        <v>2024</v>
      </c>
      <c r="O802" s="1" t="s">
        <v>5</v>
      </c>
      <c r="P802" s="1" t="s">
        <v>38</v>
      </c>
      <c r="Q802" s="5" t="s">
        <v>31</v>
      </c>
      <c r="R802" s="6">
        <v>455</v>
      </c>
      <c r="S802" s="6">
        <v>4578.6000000000004</v>
      </c>
      <c r="T802" s="6">
        <v>5128.0320000000002</v>
      </c>
      <c r="U802" s="3">
        <v>915.72000000000014</v>
      </c>
      <c r="V802" s="4" t="s">
        <v>42</v>
      </c>
    </row>
    <row r="803" spans="1:22" ht="18" customHeight="1" x14ac:dyDescent="0.2">
      <c r="A803" s="12" t="s">
        <v>52</v>
      </c>
      <c r="B803" s="12">
        <v>2021</v>
      </c>
      <c r="C803" s="12" t="s">
        <v>3</v>
      </c>
      <c r="D803" s="12" t="s">
        <v>53</v>
      </c>
      <c r="E803" s="12" t="s">
        <v>54</v>
      </c>
      <c r="F803" s="12" t="s">
        <v>55</v>
      </c>
      <c r="G803" s="12" t="s">
        <v>56</v>
      </c>
      <c r="H803" s="12" t="s">
        <v>57</v>
      </c>
      <c r="I803" s="12" t="s">
        <v>60</v>
      </c>
      <c r="J803" s="12">
        <v>162</v>
      </c>
      <c r="K803" s="12">
        <v>526.24</v>
      </c>
      <c r="L803" s="10"/>
      <c r="N803" s="1">
        <v>2024</v>
      </c>
      <c r="O803" s="1" t="s">
        <v>5</v>
      </c>
      <c r="P803" s="1" t="s">
        <v>12</v>
      </c>
      <c r="Q803" s="5" t="s">
        <v>28</v>
      </c>
      <c r="R803" s="7">
        <v>345</v>
      </c>
      <c r="S803" s="7">
        <v>7000</v>
      </c>
      <c r="T803" s="7">
        <v>7840</v>
      </c>
      <c r="U803" s="3">
        <v>1400</v>
      </c>
      <c r="V803" s="4" t="s">
        <v>42</v>
      </c>
    </row>
    <row r="804" spans="1:22" ht="18" customHeight="1" x14ac:dyDescent="0.2">
      <c r="A804" s="12" t="s">
        <v>59</v>
      </c>
      <c r="B804" s="12">
        <v>2021</v>
      </c>
      <c r="C804" s="12" t="s">
        <v>3</v>
      </c>
      <c r="D804" s="12" t="s">
        <v>53</v>
      </c>
      <c r="E804" s="12" t="s">
        <v>54</v>
      </c>
      <c r="F804" s="12" t="s">
        <v>55</v>
      </c>
      <c r="G804" s="12" t="s">
        <v>56</v>
      </c>
      <c r="H804" s="12" t="s">
        <v>57</v>
      </c>
      <c r="I804" s="12" t="s">
        <v>60</v>
      </c>
      <c r="J804" s="12">
        <v>156</v>
      </c>
      <c r="K804" s="12">
        <v>526.24</v>
      </c>
      <c r="L804" s="10"/>
      <c r="N804" s="1">
        <v>2024</v>
      </c>
      <c r="O804" s="1" t="s">
        <v>5</v>
      </c>
      <c r="P804" s="1" t="s">
        <v>13</v>
      </c>
      <c r="Q804" s="2" t="s">
        <v>33</v>
      </c>
      <c r="R804" s="3">
        <v>122</v>
      </c>
      <c r="S804" s="3">
        <v>100</v>
      </c>
      <c r="T804" s="3">
        <v>112</v>
      </c>
      <c r="U804" s="3">
        <v>20</v>
      </c>
      <c r="V804" s="4" t="s">
        <v>42</v>
      </c>
    </row>
    <row r="805" spans="1:22" ht="18" customHeight="1" x14ac:dyDescent="0.2">
      <c r="A805" s="12" t="s">
        <v>59</v>
      </c>
      <c r="B805" s="12">
        <v>2021</v>
      </c>
      <c r="C805" s="12" t="s">
        <v>3</v>
      </c>
      <c r="D805" s="12" t="s">
        <v>53</v>
      </c>
      <c r="E805" s="12" t="s">
        <v>54</v>
      </c>
      <c r="F805" s="12" t="s">
        <v>55</v>
      </c>
      <c r="G805" s="12" t="s">
        <v>56</v>
      </c>
      <c r="H805" s="12" t="s">
        <v>57</v>
      </c>
      <c r="I805" s="12" t="s">
        <v>60</v>
      </c>
      <c r="J805" s="12">
        <v>150</v>
      </c>
      <c r="K805" s="12">
        <v>526.24</v>
      </c>
      <c r="L805" s="10"/>
      <c r="N805" s="1">
        <v>2024</v>
      </c>
      <c r="O805" s="1" t="s">
        <v>5</v>
      </c>
      <c r="P805" s="1" t="s">
        <v>15</v>
      </c>
      <c r="Q805" s="5" t="s">
        <v>26</v>
      </c>
      <c r="R805" s="6">
        <v>78</v>
      </c>
      <c r="S805" s="6">
        <v>4577.2</v>
      </c>
      <c r="T805" s="6">
        <v>5126.4639999999999</v>
      </c>
      <c r="U805" s="3">
        <v>915.44</v>
      </c>
      <c r="V805" s="4" t="s">
        <v>42</v>
      </c>
    </row>
    <row r="806" spans="1:22" ht="18" customHeight="1" x14ac:dyDescent="0.2">
      <c r="A806" s="12" t="s">
        <v>59</v>
      </c>
      <c r="B806" s="12">
        <v>2021</v>
      </c>
      <c r="C806" s="12" t="s">
        <v>3</v>
      </c>
      <c r="D806" s="12" t="s">
        <v>53</v>
      </c>
      <c r="E806" s="12" t="s">
        <v>54</v>
      </c>
      <c r="F806" s="12" t="s">
        <v>55</v>
      </c>
      <c r="G806" s="12" t="s">
        <v>56</v>
      </c>
      <c r="H806" s="12" t="s">
        <v>57</v>
      </c>
      <c r="I806" s="12" t="s">
        <v>60</v>
      </c>
      <c r="J806" s="12">
        <v>687</v>
      </c>
      <c r="K806" s="12">
        <v>982.41</v>
      </c>
      <c r="L806" s="10"/>
      <c r="N806" s="1">
        <v>2024</v>
      </c>
      <c r="O806" s="1" t="s">
        <v>5</v>
      </c>
      <c r="P806" s="1" t="s">
        <v>15</v>
      </c>
      <c r="Q806" s="5" t="s">
        <v>24</v>
      </c>
      <c r="R806" s="6">
        <v>76</v>
      </c>
      <c r="S806" s="6">
        <v>4576.8999999999996</v>
      </c>
      <c r="T806" s="6">
        <v>5126.1279999999997</v>
      </c>
      <c r="U806" s="3">
        <v>915.38</v>
      </c>
      <c r="V806" s="4" t="s">
        <v>42</v>
      </c>
    </row>
    <row r="807" spans="1:22" ht="18" customHeight="1" x14ac:dyDescent="0.2">
      <c r="A807" s="12" t="s">
        <v>52</v>
      </c>
      <c r="B807" s="12">
        <v>2021</v>
      </c>
      <c r="C807" s="12" t="s">
        <v>3</v>
      </c>
      <c r="D807" s="12" t="s">
        <v>53</v>
      </c>
      <c r="E807" s="12" t="s">
        <v>54</v>
      </c>
      <c r="F807" s="12" t="s">
        <v>55</v>
      </c>
      <c r="G807" s="12" t="s">
        <v>56</v>
      </c>
      <c r="H807" s="12" t="s">
        <v>57</v>
      </c>
      <c r="I807" s="12" t="s">
        <v>60</v>
      </c>
      <c r="J807" s="12">
        <v>721</v>
      </c>
      <c r="K807" s="12">
        <v>1031.03</v>
      </c>
      <c r="L807" s="10"/>
      <c r="N807" s="1">
        <v>2024</v>
      </c>
      <c r="O807" s="1" t="s">
        <v>5</v>
      </c>
      <c r="P807" s="1" t="s">
        <v>15</v>
      </c>
      <c r="Q807" s="5" t="s">
        <v>25</v>
      </c>
      <c r="R807" s="6">
        <v>46</v>
      </c>
      <c r="S807" s="6">
        <v>200</v>
      </c>
      <c r="T807" s="6">
        <v>224</v>
      </c>
      <c r="U807" s="3">
        <v>40</v>
      </c>
      <c r="V807" s="4" t="s">
        <v>42</v>
      </c>
    </row>
    <row r="808" spans="1:22" ht="18" customHeight="1" x14ac:dyDescent="0.2">
      <c r="A808" s="12" t="s">
        <v>59</v>
      </c>
      <c r="B808" s="12">
        <v>2021</v>
      </c>
      <c r="C808" s="12" t="s">
        <v>3</v>
      </c>
      <c r="D808" s="12" t="s">
        <v>53</v>
      </c>
      <c r="E808" s="12" t="s">
        <v>54</v>
      </c>
      <c r="F808" s="12" t="s">
        <v>55</v>
      </c>
      <c r="G808" s="12" t="s">
        <v>56</v>
      </c>
      <c r="H808" s="12" t="s">
        <v>57</v>
      </c>
      <c r="I808" s="12" t="s">
        <v>60</v>
      </c>
      <c r="J808" s="12">
        <v>774</v>
      </c>
      <c r="K808" s="12">
        <v>1106.82</v>
      </c>
      <c r="L808" s="10"/>
      <c r="N808" s="1">
        <v>2024</v>
      </c>
      <c r="O808" s="1" t="s">
        <v>5</v>
      </c>
      <c r="P808" s="1" t="s">
        <v>15</v>
      </c>
      <c r="Q808" s="5" t="s">
        <v>23</v>
      </c>
      <c r="R808" s="6">
        <v>34</v>
      </c>
      <c r="S808" s="6">
        <v>4576.8</v>
      </c>
      <c r="T808" s="6">
        <v>5126.0160000000005</v>
      </c>
      <c r="U808" s="3">
        <v>915.36000000000013</v>
      </c>
      <c r="V808" s="4" t="s">
        <v>42</v>
      </c>
    </row>
    <row r="809" spans="1:22" ht="18" customHeight="1" x14ac:dyDescent="0.2">
      <c r="A809" s="12" t="s">
        <v>52</v>
      </c>
      <c r="B809" s="12">
        <v>2021</v>
      </c>
      <c r="C809" s="12" t="s">
        <v>3</v>
      </c>
      <c r="D809" s="12" t="s">
        <v>53</v>
      </c>
      <c r="E809" s="12" t="s">
        <v>54</v>
      </c>
      <c r="F809" s="12" t="s">
        <v>55</v>
      </c>
      <c r="G809" s="12" t="s">
        <v>56</v>
      </c>
      <c r="H809" s="12" t="s">
        <v>57</v>
      </c>
      <c r="I809" s="12" t="s">
        <v>60</v>
      </c>
      <c r="J809" s="12">
        <v>159</v>
      </c>
      <c r="K809" s="12">
        <v>227.37</v>
      </c>
      <c r="L809" s="10"/>
      <c r="N809" s="1">
        <v>2024</v>
      </c>
      <c r="O809" s="1" t="s">
        <v>5</v>
      </c>
      <c r="P809" s="1" t="s">
        <v>13</v>
      </c>
      <c r="Q809" s="2" t="s">
        <v>34</v>
      </c>
      <c r="R809" s="3">
        <v>7</v>
      </c>
      <c r="S809" s="3">
        <v>200</v>
      </c>
      <c r="T809" s="3">
        <v>224</v>
      </c>
      <c r="U809" s="3">
        <v>40</v>
      </c>
      <c r="V809" s="4" t="s">
        <v>42</v>
      </c>
    </row>
    <row r="810" spans="1:22" ht="18" customHeight="1" x14ac:dyDescent="0.2">
      <c r="A810" s="12" t="s">
        <v>59</v>
      </c>
      <c r="B810" s="12">
        <v>2021</v>
      </c>
      <c r="C810" s="12" t="s">
        <v>3</v>
      </c>
      <c r="D810" s="12" t="s">
        <v>53</v>
      </c>
      <c r="E810" s="12" t="s">
        <v>54</v>
      </c>
      <c r="F810" s="12" t="s">
        <v>55</v>
      </c>
      <c r="G810" s="12" t="s">
        <v>56</v>
      </c>
      <c r="H810" s="12" t="s">
        <v>57</v>
      </c>
      <c r="I810" s="12" t="s">
        <v>60</v>
      </c>
      <c r="J810" s="12">
        <v>153</v>
      </c>
      <c r="K810" s="12">
        <v>218.79</v>
      </c>
      <c r="L810" s="10"/>
      <c r="N810" s="1">
        <v>2024</v>
      </c>
      <c r="O810" s="1" t="s">
        <v>5</v>
      </c>
      <c r="P810" s="1" t="s">
        <v>32</v>
      </c>
      <c r="Q810" s="5" t="s">
        <v>32</v>
      </c>
      <c r="R810" s="6">
        <v>3</v>
      </c>
      <c r="S810" s="6">
        <v>6600</v>
      </c>
      <c r="T810" s="6">
        <v>7392</v>
      </c>
      <c r="U810" s="3">
        <v>1320</v>
      </c>
      <c r="V810" s="4" t="s">
        <v>42</v>
      </c>
    </row>
    <row r="811" spans="1:22" ht="18" customHeight="1" x14ac:dyDescent="0.2">
      <c r="A811" s="12" t="s">
        <v>52</v>
      </c>
      <c r="B811" s="12">
        <v>2021</v>
      </c>
      <c r="C811" s="12" t="s">
        <v>3</v>
      </c>
      <c r="D811" s="12" t="s">
        <v>53</v>
      </c>
      <c r="E811" s="12" t="s">
        <v>54</v>
      </c>
      <c r="F811" s="12" t="s">
        <v>55</v>
      </c>
      <c r="G811" s="12" t="s">
        <v>56</v>
      </c>
      <c r="H811" s="12" t="s">
        <v>57</v>
      </c>
      <c r="I811" s="12" t="s">
        <v>60</v>
      </c>
      <c r="J811" s="12">
        <v>147</v>
      </c>
      <c r="K811" s="12">
        <v>210.21</v>
      </c>
      <c r="L811" s="10"/>
      <c r="N811" s="1">
        <v>2024</v>
      </c>
      <c r="O811" s="1" t="s">
        <v>5</v>
      </c>
      <c r="P811" s="1" t="s">
        <v>15</v>
      </c>
      <c r="Q811" s="5" t="s">
        <v>27</v>
      </c>
      <c r="R811" s="6">
        <v>3</v>
      </c>
      <c r="S811" s="6">
        <v>4577.3</v>
      </c>
      <c r="T811" s="6">
        <v>5126.576</v>
      </c>
      <c r="U811" s="3">
        <v>915.46</v>
      </c>
      <c r="V811" s="4" t="s">
        <v>42</v>
      </c>
    </row>
    <row r="812" spans="1:22" ht="18" customHeight="1" x14ac:dyDescent="0.2">
      <c r="A812" s="12" t="s">
        <v>59</v>
      </c>
      <c r="B812" s="12">
        <v>2021</v>
      </c>
      <c r="C812" s="12" t="s">
        <v>3</v>
      </c>
      <c r="D812" s="12" t="s">
        <v>53</v>
      </c>
      <c r="E812" s="12" t="s">
        <v>54</v>
      </c>
      <c r="F812" s="12" t="s">
        <v>55</v>
      </c>
      <c r="G812" s="12" t="s">
        <v>56</v>
      </c>
      <c r="H812" s="12" t="s">
        <v>57</v>
      </c>
      <c r="I812" s="12" t="s">
        <v>60</v>
      </c>
      <c r="J812" s="12">
        <v>171</v>
      </c>
      <c r="K812" s="12">
        <v>244.53</v>
      </c>
      <c r="L812" s="10"/>
      <c r="N812" s="1">
        <v>2024</v>
      </c>
      <c r="O812" s="1" t="s">
        <v>6</v>
      </c>
      <c r="P812" s="1" t="s">
        <v>14</v>
      </c>
      <c r="Q812" s="2" t="s">
        <v>36</v>
      </c>
      <c r="R812" s="3">
        <v>3566</v>
      </c>
      <c r="S812" s="3">
        <v>4577.3</v>
      </c>
      <c r="T812" s="3">
        <v>5126.576</v>
      </c>
      <c r="U812" s="3">
        <v>915.46</v>
      </c>
      <c r="V812" s="4" t="s">
        <v>42</v>
      </c>
    </row>
    <row r="813" spans="1:22" ht="18" customHeight="1" x14ac:dyDescent="0.2">
      <c r="A813" s="12" t="s">
        <v>59</v>
      </c>
      <c r="B813" s="12">
        <v>2021</v>
      </c>
      <c r="C813" s="12" t="s">
        <v>3</v>
      </c>
      <c r="D813" s="12" t="s">
        <v>53</v>
      </c>
      <c r="E813" s="12" t="s">
        <v>54</v>
      </c>
      <c r="F813" s="12" t="s">
        <v>55</v>
      </c>
      <c r="G813" s="12" t="s">
        <v>56</v>
      </c>
      <c r="H813" s="12" t="s">
        <v>57</v>
      </c>
      <c r="I813" s="12" t="s">
        <v>60</v>
      </c>
      <c r="J813" s="12">
        <v>760</v>
      </c>
      <c r="K813" s="12">
        <v>526.24</v>
      </c>
      <c r="L813" s="10"/>
      <c r="N813" s="1">
        <v>2024</v>
      </c>
      <c r="O813" s="1" t="s">
        <v>6</v>
      </c>
      <c r="P813" s="1" t="s">
        <v>14</v>
      </c>
      <c r="Q813" s="2" t="s">
        <v>37</v>
      </c>
      <c r="R813" s="3">
        <v>2498</v>
      </c>
      <c r="S813" s="3">
        <v>8000</v>
      </c>
      <c r="T813" s="3">
        <v>8960</v>
      </c>
      <c r="U813" s="3">
        <v>1600</v>
      </c>
      <c r="V813" s="4" t="s">
        <v>42</v>
      </c>
    </row>
    <row r="814" spans="1:22" ht="18" customHeight="1" x14ac:dyDescent="0.2">
      <c r="A814" s="12" t="s">
        <v>59</v>
      </c>
      <c r="B814" s="12">
        <v>2021</v>
      </c>
      <c r="C814" s="12" t="s">
        <v>3</v>
      </c>
      <c r="D814" s="12" t="s">
        <v>53</v>
      </c>
      <c r="E814" s="12" t="s">
        <v>54</v>
      </c>
      <c r="F814" s="12" t="s">
        <v>55</v>
      </c>
      <c r="G814" s="12" t="s">
        <v>56</v>
      </c>
      <c r="H814" s="12" t="s">
        <v>57</v>
      </c>
      <c r="I814" s="12" t="s">
        <v>60</v>
      </c>
      <c r="J814" s="12">
        <v>813</v>
      </c>
      <c r="K814" s="12">
        <v>526.24</v>
      </c>
      <c r="L814" s="10"/>
      <c r="N814" s="1">
        <v>2024</v>
      </c>
      <c r="O814" s="1" t="s">
        <v>6</v>
      </c>
      <c r="P814" s="1" t="s">
        <v>13</v>
      </c>
      <c r="Q814" s="2" t="s">
        <v>35</v>
      </c>
      <c r="R814" s="3">
        <v>1245</v>
      </c>
      <c r="S814" s="3">
        <v>4577.2</v>
      </c>
      <c r="T814" s="3">
        <v>5126.4639999999999</v>
      </c>
      <c r="U814" s="3">
        <v>915.44</v>
      </c>
      <c r="V814" s="4" t="s">
        <v>42</v>
      </c>
    </row>
    <row r="815" spans="1:22" ht="18" customHeight="1" x14ac:dyDescent="0.2">
      <c r="A815" s="12" t="s">
        <v>59</v>
      </c>
      <c r="B815" s="12">
        <v>2021</v>
      </c>
      <c r="C815" s="12" t="s">
        <v>3</v>
      </c>
      <c r="D815" s="12" t="s">
        <v>53</v>
      </c>
      <c r="E815" s="12" t="s">
        <v>54</v>
      </c>
      <c r="F815" s="12" t="s">
        <v>55</v>
      </c>
      <c r="G815" s="12" t="s">
        <v>56</v>
      </c>
      <c r="H815" s="12" t="s">
        <v>57</v>
      </c>
      <c r="I815" s="12" t="s">
        <v>60</v>
      </c>
      <c r="J815" s="12">
        <v>217</v>
      </c>
      <c r="K815" s="12">
        <v>310.31</v>
      </c>
      <c r="L815" s="10"/>
      <c r="N815" s="1">
        <v>2024</v>
      </c>
      <c r="O815" s="1" t="s">
        <v>6</v>
      </c>
      <c r="P815" s="1" t="s">
        <v>38</v>
      </c>
      <c r="Q815" s="5" t="s">
        <v>30</v>
      </c>
      <c r="R815" s="6">
        <v>644</v>
      </c>
      <c r="S815" s="6">
        <v>5743.5</v>
      </c>
      <c r="T815" s="6">
        <v>6432.72</v>
      </c>
      <c r="U815" s="3">
        <v>1148.7</v>
      </c>
      <c r="V815" s="4" t="s">
        <v>42</v>
      </c>
    </row>
    <row r="816" spans="1:22" ht="18" customHeight="1" x14ac:dyDescent="0.2">
      <c r="A816" s="12" t="s">
        <v>61</v>
      </c>
      <c r="B816" s="12">
        <v>2021</v>
      </c>
      <c r="C816" s="12" t="s">
        <v>3</v>
      </c>
      <c r="D816" s="12" t="s">
        <v>53</v>
      </c>
      <c r="E816" s="12" t="s">
        <v>54</v>
      </c>
      <c r="F816" s="12" t="s">
        <v>55</v>
      </c>
      <c r="G816" s="12" t="s">
        <v>56</v>
      </c>
      <c r="H816" s="12" t="s">
        <v>57</v>
      </c>
      <c r="I816" s="12" t="s">
        <v>60</v>
      </c>
      <c r="J816" s="12">
        <v>145</v>
      </c>
      <c r="K816" s="12">
        <v>207.35</v>
      </c>
      <c r="L816" s="10"/>
      <c r="N816" s="1">
        <v>2024</v>
      </c>
      <c r="O816" s="1" t="s">
        <v>6</v>
      </c>
      <c r="P816" s="1" t="s">
        <v>12</v>
      </c>
      <c r="Q816" s="5" t="s">
        <v>29</v>
      </c>
      <c r="R816" s="6">
        <v>643</v>
      </c>
      <c r="S816" s="6">
        <v>7000</v>
      </c>
      <c r="T816" s="6">
        <v>7840</v>
      </c>
      <c r="U816" s="3">
        <v>1400</v>
      </c>
      <c r="V816" s="4" t="s">
        <v>42</v>
      </c>
    </row>
    <row r="817" spans="1:22" ht="18" customHeight="1" x14ac:dyDescent="0.2">
      <c r="A817" s="12" t="s">
        <v>59</v>
      </c>
      <c r="B817" s="12">
        <v>2021</v>
      </c>
      <c r="C817" s="12" t="s">
        <v>3</v>
      </c>
      <c r="D817" s="12" t="s">
        <v>53</v>
      </c>
      <c r="E817" s="12" t="s">
        <v>54</v>
      </c>
      <c r="F817" s="12" t="s">
        <v>55</v>
      </c>
      <c r="G817" s="12" t="s">
        <v>56</v>
      </c>
      <c r="H817" s="12" t="s">
        <v>57</v>
      </c>
      <c r="I817" s="12" t="s">
        <v>58</v>
      </c>
      <c r="J817" s="12">
        <v>161</v>
      </c>
      <c r="K817" s="12">
        <v>230.23000000000002</v>
      </c>
      <c r="L817" s="10"/>
      <c r="N817" s="1">
        <v>2024</v>
      </c>
      <c r="O817" s="1" t="s">
        <v>6</v>
      </c>
      <c r="P817" s="1" t="s">
        <v>38</v>
      </c>
      <c r="Q817" s="5" t="s">
        <v>31</v>
      </c>
      <c r="R817" s="6">
        <v>455</v>
      </c>
      <c r="S817" s="6">
        <v>4578.6000000000004</v>
      </c>
      <c r="T817" s="6">
        <v>5128.0320000000002</v>
      </c>
      <c r="U817" s="3">
        <v>915.72000000000014</v>
      </c>
      <c r="V817" s="4" t="s">
        <v>42</v>
      </c>
    </row>
    <row r="818" spans="1:22" ht="18" customHeight="1" x14ac:dyDescent="0.2">
      <c r="A818" s="12" t="s">
        <v>62</v>
      </c>
      <c r="B818" s="12">
        <v>2021</v>
      </c>
      <c r="C818" s="12" t="s">
        <v>3</v>
      </c>
      <c r="D818" s="12" t="s">
        <v>53</v>
      </c>
      <c r="E818" s="12" t="s">
        <v>54</v>
      </c>
      <c r="F818" s="12" t="s">
        <v>55</v>
      </c>
      <c r="G818" s="12" t="s">
        <v>56</v>
      </c>
      <c r="H818" s="12" t="s">
        <v>57</v>
      </c>
      <c r="I818" s="12" t="s">
        <v>58</v>
      </c>
      <c r="J818" s="12">
        <v>155</v>
      </c>
      <c r="K818" s="12">
        <v>221.65</v>
      </c>
      <c r="L818" s="10"/>
      <c r="N818" s="1">
        <v>2024</v>
      </c>
      <c r="O818" s="1" t="s">
        <v>6</v>
      </c>
      <c r="P818" s="1" t="s">
        <v>12</v>
      </c>
      <c r="Q818" s="5" t="s">
        <v>28</v>
      </c>
      <c r="R818" s="7">
        <v>345</v>
      </c>
      <c r="S818" s="7">
        <v>7000</v>
      </c>
      <c r="T818" s="7">
        <v>7840</v>
      </c>
      <c r="U818" s="3">
        <v>1400</v>
      </c>
      <c r="V818" s="4" t="s">
        <v>42</v>
      </c>
    </row>
    <row r="819" spans="1:22" ht="18" customHeight="1" x14ac:dyDescent="0.2">
      <c r="A819" s="12" t="s">
        <v>59</v>
      </c>
      <c r="B819" s="12">
        <v>2021</v>
      </c>
      <c r="C819" s="12" t="s">
        <v>3</v>
      </c>
      <c r="D819" s="12" t="s">
        <v>53</v>
      </c>
      <c r="E819" s="12" t="s">
        <v>54</v>
      </c>
      <c r="F819" s="12" t="s">
        <v>55</v>
      </c>
      <c r="G819" s="12" t="s">
        <v>56</v>
      </c>
      <c r="H819" s="12" t="s">
        <v>57</v>
      </c>
      <c r="I819" s="12" t="s">
        <v>58</v>
      </c>
      <c r="J819" s="12">
        <v>149</v>
      </c>
      <c r="K819" s="12">
        <v>213.07</v>
      </c>
      <c r="L819" s="10"/>
      <c r="N819" s="1">
        <v>2024</v>
      </c>
      <c r="O819" s="1" t="s">
        <v>6</v>
      </c>
      <c r="P819" s="1" t="s">
        <v>13</v>
      </c>
      <c r="Q819" s="2" t="s">
        <v>33</v>
      </c>
      <c r="R819" s="3">
        <v>122</v>
      </c>
      <c r="S819" s="3">
        <v>100</v>
      </c>
      <c r="T819" s="3">
        <v>112</v>
      </c>
      <c r="U819" s="3">
        <v>20</v>
      </c>
      <c r="V819" s="4" t="s">
        <v>40</v>
      </c>
    </row>
    <row r="820" spans="1:22" ht="18" customHeight="1" x14ac:dyDescent="0.2">
      <c r="A820" s="12" t="s">
        <v>52</v>
      </c>
      <c r="B820" s="12">
        <v>2021</v>
      </c>
      <c r="C820" s="12" t="s">
        <v>3</v>
      </c>
      <c r="D820" s="12" t="s">
        <v>53</v>
      </c>
      <c r="E820" s="12" t="s">
        <v>54</v>
      </c>
      <c r="F820" s="12" t="s">
        <v>55</v>
      </c>
      <c r="G820" s="12" t="s">
        <v>56</v>
      </c>
      <c r="H820" s="12" t="s">
        <v>57</v>
      </c>
      <c r="I820" s="12" t="s">
        <v>60</v>
      </c>
      <c r="J820" s="12">
        <v>173</v>
      </c>
      <c r="K820" s="12">
        <v>247.39</v>
      </c>
      <c r="L820" s="10"/>
      <c r="N820" s="1">
        <v>2024</v>
      </c>
      <c r="O820" s="1" t="s">
        <v>6</v>
      </c>
      <c r="P820" s="1" t="s">
        <v>15</v>
      </c>
      <c r="Q820" s="5" t="s">
        <v>26</v>
      </c>
      <c r="R820" s="6">
        <v>78</v>
      </c>
      <c r="S820" s="6">
        <v>4577.2</v>
      </c>
      <c r="T820" s="6">
        <v>5126.4639999999999</v>
      </c>
      <c r="U820" s="3">
        <v>915.44</v>
      </c>
      <c r="V820" s="4" t="s">
        <v>40</v>
      </c>
    </row>
    <row r="821" spans="1:22" ht="18" customHeight="1" x14ac:dyDescent="0.2">
      <c r="A821" s="12" t="s">
        <v>52</v>
      </c>
      <c r="B821" s="12">
        <v>2021</v>
      </c>
      <c r="C821" s="12" t="s">
        <v>3</v>
      </c>
      <c r="D821" s="12" t="s">
        <v>53</v>
      </c>
      <c r="E821" s="12" t="s">
        <v>54</v>
      </c>
      <c r="F821" s="12" t="s">
        <v>55</v>
      </c>
      <c r="G821" s="12" t="s">
        <v>56</v>
      </c>
      <c r="H821" s="12" t="s">
        <v>57</v>
      </c>
      <c r="I821" s="12" t="s">
        <v>60</v>
      </c>
      <c r="J821" s="12">
        <v>221</v>
      </c>
      <c r="K821" s="12">
        <v>316.02999999999997</v>
      </c>
      <c r="L821" s="10"/>
      <c r="N821" s="1">
        <v>2024</v>
      </c>
      <c r="O821" s="1" t="s">
        <v>6</v>
      </c>
      <c r="P821" s="1" t="s">
        <v>15</v>
      </c>
      <c r="Q821" s="5" t="s">
        <v>24</v>
      </c>
      <c r="R821" s="6">
        <v>76</v>
      </c>
      <c r="S821" s="6">
        <v>4576.8999999999996</v>
      </c>
      <c r="T821" s="6">
        <v>5126.1279999999997</v>
      </c>
      <c r="U821" s="3">
        <v>915.38</v>
      </c>
      <c r="V821" s="4" t="s">
        <v>40</v>
      </c>
    </row>
    <row r="822" spans="1:22" ht="18" customHeight="1" x14ac:dyDescent="0.2">
      <c r="A822" s="12" t="s">
        <v>59</v>
      </c>
      <c r="B822" s="12">
        <v>2021</v>
      </c>
      <c r="C822" s="12" t="s">
        <v>3</v>
      </c>
      <c r="D822" s="12" t="s">
        <v>53</v>
      </c>
      <c r="E822" s="12" t="s">
        <v>54</v>
      </c>
      <c r="F822" s="12" t="s">
        <v>55</v>
      </c>
      <c r="G822" s="12" t="s">
        <v>56</v>
      </c>
      <c r="H822" s="12" t="s">
        <v>57</v>
      </c>
      <c r="I822" s="12" t="s">
        <v>60</v>
      </c>
      <c r="J822" s="12">
        <v>783</v>
      </c>
      <c r="K822" s="12">
        <v>1119.69</v>
      </c>
      <c r="L822" s="10"/>
      <c r="N822" s="1">
        <v>2024</v>
      </c>
      <c r="O822" s="1" t="s">
        <v>6</v>
      </c>
      <c r="P822" s="1" t="s">
        <v>15</v>
      </c>
      <c r="Q822" s="5" t="s">
        <v>25</v>
      </c>
      <c r="R822" s="6">
        <v>46</v>
      </c>
      <c r="S822" s="6">
        <v>200</v>
      </c>
      <c r="T822" s="6">
        <v>224</v>
      </c>
      <c r="U822" s="3">
        <v>40</v>
      </c>
      <c r="V822" s="4" t="s">
        <v>40</v>
      </c>
    </row>
    <row r="823" spans="1:22" ht="18" customHeight="1" x14ac:dyDescent="0.2">
      <c r="A823" s="12" t="s">
        <v>52</v>
      </c>
      <c r="B823" s="12">
        <v>2021</v>
      </c>
      <c r="C823" s="12" t="s">
        <v>7</v>
      </c>
      <c r="D823" s="12" t="s">
        <v>53</v>
      </c>
      <c r="E823" s="12" t="s">
        <v>54</v>
      </c>
      <c r="F823" s="12" t="s">
        <v>55</v>
      </c>
      <c r="G823" s="12" t="s">
        <v>56</v>
      </c>
      <c r="H823" s="12" t="s">
        <v>57</v>
      </c>
      <c r="I823" s="12" t="s">
        <v>58</v>
      </c>
      <c r="J823" s="12">
        <v>344</v>
      </c>
      <c r="K823" s="12">
        <v>491.91999999999996</v>
      </c>
      <c r="L823" s="10"/>
      <c r="N823" s="1">
        <v>2024</v>
      </c>
      <c r="O823" s="1" t="s">
        <v>6</v>
      </c>
      <c r="P823" s="1" t="s">
        <v>15</v>
      </c>
      <c r="Q823" s="5" t="s">
        <v>23</v>
      </c>
      <c r="R823" s="6">
        <v>34</v>
      </c>
      <c r="S823" s="6">
        <v>4576.8</v>
      </c>
      <c r="T823" s="6">
        <v>5126.0160000000005</v>
      </c>
      <c r="U823" s="3">
        <v>915.36000000000013</v>
      </c>
      <c r="V823" s="4" t="s">
        <v>40</v>
      </c>
    </row>
    <row r="824" spans="1:22" ht="18" customHeight="1" x14ac:dyDescent="0.2">
      <c r="A824" s="12" t="s">
        <v>52</v>
      </c>
      <c r="B824" s="12">
        <v>2021</v>
      </c>
      <c r="C824" s="12" t="s">
        <v>7</v>
      </c>
      <c r="D824" s="12" t="s">
        <v>53</v>
      </c>
      <c r="E824" s="12" t="s">
        <v>54</v>
      </c>
      <c r="F824" s="12" t="s">
        <v>55</v>
      </c>
      <c r="G824" s="12" t="s">
        <v>56</v>
      </c>
      <c r="H824" s="12" t="s">
        <v>57</v>
      </c>
      <c r="I824" s="12" t="s">
        <v>58</v>
      </c>
      <c r="J824" s="12">
        <v>338</v>
      </c>
      <c r="K824" s="12">
        <v>483.34000000000003</v>
      </c>
      <c r="L824" s="10"/>
      <c r="N824" s="1">
        <v>2024</v>
      </c>
      <c r="O824" s="1" t="s">
        <v>6</v>
      </c>
      <c r="P824" s="1" t="s">
        <v>13</v>
      </c>
      <c r="Q824" s="2" t="s">
        <v>34</v>
      </c>
      <c r="R824" s="3">
        <v>7</v>
      </c>
      <c r="S824" s="3">
        <v>200</v>
      </c>
      <c r="T824" s="3">
        <v>224</v>
      </c>
      <c r="U824" s="3">
        <v>40</v>
      </c>
      <c r="V824" s="4" t="s">
        <v>40</v>
      </c>
    </row>
    <row r="825" spans="1:22" ht="18" customHeight="1" x14ac:dyDescent="0.2">
      <c r="A825" s="12" t="s">
        <v>52</v>
      </c>
      <c r="B825" s="12">
        <v>2021</v>
      </c>
      <c r="C825" s="12" t="s">
        <v>7</v>
      </c>
      <c r="D825" s="12" t="s">
        <v>53</v>
      </c>
      <c r="E825" s="12" t="s">
        <v>54</v>
      </c>
      <c r="F825" s="12" t="s">
        <v>55</v>
      </c>
      <c r="G825" s="12" t="s">
        <v>56</v>
      </c>
      <c r="H825" s="12" t="s">
        <v>57</v>
      </c>
      <c r="I825" s="12" t="s">
        <v>58</v>
      </c>
      <c r="J825" s="12">
        <v>332</v>
      </c>
      <c r="K825" s="12">
        <v>474.76</v>
      </c>
      <c r="L825" s="10"/>
      <c r="N825" s="1">
        <v>2024</v>
      </c>
      <c r="O825" s="1" t="s">
        <v>6</v>
      </c>
      <c r="P825" s="1" t="s">
        <v>15</v>
      </c>
      <c r="Q825" s="5" t="s">
        <v>27</v>
      </c>
      <c r="R825" s="6">
        <v>3</v>
      </c>
      <c r="S825" s="6">
        <v>4577.3</v>
      </c>
      <c r="T825" s="6">
        <v>5126.576</v>
      </c>
      <c r="U825" s="3">
        <v>915.46</v>
      </c>
      <c r="V825" s="4" t="s">
        <v>40</v>
      </c>
    </row>
    <row r="826" spans="1:22" ht="18" customHeight="1" x14ac:dyDescent="0.2">
      <c r="A826" s="12" t="s">
        <v>61</v>
      </c>
      <c r="B826" s="12">
        <v>2021</v>
      </c>
      <c r="C826" s="12" t="s">
        <v>7</v>
      </c>
      <c r="D826" s="12" t="s">
        <v>53</v>
      </c>
      <c r="E826" s="12" t="s">
        <v>54</v>
      </c>
      <c r="F826" s="12" t="s">
        <v>55</v>
      </c>
      <c r="G826" s="12" t="s">
        <v>56</v>
      </c>
      <c r="H826" s="12" t="s">
        <v>57</v>
      </c>
      <c r="I826" s="12" t="s">
        <v>60</v>
      </c>
      <c r="J826" s="12">
        <v>152</v>
      </c>
      <c r="K826" s="12">
        <v>206.72</v>
      </c>
      <c r="L826" s="10"/>
      <c r="N826" s="1">
        <v>2024</v>
      </c>
      <c r="O826" s="1" t="s">
        <v>6</v>
      </c>
      <c r="P826" s="1" t="s">
        <v>32</v>
      </c>
      <c r="Q826" s="5" t="s">
        <v>32</v>
      </c>
      <c r="R826" s="6">
        <v>2</v>
      </c>
      <c r="S826" s="6">
        <v>6600</v>
      </c>
      <c r="T826" s="6">
        <v>7392</v>
      </c>
      <c r="U826" s="3">
        <v>1320</v>
      </c>
      <c r="V826" s="4" t="s">
        <v>40</v>
      </c>
    </row>
    <row r="827" spans="1:22" ht="18" customHeight="1" x14ac:dyDescent="0.2">
      <c r="A827" s="12" t="s">
        <v>61</v>
      </c>
      <c r="B827" s="12">
        <v>2021</v>
      </c>
      <c r="C827" s="12" t="s">
        <v>7</v>
      </c>
      <c r="D827" s="12" t="s">
        <v>53</v>
      </c>
      <c r="E827" s="12" t="s">
        <v>54</v>
      </c>
      <c r="F827" s="12" t="s">
        <v>55</v>
      </c>
      <c r="G827" s="12" t="s">
        <v>56</v>
      </c>
      <c r="H827" s="12" t="s">
        <v>57</v>
      </c>
      <c r="I827" s="12" t="s">
        <v>60</v>
      </c>
      <c r="J827" s="12">
        <v>368</v>
      </c>
      <c r="K827" s="12">
        <v>526.24</v>
      </c>
      <c r="L827" s="10"/>
      <c r="N827" s="1">
        <v>2024</v>
      </c>
      <c r="O827" s="1" t="s">
        <v>7</v>
      </c>
      <c r="P827" s="1" t="s">
        <v>14</v>
      </c>
      <c r="Q827" s="2" t="s">
        <v>36</v>
      </c>
      <c r="R827" s="3">
        <v>3566</v>
      </c>
      <c r="S827" s="3">
        <v>4577.3</v>
      </c>
      <c r="T827" s="3">
        <v>5126.576</v>
      </c>
      <c r="U827" s="3">
        <v>915.46</v>
      </c>
      <c r="V827" s="4" t="s">
        <v>40</v>
      </c>
    </row>
    <row r="828" spans="1:22" ht="18" customHeight="1" x14ac:dyDescent="0.2">
      <c r="A828" s="12" t="s">
        <v>63</v>
      </c>
      <c r="B828" s="12">
        <v>2021</v>
      </c>
      <c r="C828" s="12" t="s">
        <v>7</v>
      </c>
      <c r="D828" s="12" t="s">
        <v>53</v>
      </c>
      <c r="E828" s="12" t="s">
        <v>54</v>
      </c>
      <c r="F828" s="12" t="s">
        <v>55</v>
      </c>
      <c r="G828" s="12" t="s">
        <v>56</v>
      </c>
      <c r="H828" s="12" t="s">
        <v>57</v>
      </c>
      <c r="I828" s="12" t="s">
        <v>60</v>
      </c>
      <c r="J828" s="12">
        <v>148</v>
      </c>
      <c r="K828" s="12">
        <v>211.64</v>
      </c>
      <c r="L828" s="10"/>
      <c r="N828" s="1">
        <v>2024</v>
      </c>
      <c r="O828" s="1" t="s">
        <v>7</v>
      </c>
      <c r="P828" s="1" t="s">
        <v>14</v>
      </c>
      <c r="Q828" s="2" t="s">
        <v>37</v>
      </c>
      <c r="R828" s="3">
        <v>2498</v>
      </c>
      <c r="S828" s="3">
        <v>8000</v>
      </c>
      <c r="T828" s="3">
        <v>8960</v>
      </c>
      <c r="U828" s="3">
        <v>1600</v>
      </c>
      <c r="V828" s="4" t="s">
        <v>40</v>
      </c>
    </row>
    <row r="829" spans="1:22" ht="18" customHeight="1" x14ac:dyDescent="0.2">
      <c r="A829" s="12" t="s">
        <v>52</v>
      </c>
      <c r="B829" s="12">
        <v>2021</v>
      </c>
      <c r="C829" s="12" t="s">
        <v>7</v>
      </c>
      <c r="D829" s="12" t="s">
        <v>53</v>
      </c>
      <c r="E829" s="12" t="s">
        <v>54</v>
      </c>
      <c r="F829" s="12" t="s">
        <v>55</v>
      </c>
      <c r="G829" s="12" t="s">
        <v>56</v>
      </c>
      <c r="H829" s="12" t="s">
        <v>57</v>
      </c>
      <c r="I829" s="12" t="s">
        <v>60</v>
      </c>
      <c r="J829" s="12">
        <v>196</v>
      </c>
      <c r="K829" s="12">
        <v>280.27999999999997</v>
      </c>
      <c r="L829" s="10"/>
      <c r="N829" s="1">
        <v>2024</v>
      </c>
      <c r="O829" s="1" t="s">
        <v>7</v>
      </c>
      <c r="P829" s="1" t="s">
        <v>13</v>
      </c>
      <c r="Q829" s="2" t="s">
        <v>35</v>
      </c>
      <c r="R829" s="3">
        <v>1245</v>
      </c>
      <c r="S829" s="3">
        <v>4577.2</v>
      </c>
      <c r="T829" s="3">
        <v>5126.4639999999999</v>
      </c>
      <c r="U829" s="3">
        <v>915.44</v>
      </c>
      <c r="V829" s="4" t="s">
        <v>40</v>
      </c>
    </row>
    <row r="830" spans="1:22" ht="18" customHeight="1" x14ac:dyDescent="0.2">
      <c r="A830" s="12" t="s">
        <v>52</v>
      </c>
      <c r="B830" s="12">
        <v>2021</v>
      </c>
      <c r="C830" s="12" t="s">
        <v>7</v>
      </c>
      <c r="D830" s="12" t="s">
        <v>53</v>
      </c>
      <c r="E830" s="12" t="s">
        <v>54</v>
      </c>
      <c r="F830" s="12" t="s">
        <v>55</v>
      </c>
      <c r="G830" s="12" t="s">
        <v>56</v>
      </c>
      <c r="H830" s="12" t="s">
        <v>57</v>
      </c>
      <c r="I830" s="12" t="s">
        <v>60</v>
      </c>
      <c r="J830" s="12">
        <v>370</v>
      </c>
      <c r="K830" s="12">
        <v>529.1</v>
      </c>
      <c r="L830" s="10"/>
      <c r="N830" s="1">
        <v>2024</v>
      </c>
      <c r="O830" s="1" t="s">
        <v>7</v>
      </c>
      <c r="P830" s="1" t="s">
        <v>38</v>
      </c>
      <c r="Q830" s="5" t="s">
        <v>30</v>
      </c>
      <c r="R830" s="6">
        <v>644</v>
      </c>
      <c r="S830" s="6">
        <v>5743.5</v>
      </c>
      <c r="T830" s="6">
        <v>6432.72</v>
      </c>
      <c r="U830" s="3">
        <v>1148.7</v>
      </c>
      <c r="V830" s="4" t="s">
        <v>40</v>
      </c>
    </row>
    <row r="831" spans="1:22" ht="18" customHeight="1" x14ac:dyDescent="0.2">
      <c r="A831" s="12" t="s">
        <v>61</v>
      </c>
      <c r="B831" s="12">
        <v>2021</v>
      </c>
      <c r="C831" s="12" t="s">
        <v>7</v>
      </c>
      <c r="D831" s="12" t="s">
        <v>53</v>
      </c>
      <c r="E831" s="12" t="s">
        <v>54</v>
      </c>
      <c r="F831" s="12" t="s">
        <v>55</v>
      </c>
      <c r="G831" s="12" t="s">
        <v>56</v>
      </c>
      <c r="H831" s="12" t="s">
        <v>57</v>
      </c>
      <c r="I831" s="12" t="s">
        <v>58</v>
      </c>
      <c r="J831" s="12">
        <v>342</v>
      </c>
      <c r="K831" s="12">
        <v>526.24</v>
      </c>
      <c r="L831" s="10"/>
      <c r="N831" s="1">
        <v>2024</v>
      </c>
      <c r="O831" s="1" t="s">
        <v>7</v>
      </c>
      <c r="P831" s="1" t="s">
        <v>12</v>
      </c>
      <c r="Q831" s="5" t="s">
        <v>29</v>
      </c>
      <c r="R831" s="6">
        <v>643</v>
      </c>
      <c r="S831" s="6">
        <v>7000</v>
      </c>
      <c r="T831" s="6">
        <v>7840</v>
      </c>
      <c r="U831" s="3">
        <v>1400</v>
      </c>
      <c r="V831" s="4" t="s">
        <v>40</v>
      </c>
    </row>
    <row r="832" spans="1:22" ht="18" customHeight="1" x14ac:dyDescent="0.2">
      <c r="A832" s="12" t="s">
        <v>59</v>
      </c>
      <c r="B832" s="12">
        <v>2021</v>
      </c>
      <c r="C832" s="12" t="s">
        <v>7</v>
      </c>
      <c r="D832" s="12" t="s">
        <v>53</v>
      </c>
      <c r="E832" s="12" t="s">
        <v>54</v>
      </c>
      <c r="F832" s="12" t="s">
        <v>55</v>
      </c>
      <c r="G832" s="12" t="s">
        <v>56</v>
      </c>
      <c r="H832" s="12" t="s">
        <v>57</v>
      </c>
      <c r="I832" s="12" t="s">
        <v>58</v>
      </c>
      <c r="J832" s="12">
        <v>336</v>
      </c>
      <c r="K832" s="12">
        <v>526.24</v>
      </c>
      <c r="L832" s="10"/>
      <c r="N832" s="1">
        <v>2024</v>
      </c>
      <c r="O832" s="1" t="s">
        <v>7</v>
      </c>
      <c r="P832" s="1" t="s">
        <v>38</v>
      </c>
      <c r="Q832" s="5" t="s">
        <v>31</v>
      </c>
      <c r="R832" s="6">
        <v>455</v>
      </c>
      <c r="S832" s="6">
        <v>4578.6000000000004</v>
      </c>
      <c r="T832" s="6">
        <v>5128.0320000000002</v>
      </c>
      <c r="U832" s="3">
        <v>915.72000000000014</v>
      </c>
      <c r="V832" s="4" t="s">
        <v>40</v>
      </c>
    </row>
    <row r="833" spans="1:22" ht="18" customHeight="1" x14ac:dyDescent="0.2">
      <c r="A833" s="12" t="s">
        <v>52</v>
      </c>
      <c r="B833" s="12">
        <v>2021</v>
      </c>
      <c r="C833" s="12" t="s">
        <v>7</v>
      </c>
      <c r="D833" s="12" t="s">
        <v>53</v>
      </c>
      <c r="E833" s="12" t="s">
        <v>54</v>
      </c>
      <c r="F833" s="12" t="s">
        <v>55</v>
      </c>
      <c r="G833" s="12" t="s">
        <v>56</v>
      </c>
      <c r="H833" s="12" t="s">
        <v>57</v>
      </c>
      <c r="I833" s="12" t="s">
        <v>58</v>
      </c>
      <c r="J833" s="12">
        <v>330</v>
      </c>
      <c r="K833" s="12">
        <v>526.24</v>
      </c>
      <c r="L833" s="10"/>
      <c r="N833" s="1">
        <v>2024</v>
      </c>
      <c r="O833" s="1" t="s">
        <v>7</v>
      </c>
      <c r="P833" s="1" t="s">
        <v>12</v>
      </c>
      <c r="Q833" s="5" t="s">
        <v>28</v>
      </c>
      <c r="R833" s="7">
        <v>345</v>
      </c>
      <c r="S833" s="7">
        <v>7000</v>
      </c>
      <c r="T833" s="7">
        <v>7840</v>
      </c>
      <c r="U833" s="3">
        <v>1400</v>
      </c>
      <c r="V833" s="4" t="s">
        <v>40</v>
      </c>
    </row>
    <row r="834" spans="1:22" ht="18" customHeight="1" x14ac:dyDescent="0.2">
      <c r="A834" s="12" t="s">
        <v>52</v>
      </c>
      <c r="B834" s="12">
        <v>2021</v>
      </c>
      <c r="C834" s="12" t="s">
        <v>7</v>
      </c>
      <c r="D834" s="12" t="s">
        <v>53</v>
      </c>
      <c r="E834" s="12" t="s">
        <v>54</v>
      </c>
      <c r="F834" s="12" t="s">
        <v>55</v>
      </c>
      <c r="G834" s="12" t="s">
        <v>56</v>
      </c>
      <c r="H834" s="12" t="s">
        <v>57</v>
      </c>
      <c r="I834" s="12" t="s">
        <v>60</v>
      </c>
      <c r="J834" s="12">
        <v>691</v>
      </c>
      <c r="K834" s="12">
        <v>988.13</v>
      </c>
      <c r="L834" s="10"/>
      <c r="N834" s="1">
        <v>2024</v>
      </c>
      <c r="O834" s="1" t="s">
        <v>7</v>
      </c>
      <c r="P834" s="1" t="s">
        <v>13</v>
      </c>
      <c r="Q834" s="2" t="s">
        <v>33</v>
      </c>
      <c r="R834" s="3">
        <v>122</v>
      </c>
      <c r="S834" s="3">
        <v>100</v>
      </c>
      <c r="T834" s="3">
        <v>112</v>
      </c>
      <c r="U834" s="3">
        <v>20</v>
      </c>
      <c r="V834" s="4" t="s">
        <v>40</v>
      </c>
    </row>
    <row r="835" spans="1:22" ht="18" customHeight="1" x14ac:dyDescent="0.2">
      <c r="A835" s="12" t="s">
        <v>52</v>
      </c>
      <c r="B835" s="12">
        <v>2021</v>
      </c>
      <c r="C835" s="12" t="s">
        <v>7</v>
      </c>
      <c r="D835" s="12" t="s">
        <v>53</v>
      </c>
      <c r="E835" s="12" t="s">
        <v>54</v>
      </c>
      <c r="F835" s="12" t="s">
        <v>55</v>
      </c>
      <c r="G835" s="12" t="s">
        <v>56</v>
      </c>
      <c r="H835" s="12" t="s">
        <v>57</v>
      </c>
      <c r="I835" s="12" t="s">
        <v>60</v>
      </c>
      <c r="J835" s="12">
        <v>724</v>
      </c>
      <c r="K835" s="12">
        <v>1035.32</v>
      </c>
      <c r="L835" s="10"/>
      <c r="N835" s="1">
        <v>2024</v>
      </c>
      <c r="O835" s="1" t="s">
        <v>7</v>
      </c>
      <c r="P835" s="1" t="s">
        <v>15</v>
      </c>
      <c r="Q835" s="5" t="s">
        <v>26</v>
      </c>
      <c r="R835" s="6">
        <v>78</v>
      </c>
      <c r="S835" s="6">
        <v>4577.2</v>
      </c>
      <c r="T835" s="6">
        <v>5126.4639999999999</v>
      </c>
      <c r="U835" s="3">
        <v>915.44</v>
      </c>
      <c r="V835" s="4" t="s">
        <v>40</v>
      </c>
    </row>
    <row r="836" spans="1:22" ht="18" customHeight="1" x14ac:dyDescent="0.2">
      <c r="A836" s="12" t="s">
        <v>59</v>
      </c>
      <c r="B836" s="12">
        <v>2021</v>
      </c>
      <c r="C836" s="12" t="s">
        <v>7</v>
      </c>
      <c r="D836" s="12" t="s">
        <v>53</v>
      </c>
      <c r="E836" s="12" t="s">
        <v>54</v>
      </c>
      <c r="F836" s="12" t="s">
        <v>55</v>
      </c>
      <c r="G836" s="12" t="s">
        <v>56</v>
      </c>
      <c r="H836" s="12" t="s">
        <v>57</v>
      </c>
      <c r="I836" s="12" t="s">
        <v>60</v>
      </c>
      <c r="J836" s="12">
        <v>777</v>
      </c>
      <c r="K836" s="12">
        <v>1111.1100000000001</v>
      </c>
      <c r="L836" s="10"/>
      <c r="N836" s="1">
        <v>2024</v>
      </c>
      <c r="O836" s="1" t="s">
        <v>7</v>
      </c>
      <c r="P836" s="1" t="s">
        <v>15</v>
      </c>
      <c r="Q836" s="5" t="s">
        <v>24</v>
      </c>
      <c r="R836" s="6">
        <v>76</v>
      </c>
      <c r="S836" s="6">
        <v>4576.8999999999996</v>
      </c>
      <c r="T836" s="6">
        <v>5126.1279999999997</v>
      </c>
      <c r="U836" s="3">
        <v>915.38</v>
      </c>
      <c r="V836" s="4" t="s">
        <v>40</v>
      </c>
    </row>
    <row r="837" spans="1:22" ht="18" customHeight="1" x14ac:dyDescent="0.2">
      <c r="A837" s="12" t="s">
        <v>52</v>
      </c>
      <c r="B837" s="12">
        <v>2021</v>
      </c>
      <c r="C837" s="12" t="s">
        <v>7</v>
      </c>
      <c r="D837" s="12" t="s">
        <v>53</v>
      </c>
      <c r="E837" s="12" t="s">
        <v>54</v>
      </c>
      <c r="F837" s="12" t="s">
        <v>55</v>
      </c>
      <c r="G837" s="12" t="s">
        <v>56</v>
      </c>
      <c r="H837" s="12" t="s">
        <v>57</v>
      </c>
      <c r="I837" s="12" t="s">
        <v>58</v>
      </c>
      <c r="J837" s="12">
        <v>339</v>
      </c>
      <c r="K837" s="12">
        <v>484.77</v>
      </c>
      <c r="L837" s="10"/>
      <c r="N837" s="1">
        <v>2024</v>
      </c>
      <c r="O837" s="1" t="s">
        <v>7</v>
      </c>
      <c r="P837" s="1" t="s">
        <v>15</v>
      </c>
      <c r="Q837" s="5" t="s">
        <v>25</v>
      </c>
      <c r="R837" s="6">
        <v>46</v>
      </c>
      <c r="S837" s="6">
        <v>200</v>
      </c>
      <c r="T837" s="6">
        <v>224</v>
      </c>
      <c r="U837" s="3">
        <v>40</v>
      </c>
      <c r="V837" s="4" t="s">
        <v>40</v>
      </c>
    </row>
    <row r="838" spans="1:22" ht="18" customHeight="1" x14ac:dyDescent="0.2">
      <c r="A838" s="12" t="s">
        <v>52</v>
      </c>
      <c r="B838" s="12">
        <v>2021</v>
      </c>
      <c r="C838" s="12" t="s">
        <v>7</v>
      </c>
      <c r="D838" s="12" t="s">
        <v>53</v>
      </c>
      <c r="E838" s="12" t="s">
        <v>54</v>
      </c>
      <c r="F838" s="12" t="s">
        <v>55</v>
      </c>
      <c r="G838" s="12" t="s">
        <v>56</v>
      </c>
      <c r="H838" s="12" t="s">
        <v>57</v>
      </c>
      <c r="I838" s="12" t="s">
        <v>58</v>
      </c>
      <c r="J838" s="12">
        <v>333</v>
      </c>
      <c r="K838" s="12">
        <v>476.19</v>
      </c>
      <c r="L838" s="10"/>
      <c r="N838" s="1">
        <v>2024</v>
      </c>
      <c r="O838" s="1" t="s">
        <v>7</v>
      </c>
      <c r="P838" s="1" t="s">
        <v>15</v>
      </c>
      <c r="Q838" s="5" t="s">
        <v>23</v>
      </c>
      <c r="R838" s="6">
        <v>34</v>
      </c>
      <c r="S838" s="6">
        <v>4576.8</v>
      </c>
      <c r="T838" s="6">
        <v>5126.0160000000005</v>
      </c>
      <c r="U838" s="3">
        <v>915.36000000000013</v>
      </c>
      <c r="V838" s="4" t="s">
        <v>40</v>
      </c>
    </row>
    <row r="839" spans="1:22" ht="18" customHeight="1" x14ac:dyDescent="0.2">
      <c r="A839" s="12" t="s">
        <v>59</v>
      </c>
      <c r="B839" s="12">
        <v>2021</v>
      </c>
      <c r="C839" s="12" t="s">
        <v>7</v>
      </c>
      <c r="D839" s="12" t="s">
        <v>53</v>
      </c>
      <c r="E839" s="12" t="s">
        <v>54</v>
      </c>
      <c r="F839" s="12" t="s">
        <v>55</v>
      </c>
      <c r="G839" s="12" t="s">
        <v>56</v>
      </c>
      <c r="H839" s="12" t="s">
        <v>57</v>
      </c>
      <c r="I839" s="12" t="s">
        <v>60</v>
      </c>
      <c r="J839" s="12">
        <v>153</v>
      </c>
      <c r="K839" s="12">
        <v>218.79</v>
      </c>
      <c r="L839" s="10"/>
      <c r="N839" s="1">
        <v>2024</v>
      </c>
      <c r="O839" s="1" t="s">
        <v>7</v>
      </c>
      <c r="P839" s="1" t="s">
        <v>13</v>
      </c>
      <c r="Q839" s="2" t="s">
        <v>34</v>
      </c>
      <c r="R839" s="3">
        <v>7</v>
      </c>
      <c r="S839" s="3">
        <v>200</v>
      </c>
      <c r="T839" s="3">
        <v>224</v>
      </c>
      <c r="U839" s="3">
        <v>40</v>
      </c>
      <c r="V839" s="4" t="s">
        <v>40</v>
      </c>
    </row>
    <row r="840" spans="1:22" ht="18" customHeight="1" x14ac:dyDescent="0.2">
      <c r="A840" s="12" t="s">
        <v>52</v>
      </c>
      <c r="B840" s="12">
        <v>2021</v>
      </c>
      <c r="C840" s="12" t="s">
        <v>7</v>
      </c>
      <c r="D840" s="12" t="s">
        <v>53</v>
      </c>
      <c r="E840" s="12" t="s">
        <v>54</v>
      </c>
      <c r="F840" s="12" t="s">
        <v>55</v>
      </c>
      <c r="G840" s="12" t="s">
        <v>56</v>
      </c>
      <c r="H840" s="12" t="s">
        <v>57</v>
      </c>
      <c r="I840" s="12" t="s">
        <v>60</v>
      </c>
      <c r="J840" s="12">
        <v>764</v>
      </c>
      <c r="K840" s="12">
        <v>526.24</v>
      </c>
      <c r="L840" s="10"/>
      <c r="N840" s="1">
        <v>2024</v>
      </c>
      <c r="O840" s="1" t="s">
        <v>7</v>
      </c>
      <c r="P840" s="1" t="s">
        <v>15</v>
      </c>
      <c r="Q840" s="5" t="s">
        <v>27</v>
      </c>
      <c r="R840" s="6">
        <v>3</v>
      </c>
      <c r="S840" s="6">
        <v>4577.3</v>
      </c>
      <c r="T840" s="6">
        <v>5126.576</v>
      </c>
      <c r="U840" s="3">
        <v>915.46</v>
      </c>
      <c r="V840" s="4" t="s">
        <v>40</v>
      </c>
    </row>
    <row r="841" spans="1:22" ht="18" customHeight="1" x14ac:dyDescent="0.2">
      <c r="A841" s="12" t="s">
        <v>52</v>
      </c>
      <c r="B841" s="12">
        <v>2021</v>
      </c>
      <c r="C841" s="12" t="s">
        <v>7</v>
      </c>
      <c r="D841" s="12" t="s">
        <v>53</v>
      </c>
      <c r="E841" s="12" t="s">
        <v>54</v>
      </c>
      <c r="F841" s="12" t="s">
        <v>55</v>
      </c>
      <c r="G841" s="12" t="s">
        <v>56</v>
      </c>
      <c r="H841" s="12" t="s">
        <v>57</v>
      </c>
      <c r="I841" s="12" t="s">
        <v>60</v>
      </c>
      <c r="J841" s="12">
        <v>817</v>
      </c>
      <c r="K841" s="12">
        <v>526.24</v>
      </c>
      <c r="L841" s="10"/>
      <c r="N841" s="1">
        <v>2024</v>
      </c>
      <c r="O841" s="1" t="s">
        <v>7</v>
      </c>
      <c r="P841" s="1" t="s">
        <v>32</v>
      </c>
      <c r="Q841" s="5" t="s">
        <v>32</v>
      </c>
      <c r="R841" s="6">
        <v>2</v>
      </c>
      <c r="S841" s="6">
        <v>6600</v>
      </c>
      <c r="T841" s="6">
        <v>7392</v>
      </c>
      <c r="U841" s="3">
        <v>1320</v>
      </c>
      <c r="V841" s="4" t="s">
        <v>40</v>
      </c>
    </row>
    <row r="842" spans="1:22" ht="18" customHeight="1" x14ac:dyDescent="0.2">
      <c r="A842" s="12" t="s">
        <v>52</v>
      </c>
      <c r="B842" s="12">
        <v>2021</v>
      </c>
      <c r="C842" s="12" t="s">
        <v>7</v>
      </c>
      <c r="D842" s="12" t="s">
        <v>53</v>
      </c>
      <c r="E842" s="12" t="s">
        <v>54</v>
      </c>
      <c r="F842" s="12" t="s">
        <v>55</v>
      </c>
      <c r="G842" s="12" t="s">
        <v>56</v>
      </c>
      <c r="H842" s="12" t="s">
        <v>57</v>
      </c>
      <c r="I842" s="12" t="s">
        <v>60</v>
      </c>
      <c r="J842" s="12">
        <v>151</v>
      </c>
      <c r="K842" s="12">
        <v>215.93</v>
      </c>
      <c r="L842" s="10"/>
      <c r="N842" s="1">
        <v>2024</v>
      </c>
      <c r="O842" s="1" t="s">
        <v>8</v>
      </c>
      <c r="P842" s="1" t="s">
        <v>14</v>
      </c>
      <c r="Q842" s="2" t="s">
        <v>36</v>
      </c>
      <c r="R842" s="3">
        <v>3566</v>
      </c>
      <c r="S842" s="3">
        <v>4577.3</v>
      </c>
      <c r="T842" s="3">
        <v>5126.576</v>
      </c>
      <c r="U842" s="3">
        <v>915.46</v>
      </c>
      <c r="V842" s="4" t="s">
        <v>40</v>
      </c>
    </row>
    <row r="843" spans="1:22" ht="18" customHeight="1" x14ac:dyDescent="0.2">
      <c r="A843" s="12" t="s">
        <v>61</v>
      </c>
      <c r="B843" s="12">
        <v>2021</v>
      </c>
      <c r="C843" s="12" t="s">
        <v>7</v>
      </c>
      <c r="D843" s="12" t="s">
        <v>53</v>
      </c>
      <c r="E843" s="12" t="s">
        <v>54</v>
      </c>
      <c r="F843" s="12" t="s">
        <v>55</v>
      </c>
      <c r="G843" s="12" t="s">
        <v>56</v>
      </c>
      <c r="H843" s="12" t="s">
        <v>57</v>
      </c>
      <c r="I843" s="12" t="s">
        <v>60</v>
      </c>
      <c r="J843" s="12">
        <v>199</v>
      </c>
      <c r="K843" s="12">
        <v>284.57</v>
      </c>
      <c r="L843" s="10"/>
      <c r="N843" s="1">
        <v>2024</v>
      </c>
      <c r="O843" s="1" t="s">
        <v>8</v>
      </c>
      <c r="P843" s="1" t="s">
        <v>14</v>
      </c>
      <c r="Q843" s="2" t="s">
        <v>37</v>
      </c>
      <c r="R843" s="3">
        <v>2498</v>
      </c>
      <c r="S843" s="3">
        <v>8000</v>
      </c>
      <c r="T843" s="3">
        <v>8960</v>
      </c>
      <c r="U843" s="3">
        <v>1600</v>
      </c>
      <c r="V843" s="4" t="s">
        <v>40</v>
      </c>
    </row>
    <row r="844" spans="1:22" ht="18" customHeight="1" x14ac:dyDescent="0.2">
      <c r="A844" s="12" t="s">
        <v>63</v>
      </c>
      <c r="B844" s="12">
        <v>2021</v>
      </c>
      <c r="C844" s="12" t="s">
        <v>7</v>
      </c>
      <c r="D844" s="12" t="s">
        <v>53</v>
      </c>
      <c r="E844" s="12" t="s">
        <v>54</v>
      </c>
      <c r="F844" s="12" t="s">
        <v>55</v>
      </c>
      <c r="G844" s="12" t="s">
        <v>56</v>
      </c>
      <c r="H844" s="12" t="s">
        <v>57</v>
      </c>
      <c r="I844" s="12" t="s">
        <v>60</v>
      </c>
      <c r="J844" s="12">
        <v>367</v>
      </c>
      <c r="K844" s="12">
        <v>524.80999999999995</v>
      </c>
      <c r="L844" s="10"/>
      <c r="N844" s="1">
        <v>2024</v>
      </c>
      <c r="O844" s="1" t="s">
        <v>8</v>
      </c>
      <c r="P844" s="1" t="s">
        <v>13</v>
      </c>
      <c r="Q844" s="2" t="s">
        <v>35</v>
      </c>
      <c r="R844" s="3">
        <v>1245</v>
      </c>
      <c r="S844" s="3">
        <v>4577.2</v>
      </c>
      <c r="T844" s="3">
        <v>5126.4639999999999</v>
      </c>
      <c r="U844" s="3">
        <v>915.44</v>
      </c>
      <c r="V844" s="4" t="s">
        <v>40</v>
      </c>
    </row>
    <row r="845" spans="1:22" ht="18" customHeight="1" x14ac:dyDescent="0.2">
      <c r="A845" s="12" t="s">
        <v>52</v>
      </c>
      <c r="B845" s="12">
        <v>2021</v>
      </c>
      <c r="C845" s="12" t="s">
        <v>7</v>
      </c>
      <c r="D845" s="12" t="s">
        <v>53</v>
      </c>
      <c r="E845" s="12" t="s">
        <v>54</v>
      </c>
      <c r="F845" s="12" t="s">
        <v>55</v>
      </c>
      <c r="G845" s="12" t="s">
        <v>56</v>
      </c>
      <c r="H845" s="12" t="s">
        <v>57</v>
      </c>
      <c r="I845" s="12" t="s">
        <v>58</v>
      </c>
      <c r="J845" s="12">
        <v>341</v>
      </c>
      <c r="K845" s="12">
        <v>487.63</v>
      </c>
      <c r="L845" s="10"/>
      <c r="N845" s="1">
        <v>2024</v>
      </c>
      <c r="O845" s="1" t="s">
        <v>8</v>
      </c>
      <c r="P845" s="1" t="s">
        <v>38</v>
      </c>
      <c r="Q845" s="5" t="s">
        <v>30</v>
      </c>
      <c r="R845" s="6">
        <v>644</v>
      </c>
      <c r="S845" s="6">
        <v>5743.5</v>
      </c>
      <c r="T845" s="6">
        <v>6432.72</v>
      </c>
      <c r="U845" s="3">
        <v>1148.7</v>
      </c>
      <c r="V845" s="4" t="s">
        <v>40</v>
      </c>
    </row>
    <row r="846" spans="1:22" ht="18" customHeight="1" x14ac:dyDescent="0.2">
      <c r="A846" s="12" t="s">
        <v>63</v>
      </c>
      <c r="B846" s="12">
        <v>2021</v>
      </c>
      <c r="C846" s="12" t="s">
        <v>7</v>
      </c>
      <c r="D846" s="12" t="s">
        <v>53</v>
      </c>
      <c r="E846" s="12" t="s">
        <v>54</v>
      </c>
      <c r="F846" s="12" t="s">
        <v>55</v>
      </c>
      <c r="G846" s="12" t="s">
        <v>56</v>
      </c>
      <c r="H846" s="12" t="s">
        <v>57</v>
      </c>
      <c r="I846" s="12" t="s">
        <v>58</v>
      </c>
      <c r="J846" s="12">
        <v>335</v>
      </c>
      <c r="K846" s="12">
        <v>479.05</v>
      </c>
      <c r="L846" s="10"/>
      <c r="N846" s="1">
        <v>2024</v>
      </c>
      <c r="O846" s="1" t="s">
        <v>8</v>
      </c>
      <c r="P846" s="1" t="s">
        <v>12</v>
      </c>
      <c r="Q846" s="5" t="s">
        <v>29</v>
      </c>
      <c r="R846" s="6">
        <v>643</v>
      </c>
      <c r="S846" s="6">
        <v>7000</v>
      </c>
      <c r="T846" s="6">
        <v>7840</v>
      </c>
      <c r="U846" s="3">
        <v>1400</v>
      </c>
      <c r="V846" s="4" t="s">
        <v>40</v>
      </c>
    </row>
    <row r="847" spans="1:22" ht="18" customHeight="1" x14ac:dyDescent="0.2">
      <c r="A847" s="12" t="s">
        <v>59</v>
      </c>
      <c r="B847" s="12">
        <v>2021</v>
      </c>
      <c r="C847" s="12" t="s">
        <v>7</v>
      </c>
      <c r="D847" s="12" t="s">
        <v>53</v>
      </c>
      <c r="E847" s="12" t="s">
        <v>54</v>
      </c>
      <c r="F847" s="12" t="s">
        <v>55</v>
      </c>
      <c r="G847" s="12" t="s">
        <v>56</v>
      </c>
      <c r="H847" s="12" t="s">
        <v>57</v>
      </c>
      <c r="I847" s="12" t="s">
        <v>58</v>
      </c>
      <c r="J847" s="12">
        <v>329</v>
      </c>
      <c r="K847" s="12">
        <v>470.47</v>
      </c>
      <c r="L847" s="10"/>
      <c r="N847" s="1">
        <v>2024</v>
      </c>
      <c r="O847" s="1" t="s">
        <v>8</v>
      </c>
      <c r="P847" s="1" t="s">
        <v>38</v>
      </c>
      <c r="Q847" s="5" t="s">
        <v>31</v>
      </c>
      <c r="R847" s="6">
        <v>455</v>
      </c>
      <c r="S847" s="6">
        <v>4578.6000000000004</v>
      </c>
      <c r="T847" s="6">
        <v>5128.0320000000002</v>
      </c>
      <c r="U847" s="3">
        <v>915.72000000000014</v>
      </c>
      <c r="V847" s="4" t="s">
        <v>40</v>
      </c>
    </row>
    <row r="848" spans="1:22" ht="18" customHeight="1" x14ac:dyDescent="0.2">
      <c r="A848" s="12" t="s">
        <v>61</v>
      </c>
      <c r="B848" s="12">
        <v>2021</v>
      </c>
      <c r="C848" s="12" t="s">
        <v>7</v>
      </c>
      <c r="D848" s="12" t="s">
        <v>53</v>
      </c>
      <c r="E848" s="12" t="s">
        <v>54</v>
      </c>
      <c r="F848" s="12" t="s">
        <v>55</v>
      </c>
      <c r="G848" s="12" t="s">
        <v>56</v>
      </c>
      <c r="H848" s="12" t="s">
        <v>57</v>
      </c>
      <c r="I848" s="12" t="s">
        <v>60</v>
      </c>
      <c r="J848" s="12">
        <v>149</v>
      </c>
      <c r="K848" s="12">
        <v>213.07</v>
      </c>
      <c r="L848" s="10"/>
      <c r="N848" s="1">
        <v>2024</v>
      </c>
      <c r="O848" s="1" t="s">
        <v>8</v>
      </c>
      <c r="P848" s="1" t="s">
        <v>12</v>
      </c>
      <c r="Q848" s="5" t="s">
        <v>28</v>
      </c>
      <c r="R848" s="7">
        <v>345</v>
      </c>
      <c r="S848" s="7">
        <v>7000</v>
      </c>
      <c r="T848" s="7">
        <v>7840</v>
      </c>
      <c r="U848" s="3">
        <v>1400</v>
      </c>
      <c r="V848" s="4" t="s">
        <v>40</v>
      </c>
    </row>
    <row r="849" spans="1:22" ht="18" customHeight="1" x14ac:dyDescent="0.2">
      <c r="A849" s="12" t="s">
        <v>59</v>
      </c>
      <c r="B849" s="12">
        <v>2021</v>
      </c>
      <c r="C849" s="12" t="s">
        <v>7</v>
      </c>
      <c r="D849" s="12" t="s">
        <v>53</v>
      </c>
      <c r="E849" s="12" t="s">
        <v>54</v>
      </c>
      <c r="F849" s="12" t="s">
        <v>55</v>
      </c>
      <c r="G849" s="12" t="s">
        <v>56</v>
      </c>
      <c r="H849" s="12" t="s">
        <v>57</v>
      </c>
      <c r="I849" s="12" t="s">
        <v>60</v>
      </c>
      <c r="J849" s="12">
        <v>197</v>
      </c>
      <c r="K849" s="12">
        <v>281.70999999999998</v>
      </c>
      <c r="L849" s="10"/>
      <c r="N849" s="1">
        <v>2024</v>
      </c>
      <c r="O849" s="1" t="s">
        <v>8</v>
      </c>
      <c r="P849" s="1" t="s">
        <v>13</v>
      </c>
      <c r="Q849" s="2" t="s">
        <v>33</v>
      </c>
      <c r="R849" s="3">
        <v>122</v>
      </c>
      <c r="S849" s="3">
        <v>100</v>
      </c>
      <c r="T849" s="3">
        <v>112</v>
      </c>
      <c r="U849" s="3">
        <v>20</v>
      </c>
      <c r="V849" s="4" t="s">
        <v>40</v>
      </c>
    </row>
    <row r="850" spans="1:22" ht="18" customHeight="1" x14ac:dyDescent="0.2">
      <c r="A850" s="12" t="s">
        <v>61</v>
      </c>
      <c r="B850" s="12">
        <v>2021</v>
      </c>
      <c r="C850" s="12" t="s">
        <v>7</v>
      </c>
      <c r="D850" s="12" t="s">
        <v>53</v>
      </c>
      <c r="E850" s="12" t="s">
        <v>54</v>
      </c>
      <c r="F850" s="12" t="s">
        <v>55</v>
      </c>
      <c r="G850" s="12" t="s">
        <v>56</v>
      </c>
      <c r="H850" s="12" t="s">
        <v>57</v>
      </c>
      <c r="I850" s="12" t="s">
        <v>60</v>
      </c>
      <c r="J850" s="12">
        <v>786</v>
      </c>
      <c r="K850" s="12">
        <v>1123.98</v>
      </c>
      <c r="L850" s="10"/>
      <c r="N850" s="1">
        <v>2024</v>
      </c>
      <c r="O850" s="1" t="s">
        <v>8</v>
      </c>
      <c r="P850" s="1" t="s">
        <v>15</v>
      </c>
      <c r="Q850" s="5" t="s">
        <v>26</v>
      </c>
      <c r="R850" s="6">
        <v>78</v>
      </c>
      <c r="S850" s="6">
        <v>4577.2</v>
      </c>
      <c r="T850" s="6">
        <v>5126.4639999999999</v>
      </c>
      <c r="U850" s="3">
        <v>915.44</v>
      </c>
      <c r="V850" s="4" t="s">
        <v>40</v>
      </c>
    </row>
    <row r="851" spans="1:22" ht="18" customHeight="1" x14ac:dyDescent="0.2">
      <c r="A851" s="12" t="s">
        <v>52</v>
      </c>
      <c r="B851" s="12">
        <v>2021</v>
      </c>
      <c r="C851" s="12" t="s">
        <v>11</v>
      </c>
      <c r="D851" s="12" t="s">
        <v>53</v>
      </c>
      <c r="E851" s="12" t="s">
        <v>54</v>
      </c>
      <c r="F851" s="12" t="s">
        <v>55</v>
      </c>
      <c r="G851" s="12" t="s">
        <v>56</v>
      </c>
      <c r="H851" s="12" t="s">
        <v>57</v>
      </c>
      <c r="I851" s="12" t="s">
        <v>60</v>
      </c>
      <c r="J851" s="12">
        <v>128</v>
      </c>
      <c r="K851" s="12">
        <v>174.07999999999998</v>
      </c>
      <c r="L851" s="10"/>
      <c r="N851" s="1">
        <v>2024</v>
      </c>
      <c r="O851" s="1" t="s">
        <v>8</v>
      </c>
      <c r="P851" s="1" t="s">
        <v>15</v>
      </c>
      <c r="Q851" s="5" t="s">
        <v>24</v>
      </c>
      <c r="R851" s="6">
        <v>76</v>
      </c>
      <c r="S851" s="6">
        <v>4576.8999999999996</v>
      </c>
      <c r="T851" s="6">
        <v>5126.1279999999997</v>
      </c>
      <c r="U851" s="3">
        <v>915.38</v>
      </c>
      <c r="V851" s="4" t="s">
        <v>40</v>
      </c>
    </row>
    <row r="852" spans="1:22" ht="18" customHeight="1" x14ac:dyDescent="0.2">
      <c r="A852" s="12" t="s">
        <v>59</v>
      </c>
      <c r="B852" s="12">
        <v>2021</v>
      </c>
      <c r="C852" s="12" t="s">
        <v>11</v>
      </c>
      <c r="D852" s="12" t="s">
        <v>53</v>
      </c>
      <c r="E852" s="12" t="s">
        <v>54</v>
      </c>
      <c r="F852" s="12" t="s">
        <v>55</v>
      </c>
      <c r="G852" s="12" t="s">
        <v>56</v>
      </c>
      <c r="H852" s="12" t="s">
        <v>57</v>
      </c>
      <c r="I852" s="12" t="s">
        <v>60</v>
      </c>
      <c r="J852" s="12">
        <v>176</v>
      </c>
      <c r="K852" s="12">
        <v>251.68</v>
      </c>
      <c r="L852" s="10"/>
      <c r="N852" s="1">
        <v>2024</v>
      </c>
      <c r="O852" s="1" t="s">
        <v>8</v>
      </c>
      <c r="P852" s="1" t="s">
        <v>15</v>
      </c>
      <c r="Q852" s="5" t="s">
        <v>25</v>
      </c>
      <c r="R852" s="6">
        <v>46</v>
      </c>
      <c r="S852" s="6">
        <v>200</v>
      </c>
      <c r="T852" s="6">
        <v>224</v>
      </c>
      <c r="U852" s="3">
        <v>40</v>
      </c>
      <c r="V852" s="4" t="s">
        <v>40</v>
      </c>
    </row>
    <row r="853" spans="1:22" ht="18" customHeight="1" x14ac:dyDescent="0.2">
      <c r="A853" s="12" t="s">
        <v>52</v>
      </c>
      <c r="B853" s="12">
        <v>2021</v>
      </c>
      <c r="C853" s="12" t="s">
        <v>11</v>
      </c>
      <c r="D853" s="12" t="s">
        <v>53</v>
      </c>
      <c r="E853" s="12" t="s">
        <v>54</v>
      </c>
      <c r="F853" s="12" t="s">
        <v>55</v>
      </c>
      <c r="G853" s="12" t="s">
        <v>56</v>
      </c>
      <c r="H853" s="12" t="s">
        <v>57</v>
      </c>
      <c r="I853" s="12" t="s">
        <v>60</v>
      </c>
      <c r="J853" s="12">
        <v>130</v>
      </c>
      <c r="K853" s="12">
        <v>185.9</v>
      </c>
      <c r="L853" s="10"/>
      <c r="N853" s="1">
        <v>2024</v>
      </c>
      <c r="O853" s="1" t="s">
        <v>8</v>
      </c>
      <c r="P853" s="1" t="s">
        <v>15</v>
      </c>
      <c r="Q853" s="5" t="s">
        <v>23</v>
      </c>
      <c r="R853" s="6">
        <v>34</v>
      </c>
      <c r="S853" s="6">
        <v>4576.8</v>
      </c>
      <c r="T853" s="6">
        <v>5126.0160000000005</v>
      </c>
      <c r="U853" s="3">
        <v>915.36000000000013</v>
      </c>
      <c r="V853" s="4" t="s">
        <v>40</v>
      </c>
    </row>
    <row r="854" spans="1:22" ht="18" customHeight="1" x14ac:dyDescent="0.2">
      <c r="A854" s="12" t="s">
        <v>59</v>
      </c>
      <c r="B854" s="12">
        <v>2021</v>
      </c>
      <c r="C854" s="12" t="s">
        <v>11</v>
      </c>
      <c r="D854" s="12" t="s">
        <v>53</v>
      </c>
      <c r="E854" s="12" t="s">
        <v>54</v>
      </c>
      <c r="F854" s="12" t="s">
        <v>55</v>
      </c>
      <c r="G854" s="12" t="s">
        <v>56</v>
      </c>
      <c r="H854" s="12" t="s">
        <v>57</v>
      </c>
      <c r="I854" s="12" t="s">
        <v>60</v>
      </c>
      <c r="J854" s="12">
        <v>178</v>
      </c>
      <c r="K854" s="12">
        <v>254.54</v>
      </c>
      <c r="L854" s="10"/>
      <c r="N854" s="1">
        <v>2024</v>
      </c>
      <c r="O854" s="1" t="s">
        <v>8</v>
      </c>
      <c r="P854" s="1" t="s">
        <v>13</v>
      </c>
      <c r="Q854" s="2" t="s">
        <v>34</v>
      </c>
      <c r="R854" s="3">
        <v>7</v>
      </c>
      <c r="S854" s="3">
        <v>200</v>
      </c>
      <c r="T854" s="3">
        <v>224</v>
      </c>
      <c r="U854" s="3">
        <v>40</v>
      </c>
      <c r="V854" s="4" t="s">
        <v>40</v>
      </c>
    </row>
    <row r="855" spans="1:22" ht="18" customHeight="1" x14ac:dyDescent="0.2">
      <c r="A855" s="12" t="s">
        <v>52</v>
      </c>
      <c r="B855" s="12">
        <v>2021</v>
      </c>
      <c r="C855" s="12" t="s">
        <v>11</v>
      </c>
      <c r="D855" s="12" t="s">
        <v>53</v>
      </c>
      <c r="E855" s="12" t="s">
        <v>54</v>
      </c>
      <c r="F855" s="12" t="s">
        <v>55</v>
      </c>
      <c r="G855" s="12" t="s">
        <v>56</v>
      </c>
      <c r="H855" s="12" t="s">
        <v>57</v>
      </c>
      <c r="I855" s="12" t="s">
        <v>60</v>
      </c>
      <c r="J855" s="12">
        <v>728</v>
      </c>
      <c r="K855" s="12">
        <v>1041.04</v>
      </c>
      <c r="L855" s="10"/>
      <c r="N855" s="1">
        <v>2024</v>
      </c>
      <c r="O855" s="1" t="s">
        <v>8</v>
      </c>
      <c r="P855" s="1" t="s">
        <v>15</v>
      </c>
      <c r="Q855" s="5" t="s">
        <v>27</v>
      </c>
      <c r="R855" s="6">
        <v>3</v>
      </c>
      <c r="S855" s="6">
        <v>4577.3</v>
      </c>
      <c r="T855" s="6">
        <v>5126.576</v>
      </c>
      <c r="U855" s="3">
        <v>915.46</v>
      </c>
      <c r="V855" s="4" t="s">
        <v>40</v>
      </c>
    </row>
    <row r="856" spans="1:22" ht="18" customHeight="1" x14ac:dyDescent="0.2">
      <c r="A856" s="12" t="s">
        <v>62</v>
      </c>
      <c r="B856" s="12">
        <v>2021</v>
      </c>
      <c r="C856" s="12" t="s">
        <v>11</v>
      </c>
      <c r="D856" s="12" t="s">
        <v>53</v>
      </c>
      <c r="E856" s="12" t="s">
        <v>54</v>
      </c>
      <c r="F856" s="12" t="s">
        <v>55</v>
      </c>
      <c r="G856" s="12" t="s">
        <v>56</v>
      </c>
      <c r="H856" s="12" t="s">
        <v>57</v>
      </c>
      <c r="I856" s="12" t="s">
        <v>60</v>
      </c>
      <c r="J856" s="12">
        <v>129</v>
      </c>
      <c r="K856" s="12">
        <v>184.47</v>
      </c>
      <c r="L856" s="10"/>
      <c r="N856" s="1">
        <v>2024</v>
      </c>
      <c r="O856" s="1" t="s">
        <v>8</v>
      </c>
      <c r="P856" s="1" t="s">
        <v>32</v>
      </c>
      <c r="Q856" s="5" t="s">
        <v>32</v>
      </c>
      <c r="R856" s="6">
        <v>2</v>
      </c>
      <c r="S856" s="6">
        <v>6600</v>
      </c>
      <c r="T856" s="6">
        <v>7392</v>
      </c>
      <c r="U856" s="3">
        <v>1320</v>
      </c>
      <c r="V856" s="4" t="s">
        <v>40</v>
      </c>
    </row>
    <row r="857" spans="1:22" ht="18" customHeight="1" x14ac:dyDescent="0.2">
      <c r="A857" s="12" t="s">
        <v>61</v>
      </c>
      <c r="B857" s="12">
        <v>2021</v>
      </c>
      <c r="C857" s="12" t="s">
        <v>11</v>
      </c>
      <c r="D857" s="12" t="s">
        <v>53</v>
      </c>
      <c r="E857" s="12" t="s">
        <v>54</v>
      </c>
      <c r="F857" s="12" t="s">
        <v>55</v>
      </c>
      <c r="G857" s="12" t="s">
        <v>56</v>
      </c>
      <c r="H857" s="12" t="s">
        <v>57</v>
      </c>
      <c r="I857" s="12" t="s">
        <v>60</v>
      </c>
      <c r="J857" s="12">
        <v>767</v>
      </c>
      <c r="K857" s="12">
        <v>526.24</v>
      </c>
      <c r="L857" s="10"/>
      <c r="N857" s="1">
        <v>2024</v>
      </c>
      <c r="O857" s="1" t="s">
        <v>9</v>
      </c>
      <c r="P857" s="1" t="s">
        <v>14</v>
      </c>
      <c r="Q857" s="2" t="s">
        <v>36</v>
      </c>
      <c r="R857" s="3">
        <v>3566</v>
      </c>
      <c r="S857" s="3">
        <v>4577.3</v>
      </c>
      <c r="T857" s="3">
        <v>5126.576</v>
      </c>
      <c r="U857" s="3">
        <v>915.46</v>
      </c>
      <c r="V857" s="4" t="s">
        <v>40</v>
      </c>
    </row>
    <row r="858" spans="1:22" ht="18" customHeight="1" x14ac:dyDescent="0.2">
      <c r="A858" s="12" t="s">
        <v>59</v>
      </c>
      <c r="B858" s="12">
        <v>2021</v>
      </c>
      <c r="C858" s="12" t="s">
        <v>11</v>
      </c>
      <c r="D858" s="12" t="s">
        <v>53</v>
      </c>
      <c r="E858" s="12" t="s">
        <v>54</v>
      </c>
      <c r="F858" s="12" t="s">
        <v>55</v>
      </c>
      <c r="G858" s="12" t="s">
        <v>56</v>
      </c>
      <c r="H858" s="12" t="s">
        <v>57</v>
      </c>
      <c r="I858" s="12" t="s">
        <v>60</v>
      </c>
      <c r="J858" s="12">
        <v>127</v>
      </c>
      <c r="K858" s="12">
        <v>181.61</v>
      </c>
      <c r="L858" s="10"/>
      <c r="N858" s="1">
        <v>2024</v>
      </c>
      <c r="O858" s="1" t="s">
        <v>9</v>
      </c>
      <c r="P858" s="1" t="s">
        <v>14</v>
      </c>
      <c r="Q858" s="2" t="s">
        <v>37</v>
      </c>
      <c r="R858" s="3">
        <v>2498</v>
      </c>
      <c r="S858" s="3">
        <v>8000</v>
      </c>
      <c r="T858" s="3">
        <v>8960</v>
      </c>
      <c r="U858" s="3">
        <v>1600</v>
      </c>
      <c r="V858" s="4" t="s">
        <v>40</v>
      </c>
    </row>
    <row r="859" spans="1:22" ht="18" customHeight="1" x14ac:dyDescent="0.2">
      <c r="A859" s="12" t="s">
        <v>59</v>
      </c>
      <c r="B859" s="12">
        <v>2021</v>
      </c>
      <c r="C859" s="12" t="s">
        <v>11</v>
      </c>
      <c r="D859" s="12" t="s">
        <v>53</v>
      </c>
      <c r="E859" s="12" t="s">
        <v>54</v>
      </c>
      <c r="F859" s="12" t="s">
        <v>55</v>
      </c>
      <c r="G859" s="12" t="s">
        <v>56</v>
      </c>
      <c r="H859" s="12" t="s">
        <v>57</v>
      </c>
      <c r="I859" s="12" t="s">
        <v>60</v>
      </c>
      <c r="J859" s="12">
        <v>175</v>
      </c>
      <c r="K859" s="12">
        <v>250.25</v>
      </c>
      <c r="L859" s="10"/>
      <c r="N859" s="1">
        <v>2024</v>
      </c>
      <c r="O859" s="1" t="s">
        <v>9</v>
      </c>
      <c r="P859" s="1" t="s">
        <v>13</v>
      </c>
      <c r="Q859" s="2" t="s">
        <v>35</v>
      </c>
      <c r="R859" s="3">
        <v>1245</v>
      </c>
      <c r="S859" s="3">
        <v>4577.2</v>
      </c>
      <c r="T859" s="3">
        <v>5126.4639999999999</v>
      </c>
      <c r="U859" s="3">
        <v>915.44</v>
      </c>
      <c r="V859" s="4" t="s">
        <v>40</v>
      </c>
    </row>
    <row r="860" spans="1:22" ht="18" customHeight="1" x14ac:dyDescent="0.2">
      <c r="A860" s="12" t="s">
        <v>52</v>
      </c>
      <c r="B860" s="12">
        <v>2021</v>
      </c>
      <c r="C860" s="12" t="s">
        <v>11</v>
      </c>
      <c r="D860" s="12" t="s">
        <v>53</v>
      </c>
      <c r="E860" s="12" t="s">
        <v>54</v>
      </c>
      <c r="F860" s="12" t="s">
        <v>55</v>
      </c>
      <c r="G860" s="12" t="s">
        <v>56</v>
      </c>
      <c r="H860" s="12" t="s">
        <v>57</v>
      </c>
      <c r="I860" s="12" t="s">
        <v>60</v>
      </c>
      <c r="J860" s="12">
        <v>131</v>
      </c>
      <c r="K860" s="12">
        <v>187.32999999999998</v>
      </c>
      <c r="L860" s="10"/>
      <c r="N860" s="1">
        <v>2024</v>
      </c>
      <c r="O860" s="1" t="s">
        <v>9</v>
      </c>
      <c r="P860" s="1" t="s">
        <v>38</v>
      </c>
      <c r="Q860" s="5" t="s">
        <v>30</v>
      </c>
      <c r="R860" s="6">
        <v>644</v>
      </c>
      <c r="S860" s="6">
        <v>5743.5</v>
      </c>
      <c r="T860" s="6">
        <v>6432.72</v>
      </c>
      <c r="U860" s="3">
        <v>1148.7</v>
      </c>
      <c r="V860" s="4" t="s">
        <v>40</v>
      </c>
    </row>
    <row r="861" spans="1:22" ht="18" customHeight="1" x14ac:dyDescent="0.2">
      <c r="A861" s="12" t="s">
        <v>52</v>
      </c>
      <c r="B861" s="12">
        <v>2021</v>
      </c>
      <c r="C861" s="12" t="s">
        <v>1</v>
      </c>
      <c r="D861" s="12" t="s">
        <v>53</v>
      </c>
      <c r="E861" s="12" t="s">
        <v>54</v>
      </c>
      <c r="F861" s="12" t="s">
        <v>55</v>
      </c>
      <c r="G861" s="12" t="s">
        <v>56</v>
      </c>
      <c r="H861" s="12" t="s">
        <v>57</v>
      </c>
      <c r="I861" s="12" t="s">
        <v>58</v>
      </c>
      <c r="J861" s="12">
        <v>194</v>
      </c>
      <c r="K861" s="12">
        <v>526.24</v>
      </c>
      <c r="L861" s="10"/>
      <c r="N861" s="1">
        <v>2024</v>
      </c>
      <c r="O861" s="1" t="s">
        <v>9</v>
      </c>
      <c r="P861" s="1" t="s">
        <v>12</v>
      </c>
      <c r="Q861" s="5" t="s">
        <v>29</v>
      </c>
      <c r="R861" s="6">
        <v>643</v>
      </c>
      <c r="S861" s="6">
        <v>7000</v>
      </c>
      <c r="T861" s="6">
        <v>7840</v>
      </c>
      <c r="U861" s="3">
        <v>1400</v>
      </c>
      <c r="V861" s="4" t="s">
        <v>42</v>
      </c>
    </row>
    <row r="862" spans="1:22" ht="18" customHeight="1" x14ac:dyDescent="0.2">
      <c r="A862" s="12" t="s">
        <v>59</v>
      </c>
      <c r="B862" s="12">
        <v>2021</v>
      </c>
      <c r="C862" s="12" t="s">
        <v>1</v>
      </c>
      <c r="D862" s="12" t="s">
        <v>53</v>
      </c>
      <c r="E862" s="12" t="s">
        <v>54</v>
      </c>
      <c r="F862" s="12" t="s">
        <v>55</v>
      </c>
      <c r="G862" s="12" t="s">
        <v>56</v>
      </c>
      <c r="H862" s="12" t="s">
        <v>57</v>
      </c>
      <c r="I862" s="12" t="s">
        <v>58</v>
      </c>
      <c r="J862" s="12">
        <v>188</v>
      </c>
      <c r="K862" s="12">
        <v>526.24</v>
      </c>
      <c r="L862" s="10"/>
      <c r="N862" s="1">
        <v>2024</v>
      </c>
      <c r="O862" s="1" t="s">
        <v>9</v>
      </c>
      <c r="P862" s="1" t="s">
        <v>38</v>
      </c>
      <c r="Q862" s="5" t="s">
        <v>31</v>
      </c>
      <c r="R862" s="6">
        <v>455</v>
      </c>
      <c r="S862" s="6">
        <v>4578.6000000000004</v>
      </c>
      <c r="T862" s="6">
        <v>5128.0320000000002</v>
      </c>
      <c r="U862" s="3">
        <v>915.72000000000014</v>
      </c>
      <c r="V862" s="4" t="s">
        <v>42</v>
      </c>
    </row>
    <row r="863" spans="1:22" ht="18" customHeight="1" x14ac:dyDescent="0.2">
      <c r="A863" s="12" t="s">
        <v>52</v>
      </c>
      <c r="B863" s="12">
        <v>2021</v>
      </c>
      <c r="C863" s="12" t="s">
        <v>1</v>
      </c>
      <c r="D863" s="12" t="s">
        <v>53</v>
      </c>
      <c r="E863" s="12" t="s">
        <v>54</v>
      </c>
      <c r="F863" s="12" t="s">
        <v>55</v>
      </c>
      <c r="G863" s="12" t="s">
        <v>56</v>
      </c>
      <c r="H863" s="12" t="s">
        <v>57</v>
      </c>
      <c r="I863" s="12" t="s">
        <v>58</v>
      </c>
      <c r="J863" s="12">
        <v>182</v>
      </c>
      <c r="K863" s="12">
        <v>526.24</v>
      </c>
      <c r="L863" s="10"/>
      <c r="N863" s="1">
        <v>2024</v>
      </c>
      <c r="O863" s="1" t="s">
        <v>9</v>
      </c>
      <c r="P863" s="1" t="s">
        <v>12</v>
      </c>
      <c r="Q863" s="5" t="s">
        <v>28</v>
      </c>
      <c r="R863" s="7">
        <v>345</v>
      </c>
      <c r="S863" s="7">
        <v>7000</v>
      </c>
      <c r="T863" s="7">
        <v>7840</v>
      </c>
      <c r="U863" s="3">
        <v>1400</v>
      </c>
      <c r="V863" s="4" t="s">
        <v>42</v>
      </c>
    </row>
    <row r="864" spans="1:22" ht="18" customHeight="1" x14ac:dyDescent="0.2">
      <c r="A864" s="12" t="s">
        <v>52</v>
      </c>
      <c r="B864" s="12">
        <v>2021</v>
      </c>
      <c r="C864" s="12" t="s">
        <v>1</v>
      </c>
      <c r="D864" s="12" t="s">
        <v>53</v>
      </c>
      <c r="E864" s="12" t="s">
        <v>54</v>
      </c>
      <c r="F864" s="12" t="s">
        <v>55</v>
      </c>
      <c r="G864" s="12" t="s">
        <v>56</v>
      </c>
      <c r="H864" s="12" t="s">
        <v>57</v>
      </c>
      <c r="I864" s="12" t="s">
        <v>60</v>
      </c>
      <c r="J864" s="12">
        <v>182</v>
      </c>
      <c r="K864" s="12">
        <v>260.26</v>
      </c>
      <c r="L864" s="10"/>
      <c r="N864" s="1">
        <v>2024</v>
      </c>
      <c r="O864" s="1" t="s">
        <v>9</v>
      </c>
      <c r="P864" s="1" t="s">
        <v>13</v>
      </c>
      <c r="Q864" s="2" t="s">
        <v>33</v>
      </c>
      <c r="R864" s="3">
        <v>122</v>
      </c>
      <c r="S864" s="3">
        <v>100</v>
      </c>
      <c r="T864" s="3">
        <v>112</v>
      </c>
      <c r="U864" s="3">
        <v>20</v>
      </c>
      <c r="V864" s="4" t="s">
        <v>42</v>
      </c>
    </row>
    <row r="865" spans="1:22" ht="18" customHeight="1" x14ac:dyDescent="0.2">
      <c r="A865" s="12" t="s">
        <v>61</v>
      </c>
      <c r="B865" s="12">
        <v>2021</v>
      </c>
      <c r="C865" s="12" t="s">
        <v>1</v>
      </c>
      <c r="D865" s="12" t="s">
        <v>53</v>
      </c>
      <c r="E865" s="12" t="s">
        <v>54</v>
      </c>
      <c r="F865" s="12" t="s">
        <v>55</v>
      </c>
      <c r="G865" s="12" t="s">
        <v>56</v>
      </c>
      <c r="H865" s="12" t="s">
        <v>57</v>
      </c>
      <c r="I865" s="12" t="s">
        <v>60</v>
      </c>
      <c r="J865" s="12">
        <v>230</v>
      </c>
      <c r="K865" s="12">
        <v>328.9</v>
      </c>
      <c r="L865" s="10"/>
      <c r="N865" s="1">
        <v>2024</v>
      </c>
      <c r="O865" s="1" t="s">
        <v>9</v>
      </c>
      <c r="P865" s="1" t="s">
        <v>15</v>
      </c>
      <c r="Q865" s="5" t="s">
        <v>26</v>
      </c>
      <c r="R865" s="6">
        <v>78</v>
      </c>
      <c r="S865" s="6">
        <v>4577.2</v>
      </c>
      <c r="T865" s="6">
        <v>5126.4639999999999</v>
      </c>
      <c r="U865" s="3">
        <v>915.44</v>
      </c>
      <c r="V865" s="4" t="s">
        <v>42</v>
      </c>
    </row>
    <row r="866" spans="1:22" ht="18" customHeight="1" x14ac:dyDescent="0.2">
      <c r="A866" s="12" t="s">
        <v>63</v>
      </c>
      <c r="B866" s="12">
        <v>2021</v>
      </c>
      <c r="C866" s="12" t="s">
        <v>1</v>
      </c>
      <c r="D866" s="12" t="s">
        <v>53</v>
      </c>
      <c r="E866" s="12" t="s">
        <v>54</v>
      </c>
      <c r="F866" s="12" t="s">
        <v>55</v>
      </c>
      <c r="G866" s="12" t="s">
        <v>56</v>
      </c>
      <c r="H866" s="12" t="s">
        <v>57</v>
      </c>
      <c r="I866" s="12" t="s">
        <v>60</v>
      </c>
      <c r="J866" s="12">
        <v>158</v>
      </c>
      <c r="K866" s="12">
        <v>225.94</v>
      </c>
      <c r="L866" s="10"/>
      <c r="N866" s="1">
        <v>2024</v>
      </c>
      <c r="O866" s="1" t="s">
        <v>9</v>
      </c>
      <c r="P866" s="1" t="s">
        <v>15</v>
      </c>
      <c r="Q866" s="5" t="s">
        <v>24</v>
      </c>
      <c r="R866" s="6">
        <v>76</v>
      </c>
      <c r="S866" s="6">
        <v>4576.8999999999996</v>
      </c>
      <c r="T866" s="6">
        <v>5126.1279999999997</v>
      </c>
      <c r="U866" s="3">
        <v>915.38</v>
      </c>
      <c r="V866" s="4" t="s">
        <v>42</v>
      </c>
    </row>
    <row r="867" spans="1:22" ht="18" customHeight="1" x14ac:dyDescent="0.2">
      <c r="A867" s="12" t="s">
        <v>59</v>
      </c>
      <c r="B867" s="12">
        <v>2021</v>
      </c>
      <c r="C867" s="12" t="s">
        <v>1</v>
      </c>
      <c r="D867" s="12" t="s">
        <v>53</v>
      </c>
      <c r="E867" s="12" t="s">
        <v>54</v>
      </c>
      <c r="F867" s="12" t="s">
        <v>55</v>
      </c>
      <c r="G867" s="12" t="s">
        <v>56</v>
      </c>
      <c r="H867" s="12" t="s">
        <v>57</v>
      </c>
      <c r="I867" s="12" t="s">
        <v>60</v>
      </c>
      <c r="J867" s="12">
        <v>184</v>
      </c>
      <c r="K867" s="12">
        <v>263.12</v>
      </c>
      <c r="L867" s="10"/>
      <c r="N867" s="1">
        <v>2024</v>
      </c>
      <c r="O867" s="1" t="s">
        <v>9</v>
      </c>
      <c r="P867" s="1" t="s">
        <v>15</v>
      </c>
      <c r="Q867" s="5" t="s">
        <v>25</v>
      </c>
      <c r="R867" s="6">
        <v>46</v>
      </c>
      <c r="S867" s="6">
        <v>200</v>
      </c>
      <c r="T867" s="6">
        <v>224</v>
      </c>
      <c r="U867" s="3">
        <v>40</v>
      </c>
      <c r="V867" s="4" t="s">
        <v>42</v>
      </c>
    </row>
    <row r="868" spans="1:22" ht="18" customHeight="1" x14ac:dyDescent="0.2">
      <c r="A868" s="12" t="s">
        <v>52</v>
      </c>
      <c r="B868" s="12">
        <v>2021</v>
      </c>
      <c r="C868" s="12" t="s">
        <v>1</v>
      </c>
      <c r="D868" s="12" t="s">
        <v>53</v>
      </c>
      <c r="E868" s="12" t="s">
        <v>54</v>
      </c>
      <c r="F868" s="12" t="s">
        <v>55</v>
      </c>
      <c r="G868" s="12" t="s">
        <v>56</v>
      </c>
      <c r="H868" s="12" t="s">
        <v>57</v>
      </c>
      <c r="I868" s="12" t="s">
        <v>60</v>
      </c>
      <c r="J868" s="12">
        <v>154</v>
      </c>
      <c r="K868" s="12">
        <v>220.22</v>
      </c>
      <c r="L868" s="10"/>
      <c r="N868" s="1">
        <v>2024</v>
      </c>
      <c r="O868" s="1" t="s">
        <v>9</v>
      </c>
      <c r="P868" s="1" t="s">
        <v>15</v>
      </c>
      <c r="Q868" s="5" t="s">
        <v>23</v>
      </c>
      <c r="R868" s="6">
        <v>34</v>
      </c>
      <c r="S868" s="6">
        <v>4576.8</v>
      </c>
      <c r="T868" s="6">
        <v>5126.0160000000005</v>
      </c>
      <c r="U868" s="3">
        <v>915.36000000000013</v>
      </c>
      <c r="V868" s="4" t="s">
        <v>42</v>
      </c>
    </row>
    <row r="869" spans="1:22" ht="18" customHeight="1" x14ac:dyDescent="0.2">
      <c r="A869" s="12" t="s">
        <v>59</v>
      </c>
      <c r="B869" s="12">
        <v>2021</v>
      </c>
      <c r="C869" s="12" t="s">
        <v>1</v>
      </c>
      <c r="D869" s="12" t="s">
        <v>53</v>
      </c>
      <c r="E869" s="12" t="s">
        <v>54</v>
      </c>
      <c r="F869" s="12" t="s">
        <v>55</v>
      </c>
      <c r="G869" s="12" t="s">
        <v>56</v>
      </c>
      <c r="H869" s="12" t="s">
        <v>57</v>
      </c>
      <c r="I869" s="12" t="s">
        <v>58</v>
      </c>
      <c r="J869" s="12">
        <v>192</v>
      </c>
      <c r="K869" s="12">
        <v>526.24</v>
      </c>
      <c r="L869" s="10"/>
      <c r="N869" s="1">
        <v>2024</v>
      </c>
      <c r="O869" s="1" t="s">
        <v>9</v>
      </c>
      <c r="P869" s="1" t="s">
        <v>13</v>
      </c>
      <c r="Q869" s="2" t="s">
        <v>34</v>
      </c>
      <c r="R869" s="3">
        <v>7</v>
      </c>
      <c r="S869" s="3">
        <v>200</v>
      </c>
      <c r="T869" s="3">
        <v>224</v>
      </c>
      <c r="U869" s="3">
        <v>40</v>
      </c>
      <c r="V869" s="4" t="s">
        <v>42</v>
      </c>
    </row>
    <row r="870" spans="1:22" ht="18" customHeight="1" x14ac:dyDescent="0.2">
      <c r="A870" s="12" t="s">
        <v>63</v>
      </c>
      <c r="B870" s="12">
        <v>2021</v>
      </c>
      <c r="C870" s="12" t="s">
        <v>1</v>
      </c>
      <c r="D870" s="12" t="s">
        <v>53</v>
      </c>
      <c r="E870" s="12" t="s">
        <v>54</v>
      </c>
      <c r="F870" s="12" t="s">
        <v>55</v>
      </c>
      <c r="G870" s="12" t="s">
        <v>56</v>
      </c>
      <c r="H870" s="12" t="s">
        <v>57</v>
      </c>
      <c r="I870" s="12" t="s">
        <v>58</v>
      </c>
      <c r="J870" s="12">
        <v>186</v>
      </c>
      <c r="K870" s="12">
        <v>526.24</v>
      </c>
      <c r="L870" s="10"/>
      <c r="N870" s="1">
        <v>2024</v>
      </c>
      <c r="O870" s="1" t="s">
        <v>9</v>
      </c>
      <c r="P870" s="1" t="s">
        <v>15</v>
      </c>
      <c r="Q870" s="5" t="s">
        <v>27</v>
      </c>
      <c r="R870" s="6">
        <v>3</v>
      </c>
      <c r="S870" s="6">
        <v>4577.3</v>
      </c>
      <c r="T870" s="6">
        <v>5126.576</v>
      </c>
      <c r="U870" s="3">
        <v>915.46</v>
      </c>
      <c r="V870" s="4" t="s">
        <v>42</v>
      </c>
    </row>
    <row r="871" spans="1:22" ht="18" customHeight="1" x14ac:dyDescent="0.2">
      <c r="A871" s="12" t="s">
        <v>62</v>
      </c>
      <c r="B871" s="12">
        <v>2021</v>
      </c>
      <c r="C871" s="12" t="s">
        <v>1</v>
      </c>
      <c r="D871" s="12" t="s">
        <v>53</v>
      </c>
      <c r="E871" s="12" t="s">
        <v>54</v>
      </c>
      <c r="F871" s="12" t="s">
        <v>55</v>
      </c>
      <c r="G871" s="12" t="s">
        <v>56</v>
      </c>
      <c r="H871" s="12" t="s">
        <v>57</v>
      </c>
      <c r="I871" s="12" t="s">
        <v>58</v>
      </c>
      <c r="J871" s="12">
        <v>180</v>
      </c>
      <c r="K871" s="12">
        <v>526.24</v>
      </c>
      <c r="L871" s="10"/>
      <c r="N871" s="1">
        <v>2024</v>
      </c>
      <c r="O871" s="1" t="s">
        <v>9</v>
      </c>
      <c r="P871" s="1" t="s">
        <v>32</v>
      </c>
      <c r="Q871" s="5" t="s">
        <v>32</v>
      </c>
      <c r="R871" s="6">
        <v>2</v>
      </c>
      <c r="S871" s="6">
        <v>6600</v>
      </c>
      <c r="T871" s="6">
        <v>7392</v>
      </c>
      <c r="U871" s="3">
        <v>1320</v>
      </c>
      <c r="V871" s="4" t="s">
        <v>42</v>
      </c>
    </row>
    <row r="872" spans="1:22" ht="18" customHeight="1" x14ac:dyDescent="0.2">
      <c r="A872" s="12" t="s">
        <v>52</v>
      </c>
      <c r="B872" s="12">
        <v>2021</v>
      </c>
      <c r="C872" s="12" t="s">
        <v>1</v>
      </c>
      <c r="D872" s="12" t="s">
        <v>53</v>
      </c>
      <c r="E872" s="12" t="s">
        <v>54</v>
      </c>
      <c r="F872" s="12" t="s">
        <v>55</v>
      </c>
      <c r="G872" s="12" t="s">
        <v>56</v>
      </c>
      <c r="H872" s="12" t="s">
        <v>57</v>
      </c>
      <c r="I872" s="12" t="s">
        <v>60</v>
      </c>
      <c r="J872" s="12">
        <v>686</v>
      </c>
      <c r="K872" s="12">
        <v>980.98</v>
      </c>
      <c r="L872" s="10"/>
      <c r="N872" s="1">
        <v>2024</v>
      </c>
      <c r="O872" s="1" t="s">
        <v>10</v>
      </c>
      <c r="P872" s="1" t="s">
        <v>14</v>
      </c>
      <c r="Q872" s="2" t="s">
        <v>36</v>
      </c>
      <c r="R872" s="3">
        <v>3566</v>
      </c>
      <c r="S872" s="3">
        <v>4577.3</v>
      </c>
      <c r="T872" s="3">
        <v>5126.576</v>
      </c>
      <c r="U872" s="3">
        <v>915.46</v>
      </c>
      <c r="V872" s="4" t="s">
        <v>42</v>
      </c>
    </row>
    <row r="873" spans="1:22" ht="18" customHeight="1" x14ac:dyDescent="0.2">
      <c r="A873" s="12" t="s">
        <v>62</v>
      </c>
      <c r="B873" s="12">
        <v>2021</v>
      </c>
      <c r="C873" s="12" t="s">
        <v>1</v>
      </c>
      <c r="D873" s="12" t="s">
        <v>53</v>
      </c>
      <c r="E873" s="12" t="s">
        <v>54</v>
      </c>
      <c r="F873" s="12" t="s">
        <v>55</v>
      </c>
      <c r="G873" s="12" t="s">
        <v>56</v>
      </c>
      <c r="H873" s="12" t="s">
        <v>57</v>
      </c>
      <c r="I873" s="12" t="s">
        <v>60</v>
      </c>
      <c r="J873" s="12">
        <v>719</v>
      </c>
      <c r="K873" s="12">
        <v>1028.17</v>
      </c>
      <c r="L873" s="10"/>
      <c r="N873" s="1">
        <v>2024</v>
      </c>
      <c r="O873" s="1" t="s">
        <v>10</v>
      </c>
      <c r="P873" s="1" t="s">
        <v>14</v>
      </c>
      <c r="Q873" s="2" t="s">
        <v>37</v>
      </c>
      <c r="R873" s="3">
        <v>2498</v>
      </c>
      <c r="S873" s="3">
        <v>8000</v>
      </c>
      <c r="T873" s="3">
        <v>8960</v>
      </c>
      <c r="U873" s="3">
        <v>1600</v>
      </c>
      <c r="V873" s="4" t="s">
        <v>42</v>
      </c>
    </row>
    <row r="874" spans="1:22" ht="18" customHeight="1" x14ac:dyDescent="0.2">
      <c r="A874" s="12" t="s">
        <v>59</v>
      </c>
      <c r="B874" s="12">
        <v>2021</v>
      </c>
      <c r="C874" s="12" t="s">
        <v>1</v>
      </c>
      <c r="D874" s="12" t="s">
        <v>53</v>
      </c>
      <c r="E874" s="12" t="s">
        <v>54</v>
      </c>
      <c r="F874" s="12" t="s">
        <v>55</v>
      </c>
      <c r="G874" s="12" t="s">
        <v>56</v>
      </c>
      <c r="H874" s="12" t="s">
        <v>57</v>
      </c>
      <c r="I874" s="12" t="s">
        <v>60</v>
      </c>
      <c r="J874" s="12">
        <v>772</v>
      </c>
      <c r="K874" s="12">
        <v>1103.96</v>
      </c>
      <c r="L874" s="10"/>
      <c r="N874" s="1">
        <v>2024</v>
      </c>
      <c r="O874" s="1" t="s">
        <v>10</v>
      </c>
      <c r="P874" s="1" t="s">
        <v>13</v>
      </c>
      <c r="Q874" s="2" t="s">
        <v>35</v>
      </c>
      <c r="R874" s="3">
        <v>1245</v>
      </c>
      <c r="S874" s="3">
        <v>4577.2</v>
      </c>
      <c r="T874" s="3">
        <v>5126.4639999999999</v>
      </c>
      <c r="U874" s="3">
        <v>915.44</v>
      </c>
      <c r="V874" s="4" t="s">
        <v>42</v>
      </c>
    </row>
    <row r="875" spans="1:22" ht="18" customHeight="1" x14ac:dyDescent="0.2">
      <c r="A875" s="12" t="s">
        <v>61</v>
      </c>
      <c r="B875" s="12">
        <v>2021</v>
      </c>
      <c r="C875" s="12" t="s">
        <v>1</v>
      </c>
      <c r="D875" s="12" t="s">
        <v>53</v>
      </c>
      <c r="E875" s="12" t="s">
        <v>54</v>
      </c>
      <c r="F875" s="12" t="s">
        <v>55</v>
      </c>
      <c r="G875" s="12" t="s">
        <v>56</v>
      </c>
      <c r="H875" s="12" t="s">
        <v>57</v>
      </c>
      <c r="I875" s="12" t="s">
        <v>58</v>
      </c>
      <c r="J875" s="12">
        <v>189</v>
      </c>
      <c r="K875" s="12">
        <v>270.27</v>
      </c>
      <c r="L875" s="10"/>
      <c r="N875" s="1">
        <v>2024</v>
      </c>
      <c r="O875" s="1" t="s">
        <v>10</v>
      </c>
      <c r="P875" s="1" t="s">
        <v>38</v>
      </c>
      <c r="Q875" s="5" t="s">
        <v>30</v>
      </c>
      <c r="R875" s="6">
        <v>644</v>
      </c>
      <c r="S875" s="6">
        <v>5743.5</v>
      </c>
      <c r="T875" s="6">
        <v>6432.72</v>
      </c>
      <c r="U875" s="3">
        <v>1148.7</v>
      </c>
      <c r="V875" s="4" t="s">
        <v>42</v>
      </c>
    </row>
    <row r="876" spans="1:22" ht="18" customHeight="1" x14ac:dyDescent="0.2">
      <c r="A876" s="12" t="s">
        <v>62</v>
      </c>
      <c r="B876" s="12">
        <v>2021</v>
      </c>
      <c r="C876" s="12" t="s">
        <v>1</v>
      </c>
      <c r="D876" s="12" t="s">
        <v>53</v>
      </c>
      <c r="E876" s="12" t="s">
        <v>54</v>
      </c>
      <c r="F876" s="12" t="s">
        <v>55</v>
      </c>
      <c r="G876" s="12" t="s">
        <v>56</v>
      </c>
      <c r="H876" s="12" t="s">
        <v>57</v>
      </c>
      <c r="I876" s="12" t="s">
        <v>58</v>
      </c>
      <c r="J876" s="12">
        <v>183</v>
      </c>
      <c r="K876" s="12">
        <v>261.69</v>
      </c>
      <c r="L876" s="10"/>
      <c r="N876" s="1">
        <v>2024</v>
      </c>
      <c r="O876" s="1" t="s">
        <v>10</v>
      </c>
      <c r="P876" s="1" t="s">
        <v>12</v>
      </c>
      <c r="Q876" s="5" t="s">
        <v>29</v>
      </c>
      <c r="R876" s="6">
        <v>643</v>
      </c>
      <c r="S876" s="6">
        <v>7000</v>
      </c>
      <c r="T876" s="6">
        <v>7840</v>
      </c>
      <c r="U876" s="3">
        <v>1400</v>
      </c>
      <c r="V876" s="4" t="s">
        <v>42</v>
      </c>
    </row>
    <row r="877" spans="1:22" ht="18" customHeight="1" x14ac:dyDescent="0.2">
      <c r="A877" s="12" t="s">
        <v>59</v>
      </c>
      <c r="B877" s="12">
        <v>2021</v>
      </c>
      <c r="C877" s="12" t="s">
        <v>1</v>
      </c>
      <c r="D877" s="12" t="s">
        <v>53</v>
      </c>
      <c r="E877" s="12" t="s">
        <v>54</v>
      </c>
      <c r="F877" s="12" t="s">
        <v>55</v>
      </c>
      <c r="G877" s="12" t="s">
        <v>56</v>
      </c>
      <c r="H877" s="12" t="s">
        <v>57</v>
      </c>
      <c r="I877" s="12" t="s">
        <v>60</v>
      </c>
      <c r="J877" s="12">
        <v>183</v>
      </c>
      <c r="K877" s="12">
        <v>261.69</v>
      </c>
      <c r="L877" s="10"/>
      <c r="N877" s="1">
        <v>2024</v>
      </c>
      <c r="O877" s="1" t="s">
        <v>10</v>
      </c>
      <c r="P877" s="1" t="s">
        <v>38</v>
      </c>
      <c r="Q877" s="5" t="s">
        <v>31</v>
      </c>
      <c r="R877" s="6">
        <v>455</v>
      </c>
      <c r="S877" s="6">
        <v>4578.6000000000004</v>
      </c>
      <c r="T877" s="6">
        <v>5128.0320000000002</v>
      </c>
      <c r="U877" s="3">
        <v>915.72000000000014</v>
      </c>
      <c r="V877" s="4" t="s">
        <v>42</v>
      </c>
    </row>
    <row r="878" spans="1:22" ht="18" customHeight="1" x14ac:dyDescent="0.2">
      <c r="A878" s="12" t="s">
        <v>59</v>
      </c>
      <c r="B878" s="12">
        <v>2021</v>
      </c>
      <c r="C878" s="12" t="s">
        <v>1</v>
      </c>
      <c r="D878" s="12" t="s">
        <v>53</v>
      </c>
      <c r="E878" s="12" t="s">
        <v>54</v>
      </c>
      <c r="F878" s="12" t="s">
        <v>55</v>
      </c>
      <c r="G878" s="12" t="s">
        <v>56</v>
      </c>
      <c r="H878" s="12" t="s">
        <v>57</v>
      </c>
      <c r="I878" s="12" t="s">
        <v>60</v>
      </c>
      <c r="J878" s="12">
        <v>758</v>
      </c>
      <c r="K878" s="12">
        <v>526.24</v>
      </c>
      <c r="L878" s="10"/>
      <c r="N878" s="1">
        <v>2024</v>
      </c>
      <c r="O878" s="1" t="s">
        <v>10</v>
      </c>
      <c r="P878" s="1" t="s">
        <v>12</v>
      </c>
      <c r="Q878" s="5" t="s">
        <v>28</v>
      </c>
      <c r="R878" s="7">
        <v>345</v>
      </c>
      <c r="S878" s="7">
        <v>7000</v>
      </c>
      <c r="T878" s="7">
        <v>7840</v>
      </c>
      <c r="U878" s="3">
        <v>1400</v>
      </c>
      <c r="V878" s="4" t="s">
        <v>42</v>
      </c>
    </row>
    <row r="879" spans="1:22" ht="18" customHeight="1" x14ac:dyDescent="0.2">
      <c r="A879" s="12" t="s">
        <v>52</v>
      </c>
      <c r="B879" s="12">
        <v>2021</v>
      </c>
      <c r="C879" s="12" t="s">
        <v>1</v>
      </c>
      <c r="D879" s="12" t="s">
        <v>53</v>
      </c>
      <c r="E879" s="12" t="s">
        <v>54</v>
      </c>
      <c r="F879" s="12" t="s">
        <v>55</v>
      </c>
      <c r="G879" s="12" t="s">
        <v>56</v>
      </c>
      <c r="H879" s="12" t="s">
        <v>57</v>
      </c>
      <c r="I879" s="12" t="s">
        <v>60</v>
      </c>
      <c r="J879" s="12">
        <v>812</v>
      </c>
      <c r="K879" s="12">
        <v>526.24</v>
      </c>
      <c r="L879" s="10"/>
      <c r="N879" s="1">
        <v>2024</v>
      </c>
      <c r="O879" s="1" t="s">
        <v>10</v>
      </c>
      <c r="P879" s="1" t="s">
        <v>13</v>
      </c>
      <c r="Q879" s="2" t="s">
        <v>33</v>
      </c>
      <c r="R879" s="3">
        <v>122</v>
      </c>
      <c r="S879" s="3">
        <v>100</v>
      </c>
      <c r="T879" s="3">
        <v>112</v>
      </c>
      <c r="U879" s="3">
        <v>20</v>
      </c>
      <c r="V879" s="4" t="s">
        <v>42</v>
      </c>
    </row>
    <row r="880" spans="1:22" ht="18" customHeight="1" x14ac:dyDescent="0.2">
      <c r="A880" s="12" t="s">
        <v>52</v>
      </c>
      <c r="B880" s="12">
        <v>2021</v>
      </c>
      <c r="C880" s="12" t="s">
        <v>1</v>
      </c>
      <c r="D880" s="12" t="s">
        <v>53</v>
      </c>
      <c r="E880" s="12" t="s">
        <v>54</v>
      </c>
      <c r="F880" s="12" t="s">
        <v>55</v>
      </c>
      <c r="G880" s="12" t="s">
        <v>56</v>
      </c>
      <c r="H880" s="12" t="s">
        <v>57</v>
      </c>
      <c r="I880" s="12" t="s">
        <v>60</v>
      </c>
      <c r="J880" s="12">
        <v>181</v>
      </c>
      <c r="K880" s="12">
        <v>258.83</v>
      </c>
      <c r="L880" s="10"/>
      <c r="N880" s="1">
        <v>2024</v>
      </c>
      <c r="O880" s="1" t="s">
        <v>10</v>
      </c>
      <c r="P880" s="1" t="s">
        <v>15</v>
      </c>
      <c r="Q880" s="5" t="s">
        <v>26</v>
      </c>
      <c r="R880" s="6">
        <v>78</v>
      </c>
      <c r="S880" s="6">
        <v>4577.2</v>
      </c>
      <c r="T880" s="6">
        <v>5126.4639999999999</v>
      </c>
      <c r="U880" s="3">
        <v>915.44</v>
      </c>
      <c r="V880" s="4" t="s">
        <v>42</v>
      </c>
    </row>
    <row r="881" spans="1:22" ht="18" customHeight="1" x14ac:dyDescent="0.2">
      <c r="A881" s="12" t="s">
        <v>63</v>
      </c>
      <c r="B881" s="12">
        <v>2021</v>
      </c>
      <c r="C881" s="12" t="s">
        <v>1</v>
      </c>
      <c r="D881" s="12" t="s">
        <v>53</v>
      </c>
      <c r="E881" s="12" t="s">
        <v>54</v>
      </c>
      <c r="F881" s="12" t="s">
        <v>55</v>
      </c>
      <c r="G881" s="12" t="s">
        <v>56</v>
      </c>
      <c r="H881" s="12" t="s">
        <v>57</v>
      </c>
      <c r="I881" s="12" t="s">
        <v>60</v>
      </c>
      <c r="J881" s="12">
        <v>229</v>
      </c>
      <c r="K881" s="12">
        <v>327.47000000000003</v>
      </c>
      <c r="L881" s="10"/>
      <c r="N881" s="1">
        <v>2024</v>
      </c>
      <c r="O881" s="1" t="s">
        <v>10</v>
      </c>
      <c r="P881" s="1" t="s">
        <v>15</v>
      </c>
      <c r="Q881" s="5" t="s">
        <v>24</v>
      </c>
      <c r="R881" s="6">
        <v>76</v>
      </c>
      <c r="S881" s="6">
        <v>4576.8999999999996</v>
      </c>
      <c r="T881" s="6">
        <v>5126.1279999999997</v>
      </c>
      <c r="U881" s="3">
        <v>915.38</v>
      </c>
      <c r="V881" s="4" t="s">
        <v>42</v>
      </c>
    </row>
    <row r="882" spans="1:22" ht="18" customHeight="1" x14ac:dyDescent="0.2">
      <c r="A882" s="12" t="s">
        <v>59</v>
      </c>
      <c r="B882" s="12">
        <v>2021</v>
      </c>
      <c r="C882" s="12" t="s">
        <v>1</v>
      </c>
      <c r="D882" s="12" t="s">
        <v>53</v>
      </c>
      <c r="E882" s="12" t="s">
        <v>54</v>
      </c>
      <c r="F882" s="12" t="s">
        <v>55</v>
      </c>
      <c r="G882" s="12" t="s">
        <v>56</v>
      </c>
      <c r="H882" s="12" t="s">
        <v>57</v>
      </c>
      <c r="I882" s="12" t="s">
        <v>60</v>
      </c>
      <c r="J882" s="12">
        <v>157</v>
      </c>
      <c r="K882" s="12">
        <v>224.51</v>
      </c>
      <c r="L882" s="10"/>
      <c r="N882" s="1">
        <v>2024</v>
      </c>
      <c r="O882" s="1" t="s">
        <v>10</v>
      </c>
      <c r="P882" s="1" t="s">
        <v>15</v>
      </c>
      <c r="Q882" s="5" t="s">
        <v>25</v>
      </c>
      <c r="R882" s="6">
        <v>46</v>
      </c>
      <c r="S882" s="6">
        <v>200</v>
      </c>
      <c r="T882" s="6">
        <v>224</v>
      </c>
      <c r="U882" s="3">
        <v>40</v>
      </c>
      <c r="V882" s="4" t="s">
        <v>42</v>
      </c>
    </row>
    <row r="883" spans="1:22" ht="18" customHeight="1" x14ac:dyDescent="0.2">
      <c r="A883" s="12" t="s">
        <v>59</v>
      </c>
      <c r="B883" s="12">
        <v>2021</v>
      </c>
      <c r="C883" s="12" t="s">
        <v>1</v>
      </c>
      <c r="D883" s="12" t="s">
        <v>53</v>
      </c>
      <c r="E883" s="12" t="s">
        <v>54</v>
      </c>
      <c r="F883" s="12" t="s">
        <v>55</v>
      </c>
      <c r="G883" s="12" t="s">
        <v>56</v>
      </c>
      <c r="H883" s="12" t="s">
        <v>57</v>
      </c>
      <c r="I883" s="12" t="s">
        <v>58</v>
      </c>
      <c r="J883" s="12">
        <v>191</v>
      </c>
      <c r="K883" s="12">
        <v>273.13</v>
      </c>
      <c r="L883" s="10"/>
      <c r="N883" s="1">
        <v>2024</v>
      </c>
      <c r="O883" s="1" t="s">
        <v>10</v>
      </c>
      <c r="P883" s="1" t="s">
        <v>15</v>
      </c>
      <c r="Q883" s="5" t="s">
        <v>23</v>
      </c>
      <c r="R883" s="6">
        <v>34</v>
      </c>
      <c r="S883" s="6">
        <v>4576.8</v>
      </c>
      <c r="T883" s="6">
        <v>5126.0160000000005</v>
      </c>
      <c r="U883" s="3">
        <v>915.36000000000013</v>
      </c>
      <c r="V883" s="4" t="s">
        <v>42</v>
      </c>
    </row>
    <row r="884" spans="1:22" ht="18" customHeight="1" x14ac:dyDescent="0.2">
      <c r="A884" s="12" t="s">
        <v>59</v>
      </c>
      <c r="B884" s="12">
        <v>2021</v>
      </c>
      <c r="C884" s="12" t="s">
        <v>1</v>
      </c>
      <c r="D884" s="12" t="s">
        <v>53</v>
      </c>
      <c r="E884" s="12" t="s">
        <v>54</v>
      </c>
      <c r="F884" s="12" t="s">
        <v>55</v>
      </c>
      <c r="G884" s="12" t="s">
        <v>56</v>
      </c>
      <c r="H884" s="12" t="s">
        <v>57</v>
      </c>
      <c r="I884" s="12" t="s">
        <v>58</v>
      </c>
      <c r="J884" s="12">
        <v>185</v>
      </c>
      <c r="K884" s="12">
        <v>264.55</v>
      </c>
      <c r="L884" s="10"/>
      <c r="N884" s="1">
        <v>2024</v>
      </c>
      <c r="O884" s="1" t="s">
        <v>10</v>
      </c>
      <c r="P884" s="1" t="s">
        <v>13</v>
      </c>
      <c r="Q884" s="2" t="s">
        <v>34</v>
      </c>
      <c r="R884" s="3">
        <v>7</v>
      </c>
      <c r="S884" s="3">
        <v>200</v>
      </c>
      <c r="T884" s="3">
        <v>224</v>
      </c>
      <c r="U884" s="3">
        <v>40</v>
      </c>
      <c r="V884" s="4" t="s">
        <v>42</v>
      </c>
    </row>
    <row r="885" spans="1:22" ht="18" customHeight="1" x14ac:dyDescent="0.2">
      <c r="A885" s="12" t="s">
        <v>59</v>
      </c>
      <c r="B885" s="12">
        <v>2021</v>
      </c>
      <c r="C885" s="12" t="s">
        <v>1</v>
      </c>
      <c r="D885" s="12" t="s">
        <v>53</v>
      </c>
      <c r="E885" s="12" t="s">
        <v>54</v>
      </c>
      <c r="F885" s="12" t="s">
        <v>55</v>
      </c>
      <c r="G885" s="12" t="s">
        <v>56</v>
      </c>
      <c r="H885" s="12" t="s">
        <v>57</v>
      </c>
      <c r="I885" s="12" t="s">
        <v>58</v>
      </c>
      <c r="J885" s="12">
        <v>179</v>
      </c>
      <c r="K885" s="12">
        <v>255.97</v>
      </c>
      <c r="L885" s="10"/>
      <c r="N885" s="1">
        <v>2024</v>
      </c>
      <c r="O885" s="1" t="s">
        <v>10</v>
      </c>
      <c r="P885" s="1" t="s">
        <v>15</v>
      </c>
      <c r="Q885" s="5" t="s">
        <v>27</v>
      </c>
      <c r="R885" s="6">
        <v>3</v>
      </c>
      <c r="S885" s="6">
        <v>4577.3</v>
      </c>
      <c r="T885" s="6">
        <v>5126.576</v>
      </c>
      <c r="U885" s="3">
        <v>915.46</v>
      </c>
      <c r="V885" s="4" t="s">
        <v>42</v>
      </c>
    </row>
    <row r="886" spans="1:22" ht="18" customHeight="1" x14ac:dyDescent="0.2">
      <c r="A886" s="12" t="s">
        <v>63</v>
      </c>
      <c r="B886" s="12">
        <v>2021</v>
      </c>
      <c r="C886" s="12" t="s">
        <v>1</v>
      </c>
      <c r="D886" s="12" t="s">
        <v>53</v>
      </c>
      <c r="E886" s="12" t="s">
        <v>54</v>
      </c>
      <c r="F886" s="12" t="s">
        <v>55</v>
      </c>
      <c r="G886" s="12" t="s">
        <v>56</v>
      </c>
      <c r="H886" s="12" t="s">
        <v>57</v>
      </c>
      <c r="I886" s="12" t="s">
        <v>60</v>
      </c>
      <c r="J886" s="12">
        <v>185</v>
      </c>
      <c r="K886" s="12">
        <v>264.55</v>
      </c>
      <c r="L886" s="10"/>
      <c r="N886" s="1">
        <v>2024</v>
      </c>
      <c r="O886" s="1" t="s">
        <v>10</v>
      </c>
      <c r="P886" s="1" t="s">
        <v>32</v>
      </c>
      <c r="Q886" s="5" t="s">
        <v>32</v>
      </c>
      <c r="R886" s="6">
        <v>2</v>
      </c>
      <c r="S886" s="6">
        <v>6600</v>
      </c>
      <c r="T886" s="6">
        <v>7392</v>
      </c>
      <c r="U886" s="3">
        <v>1320</v>
      </c>
      <c r="V886" s="4" t="s">
        <v>40</v>
      </c>
    </row>
    <row r="887" spans="1:22" ht="18" customHeight="1" x14ac:dyDescent="0.2">
      <c r="A887" s="12" t="s">
        <v>62</v>
      </c>
      <c r="B887" s="12">
        <v>2021</v>
      </c>
      <c r="C887" s="12" t="s">
        <v>1</v>
      </c>
      <c r="D887" s="12" t="s">
        <v>53</v>
      </c>
      <c r="E887" s="12" t="s">
        <v>54</v>
      </c>
      <c r="F887" s="12" t="s">
        <v>55</v>
      </c>
      <c r="G887" s="12" t="s">
        <v>56</v>
      </c>
      <c r="H887" s="12" t="s">
        <v>57</v>
      </c>
      <c r="I887" s="12" t="s">
        <v>60</v>
      </c>
      <c r="J887" s="12">
        <v>227</v>
      </c>
      <c r="K887" s="12">
        <v>324.61</v>
      </c>
      <c r="L887" s="10"/>
      <c r="N887" s="1">
        <v>2024</v>
      </c>
      <c r="O887" s="1" t="s">
        <v>11</v>
      </c>
      <c r="P887" s="1" t="s">
        <v>14</v>
      </c>
      <c r="Q887" s="2" t="s">
        <v>36</v>
      </c>
      <c r="R887" s="3">
        <v>3566</v>
      </c>
      <c r="S887" s="3">
        <v>4577.3</v>
      </c>
      <c r="T887" s="3">
        <v>5126.576</v>
      </c>
      <c r="U887" s="3">
        <v>915.46</v>
      </c>
      <c r="V887" s="4" t="s">
        <v>40</v>
      </c>
    </row>
    <row r="888" spans="1:22" ht="18" customHeight="1" x14ac:dyDescent="0.2">
      <c r="A888" s="12" t="s">
        <v>52</v>
      </c>
      <c r="B888" s="12">
        <v>2021</v>
      </c>
      <c r="C888" s="12" t="s">
        <v>1</v>
      </c>
      <c r="D888" s="12" t="s">
        <v>53</v>
      </c>
      <c r="E888" s="12" t="s">
        <v>54</v>
      </c>
      <c r="F888" s="12" t="s">
        <v>55</v>
      </c>
      <c r="G888" s="12" t="s">
        <v>56</v>
      </c>
      <c r="H888" s="12" t="s">
        <v>57</v>
      </c>
      <c r="I888" s="12" t="s">
        <v>60</v>
      </c>
      <c r="J888" s="12">
        <v>781</v>
      </c>
      <c r="K888" s="12">
        <v>1116.83</v>
      </c>
      <c r="L888" s="10"/>
      <c r="N888" s="1">
        <v>2024</v>
      </c>
      <c r="O888" s="1" t="s">
        <v>11</v>
      </c>
      <c r="P888" s="1" t="s">
        <v>14</v>
      </c>
      <c r="Q888" s="2" t="s">
        <v>37</v>
      </c>
      <c r="R888" s="3">
        <v>2498</v>
      </c>
      <c r="S888" s="3">
        <v>8000</v>
      </c>
      <c r="T888" s="3">
        <v>8960</v>
      </c>
      <c r="U888" s="3">
        <v>1600</v>
      </c>
      <c r="V888" s="4" t="s">
        <v>40</v>
      </c>
    </row>
    <row r="889" spans="1:22" ht="18" customHeight="1" x14ac:dyDescent="0.2">
      <c r="A889" s="12" t="s">
        <v>61</v>
      </c>
      <c r="B889" s="12">
        <v>2021</v>
      </c>
      <c r="C889" s="12" t="s">
        <v>0</v>
      </c>
      <c r="D889" s="12" t="s">
        <v>53</v>
      </c>
      <c r="E889" s="12" t="s">
        <v>54</v>
      </c>
      <c r="F889" s="12" t="s">
        <v>55</v>
      </c>
      <c r="G889" s="12" t="s">
        <v>56</v>
      </c>
      <c r="H889" s="12" t="s">
        <v>57</v>
      </c>
      <c r="I889" s="12" t="s">
        <v>58</v>
      </c>
      <c r="J889" s="12">
        <v>206</v>
      </c>
      <c r="K889" s="12">
        <v>526.24</v>
      </c>
      <c r="L889" s="10"/>
      <c r="N889" s="1">
        <v>2024</v>
      </c>
      <c r="O889" s="1" t="s">
        <v>11</v>
      </c>
      <c r="P889" s="1" t="s">
        <v>13</v>
      </c>
      <c r="Q889" s="2" t="s">
        <v>35</v>
      </c>
      <c r="R889" s="3">
        <v>1245</v>
      </c>
      <c r="S889" s="3">
        <v>4577.2</v>
      </c>
      <c r="T889" s="3">
        <v>5126.4639999999999</v>
      </c>
      <c r="U889" s="3">
        <v>915.44</v>
      </c>
      <c r="V889" s="4" t="s">
        <v>40</v>
      </c>
    </row>
    <row r="890" spans="1:22" ht="18" customHeight="1" x14ac:dyDescent="0.2">
      <c r="A890" s="12" t="s">
        <v>59</v>
      </c>
      <c r="B890" s="12">
        <v>2021</v>
      </c>
      <c r="C890" s="12" t="s">
        <v>0</v>
      </c>
      <c r="D890" s="12" t="s">
        <v>53</v>
      </c>
      <c r="E890" s="12" t="s">
        <v>54</v>
      </c>
      <c r="F890" s="12" t="s">
        <v>55</v>
      </c>
      <c r="G890" s="12" t="s">
        <v>56</v>
      </c>
      <c r="H890" s="12" t="s">
        <v>57</v>
      </c>
      <c r="I890" s="12" t="s">
        <v>58</v>
      </c>
      <c r="J890" s="12">
        <v>200</v>
      </c>
      <c r="K890" s="12">
        <v>526.24</v>
      </c>
      <c r="L890" s="10"/>
      <c r="N890" s="1">
        <v>2024</v>
      </c>
      <c r="O890" s="1" t="s">
        <v>11</v>
      </c>
      <c r="P890" s="1" t="s">
        <v>38</v>
      </c>
      <c r="Q890" s="5" t="s">
        <v>30</v>
      </c>
      <c r="R890" s="6">
        <v>644</v>
      </c>
      <c r="S890" s="6">
        <v>5743.5</v>
      </c>
      <c r="T890" s="6">
        <v>6432.72</v>
      </c>
      <c r="U890" s="3">
        <v>1148.7</v>
      </c>
      <c r="V890" s="4" t="s">
        <v>40</v>
      </c>
    </row>
    <row r="891" spans="1:22" ht="18" customHeight="1" x14ac:dyDescent="0.2">
      <c r="A891" s="12" t="s">
        <v>61</v>
      </c>
      <c r="B891" s="12">
        <v>2021</v>
      </c>
      <c r="C891" s="12" t="s">
        <v>0</v>
      </c>
      <c r="D891" s="12" t="s">
        <v>53</v>
      </c>
      <c r="E891" s="12" t="s">
        <v>54</v>
      </c>
      <c r="F891" s="12" t="s">
        <v>55</v>
      </c>
      <c r="G891" s="12" t="s">
        <v>56</v>
      </c>
      <c r="H891" s="12" t="s">
        <v>57</v>
      </c>
      <c r="I891" s="12" t="s">
        <v>60</v>
      </c>
      <c r="J891" s="12">
        <v>188</v>
      </c>
      <c r="K891" s="12">
        <v>268.84000000000003</v>
      </c>
      <c r="L891" s="10"/>
      <c r="N891" s="1">
        <v>2024</v>
      </c>
      <c r="O891" s="1" t="s">
        <v>11</v>
      </c>
      <c r="P891" s="1" t="s">
        <v>12</v>
      </c>
      <c r="Q891" s="5" t="s">
        <v>29</v>
      </c>
      <c r="R891" s="6">
        <v>643</v>
      </c>
      <c r="S891" s="6">
        <v>7000</v>
      </c>
      <c r="T891" s="6">
        <v>7840</v>
      </c>
      <c r="U891" s="3">
        <v>1400</v>
      </c>
      <c r="V891" s="4" t="s">
        <v>40</v>
      </c>
    </row>
    <row r="892" spans="1:22" ht="18" customHeight="1" x14ac:dyDescent="0.2">
      <c r="A892" s="12" t="s">
        <v>59</v>
      </c>
      <c r="B892" s="12">
        <v>2021</v>
      </c>
      <c r="C892" s="12" t="s">
        <v>0</v>
      </c>
      <c r="D892" s="12" t="s">
        <v>53</v>
      </c>
      <c r="E892" s="12" t="s">
        <v>54</v>
      </c>
      <c r="F892" s="12" t="s">
        <v>55</v>
      </c>
      <c r="G892" s="12" t="s">
        <v>56</v>
      </c>
      <c r="H892" s="12" t="s">
        <v>57</v>
      </c>
      <c r="I892" s="12" t="s">
        <v>60</v>
      </c>
      <c r="J892" s="12">
        <v>236</v>
      </c>
      <c r="K892" s="12">
        <v>337.48</v>
      </c>
      <c r="L892" s="10"/>
      <c r="N892" s="1">
        <v>2024</v>
      </c>
      <c r="O892" s="1" t="s">
        <v>11</v>
      </c>
      <c r="P892" s="1" t="s">
        <v>38</v>
      </c>
      <c r="Q892" s="5" t="s">
        <v>31</v>
      </c>
      <c r="R892" s="6">
        <v>455</v>
      </c>
      <c r="S892" s="6">
        <v>4578.6000000000004</v>
      </c>
      <c r="T892" s="6">
        <v>5128.0320000000002</v>
      </c>
      <c r="U892" s="3">
        <v>915.72000000000014</v>
      </c>
      <c r="V892" s="4" t="s">
        <v>40</v>
      </c>
    </row>
    <row r="893" spans="1:22" ht="18" customHeight="1" x14ac:dyDescent="0.2">
      <c r="A893" s="12" t="s">
        <v>61</v>
      </c>
      <c r="B893" s="12">
        <v>2021</v>
      </c>
      <c r="C893" s="12" t="s">
        <v>0</v>
      </c>
      <c r="D893" s="12" t="s">
        <v>53</v>
      </c>
      <c r="E893" s="12" t="s">
        <v>54</v>
      </c>
      <c r="F893" s="12" t="s">
        <v>55</v>
      </c>
      <c r="G893" s="12" t="s">
        <v>56</v>
      </c>
      <c r="H893" s="12" t="s">
        <v>57</v>
      </c>
      <c r="I893" s="12" t="s">
        <v>60</v>
      </c>
      <c r="J893" s="12">
        <v>190</v>
      </c>
      <c r="K893" s="12">
        <v>271.7</v>
      </c>
      <c r="L893" s="10"/>
      <c r="N893" s="1">
        <v>2024</v>
      </c>
      <c r="O893" s="1" t="s">
        <v>11</v>
      </c>
      <c r="P893" s="1" t="s">
        <v>12</v>
      </c>
      <c r="Q893" s="5" t="s">
        <v>28</v>
      </c>
      <c r="R893" s="7">
        <v>345</v>
      </c>
      <c r="S893" s="7">
        <v>7000</v>
      </c>
      <c r="T893" s="7">
        <v>7840</v>
      </c>
      <c r="U893" s="3">
        <v>1400</v>
      </c>
      <c r="V893" s="4" t="s">
        <v>40</v>
      </c>
    </row>
    <row r="894" spans="1:22" ht="18" customHeight="1" x14ac:dyDescent="0.2">
      <c r="A894" s="12" t="s">
        <v>52</v>
      </c>
      <c r="B894" s="12">
        <v>2021</v>
      </c>
      <c r="C894" s="12" t="s">
        <v>0</v>
      </c>
      <c r="D894" s="12" t="s">
        <v>53</v>
      </c>
      <c r="E894" s="12" t="s">
        <v>54</v>
      </c>
      <c r="F894" s="12" t="s">
        <v>55</v>
      </c>
      <c r="G894" s="12" t="s">
        <v>56</v>
      </c>
      <c r="H894" s="12" t="s">
        <v>57</v>
      </c>
      <c r="I894" s="12" t="s">
        <v>60</v>
      </c>
      <c r="J894" s="12">
        <v>232</v>
      </c>
      <c r="K894" s="12">
        <v>331.76</v>
      </c>
      <c r="L894" s="10"/>
      <c r="N894" s="1">
        <v>2024</v>
      </c>
      <c r="O894" s="1" t="s">
        <v>11</v>
      </c>
      <c r="P894" s="1" t="s">
        <v>13</v>
      </c>
      <c r="Q894" s="2" t="s">
        <v>33</v>
      </c>
      <c r="R894" s="3">
        <v>122</v>
      </c>
      <c r="S894" s="3">
        <v>100</v>
      </c>
      <c r="T894" s="3">
        <v>112</v>
      </c>
      <c r="U894" s="3">
        <v>20</v>
      </c>
      <c r="V894" s="4" t="s">
        <v>40</v>
      </c>
    </row>
    <row r="895" spans="1:22" ht="18" customHeight="1" x14ac:dyDescent="0.2">
      <c r="A895" s="12" t="s">
        <v>59</v>
      </c>
      <c r="B895" s="12">
        <v>2021</v>
      </c>
      <c r="C895" s="12" t="s">
        <v>0</v>
      </c>
      <c r="D895" s="12" t="s">
        <v>53</v>
      </c>
      <c r="E895" s="12" t="s">
        <v>54</v>
      </c>
      <c r="F895" s="12" t="s">
        <v>55</v>
      </c>
      <c r="G895" s="12" t="s">
        <v>56</v>
      </c>
      <c r="H895" s="12" t="s">
        <v>57</v>
      </c>
      <c r="I895" s="12" t="s">
        <v>60</v>
      </c>
      <c r="J895" s="12">
        <v>160</v>
      </c>
      <c r="K895" s="12">
        <v>228.8</v>
      </c>
      <c r="L895" s="10"/>
      <c r="N895" s="1">
        <v>2024</v>
      </c>
      <c r="O895" s="1" t="s">
        <v>11</v>
      </c>
      <c r="P895" s="1" t="s">
        <v>15</v>
      </c>
      <c r="Q895" s="5" t="s">
        <v>26</v>
      </c>
      <c r="R895" s="6">
        <v>78</v>
      </c>
      <c r="S895" s="6">
        <v>4577.2</v>
      </c>
      <c r="T895" s="6">
        <v>5126.4639999999999</v>
      </c>
      <c r="U895" s="3">
        <v>915.44</v>
      </c>
      <c r="V895" s="4" t="s">
        <v>40</v>
      </c>
    </row>
    <row r="896" spans="1:22" ht="18" customHeight="1" x14ac:dyDescent="0.2">
      <c r="A896" s="12" t="s">
        <v>52</v>
      </c>
      <c r="B896" s="12">
        <v>2021</v>
      </c>
      <c r="C896" s="12" t="s">
        <v>0</v>
      </c>
      <c r="D896" s="12" t="s">
        <v>53</v>
      </c>
      <c r="E896" s="12" t="s">
        <v>54</v>
      </c>
      <c r="F896" s="12" t="s">
        <v>55</v>
      </c>
      <c r="G896" s="12" t="s">
        <v>56</v>
      </c>
      <c r="H896" s="12" t="s">
        <v>57</v>
      </c>
      <c r="I896" s="12" t="s">
        <v>58</v>
      </c>
      <c r="J896" s="12">
        <v>210</v>
      </c>
      <c r="K896" s="12">
        <v>526.24</v>
      </c>
      <c r="L896" s="10"/>
      <c r="N896" s="1">
        <v>2024</v>
      </c>
      <c r="O896" s="1" t="s">
        <v>11</v>
      </c>
      <c r="P896" s="1" t="s">
        <v>15</v>
      </c>
      <c r="Q896" s="5" t="s">
        <v>24</v>
      </c>
      <c r="R896" s="6">
        <v>76</v>
      </c>
      <c r="S896" s="6">
        <v>4576.8999999999996</v>
      </c>
      <c r="T896" s="6">
        <v>5126.1279999999997</v>
      </c>
      <c r="U896" s="3">
        <v>915.38</v>
      </c>
      <c r="V896" s="4" t="s">
        <v>40</v>
      </c>
    </row>
    <row r="897" spans="1:22" ht="18" customHeight="1" x14ac:dyDescent="0.2">
      <c r="A897" s="12" t="s">
        <v>59</v>
      </c>
      <c r="B897" s="12">
        <v>2021</v>
      </c>
      <c r="C897" s="12" t="s">
        <v>0</v>
      </c>
      <c r="D897" s="12" t="s">
        <v>53</v>
      </c>
      <c r="E897" s="12" t="s">
        <v>54</v>
      </c>
      <c r="F897" s="12" t="s">
        <v>55</v>
      </c>
      <c r="G897" s="12" t="s">
        <v>56</v>
      </c>
      <c r="H897" s="12" t="s">
        <v>57</v>
      </c>
      <c r="I897" s="12" t="s">
        <v>58</v>
      </c>
      <c r="J897" s="12">
        <v>204</v>
      </c>
      <c r="K897" s="12">
        <v>526.24</v>
      </c>
      <c r="L897" s="10"/>
      <c r="N897" s="1">
        <v>2024</v>
      </c>
      <c r="O897" s="1" t="s">
        <v>11</v>
      </c>
      <c r="P897" s="1" t="s">
        <v>15</v>
      </c>
      <c r="Q897" s="5" t="s">
        <v>25</v>
      </c>
      <c r="R897" s="6">
        <v>46</v>
      </c>
      <c r="S897" s="6">
        <v>200</v>
      </c>
      <c r="T897" s="6">
        <v>224</v>
      </c>
      <c r="U897" s="3">
        <v>40</v>
      </c>
      <c r="V897" s="4" t="s">
        <v>40</v>
      </c>
    </row>
    <row r="898" spans="1:22" ht="18" customHeight="1" x14ac:dyDescent="0.2">
      <c r="A898" s="12" t="s">
        <v>61</v>
      </c>
      <c r="B898" s="12">
        <v>2021</v>
      </c>
      <c r="C898" s="12" t="s">
        <v>0</v>
      </c>
      <c r="D898" s="12" t="s">
        <v>53</v>
      </c>
      <c r="E898" s="12" t="s">
        <v>54</v>
      </c>
      <c r="F898" s="12" t="s">
        <v>55</v>
      </c>
      <c r="G898" s="12" t="s">
        <v>56</v>
      </c>
      <c r="H898" s="12" t="s">
        <v>57</v>
      </c>
      <c r="I898" s="12" t="s">
        <v>58</v>
      </c>
      <c r="J898" s="12">
        <v>198</v>
      </c>
      <c r="K898" s="12">
        <v>526.24</v>
      </c>
      <c r="L898" s="10"/>
      <c r="N898" s="1">
        <v>2024</v>
      </c>
      <c r="O898" s="1" t="s">
        <v>11</v>
      </c>
      <c r="P898" s="1" t="s">
        <v>15</v>
      </c>
      <c r="Q898" s="5" t="s">
        <v>23</v>
      </c>
      <c r="R898" s="6">
        <v>34</v>
      </c>
      <c r="S898" s="6">
        <v>4576.8</v>
      </c>
      <c r="T898" s="6">
        <v>5126.0160000000005</v>
      </c>
      <c r="U898" s="3">
        <v>915.36000000000013</v>
      </c>
      <c r="V898" s="4" t="s">
        <v>40</v>
      </c>
    </row>
    <row r="899" spans="1:22" ht="18" customHeight="1" x14ac:dyDescent="0.2">
      <c r="A899" s="12" t="s">
        <v>52</v>
      </c>
      <c r="B899" s="12">
        <v>2021</v>
      </c>
      <c r="C899" s="12" t="s">
        <v>0</v>
      </c>
      <c r="D899" s="12" t="s">
        <v>53</v>
      </c>
      <c r="E899" s="12" t="s">
        <v>54</v>
      </c>
      <c r="F899" s="12" t="s">
        <v>55</v>
      </c>
      <c r="G899" s="12" t="s">
        <v>56</v>
      </c>
      <c r="H899" s="12" t="s">
        <v>57</v>
      </c>
      <c r="I899" s="12" t="s">
        <v>60</v>
      </c>
      <c r="J899" s="12">
        <v>685</v>
      </c>
      <c r="K899" s="12">
        <v>979.55</v>
      </c>
      <c r="L899" s="10"/>
      <c r="N899" s="1">
        <v>2024</v>
      </c>
      <c r="O899" s="1" t="s">
        <v>11</v>
      </c>
      <c r="P899" s="1" t="s">
        <v>13</v>
      </c>
      <c r="Q899" s="2" t="s">
        <v>34</v>
      </c>
      <c r="R899" s="3">
        <v>7</v>
      </c>
      <c r="S899" s="3">
        <v>200</v>
      </c>
      <c r="T899" s="3">
        <v>224</v>
      </c>
      <c r="U899" s="3">
        <v>40</v>
      </c>
      <c r="V899" s="4" t="s">
        <v>40</v>
      </c>
    </row>
    <row r="900" spans="1:22" ht="18" customHeight="1" x14ac:dyDescent="0.2">
      <c r="A900" s="12" t="s">
        <v>52</v>
      </c>
      <c r="B900" s="12">
        <v>2021</v>
      </c>
      <c r="C900" s="12" t="s">
        <v>0</v>
      </c>
      <c r="D900" s="12" t="s">
        <v>53</v>
      </c>
      <c r="E900" s="12" t="s">
        <v>54</v>
      </c>
      <c r="F900" s="12" t="s">
        <v>55</v>
      </c>
      <c r="G900" s="12" t="s">
        <v>56</v>
      </c>
      <c r="H900" s="12" t="s">
        <v>57</v>
      </c>
      <c r="I900" s="12" t="s">
        <v>60</v>
      </c>
      <c r="J900" s="12">
        <v>718</v>
      </c>
      <c r="K900" s="12">
        <v>1026.74</v>
      </c>
      <c r="L900" s="10"/>
      <c r="N900" s="1">
        <v>2024</v>
      </c>
      <c r="O900" s="1" t="s">
        <v>11</v>
      </c>
      <c r="P900" s="1" t="s">
        <v>15</v>
      </c>
      <c r="Q900" s="5" t="s">
        <v>27</v>
      </c>
      <c r="R900" s="6">
        <v>3</v>
      </c>
      <c r="S900" s="6">
        <v>4577.3</v>
      </c>
      <c r="T900" s="6">
        <v>5126.576</v>
      </c>
      <c r="U900" s="3">
        <v>915.46</v>
      </c>
      <c r="V900" s="4" t="s">
        <v>40</v>
      </c>
    </row>
    <row r="901" spans="1:22" ht="18" customHeight="1" x14ac:dyDescent="0.2">
      <c r="A901" s="12" t="s">
        <v>59</v>
      </c>
      <c r="B901" s="12">
        <v>2021</v>
      </c>
      <c r="C901" s="12" t="s">
        <v>0</v>
      </c>
      <c r="D901" s="12" t="s">
        <v>53</v>
      </c>
      <c r="E901" s="12" t="s">
        <v>54</v>
      </c>
      <c r="F901" s="12" t="s">
        <v>55</v>
      </c>
      <c r="G901" s="12" t="s">
        <v>56</v>
      </c>
      <c r="H901" s="12" t="s">
        <v>57</v>
      </c>
      <c r="I901" s="12" t="s">
        <v>60</v>
      </c>
      <c r="J901" s="12">
        <v>771</v>
      </c>
      <c r="K901" s="12">
        <v>1102.53</v>
      </c>
      <c r="L901" s="10"/>
      <c r="N901" s="1">
        <v>2024</v>
      </c>
      <c r="O901" s="1" t="s">
        <v>11</v>
      </c>
      <c r="P901" s="1" t="s">
        <v>32</v>
      </c>
      <c r="Q901" s="5" t="s">
        <v>32</v>
      </c>
      <c r="R901" s="6">
        <v>2</v>
      </c>
      <c r="S901" s="6">
        <v>6600</v>
      </c>
      <c r="T901" s="6">
        <v>7392</v>
      </c>
      <c r="U901" s="3">
        <v>1320</v>
      </c>
      <c r="V901" s="4" t="s">
        <v>40</v>
      </c>
    </row>
    <row r="902" spans="1:22" ht="18" customHeight="1" x14ac:dyDescent="0.2">
      <c r="A902" s="12" t="s">
        <v>59</v>
      </c>
      <c r="B902" s="12">
        <v>2021</v>
      </c>
      <c r="C902" s="12" t="s">
        <v>0</v>
      </c>
      <c r="D902" s="12" t="s">
        <v>53</v>
      </c>
      <c r="E902" s="12" t="s">
        <v>54</v>
      </c>
      <c r="F902" s="12" t="s">
        <v>55</v>
      </c>
      <c r="G902" s="12" t="s">
        <v>56</v>
      </c>
      <c r="H902" s="12" t="s">
        <v>57</v>
      </c>
      <c r="I902" s="12" t="s">
        <v>58</v>
      </c>
      <c r="J902" s="12">
        <v>207</v>
      </c>
      <c r="K902" s="12">
        <v>296.01</v>
      </c>
      <c r="L902" s="10"/>
    </row>
    <row r="903" spans="1:22" ht="18" customHeight="1" x14ac:dyDescent="0.2">
      <c r="A903" s="12" t="s">
        <v>52</v>
      </c>
      <c r="B903" s="12">
        <v>2021</v>
      </c>
      <c r="C903" s="12" t="s">
        <v>0</v>
      </c>
      <c r="D903" s="12" t="s">
        <v>53</v>
      </c>
      <c r="E903" s="12" t="s">
        <v>54</v>
      </c>
      <c r="F903" s="12" t="s">
        <v>55</v>
      </c>
      <c r="G903" s="12" t="s">
        <v>56</v>
      </c>
      <c r="H903" s="12" t="s">
        <v>57</v>
      </c>
      <c r="I903" s="12" t="s">
        <v>58</v>
      </c>
      <c r="J903" s="12">
        <v>201</v>
      </c>
      <c r="K903" s="12">
        <v>287.43</v>
      </c>
      <c r="L903" s="10"/>
    </row>
    <row r="904" spans="1:22" ht="18" customHeight="1" x14ac:dyDescent="0.2">
      <c r="A904" s="12" t="s">
        <v>52</v>
      </c>
      <c r="B904" s="12">
        <v>2021</v>
      </c>
      <c r="C904" s="12" t="s">
        <v>0</v>
      </c>
      <c r="D904" s="12" t="s">
        <v>53</v>
      </c>
      <c r="E904" s="12" t="s">
        <v>54</v>
      </c>
      <c r="F904" s="12" t="s">
        <v>55</v>
      </c>
      <c r="G904" s="12" t="s">
        <v>56</v>
      </c>
      <c r="H904" s="12" t="s">
        <v>57</v>
      </c>
      <c r="I904" s="12" t="s">
        <v>58</v>
      </c>
      <c r="J904" s="12">
        <v>195</v>
      </c>
      <c r="K904" s="12">
        <v>278.85000000000002</v>
      </c>
      <c r="L904" s="10"/>
    </row>
    <row r="905" spans="1:22" ht="18" customHeight="1" x14ac:dyDescent="0.2">
      <c r="A905" s="12" t="s">
        <v>59</v>
      </c>
      <c r="B905" s="12">
        <v>2021</v>
      </c>
      <c r="C905" s="12" t="s">
        <v>0</v>
      </c>
      <c r="D905" s="12" t="s">
        <v>53</v>
      </c>
      <c r="E905" s="12" t="s">
        <v>54</v>
      </c>
      <c r="F905" s="12" t="s">
        <v>55</v>
      </c>
      <c r="G905" s="12" t="s">
        <v>56</v>
      </c>
      <c r="H905" s="12" t="s">
        <v>57</v>
      </c>
      <c r="I905" s="12" t="s">
        <v>60</v>
      </c>
      <c r="J905" s="12">
        <v>189</v>
      </c>
      <c r="K905" s="12">
        <v>270.27</v>
      </c>
      <c r="L905" s="10"/>
    </row>
    <row r="906" spans="1:22" ht="18" customHeight="1" x14ac:dyDescent="0.2">
      <c r="A906" s="12" t="s">
        <v>52</v>
      </c>
      <c r="B906" s="12">
        <v>2021</v>
      </c>
      <c r="C906" s="12" t="s">
        <v>0</v>
      </c>
      <c r="D906" s="12" t="s">
        <v>53</v>
      </c>
      <c r="E906" s="12" t="s">
        <v>54</v>
      </c>
      <c r="F906" s="12" t="s">
        <v>55</v>
      </c>
      <c r="G906" s="12" t="s">
        <v>56</v>
      </c>
      <c r="H906" s="12" t="s">
        <v>57</v>
      </c>
      <c r="I906" s="12" t="s">
        <v>60</v>
      </c>
      <c r="J906" s="12">
        <v>757</v>
      </c>
      <c r="K906" s="12">
        <v>526.24</v>
      </c>
      <c r="L906" s="10"/>
    </row>
    <row r="907" spans="1:22" ht="18" customHeight="1" x14ac:dyDescent="0.2">
      <c r="A907" s="12" t="s">
        <v>52</v>
      </c>
      <c r="B907" s="12">
        <v>2021</v>
      </c>
      <c r="C907" s="12" t="s">
        <v>0</v>
      </c>
      <c r="D907" s="12" t="s">
        <v>53</v>
      </c>
      <c r="E907" s="12" t="s">
        <v>54</v>
      </c>
      <c r="F907" s="12" t="s">
        <v>55</v>
      </c>
      <c r="G907" s="12" t="s">
        <v>56</v>
      </c>
      <c r="H907" s="12" t="s">
        <v>57</v>
      </c>
      <c r="I907" s="12" t="s">
        <v>60</v>
      </c>
      <c r="J907" s="12">
        <v>811</v>
      </c>
      <c r="K907" s="12">
        <v>526.24</v>
      </c>
      <c r="L907" s="10"/>
    </row>
    <row r="908" spans="1:22" ht="18" customHeight="1" x14ac:dyDescent="0.2">
      <c r="A908" s="12" t="s">
        <v>59</v>
      </c>
      <c r="B908" s="12">
        <v>2021</v>
      </c>
      <c r="C908" s="12" t="s">
        <v>0</v>
      </c>
      <c r="D908" s="12" t="s">
        <v>53</v>
      </c>
      <c r="E908" s="12" t="s">
        <v>54</v>
      </c>
      <c r="F908" s="12" t="s">
        <v>55</v>
      </c>
      <c r="G908" s="12" t="s">
        <v>56</v>
      </c>
      <c r="H908" s="12" t="s">
        <v>57</v>
      </c>
      <c r="I908" s="12" t="s">
        <v>60</v>
      </c>
      <c r="J908" s="12">
        <v>187</v>
      </c>
      <c r="K908" s="12">
        <v>267.40999999999997</v>
      </c>
      <c r="L908" s="10"/>
    </row>
    <row r="909" spans="1:22" ht="18" customHeight="1" x14ac:dyDescent="0.2">
      <c r="A909" s="12" t="s">
        <v>59</v>
      </c>
      <c r="B909" s="12">
        <v>2021</v>
      </c>
      <c r="C909" s="12" t="s">
        <v>0</v>
      </c>
      <c r="D909" s="12" t="s">
        <v>53</v>
      </c>
      <c r="E909" s="12" t="s">
        <v>54</v>
      </c>
      <c r="F909" s="12" t="s">
        <v>55</v>
      </c>
      <c r="G909" s="12" t="s">
        <v>56</v>
      </c>
      <c r="H909" s="12" t="s">
        <v>57</v>
      </c>
      <c r="I909" s="12" t="s">
        <v>60</v>
      </c>
      <c r="J909" s="12">
        <v>235</v>
      </c>
      <c r="K909" s="12">
        <v>336.05</v>
      </c>
      <c r="L909" s="10"/>
    </row>
    <row r="910" spans="1:22" ht="18" customHeight="1" x14ac:dyDescent="0.2">
      <c r="A910" s="12" t="s">
        <v>61</v>
      </c>
      <c r="B910" s="12">
        <v>2021</v>
      </c>
      <c r="C910" s="12" t="s">
        <v>0</v>
      </c>
      <c r="D910" s="12" t="s">
        <v>53</v>
      </c>
      <c r="E910" s="12" t="s">
        <v>54</v>
      </c>
      <c r="F910" s="12" t="s">
        <v>55</v>
      </c>
      <c r="G910" s="12" t="s">
        <v>56</v>
      </c>
      <c r="H910" s="12" t="s">
        <v>57</v>
      </c>
      <c r="I910" s="12" t="s">
        <v>60</v>
      </c>
      <c r="J910" s="12">
        <v>163</v>
      </c>
      <c r="K910" s="12">
        <v>233.09</v>
      </c>
      <c r="L910" s="10"/>
    </row>
    <row r="911" spans="1:22" ht="18" customHeight="1" x14ac:dyDescent="0.2">
      <c r="A911" s="12" t="s">
        <v>62</v>
      </c>
      <c r="B911" s="12">
        <v>2021</v>
      </c>
      <c r="C911" s="12" t="s">
        <v>0</v>
      </c>
      <c r="D911" s="12" t="s">
        <v>53</v>
      </c>
      <c r="E911" s="12" t="s">
        <v>54</v>
      </c>
      <c r="F911" s="12" t="s">
        <v>55</v>
      </c>
      <c r="G911" s="12" t="s">
        <v>56</v>
      </c>
      <c r="H911" s="12" t="s">
        <v>57</v>
      </c>
      <c r="I911" s="12" t="s">
        <v>58</v>
      </c>
      <c r="J911" s="12">
        <v>209</v>
      </c>
      <c r="K911" s="12">
        <v>298.87</v>
      </c>
      <c r="L911" s="10"/>
    </row>
    <row r="912" spans="1:22" ht="18" customHeight="1" x14ac:dyDescent="0.2">
      <c r="A912" s="12" t="s">
        <v>59</v>
      </c>
      <c r="B912" s="12">
        <v>2021</v>
      </c>
      <c r="C912" s="12" t="s">
        <v>0</v>
      </c>
      <c r="D912" s="12" t="s">
        <v>53</v>
      </c>
      <c r="E912" s="12" t="s">
        <v>54</v>
      </c>
      <c r="F912" s="12" t="s">
        <v>55</v>
      </c>
      <c r="G912" s="12" t="s">
        <v>56</v>
      </c>
      <c r="H912" s="12" t="s">
        <v>57</v>
      </c>
      <c r="I912" s="12" t="s">
        <v>58</v>
      </c>
      <c r="J912" s="12">
        <v>203</v>
      </c>
      <c r="K912" s="12">
        <v>290.28999999999996</v>
      </c>
      <c r="L912" s="10"/>
    </row>
    <row r="913" spans="1:12" ht="18" customHeight="1" x14ac:dyDescent="0.2">
      <c r="A913" s="12" t="s">
        <v>52</v>
      </c>
      <c r="B913" s="12">
        <v>2021</v>
      </c>
      <c r="C913" s="12" t="s">
        <v>0</v>
      </c>
      <c r="D913" s="12" t="s">
        <v>53</v>
      </c>
      <c r="E913" s="12" t="s">
        <v>54</v>
      </c>
      <c r="F913" s="12" t="s">
        <v>55</v>
      </c>
      <c r="G913" s="12" t="s">
        <v>56</v>
      </c>
      <c r="H913" s="12" t="s">
        <v>57</v>
      </c>
      <c r="I913" s="12" t="s">
        <v>58</v>
      </c>
      <c r="J913" s="12">
        <v>197</v>
      </c>
      <c r="K913" s="12">
        <v>281.70999999999998</v>
      </c>
      <c r="L913" s="10"/>
    </row>
    <row r="914" spans="1:12" ht="18" customHeight="1" x14ac:dyDescent="0.2">
      <c r="A914" s="12" t="s">
        <v>61</v>
      </c>
      <c r="B914" s="12">
        <v>2021</v>
      </c>
      <c r="C914" s="12" t="s">
        <v>0</v>
      </c>
      <c r="D914" s="12" t="s">
        <v>53</v>
      </c>
      <c r="E914" s="12" t="s">
        <v>54</v>
      </c>
      <c r="F914" s="12" t="s">
        <v>55</v>
      </c>
      <c r="G914" s="12" t="s">
        <v>56</v>
      </c>
      <c r="H914" s="12" t="s">
        <v>57</v>
      </c>
      <c r="I914" s="12" t="s">
        <v>60</v>
      </c>
      <c r="J914" s="12">
        <v>233</v>
      </c>
      <c r="K914" s="12">
        <v>333.19</v>
      </c>
      <c r="L914" s="10"/>
    </row>
    <row r="915" spans="1:12" ht="18" customHeight="1" x14ac:dyDescent="0.2">
      <c r="A915" s="12" t="s">
        <v>61</v>
      </c>
      <c r="B915" s="12">
        <v>2021</v>
      </c>
      <c r="C915" s="12" t="s">
        <v>0</v>
      </c>
      <c r="D915" s="12" t="s">
        <v>53</v>
      </c>
      <c r="E915" s="12" t="s">
        <v>54</v>
      </c>
      <c r="F915" s="12" t="s">
        <v>55</v>
      </c>
      <c r="G915" s="12" t="s">
        <v>56</v>
      </c>
      <c r="H915" s="12" t="s">
        <v>57</v>
      </c>
      <c r="I915" s="12" t="s">
        <v>60</v>
      </c>
      <c r="J915" s="12">
        <v>780</v>
      </c>
      <c r="K915" s="12">
        <v>1115.4000000000001</v>
      </c>
      <c r="L915" s="10"/>
    </row>
    <row r="916" spans="1:12" ht="18" customHeight="1" x14ac:dyDescent="0.2">
      <c r="A916" s="12" t="s">
        <v>52</v>
      </c>
      <c r="B916" s="12">
        <v>2021</v>
      </c>
      <c r="C916" s="12" t="s">
        <v>6</v>
      </c>
      <c r="D916" s="12" t="s">
        <v>53</v>
      </c>
      <c r="E916" s="12" t="s">
        <v>54</v>
      </c>
      <c r="F916" s="12" t="s">
        <v>55</v>
      </c>
      <c r="G916" s="12" t="s">
        <v>56</v>
      </c>
      <c r="H916" s="12" t="s">
        <v>57</v>
      </c>
      <c r="I916" s="12" t="s">
        <v>58</v>
      </c>
      <c r="J916" s="12">
        <v>356</v>
      </c>
      <c r="K916" s="12">
        <v>509.08</v>
      </c>
      <c r="L916" s="10"/>
    </row>
    <row r="917" spans="1:12" ht="18" customHeight="1" x14ac:dyDescent="0.2">
      <c r="A917" s="12" t="s">
        <v>52</v>
      </c>
      <c r="B917" s="12">
        <v>2021</v>
      </c>
      <c r="C917" s="12" t="s">
        <v>6</v>
      </c>
      <c r="D917" s="12" t="s">
        <v>53</v>
      </c>
      <c r="E917" s="12" t="s">
        <v>54</v>
      </c>
      <c r="F917" s="12" t="s">
        <v>55</v>
      </c>
      <c r="G917" s="12" t="s">
        <v>56</v>
      </c>
      <c r="H917" s="12" t="s">
        <v>57</v>
      </c>
      <c r="I917" s="12" t="s">
        <v>58</v>
      </c>
      <c r="J917" s="12">
        <v>350</v>
      </c>
      <c r="K917" s="12">
        <v>500.5</v>
      </c>
      <c r="L917" s="10"/>
    </row>
    <row r="918" spans="1:12" ht="18" customHeight="1" x14ac:dyDescent="0.2">
      <c r="A918" s="12" t="s">
        <v>61</v>
      </c>
      <c r="B918" s="12">
        <v>2021</v>
      </c>
      <c r="C918" s="12" t="s">
        <v>6</v>
      </c>
      <c r="D918" s="12" t="s">
        <v>53</v>
      </c>
      <c r="E918" s="12" t="s">
        <v>54</v>
      </c>
      <c r="F918" s="12" t="s">
        <v>55</v>
      </c>
      <c r="G918" s="12" t="s">
        <v>56</v>
      </c>
      <c r="H918" s="12" t="s">
        <v>57</v>
      </c>
      <c r="I918" s="12" t="s">
        <v>60</v>
      </c>
      <c r="J918" s="12">
        <v>158</v>
      </c>
      <c r="K918" s="12">
        <v>214.88</v>
      </c>
      <c r="L918" s="10"/>
    </row>
    <row r="919" spans="1:12" ht="18" customHeight="1" x14ac:dyDescent="0.2">
      <c r="A919" s="12" t="s">
        <v>59</v>
      </c>
      <c r="B919" s="12">
        <v>2021</v>
      </c>
      <c r="C919" s="12" t="s">
        <v>6</v>
      </c>
      <c r="D919" s="12" t="s">
        <v>53</v>
      </c>
      <c r="E919" s="12" t="s">
        <v>54</v>
      </c>
      <c r="F919" s="12" t="s">
        <v>55</v>
      </c>
      <c r="G919" s="12" t="s">
        <v>56</v>
      </c>
      <c r="H919" s="12" t="s">
        <v>57</v>
      </c>
      <c r="I919" s="12" t="s">
        <v>60</v>
      </c>
      <c r="J919" s="12">
        <v>200</v>
      </c>
      <c r="K919" s="12">
        <v>286</v>
      </c>
      <c r="L919" s="10"/>
    </row>
    <row r="920" spans="1:12" ht="18" customHeight="1" x14ac:dyDescent="0.2">
      <c r="A920" s="12" t="s">
        <v>59</v>
      </c>
      <c r="B920" s="12">
        <v>2021</v>
      </c>
      <c r="C920" s="12" t="s">
        <v>6</v>
      </c>
      <c r="D920" s="12" t="s">
        <v>53</v>
      </c>
      <c r="E920" s="12" t="s">
        <v>54</v>
      </c>
      <c r="F920" s="12" t="s">
        <v>55</v>
      </c>
      <c r="G920" s="12" t="s">
        <v>56</v>
      </c>
      <c r="H920" s="12" t="s">
        <v>57</v>
      </c>
      <c r="I920" s="12" t="s">
        <v>60</v>
      </c>
      <c r="J920" s="12">
        <v>128</v>
      </c>
      <c r="K920" s="12">
        <v>183.04</v>
      </c>
      <c r="L920" s="10"/>
    </row>
    <row r="921" spans="1:12" ht="18" customHeight="1" x14ac:dyDescent="0.2">
      <c r="A921" s="12" t="s">
        <v>62</v>
      </c>
      <c r="B921" s="12">
        <v>2021</v>
      </c>
      <c r="C921" s="12" t="s">
        <v>6</v>
      </c>
      <c r="D921" s="12" t="s">
        <v>53</v>
      </c>
      <c r="E921" s="12" t="s">
        <v>54</v>
      </c>
      <c r="F921" s="12" t="s">
        <v>55</v>
      </c>
      <c r="G921" s="12" t="s">
        <v>56</v>
      </c>
      <c r="H921" s="12" t="s">
        <v>57</v>
      </c>
      <c r="I921" s="12" t="s">
        <v>60</v>
      </c>
      <c r="J921" s="12">
        <v>154</v>
      </c>
      <c r="K921" s="12">
        <v>220.22</v>
      </c>
      <c r="L921" s="10"/>
    </row>
    <row r="922" spans="1:12" ht="18" customHeight="1" x14ac:dyDescent="0.2">
      <c r="A922" s="12" t="s">
        <v>59</v>
      </c>
      <c r="B922" s="12">
        <v>2021</v>
      </c>
      <c r="C922" s="12" t="s">
        <v>6</v>
      </c>
      <c r="D922" s="12" t="s">
        <v>53</v>
      </c>
      <c r="E922" s="12" t="s">
        <v>54</v>
      </c>
      <c r="F922" s="12" t="s">
        <v>55</v>
      </c>
      <c r="G922" s="12" t="s">
        <v>56</v>
      </c>
      <c r="H922" s="12" t="s">
        <v>57</v>
      </c>
      <c r="I922" s="12" t="s">
        <v>60</v>
      </c>
      <c r="J922" s="12">
        <v>202</v>
      </c>
      <c r="K922" s="12">
        <v>288.86</v>
      </c>
      <c r="L922" s="10"/>
    </row>
    <row r="923" spans="1:12" ht="18" customHeight="1" x14ac:dyDescent="0.2">
      <c r="A923" s="12" t="s">
        <v>61</v>
      </c>
      <c r="B923" s="12">
        <v>2021</v>
      </c>
      <c r="C923" s="12" t="s">
        <v>6</v>
      </c>
      <c r="D923" s="12" t="s">
        <v>53</v>
      </c>
      <c r="E923" s="12" t="s">
        <v>54</v>
      </c>
      <c r="F923" s="12" t="s">
        <v>55</v>
      </c>
      <c r="G923" s="12" t="s">
        <v>56</v>
      </c>
      <c r="H923" s="12" t="s">
        <v>57</v>
      </c>
      <c r="I923" s="12" t="s">
        <v>60</v>
      </c>
      <c r="J923" s="12">
        <v>130</v>
      </c>
      <c r="K923" s="12">
        <v>185.9</v>
      </c>
      <c r="L923" s="10"/>
    </row>
    <row r="924" spans="1:12" ht="18" customHeight="1" x14ac:dyDescent="0.2">
      <c r="A924" s="12" t="s">
        <v>59</v>
      </c>
      <c r="B924" s="12">
        <v>2021</v>
      </c>
      <c r="C924" s="12" t="s">
        <v>6</v>
      </c>
      <c r="D924" s="12" t="s">
        <v>53</v>
      </c>
      <c r="E924" s="12" t="s">
        <v>54</v>
      </c>
      <c r="F924" s="12" t="s">
        <v>55</v>
      </c>
      <c r="G924" s="12" t="s">
        <v>56</v>
      </c>
      <c r="H924" s="12" t="s">
        <v>57</v>
      </c>
      <c r="I924" s="12" t="s">
        <v>60</v>
      </c>
      <c r="J924" s="12">
        <v>360</v>
      </c>
      <c r="K924" s="12">
        <v>526.24</v>
      </c>
      <c r="L924" s="10"/>
    </row>
    <row r="925" spans="1:12" ht="18" customHeight="1" x14ac:dyDescent="0.2">
      <c r="A925" s="12" t="s">
        <v>52</v>
      </c>
      <c r="B925" s="12">
        <v>2021</v>
      </c>
      <c r="C925" s="12" t="s">
        <v>6</v>
      </c>
      <c r="D925" s="12" t="s">
        <v>53</v>
      </c>
      <c r="E925" s="12" t="s">
        <v>54</v>
      </c>
      <c r="F925" s="12" t="s">
        <v>55</v>
      </c>
      <c r="G925" s="12" t="s">
        <v>56</v>
      </c>
      <c r="H925" s="12" t="s">
        <v>57</v>
      </c>
      <c r="I925" s="12" t="s">
        <v>60</v>
      </c>
      <c r="J925" s="12">
        <v>354</v>
      </c>
      <c r="K925" s="12">
        <v>526.24</v>
      </c>
      <c r="L925" s="10"/>
    </row>
    <row r="926" spans="1:12" ht="18" customHeight="1" x14ac:dyDescent="0.2">
      <c r="A926" s="12" t="s">
        <v>52</v>
      </c>
      <c r="B926" s="12">
        <v>2021</v>
      </c>
      <c r="C926" s="12" t="s">
        <v>6</v>
      </c>
      <c r="D926" s="12" t="s">
        <v>53</v>
      </c>
      <c r="E926" s="12" t="s">
        <v>54</v>
      </c>
      <c r="F926" s="12" t="s">
        <v>55</v>
      </c>
      <c r="G926" s="12" t="s">
        <v>56</v>
      </c>
      <c r="H926" s="12" t="s">
        <v>57</v>
      </c>
      <c r="I926" s="12" t="s">
        <v>60</v>
      </c>
      <c r="J926" s="12">
        <v>348</v>
      </c>
      <c r="K926" s="12">
        <v>526.24</v>
      </c>
      <c r="L926" s="10"/>
    </row>
    <row r="927" spans="1:12" ht="18" customHeight="1" x14ac:dyDescent="0.2">
      <c r="A927" s="12" t="s">
        <v>52</v>
      </c>
      <c r="B927" s="12">
        <v>2021</v>
      </c>
      <c r="C927" s="12" t="s">
        <v>6</v>
      </c>
      <c r="D927" s="12" t="s">
        <v>53</v>
      </c>
      <c r="E927" s="12" t="s">
        <v>54</v>
      </c>
      <c r="F927" s="12" t="s">
        <v>55</v>
      </c>
      <c r="G927" s="12" t="s">
        <v>56</v>
      </c>
      <c r="H927" s="12" t="s">
        <v>57</v>
      </c>
      <c r="I927" s="12" t="s">
        <v>60</v>
      </c>
      <c r="J927" s="12">
        <v>690</v>
      </c>
      <c r="K927" s="12">
        <v>986.7</v>
      </c>
      <c r="L927" s="10"/>
    </row>
    <row r="928" spans="1:12" ht="18" customHeight="1" x14ac:dyDescent="0.2">
      <c r="A928" s="12" t="s">
        <v>59</v>
      </c>
      <c r="B928" s="12">
        <v>2021</v>
      </c>
      <c r="C928" s="12" t="s">
        <v>6</v>
      </c>
      <c r="D928" s="12" t="s">
        <v>53</v>
      </c>
      <c r="E928" s="12" t="s">
        <v>54</v>
      </c>
      <c r="F928" s="12" t="s">
        <v>55</v>
      </c>
      <c r="G928" s="12" t="s">
        <v>56</v>
      </c>
      <c r="H928" s="12" t="s">
        <v>57</v>
      </c>
      <c r="I928" s="12" t="s">
        <v>60</v>
      </c>
      <c r="J928" s="12">
        <v>723</v>
      </c>
      <c r="K928" s="12">
        <v>1033.8899999999999</v>
      </c>
      <c r="L928" s="10"/>
    </row>
    <row r="929" spans="1:12" ht="18" customHeight="1" x14ac:dyDescent="0.2">
      <c r="A929" s="12" t="s">
        <v>59</v>
      </c>
      <c r="B929" s="12">
        <v>2021</v>
      </c>
      <c r="C929" s="12" t="s">
        <v>6</v>
      </c>
      <c r="D929" s="12" t="s">
        <v>53</v>
      </c>
      <c r="E929" s="12" t="s">
        <v>54</v>
      </c>
      <c r="F929" s="12" t="s">
        <v>55</v>
      </c>
      <c r="G929" s="12" t="s">
        <v>56</v>
      </c>
      <c r="H929" s="12" t="s">
        <v>57</v>
      </c>
      <c r="I929" s="12" t="s">
        <v>60</v>
      </c>
      <c r="J929" s="12">
        <v>357</v>
      </c>
      <c r="K929" s="12">
        <v>510.51</v>
      </c>
      <c r="L929" s="10"/>
    </row>
    <row r="930" spans="1:12" ht="18" customHeight="1" x14ac:dyDescent="0.2">
      <c r="A930" s="12" t="s">
        <v>59</v>
      </c>
      <c r="B930" s="12">
        <v>2021</v>
      </c>
      <c r="C930" s="12" t="s">
        <v>6</v>
      </c>
      <c r="D930" s="12" t="s">
        <v>53</v>
      </c>
      <c r="E930" s="12" t="s">
        <v>54</v>
      </c>
      <c r="F930" s="12" t="s">
        <v>55</v>
      </c>
      <c r="G930" s="12" t="s">
        <v>56</v>
      </c>
      <c r="H930" s="12" t="s">
        <v>57</v>
      </c>
      <c r="I930" s="12" t="s">
        <v>60</v>
      </c>
      <c r="J930" s="12">
        <v>351</v>
      </c>
      <c r="K930" s="12">
        <v>501.93</v>
      </c>
      <c r="L930" s="10"/>
    </row>
    <row r="931" spans="1:12" ht="18" customHeight="1" x14ac:dyDescent="0.2">
      <c r="A931" s="12" t="s">
        <v>59</v>
      </c>
      <c r="B931" s="12">
        <v>2021</v>
      </c>
      <c r="C931" s="12" t="s">
        <v>6</v>
      </c>
      <c r="D931" s="12" t="s">
        <v>53</v>
      </c>
      <c r="E931" s="12" t="s">
        <v>54</v>
      </c>
      <c r="F931" s="12" t="s">
        <v>55</v>
      </c>
      <c r="G931" s="12" t="s">
        <v>56</v>
      </c>
      <c r="H931" s="12" t="s">
        <v>57</v>
      </c>
      <c r="I931" s="12" t="s">
        <v>60</v>
      </c>
      <c r="J931" s="12">
        <v>345</v>
      </c>
      <c r="K931" s="12">
        <v>493.35</v>
      </c>
      <c r="L931" s="10"/>
    </row>
    <row r="932" spans="1:12" ht="18" customHeight="1" x14ac:dyDescent="0.2">
      <c r="A932" s="12" t="s">
        <v>52</v>
      </c>
      <c r="B932" s="12">
        <v>2021</v>
      </c>
      <c r="C932" s="12" t="s">
        <v>6</v>
      </c>
      <c r="D932" s="12" t="s">
        <v>53</v>
      </c>
      <c r="E932" s="12" t="s">
        <v>54</v>
      </c>
      <c r="F932" s="12" t="s">
        <v>55</v>
      </c>
      <c r="G932" s="12" t="s">
        <v>56</v>
      </c>
      <c r="H932" s="12" t="s">
        <v>57</v>
      </c>
      <c r="I932" s="12" t="s">
        <v>60</v>
      </c>
      <c r="J932" s="12">
        <v>763</v>
      </c>
      <c r="K932" s="12">
        <v>526.24</v>
      </c>
      <c r="L932" s="10"/>
    </row>
    <row r="933" spans="1:12" ht="18" customHeight="1" x14ac:dyDescent="0.2">
      <c r="A933" s="12" t="s">
        <v>52</v>
      </c>
      <c r="B933" s="12">
        <v>2021</v>
      </c>
      <c r="C933" s="12" t="s">
        <v>6</v>
      </c>
      <c r="D933" s="12" t="s">
        <v>53</v>
      </c>
      <c r="E933" s="12" t="s">
        <v>54</v>
      </c>
      <c r="F933" s="12" t="s">
        <v>55</v>
      </c>
      <c r="G933" s="12" t="s">
        <v>56</v>
      </c>
      <c r="H933" s="12" t="s">
        <v>57</v>
      </c>
      <c r="I933" s="12" t="s">
        <v>60</v>
      </c>
      <c r="J933" s="12">
        <v>816</v>
      </c>
      <c r="K933" s="12">
        <v>526.24</v>
      </c>
      <c r="L933" s="10"/>
    </row>
    <row r="934" spans="1:12" ht="18" customHeight="1" x14ac:dyDescent="0.2">
      <c r="A934" s="12" t="s">
        <v>61</v>
      </c>
      <c r="B934" s="12">
        <v>2021</v>
      </c>
      <c r="C934" s="12" t="s">
        <v>6</v>
      </c>
      <c r="D934" s="12" t="s">
        <v>53</v>
      </c>
      <c r="E934" s="12" t="s">
        <v>54</v>
      </c>
      <c r="F934" s="12" t="s">
        <v>55</v>
      </c>
      <c r="G934" s="12" t="s">
        <v>56</v>
      </c>
      <c r="H934" s="12" t="s">
        <v>57</v>
      </c>
      <c r="I934" s="12" t="s">
        <v>60</v>
      </c>
      <c r="J934" s="12">
        <v>157</v>
      </c>
      <c r="K934" s="12">
        <v>224.51</v>
      </c>
      <c r="L934" s="10"/>
    </row>
    <row r="935" spans="1:12" ht="18" customHeight="1" x14ac:dyDescent="0.2">
      <c r="A935" s="12" t="s">
        <v>59</v>
      </c>
      <c r="B935" s="12">
        <v>2021</v>
      </c>
      <c r="C935" s="12" t="s">
        <v>6</v>
      </c>
      <c r="D935" s="12" t="s">
        <v>53</v>
      </c>
      <c r="E935" s="12" t="s">
        <v>54</v>
      </c>
      <c r="F935" s="12" t="s">
        <v>55</v>
      </c>
      <c r="G935" s="12" t="s">
        <v>56</v>
      </c>
      <c r="H935" s="12" t="s">
        <v>57</v>
      </c>
      <c r="I935" s="12" t="s">
        <v>60</v>
      </c>
      <c r="J935" s="12">
        <v>205</v>
      </c>
      <c r="K935" s="12">
        <v>293.14999999999998</v>
      </c>
      <c r="L935" s="10"/>
    </row>
    <row r="936" spans="1:12" ht="18" customHeight="1" x14ac:dyDescent="0.2">
      <c r="A936" s="12" t="s">
        <v>62</v>
      </c>
      <c r="B936" s="12">
        <v>2021</v>
      </c>
      <c r="C936" s="12" t="s">
        <v>6</v>
      </c>
      <c r="D936" s="12" t="s">
        <v>53</v>
      </c>
      <c r="E936" s="12" t="s">
        <v>54</v>
      </c>
      <c r="F936" s="12" t="s">
        <v>55</v>
      </c>
      <c r="G936" s="12" t="s">
        <v>56</v>
      </c>
      <c r="H936" s="12" t="s">
        <v>57</v>
      </c>
      <c r="I936" s="12" t="s">
        <v>60</v>
      </c>
      <c r="J936" s="12">
        <v>127</v>
      </c>
      <c r="K936" s="12">
        <v>181.61</v>
      </c>
      <c r="L936" s="10"/>
    </row>
    <row r="937" spans="1:12" ht="18" customHeight="1" x14ac:dyDescent="0.2">
      <c r="A937" s="12" t="s">
        <v>52</v>
      </c>
      <c r="B937" s="12">
        <v>2021</v>
      </c>
      <c r="C937" s="12" t="s">
        <v>6</v>
      </c>
      <c r="D937" s="12" t="s">
        <v>53</v>
      </c>
      <c r="E937" s="12" t="s">
        <v>54</v>
      </c>
      <c r="F937" s="12" t="s">
        <v>55</v>
      </c>
      <c r="G937" s="12" t="s">
        <v>56</v>
      </c>
      <c r="H937" s="12" t="s">
        <v>57</v>
      </c>
      <c r="I937" s="12" t="s">
        <v>58</v>
      </c>
      <c r="J937" s="12">
        <v>359</v>
      </c>
      <c r="K937" s="12">
        <v>513.37</v>
      </c>
      <c r="L937" s="10"/>
    </row>
    <row r="938" spans="1:12" ht="18" customHeight="1" x14ac:dyDescent="0.2">
      <c r="A938" s="12" t="s">
        <v>52</v>
      </c>
      <c r="B938" s="12">
        <v>2021</v>
      </c>
      <c r="C938" s="12" t="s">
        <v>6</v>
      </c>
      <c r="D938" s="12" t="s">
        <v>53</v>
      </c>
      <c r="E938" s="12" t="s">
        <v>54</v>
      </c>
      <c r="F938" s="12" t="s">
        <v>55</v>
      </c>
      <c r="G938" s="12" t="s">
        <v>56</v>
      </c>
      <c r="H938" s="12" t="s">
        <v>57</v>
      </c>
      <c r="I938" s="12" t="s">
        <v>58</v>
      </c>
      <c r="J938" s="12">
        <v>353</v>
      </c>
      <c r="K938" s="12">
        <v>504.78999999999996</v>
      </c>
      <c r="L938" s="10"/>
    </row>
    <row r="939" spans="1:12" ht="18" customHeight="1" x14ac:dyDescent="0.2">
      <c r="A939" s="12" t="s">
        <v>63</v>
      </c>
      <c r="B939" s="12">
        <v>2021</v>
      </c>
      <c r="C939" s="12" t="s">
        <v>6</v>
      </c>
      <c r="D939" s="12" t="s">
        <v>53</v>
      </c>
      <c r="E939" s="12" t="s">
        <v>54</v>
      </c>
      <c r="F939" s="12" t="s">
        <v>55</v>
      </c>
      <c r="G939" s="12" t="s">
        <v>56</v>
      </c>
      <c r="H939" s="12" t="s">
        <v>57</v>
      </c>
      <c r="I939" s="12" t="s">
        <v>58</v>
      </c>
      <c r="J939" s="12">
        <v>347</v>
      </c>
      <c r="K939" s="12">
        <v>496.21000000000004</v>
      </c>
      <c r="L939" s="10"/>
    </row>
    <row r="940" spans="1:12" ht="18" customHeight="1" x14ac:dyDescent="0.2">
      <c r="A940" s="12" t="s">
        <v>59</v>
      </c>
      <c r="B940" s="12">
        <v>2021</v>
      </c>
      <c r="C940" s="12" t="s">
        <v>6</v>
      </c>
      <c r="D940" s="12" t="s">
        <v>53</v>
      </c>
      <c r="E940" s="12" t="s">
        <v>54</v>
      </c>
      <c r="F940" s="12" t="s">
        <v>55</v>
      </c>
      <c r="G940" s="12" t="s">
        <v>56</v>
      </c>
      <c r="H940" s="12" t="s">
        <v>57</v>
      </c>
      <c r="I940" s="12" t="s">
        <v>60</v>
      </c>
      <c r="J940" s="12">
        <v>155</v>
      </c>
      <c r="K940" s="12">
        <v>221.65</v>
      </c>
      <c r="L940" s="10"/>
    </row>
    <row r="941" spans="1:12" ht="18" customHeight="1" x14ac:dyDescent="0.2">
      <c r="A941" s="12" t="s">
        <v>52</v>
      </c>
      <c r="B941" s="12">
        <v>2021</v>
      </c>
      <c r="C941" s="12" t="s">
        <v>6</v>
      </c>
      <c r="D941" s="12" t="s">
        <v>53</v>
      </c>
      <c r="E941" s="12" t="s">
        <v>54</v>
      </c>
      <c r="F941" s="12" t="s">
        <v>55</v>
      </c>
      <c r="G941" s="12" t="s">
        <v>56</v>
      </c>
      <c r="H941" s="12" t="s">
        <v>57</v>
      </c>
      <c r="I941" s="12" t="s">
        <v>60</v>
      </c>
      <c r="J941" s="12">
        <v>203</v>
      </c>
      <c r="K941" s="12">
        <v>290.28999999999996</v>
      </c>
      <c r="L941" s="10"/>
    </row>
    <row r="942" spans="1:12" ht="18" customHeight="1" x14ac:dyDescent="0.2">
      <c r="A942" s="12" t="s">
        <v>61</v>
      </c>
      <c r="B942" s="12">
        <v>2021</v>
      </c>
      <c r="C942" s="12" t="s">
        <v>6</v>
      </c>
      <c r="D942" s="12" t="s">
        <v>53</v>
      </c>
      <c r="E942" s="12" t="s">
        <v>54</v>
      </c>
      <c r="F942" s="12" t="s">
        <v>55</v>
      </c>
      <c r="G942" s="12" t="s">
        <v>56</v>
      </c>
      <c r="H942" s="12" t="s">
        <v>57</v>
      </c>
      <c r="I942" s="12" t="s">
        <v>60</v>
      </c>
      <c r="J942" s="12">
        <v>785</v>
      </c>
      <c r="K942" s="12">
        <v>1122.55</v>
      </c>
      <c r="L942" s="10"/>
    </row>
    <row r="943" spans="1:12" ht="18" customHeight="1" x14ac:dyDescent="0.2">
      <c r="A943" s="12" t="s">
        <v>59</v>
      </c>
      <c r="B943" s="12">
        <v>2021</v>
      </c>
      <c r="C943" s="12" t="s">
        <v>5</v>
      </c>
      <c r="D943" s="12" t="s">
        <v>53</v>
      </c>
      <c r="E943" s="12" t="s">
        <v>54</v>
      </c>
      <c r="F943" s="12" t="s">
        <v>55</v>
      </c>
      <c r="G943" s="12" t="s">
        <v>56</v>
      </c>
      <c r="H943" s="12" t="s">
        <v>57</v>
      </c>
      <c r="I943" s="12" t="s">
        <v>58</v>
      </c>
      <c r="J943" s="12">
        <v>128</v>
      </c>
      <c r="K943" s="12">
        <v>526.24</v>
      </c>
      <c r="L943" s="10"/>
    </row>
    <row r="944" spans="1:12" ht="18" customHeight="1" x14ac:dyDescent="0.2">
      <c r="A944" s="12" t="s">
        <v>61</v>
      </c>
      <c r="B944" s="12">
        <v>2021</v>
      </c>
      <c r="C944" s="12" t="s">
        <v>5</v>
      </c>
      <c r="D944" s="12" t="s">
        <v>53</v>
      </c>
      <c r="E944" s="12" t="s">
        <v>54</v>
      </c>
      <c r="F944" s="12" t="s">
        <v>55</v>
      </c>
      <c r="G944" s="12" t="s">
        <v>56</v>
      </c>
      <c r="H944" s="12" t="s">
        <v>57</v>
      </c>
      <c r="I944" s="12" t="s">
        <v>58</v>
      </c>
      <c r="J944" s="12">
        <v>368</v>
      </c>
      <c r="K944" s="12">
        <v>526.24</v>
      </c>
      <c r="L944" s="10"/>
    </row>
    <row r="945" spans="1:12" ht="18" customHeight="1" x14ac:dyDescent="0.2">
      <c r="A945" s="12" t="s">
        <v>59</v>
      </c>
      <c r="B945" s="12">
        <v>2021</v>
      </c>
      <c r="C945" s="12" t="s">
        <v>5</v>
      </c>
      <c r="D945" s="12" t="s">
        <v>53</v>
      </c>
      <c r="E945" s="12" t="s">
        <v>54</v>
      </c>
      <c r="F945" s="12" t="s">
        <v>55</v>
      </c>
      <c r="G945" s="12" t="s">
        <v>56</v>
      </c>
      <c r="H945" s="12" t="s">
        <v>57</v>
      </c>
      <c r="I945" s="12" t="s">
        <v>58</v>
      </c>
      <c r="J945" s="12">
        <v>362</v>
      </c>
      <c r="K945" s="12">
        <v>517.66</v>
      </c>
      <c r="L945" s="10"/>
    </row>
    <row r="946" spans="1:12" ht="18" customHeight="1" x14ac:dyDescent="0.2">
      <c r="A946" s="12" t="s">
        <v>52</v>
      </c>
      <c r="B946" s="12">
        <v>2021</v>
      </c>
      <c r="C946" s="12" t="s">
        <v>5</v>
      </c>
      <c r="D946" s="12" t="s">
        <v>53</v>
      </c>
      <c r="E946" s="12" t="s">
        <v>54</v>
      </c>
      <c r="F946" s="12" t="s">
        <v>55</v>
      </c>
      <c r="G946" s="12" t="s">
        <v>56</v>
      </c>
      <c r="H946" s="12" t="s">
        <v>57</v>
      </c>
      <c r="I946" s="12" t="s">
        <v>60</v>
      </c>
      <c r="J946" s="12">
        <v>206</v>
      </c>
      <c r="K946" s="12">
        <v>294.58</v>
      </c>
      <c r="L946" s="10"/>
    </row>
    <row r="947" spans="1:12" ht="18" customHeight="1" x14ac:dyDescent="0.2">
      <c r="A947" s="12" t="s">
        <v>52</v>
      </c>
      <c r="B947" s="12">
        <v>2021</v>
      </c>
      <c r="C947" s="12" t="s">
        <v>5</v>
      </c>
      <c r="D947" s="12" t="s">
        <v>53</v>
      </c>
      <c r="E947" s="12" t="s">
        <v>54</v>
      </c>
      <c r="F947" s="12" t="s">
        <v>55</v>
      </c>
      <c r="G947" s="12" t="s">
        <v>56</v>
      </c>
      <c r="H947" s="12" t="s">
        <v>57</v>
      </c>
      <c r="I947" s="12" t="s">
        <v>60</v>
      </c>
      <c r="J947" s="12">
        <v>134</v>
      </c>
      <c r="K947" s="12">
        <v>191.62</v>
      </c>
      <c r="L947" s="10"/>
    </row>
    <row r="948" spans="1:12" ht="18" customHeight="1" x14ac:dyDescent="0.2">
      <c r="A948" s="12" t="s">
        <v>52</v>
      </c>
      <c r="B948" s="12">
        <v>2021</v>
      </c>
      <c r="C948" s="12" t="s">
        <v>5</v>
      </c>
      <c r="D948" s="12" t="s">
        <v>53</v>
      </c>
      <c r="E948" s="12" t="s">
        <v>54</v>
      </c>
      <c r="F948" s="12" t="s">
        <v>55</v>
      </c>
      <c r="G948" s="12" t="s">
        <v>56</v>
      </c>
      <c r="H948" s="12" t="s">
        <v>57</v>
      </c>
      <c r="I948" s="12" t="s">
        <v>60</v>
      </c>
      <c r="J948" s="12">
        <v>160</v>
      </c>
      <c r="K948" s="12">
        <v>228.8</v>
      </c>
      <c r="L948" s="10"/>
    </row>
    <row r="949" spans="1:12" ht="18" customHeight="1" x14ac:dyDescent="0.2">
      <c r="A949" s="12" t="s">
        <v>59</v>
      </c>
      <c r="B949" s="12">
        <v>2021</v>
      </c>
      <c r="C949" s="12" t="s">
        <v>5</v>
      </c>
      <c r="D949" s="12" t="s">
        <v>53</v>
      </c>
      <c r="E949" s="12" t="s">
        <v>54</v>
      </c>
      <c r="F949" s="12" t="s">
        <v>55</v>
      </c>
      <c r="G949" s="12" t="s">
        <v>56</v>
      </c>
      <c r="H949" s="12" t="s">
        <v>57</v>
      </c>
      <c r="I949" s="12" t="s">
        <v>60</v>
      </c>
      <c r="J949" s="12">
        <v>208</v>
      </c>
      <c r="K949" s="12">
        <v>297.44</v>
      </c>
      <c r="L949" s="10"/>
    </row>
    <row r="950" spans="1:12" ht="18" customHeight="1" x14ac:dyDescent="0.2">
      <c r="A950" s="12" t="s">
        <v>52</v>
      </c>
      <c r="B950" s="12">
        <v>2021</v>
      </c>
      <c r="C950" s="12" t="s">
        <v>5</v>
      </c>
      <c r="D950" s="12" t="s">
        <v>53</v>
      </c>
      <c r="E950" s="12" t="s">
        <v>54</v>
      </c>
      <c r="F950" s="12" t="s">
        <v>55</v>
      </c>
      <c r="G950" s="12" t="s">
        <v>56</v>
      </c>
      <c r="H950" s="12" t="s">
        <v>57</v>
      </c>
      <c r="I950" s="12" t="s">
        <v>60</v>
      </c>
      <c r="J950" s="12">
        <v>136</v>
      </c>
      <c r="K950" s="12">
        <v>194.48</v>
      </c>
      <c r="L950" s="10"/>
    </row>
    <row r="951" spans="1:12" ht="18" customHeight="1" x14ac:dyDescent="0.2">
      <c r="A951" s="12" t="s">
        <v>59</v>
      </c>
      <c r="B951" s="12">
        <v>2021</v>
      </c>
      <c r="C951" s="12" t="s">
        <v>5</v>
      </c>
      <c r="D951" s="12" t="s">
        <v>53</v>
      </c>
      <c r="E951" s="12" t="s">
        <v>54</v>
      </c>
      <c r="F951" s="12" t="s">
        <v>55</v>
      </c>
      <c r="G951" s="12" t="s">
        <v>56</v>
      </c>
      <c r="H951" s="12" t="s">
        <v>57</v>
      </c>
      <c r="I951" s="12" t="s">
        <v>60</v>
      </c>
      <c r="J951" s="12">
        <v>372</v>
      </c>
      <c r="K951" s="12">
        <v>526.24</v>
      </c>
      <c r="L951" s="10"/>
    </row>
    <row r="952" spans="1:12" ht="18" customHeight="1" x14ac:dyDescent="0.2">
      <c r="A952" s="12" t="s">
        <v>59</v>
      </c>
      <c r="B952" s="12">
        <v>2021</v>
      </c>
      <c r="C952" s="12" t="s">
        <v>5</v>
      </c>
      <c r="D952" s="12" t="s">
        <v>53</v>
      </c>
      <c r="E952" s="12" t="s">
        <v>54</v>
      </c>
      <c r="F952" s="12" t="s">
        <v>55</v>
      </c>
      <c r="G952" s="12" t="s">
        <v>56</v>
      </c>
      <c r="H952" s="12" t="s">
        <v>57</v>
      </c>
      <c r="I952" s="12" t="s">
        <v>60</v>
      </c>
      <c r="J952" s="12">
        <v>366</v>
      </c>
      <c r="K952" s="12">
        <v>526.24</v>
      </c>
      <c r="L952" s="10"/>
    </row>
    <row r="953" spans="1:12" ht="18" customHeight="1" x14ac:dyDescent="0.2">
      <c r="A953" s="12" t="s">
        <v>52</v>
      </c>
      <c r="B953" s="12">
        <v>2021</v>
      </c>
      <c r="C953" s="12" t="s">
        <v>5</v>
      </c>
      <c r="D953" s="12" t="s">
        <v>53</v>
      </c>
      <c r="E953" s="12" t="s">
        <v>54</v>
      </c>
      <c r="F953" s="12" t="s">
        <v>55</v>
      </c>
      <c r="G953" s="12" t="s">
        <v>56</v>
      </c>
      <c r="H953" s="12" t="s">
        <v>57</v>
      </c>
      <c r="I953" s="12" t="s">
        <v>60</v>
      </c>
      <c r="J953" s="12">
        <v>689</v>
      </c>
      <c r="K953" s="12">
        <v>985.27</v>
      </c>
      <c r="L953" s="10"/>
    </row>
    <row r="954" spans="1:12" ht="18" customHeight="1" x14ac:dyDescent="0.2">
      <c r="A954" s="12" t="s">
        <v>61</v>
      </c>
      <c r="B954" s="12">
        <v>2021</v>
      </c>
      <c r="C954" s="12" t="s">
        <v>5</v>
      </c>
      <c r="D954" s="12" t="s">
        <v>53</v>
      </c>
      <c r="E954" s="12" t="s">
        <v>54</v>
      </c>
      <c r="F954" s="12" t="s">
        <v>55</v>
      </c>
      <c r="G954" s="12" t="s">
        <v>56</v>
      </c>
      <c r="H954" s="12" t="s">
        <v>57</v>
      </c>
      <c r="I954" s="12" t="s">
        <v>60</v>
      </c>
      <c r="J954" s="12">
        <v>722</v>
      </c>
      <c r="K954" s="12">
        <v>1032.46</v>
      </c>
      <c r="L954" s="10"/>
    </row>
    <row r="955" spans="1:12" ht="18" customHeight="1" x14ac:dyDescent="0.2">
      <c r="A955" s="12" t="s">
        <v>59</v>
      </c>
      <c r="B955" s="12">
        <v>2021</v>
      </c>
      <c r="C955" s="12" t="s">
        <v>5</v>
      </c>
      <c r="D955" s="12" t="s">
        <v>53</v>
      </c>
      <c r="E955" s="12" t="s">
        <v>54</v>
      </c>
      <c r="F955" s="12" t="s">
        <v>55</v>
      </c>
      <c r="G955" s="12" t="s">
        <v>56</v>
      </c>
      <c r="H955" s="12" t="s">
        <v>57</v>
      </c>
      <c r="I955" s="12" t="s">
        <v>60</v>
      </c>
      <c r="J955" s="12">
        <v>776</v>
      </c>
      <c r="K955" s="12">
        <v>1109.68</v>
      </c>
      <c r="L955" s="10"/>
    </row>
    <row r="956" spans="1:12" ht="18" customHeight="1" x14ac:dyDescent="0.2">
      <c r="A956" s="12" t="s">
        <v>61</v>
      </c>
      <c r="B956" s="12">
        <v>2021</v>
      </c>
      <c r="C956" s="12" t="s">
        <v>5</v>
      </c>
      <c r="D956" s="12" t="s">
        <v>53</v>
      </c>
      <c r="E956" s="12" t="s">
        <v>54</v>
      </c>
      <c r="F956" s="12" t="s">
        <v>55</v>
      </c>
      <c r="G956" s="12" t="s">
        <v>56</v>
      </c>
      <c r="H956" s="12" t="s">
        <v>57</v>
      </c>
      <c r="I956" s="12" t="s">
        <v>60</v>
      </c>
      <c r="J956" s="12">
        <v>129</v>
      </c>
      <c r="K956" s="12">
        <v>184.47</v>
      </c>
      <c r="L956" s="10"/>
    </row>
    <row r="957" spans="1:12" ht="18" customHeight="1" x14ac:dyDescent="0.2">
      <c r="A957" s="12" t="s">
        <v>59</v>
      </c>
      <c r="B957" s="12">
        <v>2021</v>
      </c>
      <c r="C957" s="12" t="s">
        <v>5</v>
      </c>
      <c r="D957" s="12" t="s">
        <v>53</v>
      </c>
      <c r="E957" s="12" t="s">
        <v>54</v>
      </c>
      <c r="F957" s="12" t="s">
        <v>55</v>
      </c>
      <c r="G957" s="12" t="s">
        <v>56</v>
      </c>
      <c r="H957" s="12" t="s">
        <v>57</v>
      </c>
      <c r="I957" s="12" t="s">
        <v>60</v>
      </c>
      <c r="J957" s="12">
        <v>369</v>
      </c>
      <c r="K957" s="12">
        <v>527.66999999999996</v>
      </c>
      <c r="L957" s="10"/>
    </row>
    <row r="958" spans="1:12" ht="18" customHeight="1" x14ac:dyDescent="0.2">
      <c r="A958" s="12" t="s">
        <v>52</v>
      </c>
      <c r="B958" s="12">
        <v>2021</v>
      </c>
      <c r="C958" s="12" t="s">
        <v>5</v>
      </c>
      <c r="D958" s="12" t="s">
        <v>53</v>
      </c>
      <c r="E958" s="12" t="s">
        <v>54</v>
      </c>
      <c r="F958" s="12" t="s">
        <v>55</v>
      </c>
      <c r="G958" s="12" t="s">
        <v>56</v>
      </c>
      <c r="H958" s="12" t="s">
        <v>57</v>
      </c>
      <c r="I958" s="12" t="s">
        <v>60</v>
      </c>
      <c r="J958" s="12">
        <v>363</v>
      </c>
      <c r="K958" s="12">
        <v>519.09</v>
      </c>
      <c r="L958" s="10"/>
    </row>
    <row r="959" spans="1:12" ht="18" customHeight="1" x14ac:dyDescent="0.2">
      <c r="A959" s="12" t="s">
        <v>59</v>
      </c>
      <c r="B959" s="12">
        <v>2021</v>
      </c>
      <c r="C959" s="12" t="s">
        <v>5</v>
      </c>
      <c r="D959" s="12" t="s">
        <v>53</v>
      </c>
      <c r="E959" s="12" t="s">
        <v>54</v>
      </c>
      <c r="F959" s="12" t="s">
        <v>55</v>
      </c>
      <c r="G959" s="12" t="s">
        <v>56</v>
      </c>
      <c r="H959" s="12" t="s">
        <v>57</v>
      </c>
      <c r="I959" s="12" t="s">
        <v>60</v>
      </c>
      <c r="J959" s="12">
        <v>159</v>
      </c>
      <c r="K959" s="12">
        <v>227.37</v>
      </c>
      <c r="L959" s="10"/>
    </row>
    <row r="960" spans="1:12" ht="18" customHeight="1" x14ac:dyDescent="0.2">
      <c r="A960" s="12" t="s">
        <v>59</v>
      </c>
      <c r="B960" s="12">
        <v>2021</v>
      </c>
      <c r="C960" s="12" t="s">
        <v>5</v>
      </c>
      <c r="D960" s="12" t="s">
        <v>53</v>
      </c>
      <c r="E960" s="12" t="s">
        <v>54</v>
      </c>
      <c r="F960" s="12" t="s">
        <v>55</v>
      </c>
      <c r="G960" s="12" t="s">
        <v>56</v>
      </c>
      <c r="H960" s="12" t="s">
        <v>57</v>
      </c>
      <c r="I960" s="12" t="s">
        <v>60</v>
      </c>
      <c r="J960" s="12">
        <v>762</v>
      </c>
      <c r="K960" s="12">
        <v>526.24</v>
      </c>
      <c r="L960" s="10"/>
    </row>
    <row r="961" spans="1:12" ht="18" customHeight="1" x14ac:dyDescent="0.2">
      <c r="A961" s="12" t="s">
        <v>52</v>
      </c>
      <c r="B961" s="12">
        <v>2021</v>
      </c>
      <c r="C961" s="12" t="s">
        <v>5</v>
      </c>
      <c r="D961" s="12" t="s">
        <v>53</v>
      </c>
      <c r="E961" s="12" t="s">
        <v>54</v>
      </c>
      <c r="F961" s="12" t="s">
        <v>55</v>
      </c>
      <c r="G961" s="12" t="s">
        <v>56</v>
      </c>
      <c r="H961" s="12" t="s">
        <v>57</v>
      </c>
      <c r="I961" s="12" t="s">
        <v>60</v>
      </c>
      <c r="J961" s="12">
        <v>815</v>
      </c>
      <c r="K961" s="12">
        <v>526.24</v>
      </c>
      <c r="L961" s="10"/>
    </row>
    <row r="962" spans="1:12" ht="18" customHeight="1" x14ac:dyDescent="0.2">
      <c r="A962" s="12" t="s">
        <v>52</v>
      </c>
      <c r="B962" s="12">
        <v>2021</v>
      </c>
      <c r="C962" s="12" t="s">
        <v>5</v>
      </c>
      <c r="D962" s="12" t="s">
        <v>53</v>
      </c>
      <c r="E962" s="12" t="s">
        <v>54</v>
      </c>
      <c r="F962" s="12" t="s">
        <v>55</v>
      </c>
      <c r="G962" s="12" t="s">
        <v>56</v>
      </c>
      <c r="H962" s="12" t="s">
        <v>57</v>
      </c>
      <c r="I962" s="12" t="s">
        <v>60</v>
      </c>
      <c r="J962" s="12">
        <v>163</v>
      </c>
      <c r="K962" s="12">
        <v>233.09</v>
      </c>
      <c r="L962" s="10"/>
    </row>
    <row r="963" spans="1:12" ht="18" customHeight="1" x14ac:dyDescent="0.2">
      <c r="A963" s="12" t="s">
        <v>52</v>
      </c>
      <c r="B963" s="12">
        <v>2021</v>
      </c>
      <c r="C963" s="12" t="s">
        <v>5</v>
      </c>
      <c r="D963" s="12" t="s">
        <v>53</v>
      </c>
      <c r="E963" s="12" t="s">
        <v>54</v>
      </c>
      <c r="F963" s="12" t="s">
        <v>55</v>
      </c>
      <c r="G963" s="12" t="s">
        <v>56</v>
      </c>
      <c r="H963" s="12" t="s">
        <v>57</v>
      </c>
      <c r="I963" s="12" t="s">
        <v>60</v>
      </c>
      <c r="J963" s="12">
        <v>133</v>
      </c>
      <c r="K963" s="12">
        <v>190.19</v>
      </c>
      <c r="L963" s="10"/>
    </row>
    <row r="964" spans="1:12" ht="18" customHeight="1" x14ac:dyDescent="0.2">
      <c r="A964" s="12" t="s">
        <v>52</v>
      </c>
      <c r="B964" s="12">
        <v>2021</v>
      </c>
      <c r="C964" s="12" t="s">
        <v>5</v>
      </c>
      <c r="D964" s="12" t="s">
        <v>53</v>
      </c>
      <c r="E964" s="12" t="s">
        <v>54</v>
      </c>
      <c r="F964" s="12" t="s">
        <v>55</v>
      </c>
      <c r="G964" s="12" t="s">
        <v>56</v>
      </c>
      <c r="H964" s="12" t="s">
        <v>57</v>
      </c>
      <c r="I964" s="12" t="s">
        <v>58</v>
      </c>
      <c r="J964" s="12">
        <v>371</v>
      </c>
      <c r="K964" s="12">
        <v>530.53</v>
      </c>
      <c r="L964" s="10"/>
    </row>
    <row r="965" spans="1:12" ht="18" customHeight="1" x14ac:dyDescent="0.2">
      <c r="A965" s="12" t="s">
        <v>61</v>
      </c>
      <c r="B965" s="12">
        <v>2021</v>
      </c>
      <c r="C965" s="12" t="s">
        <v>5</v>
      </c>
      <c r="D965" s="12" t="s">
        <v>53</v>
      </c>
      <c r="E965" s="12" t="s">
        <v>54</v>
      </c>
      <c r="F965" s="12" t="s">
        <v>55</v>
      </c>
      <c r="G965" s="12" t="s">
        <v>56</v>
      </c>
      <c r="H965" s="12" t="s">
        <v>57</v>
      </c>
      <c r="I965" s="12" t="s">
        <v>58</v>
      </c>
      <c r="J965" s="12">
        <v>365</v>
      </c>
      <c r="K965" s="12">
        <v>521.95000000000005</v>
      </c>
      <c r="L965" s="10"/>
    </row>
    <row r="966" spans="1:12" ht="18" customHeight="1" x14ac:dyDescent="0.2">
      <c r="A966" s="12" t="s">
        <v>52</v>
      </c>
      <c r="B966" s="12">
        <v>2021</v>
      </c>
      <c r="C966" s="12" t="s">
        <v>5</v>
      </c>
      <c r="D966" s="12" t="s">
        <v>53</v>
      </c>
      <c r="E966" s="12" t="s">
        <v>54</v>
      </c>
      <c r="F966" s="12" t="s">
        <v>55</v>
      </c>
      <c r="G966" s="12" t="s">
        <v>56</v>
      </c>
      <c r="H966" s="12" t="s">
        <v>57</v>
      </c>
      <c r="I966" s="12" t="s">
        <v>60</v>
      </c>
      <c r="J966" s="12">
        <v>161</v>
      </c>
      <c r="K966" s="12">
        <v>230.23000000000002</v>
      </c>
      <c r="L966" s="10"/>
    </row>
    <row r="967" spans="1:12" ht="18" customHeight="1" x14ac:dyDescent="0.2">
      <c r="A967" s="12" t="s">
        <v>59</v>
      </c>
      <c r="B967" s="12">
        <v>2021</v>
      </c>
      <c r="C967" s="12" t="s">
        <v>5</v>
      </c>
      <c r="D967" s="12" t="s">
        <v>53</v>
      </c>
      <c r="E967" s="12" t="s">
        <v>54</v>
      </c>
      <c r="F967" s="12" t="s">
        <v>55</v>
      </c>
      <c r="G967" s="12" t="s">
        <v>56</v>
      </c>
      <c r="H967" s="12" t="s">
        <v>57</v>
      </c>
      <c r="I967" s="12" t="s">
        <v>60</v>
      </c>
      <c r="J967" s="12">
        <v>209</v>
      </c>
      <c r="K967" s="12">
        <v>298.87</v>
      </c>
      <c r="L967" s="10"/>
    </row>
    <row r="968" spans="1:12" ht="18" customHeight="1" x14ac:dyDescent="0.2">
      <c r="A968" s="12" t="s">
        <v>61</v>
      </c>
      <c r="B968" s="12">
        <v>2021</v>
      </c>
      <c r="C968" s="12" t="s">
        <v>2</v>
      </c>
      <c r="D968" s="12" t="s">
        <v>53</v>
      </c>
      <c r="E968" s="12" t="s">
        <v>54</v>
      </c>
      <c r="F968" s="12" t="s">
        <v>55</v>
      </c>
      <c r="G968" s="12" t="s">
        <v>56</v>
      </c>
      <c r="H968" s="12" t="s">
        <v>57</v>
      </c>
      <c r="I968" s="12" t="s">
        <v>58</v>
      </c>
      <c r="J968" s="12">
        <v>176</v>
      </c>
      <c r="K968" s="12">
        <v>526.24</v>
      </c>
      <c r="L968" s="10"/>
    </row>
    <row r="969" spans="1:12" ht="18" customHeight="1" x14ac:dyDescent="0.2">
      <c r="A969" s="12" t="s">
        <v>52</v>
      </c>
      <c r="B969" s="12">
        <v>2021</v>
      </c>
      <c r="C969" s="12" t="s">
        <v>2</v>
      </c>
      <c r="D969" s="12" t="s">
        <v>53</v>
      </c>
      <c r="E969" s="12" t="s">
        <v>54</v>
      </c>
      <c r="F969" s="12" t="s">
        <v>55</v>
      </c>
      <c r="G969" s="12" t="s">
        <v>56</v>
      </c>
      <c r="H969" s="12" t="s">
        <v>57</v>
      </c>
      <c r="I969" s="12" t="s">
        <v>58</v>
      </c>
      <c r="J969" s="12">
        <v>170</v>
      </c>
      <c r="K969" s="12">
        <v>526.24</v>
      </c>
      <c r="L969" s="10"/>
    </row>
    <row r="970" spans="1:12" ht="18" customHeight="1" x14ac:dyDescent="0.2">
      <c r="A970" s="12" t="s">
        <v>61</v>
      </c>
      <c r="B970" s="12">
        <v>2021</v>
      </c>
      <c r="C970" s="12" t="s">
        <v>2</v>
      </c>
      <c r="D970" s="12" t="s">
        <v>53</v>
      </c>
      <c r="E970" s="12" t="s">
        <v>54</v>
      </c>
      <c r="F970" s="12" t="s">
        <v>55</v>
      </c>
      <c r="G970" s="12" t="s">
        <v>56</v>
      </c>
      <c r="H970" s="12" t="s">
        <v>57</v>
      </c>
      <c r="I970" s="12" t="s">
        <v>58</v>
      </c>
      <c r="J970" s="12">
        <v>164</v>
      </c>
      <c r="K970" s="12">
        <v>526.24</v>
      </c>
      <c r="L970" s="10"/>
    </row>
    <row r="971" spans="1:12" ht="18" customHeight="1" x14ac:dyDescent="0.2">
      <c r="A971" s="12" t="s">
        <v>52</v>
      </c>
      <c r="B971" s="12">
        <v>2021</v>
      </c>
      <c r="C971" s="12" t="s">
        <v>2</v>
      </c>
      <c r="D971" s="12" t="s">
        <v>53</v>
      </c>
      <c r="E971" s="12" t="s">
        <v>54</v>
      </c>
      <c r="F971" s="12" t="s">
        <v>55</v>
      </c>
      <c r="G971" s="12" t="s">
        <v>56</v>
      </c>
      <c r="H971" s="12" t="s">
        <v>57</v>
      </c>
      <c r="I971" s="12" t="s">
        <v>60</v>
      </c>
      <c r="J971" s="12">
        <v>176</v>
      </c>
      <c r="K971" s="12">
        <v>251.68</v>
      </c>
      <c r="L971" s="10"/>
    </row>
    <row r="972" spans="1:12" ht="18" customHeight="1" x14ac:dyDescent="0.2">
      <c r="A972" s="12" t="s">
        <v>52</v>
      </c>
      <c r="B972" s="12">
        <v>2021</v>
      </c>
      <c r="C972" s="12" t="s">
        <v>2</v>
      </c>
      <c r="D972" s="12" t="s">
        <v>53</v>
      </c>
      <c r="E972" s="12" t="s">
        <v>54</v>
      </c>
      <c r="F972" s="12" t="s">
        <v>55</v>
      </c>
      <c r="G972" s="12" t="s">
        <v>56</v>
      </c>
      <c r="H972" s="12" t="s">
        <v>57</v>
      </c>
      <c r="I972" s="12" t="s">
        <v>60</v>
      </c>
      <c r="J972" s="12">
        <v>224</v>
      </c>
      <c r="K972" s="12">
        <v>320.32</v>
      </c>
      <c r="L972" s="10"/>
    </row>
    <row r="973" spans="1:12" ht="18" customHeight="1" x14ac:dyDescent="0.2">
      <c r="A973" s="12" t="s">
        <v>52</v>
      </c>
      <c r="B973" s="12">
        <v>2021</v>
      </c>
      <c r="C973" s="12" t="s">
        <v>2</v>
      </c>
      <c r="D973" s="12" t="s">
        <v>53</v>
      </c>
      <c r="E973" s="12" t="s">
        <v>54</v>
      </c>
      <c r="F973" s="12" t="s">
        <v>55</v>
      </c>
      <c r="G973" s="12" t="s">
        <v>56</v>
      </c>
      <c r="H973" s="12" t="s">
        <v>57</v>
      </c>
      <c r="I973" s="12" t="s">
        <v>60</v>
      </c>
      <c r="J973" s="12">
        <v>152</v>
      </c>
      <c r="K973" s="12">
        <v>217.36</v>
      </c>
      <c r="L973" s="10"/>
    </row>
    <row r="974" spans="1:12" ht="18" customHeight="1" x14ac:dyDescent="0.2">
      <c r="A974" s="12" t="s">
        <v>59</v>
      </c>
      <c r="B974" s="12">
        <v>2021</v>
      </c>
      <c r="C974" s="12" t="s">
        <v>2</v>
      </c>
      <c r="D974" s="12" t="s">
        <v>53</v>
      </c>
      <c r="E974" s="12" t="s">
        <v>54</v>
      </c>
      <c r="F974" s="12" t="s">
        <v>55</v>
      </c>
      <c r="G974" s="12" t="s">
        <v>56</v>
      </c>
      <c r="H974" s="12" t="s">
        <v>57</v>
      </c>
      <c r="I974" s="12" t="s">
        <v>60</v>
      </c>
      <c r="J974" s="12">
        <v>178</v>
      </c>
      <c r="K974" s="12">
        <v>254.54</v>
      </c>
      <c r="L974" s="10"/>
    </row>
    <row r="975" spans="1:12" ht="18" customHeight="1" x14ac:dyDescent="0.2">
      <c r="A975" s="12" t="s">
        <v>52</v>
      </c>
      <c r="B975" s="12">
        <v>2021</v>
      </c>
      <c r="C975" s="12" t="s">
        <v>2</v>
      </c>
      <c r="D975" s="12" t="s">
        <v>53</v>
      </c>
      <c r="E975" s="12" t="s">
        <v>54</v>
      </c>
      <c r="F975" s="12" t="s">
        <v>55</v>
      </c>
      <c r="G975" s="12" t="s">
        <v>56</v>
      </c>
      <c r="H975" s="12" t="s">
        <v>57</v>
      </c>
      <c r="I975" s="12" t="s">
        <v>60</v>
      </c>
      <c r="J975" s="12">
        <v>226</v>
      </c>
      <c r="K975" s="12">
        <v>323.18</v>
      </c>
      <c r="L975" s="10"/>
    </row>
    <row r="976" spans="1:12" ht="18" customHeight="1" x14ac:dyDescent="0.2">
      <c r="A976" s="12" t="s">
        <v>61</v>
      </c>
      <c r="B976" s="12">
        <v>2021</v>
      </c>
      <c r="C976" s="12" t="s">
        <v>2</v>
      </c>
      <c r="D976" s="12" t="s">
        <v>53</v>
      </c>
      <c r="E976" s="12" t="s">
        <v>54</v>
      </c>
      <c r="F976" s="12" t="s">
        <v>55</v>
      </c>
      <c r="G976" s="12" t="s">
        <v>56</v>
      </c>
      <c r="H976" s="12" t="s">
        <v>57</v>
      </c>
      <c r="I976" s="12" t="s">
        <v>60</v>
      </c>
      <c r="J976" s="12">
        <v>148</v>
      </c>
      <c r="K976" s="12">
        <v>211.64</v>
      </c>
      <c r="L976" s="10"/>
    </row>
    <row r="977" spans="1:12" ht="18" customHeight="1" x14ac:dyDescent="0.2">
      <c r="A977" s="12" t="s">
        <v>59</v>
      </c>
      <c r="B977" s="12">
        <v>2021</v>
      </c>
      <c r="C977" s="12" t="s">
        <v>2</v>
      </c>
      <c r="D977" s="12" t="s">
        <v>53</v>
      </c>
      <c r="E977" s="12" t="s">
        <v>54</v>
      </c>
      <c r="F977" s="12" t="s">
        <v>55</v>
      </c>
      <c r="G977" s="12" t="s">
        <v>56</v>
      </c>
      <c r="H977" s="12" t="s">
        <v>57</v>
      </c>
      <c r="I977" s="12" t="s">
        <v>58</v>
      </c>
      <c r="J977" s="12">
        <v>174</v>
      </c>
      <c r="K977" s="12">
        <v>526.24</v>
      </c>
      <c r="L977" s="10"/>
    </row>
    <row r="978" spans="1:12" ht="18" customHeight="1" x14ac:dyDescent="0.2">
      <c r="A978" s="12" t="s">
        <v>59</v>
      </c>
      <c r="B978" s="12">
        <v>2021</v>
      </c>
      <c r="C978" s="12" t="s">
        <v>2</v>
      </c>
      <c r="D978" s="12" t="s">
        <v>53</v>
      </c>
      <c r="E978" s="12" t="s">
        <v>54</v>
      </c>
      <c r="F978" s="12" t="s">
        <v>55</v>
      </c>
      <c r="G978" s="12" t="s">
        <v>56</v>
      </c>
      <c r="H978" s="12" t="s">
        <v>57</v>
      </c>
      <c r="I978" s="12" t="s">
        <v>58</v>
      </c>
      <c r="J978" s="12">
        <v>168</v>
      </c>
      <c r="K978" s="12">
        <v>526.24</v>
      </c>
      <c r="L978" s="10"/>
    </row>
    <row r="979" spans="1:12" ht="18" customHeight="1" x14ac:dyDescent="0.2">
      <c r="A979" s="12" t="s">
        <v>59</v>
      </c>
      <c r="B979" s="12">
        <v>2021</v>
      </c>
      <c r="C979" s="12" t="s">
        <v>2</v>
      </c>
      <c r="D979" s="12" t="s">
        <v>53</v>
      </c>
      <c r="E979" s="12" t="s">
        <v>54</v>
      </c>
      <c r="F979" s="12" t="s">
        <v>55</v>
      </c>
      <c r="G979" s="12" t="s">
        <v>56</v>
      </c>
      <c r="H979" s="12" t="s">
        <v>57</v>
      </c>
      <c r="I979" s="12" t="s">
        <v>60</v>
      </c>
      <c r="J979" s="12">
        <v>720</v>
      </c>
      <c r="K979" s="12">
        <v>1029.5999999999999</v>
      </c>
      <c r="L979" s="10"/>
    </row>
    <row r="980" spans="1:12" ht="18" customHeight="1" x14ac:dyDescent="0.2">
      <c r="A980" s="12" t="s">
        <v>59</v>
      </c>
      <c r="B980" s="12">
        <v>2021</v>
      </c>
      <c r="C980" s="12" t="s">
        <v>2</v>
      </c>
      <c r="D980" s="12" t="s">
        <v>53</v>
      </c>
      <c r="E980" s="12" t="s">
        <v>54</v>
      </c>
      <c r="F980" s="12" t="s">
        <v>55</v>
      </c>
      <c r="G980" s="12" t="s">
        <v>56</v>
      </c>
      <c r="H980" s="12" t="s">
        <v>57</v>
      </c>
      <c r="I980" s="12" t="s">
        <v>60</v>
      </c>
      <c r="J980" s="12">
        <v>773</v>
      </c>
      <c r="K980" s="12">
        <v>1105.3899999999999</v>
      </c>
      <c r="L980" s="10"/>
    </row>
    <row r="981" spans="1:12" ht="18" customHeight="1" x14ac:dyDescent="0.2">
      <c r="A981" s="12" t="s">
        <v>52</v>
      </c>
      <c r="B981" s="12">
        <v>2021</v>
      </c>
      <c r="C981" s="12" t="s">
        <v>2</v>
      </c>
      <c r="D981" s="12" t="s">
        <v>53</v>
      </c>
      <c r="E981" s="12" t="s">
        <v>54</v>
      </c>
      <c r="F981" s="12" t="s">
        <v>55</v>
      </c>
      <c r="G981" s="12" t="s">
        <v>56</v>
      </c>
      <c r="H981" s="12" t="s">
        <v>57</v>
      </c>
      <c r="I981" s="12" t="s">
        <v>58</v>
      </c>
      <c r="J981" s="12">
        <v>177</v>
      </c>
      <c r="K981" s="12">
        <v>253.11</v>
      </c>
      <c r="L981" s="10"/>
    </row>
    <row r="982" spans="1:12" ht="18" customHeight="1" x14ac:dyDescent="0.2">
      <c r="A982" s="12" t="s">
        <v>52</v>
      </c>
      <c r="B982" s="12">
        <v>2021</v>
      </c>
      <c r="C982" s="12" t="s">
        <v>2</v>
      </c>
      <c r="D982" s="12" t="s">
        <v>53</v>
      </c>
      <c r="E982" s="12" t="s">
        <v>54</v>
      </c>
      <c r="F982" s="12" t="s">
        <v>55</v>
      </c>
      <c r="G982" s="12" t="s">
        <v>56</v>
      </c>
      <c r="H982" s="12" t="s">
        <v>57</v>
      </c>
      <c r="I982" s="12" t="s">
        <v>58</v>
      </c>
      <c r="J982" s="12">
        <v>171</v>
      </c>
      <c r="K982" s="12">
        <v>244.53</v>
      </c>
      <c r="L982" s="10"/>
    </row>
    <row r="983" spans="1:12" ht="18" customHeight="1" x14ac:dyDescent="0.2">
      <c r="A983" s="12" t="s">
        <v>59</v>
      </c>
      <c r="B983" s="12">
        <v>2021</v>
      </c>
      <c r="C983" s="12" t="s">
        <v>2</v>
      </c>
      <c r="D983" s="12" t="s">
        <v>53</v>
      </c>
      <c r="E983" s="12" t="s">
        <v>54</v>
      </c>
      <c r="F983" s="12" t="s">
        <v>55</v>
      </c>
      <c r="G983" s="12" t="s">
        <v>56</v>
      </c>
      <c r="H983" s="12" t="s">
        <v>57</v>
      </c>
      <c r="I983" s="12" t="s">
        <v>58</v>
      </c>
      <c r="J983" s="12">
        <v>165</v>
      </c>
      <c r="K983" s="12">
        <v>235.95</v>
      </c>
      <c r="L983" s="10"/>
    </row>
    <row r="984" spans="1:12" ht="18" customHeight="1" x14ac:dyDescent="0.2">
      <c r="A984" s="12" t="s">
        <v>59</v>
      </c>
      <c r="B984" s="12">
        <v>2021</v>
      </c>
      <c r="C984" s="12" t="s">
        <v>2</v>
      </c>
      <c r="D984" s="12" t="s">
        <v>53</v>
      </c>
      <c r="E984" s="12" t="s">
        <v>54</v>
      </c>
      <c r="F984" s="12" t="s">
        <v>55</v>
      </c>
      <c r="G984" s="12" t="s">
        <v>56</v>
      </c>
      <c r="H984" s="12" t="s">
        <v>57</v>
      </c>
      <c r="I984" s="12" t="s">
        <v>60</v>
      </c>
      <c r="J984" s="12">
        <v>177</v>
      </c>
      <c r="K984" s="12">
        <v>253.11</v>
      </c>
      <c r="L984" s="10"/>
    </row>
    <row r="985" spans="1:12" ht="18" customHeight="1" x14ac:dyDescent="0.2">
      <c r="A985" s="12" t="s">
        <v>59</v>
      </c>
      <c r="B985" s="12">
        <v>2021</v>
      </c>
      <c r="C985" s="12" t="s">
        <v>2</v>
      </c>
      <c r="D985" s="12" t="s">
        <v>53</v>
      </c>
      <c r="E985" s="12" t="s">
        <v>54</v>
      </c>
      <c r="F985" s="12" t="s">
        <v>55</v>
      </c>
      <c r="G985" s="12" t="s">
        <v>56</v>
      </c>
      <c r="H985" s="12" t="s">
        <v>57</v>
      </c>
      <c r="I985" s="12" t="s">
        <v>60</v>
      </c>
      <c r="J985" s="12">
        <v>759</v>
      </c>
      <c r="K985" s="12">
        <v>526.24</v>
      </c>
      <c r="L985" s="10"/>
    </row>
    <row r="986" spans="1:12" ht="18" customHeight="1" x14ac:dyDescent="0.2">
      <c r="A986" s="12" t="s">
        <v>61</v>
      </c>
      <c r="B986" s="12">
        <v>2021</v>
      </c>
      <c r="C986" s="12" t="s">
        <v>2</v>
      </c>
      <c r="D986" s="12" t="s">
        <v>53</v>
      </c>
      <c r="E986" s="12" t="s">
        <v>54</v>
      </c>
      <c r="F986" s="12" t="s">
        <v>55</v>
      </c>
      <c r="G986" s="12" t="s">
        <v>56</v>
      </c>
      <c r="H986" s="12" t="s">
        <v>57</v>
      </c>
      <c r="I986" s="12" t="s">
        <v>60</v>
      </c>
      <c r="J986" s="12">
        <v>175</v>
      </c>
      <c r="K986" s="12">
        <v>250.25</v>
      </c>
      <c r="L986" s="10"/>
    </row>
    <row r="987" spans="1:12" ht="18" customHeight="1" x14ac:dyDescent="0.2">
      <c r="A987" s="12" t="s">
        <v>59</v>
      </c>
      <c r="B987" s="12">
        <v>2021</v>
      </c>
      <c r="C987" s="12" t="s">
        <v>2</v>
      </c>
      <c r="D987" s="12" t="s">
        <v>53</v>
      </c>
      <c r="E987" s="12" t="s">
        <v>54</v>
      </c>
      <c r="F987" s="12" t="s">
        <v>55</v>
      </c>
      <c r="G987" s="12" t="s">
        <v>56</v>
      </c>
      <c r="H987" s="12" t="s">
        <v>57</v>
      </c>
      <c r="I987" s="12" t="s">
        <v>60</v>
      </c>
      <c r="J987" s="12">
        <v>223</v>
      </c>
      <c r="K987" s="12">
        <v>318.89</v>
      </c>
      <c r="L987" s="10"/>
    </row>
    <row r="988" spans="1:12" ht="18" customHeight="1" x14ac:dyDescent="0.2">
      <c r="A988" s="12" t="s">
        <v>59</v>
      </c>
      <c r="B988" s="12">
        <v>2021</v>
      </c>
      <c r="C988" s="12" t="s">
        <v>2</v>
      </c>
      <c r="D988" s="12" t="s">
        <v>53</v>
      </c>
      <c r="E988" s="12" t="s">
        <v>54</v>
      </c>
      <c r="F988" s="12" t="s">
        <v>55</v>
      </c>
      <c r="G988" s="12" t="s">
        <v>56</v>
      </c>
      <c r="H988" s="12" t="s">
        <v>57</v>
      </c>
      <c r="I988" s="12" t="s">
        <v>60</v>
      </c>
      <c r="J988" s="12">
        <v>151</v>
      </c>
      <c r="K988" s="12">
        <v>215.93</v>
      </c>
      <c r="L988" s="10"/>
    </row>
    <row r="989" spans="1:12" ht="18" customHeight="1" x14ac:dyDescent="0.2">
      <c r="A989" s="12" t="s">
        <v>61</v>
      </c>
      <c r="B989" s="12">
        <v>2021</v>
      </c>
      <c r="C989" s="12" t="s">
        <v>2</v>
      </c>
      <c r="D989" s="12" t="s">
        <v>53</v>
      </c>
      <c r="E989" s="12" t="s">
        <v>54</v>
      </c>
      <c r="F989" s="12" t="s">
        <v>55</v>
      </c>
      <c r="G989" s="12" t="s">
        <v>56</v>
      </c>
      <c r="H989" s="12" t="s">
        <v>57</v>
      </c>
      <c r="I989" s="12" t="s">
        <v>58</v>
      </c>
      <c r="J989" s="12">
        <v>173</v>
      </c>
      <c r="K989" s="12">
        <v>247.39</v>
      </c>
      <c r="L989" s="10"/>
    </row>
    <row r="990" spans="1:12" ht="18" customHeight="1" x14ac:dyDescent="0.2">
      <c r="A990" s="12" t="s">
        <v>59</v>
      </c>
      <c r="B990" s="12">
        <v>2021</v>
      </c>
      <c r="C990" s="12" t="s">
        <v>2</v>
      </c>
      <c r="D990" s="12" t="s">
        <v>53</v>
      </c>
      <c r="E990" s="12" t="s">
        <v>54</v>
      </c>
      <c r="F990" s="12" t="s">
        <v>55</v>
      </c>
      <c r="G990" s="12" t="s">
        <v>56</v>
      </c>
      <c r="H990" s="12" t="s">
        <v>57</v>
      </c>
      <c r="I990" s="12" t="s">
        <v>58</v>
      </c>
      <c r="J990" s="12">
        <v>167</v>
      </c>
      <c r="K990" s="12">
        <v>238.81</v>
      </c>
      <c r="L990" s="10"/>
    </row>
    <row r="991" spans="1:12" ht="18" customHeight="1" x14ac:dyDescent="0.2">
      <c r="A991" s="12" t="s">
        <v>52</v>
      </c>
      <c r="B991" s="12">
        <v>2021</v>
      </c>
      <c r="C991" s="12" t="s">
        <v>2</v>
      </c>
      <c r="D991" s="12" t="s">
        <v>53</v>
      </c>
      <c r="E991" s="12" t="s">
        <v>54</v>
      </c>
      <c r="F991" s="12" t="s">
        <v>55</v>
      </c>
      <c r="G991" s="12" t="s">
        <v>56</v>
      </c>
      <c r="H991" s="12" t="s">
        <v>57</v>
      </c>
      <c r="I991" s="12" t="s">
        <v>60</v>
      </c>
      <c r="J991" s="12">
        <v>179</v>
      </c>
      <c r="K991" s="12">
        <v>255.97</v>
      </c>
      <c r="L991" s="10"/>
    </row>
    <row r="992" spans="1:12" ht="18" customHeight="1" x14ac:dyDescent="0.2">
      <c r="A992" s="12" t="s">
        <v>52</v>
      </c>
      <c r="B992" s="12">
        <v>2021</v>
      </c>
      <c r="C992" s="12" t="s">
        <v>2</v>
      </c>
      <c r="D992" s="12" t="s">
        <v>53</v>
      </c>
      <c r="E992" s="12" t="s">
        <v>54</v>
      </c>
      <c r="F992" s="12" t="s">
        <v>55</v>
      </c>
      <c r="G992" s="12" t="s">
        <v>56</v>
      </c>
      <c r="H992" s="12" t="s">
        <v>57</v>
      </c>
      <c r="I992" s="12" t="s">
        <v>60</v>
      </c>
      <c r="J992" s="12">
        <v>782</v>
      </c>
      <c r="K992" s="12">
        <v>1118.26</v>
      </c>
      <c r="L992" s="10"/>
    </row>
    <row r="993" spans="1:12" ht="18" customHeight="1" x14ac:dyDescent="0.2">
      <c r="A993" s="12" t="s">
        <v>61</v>
      </c>
      <c r="B993" s="12">
        <v>2021</v>
      </c>
      <c r="C993" s="12" t="s">
        <v>4</v>
      </c>
      <c r="D993" s="12" t="s">
        <v>53</v>
      </c>
      <c r="E993" s="12" t="s">
        <v>54</v>
      </c>
      <c r="F993" s="12" t="s">
        <v>55</v>
      </c>
      <c r="G993" s="12" t="s">
        <v>56</v>
      </c>
      <c r="H993" s="12" t="s">
        <v>57</v>
      </c>
      <c r="I993" s="12" t="s">
        <v>58</v>
      </c>
      <c r="J993" s="12">
        <v>146</v>
      </c>
      <c r="K993" s="12">
        <v>526.24</v>
      </c>
      <c r="L993" s="10"/>
    </row>
    <row r="994" spans="1:12" ht="18" customHeight="1" x14ac:dyDescent="0.2">
      <c r="A994" s="12" t="s">
        <v>52</v>
      </c>
      <c r="B994" s="12">
        <v>2021</v>
      </c>
      <c r="C994" s="12" t="s">
        <v>4</v>
      </c>
      <c r="D994" s="12" t="s">
        <v>53</v>
      </c>
      <c r="E994" s="12" t="s">
        <v>54</v>
      </c>
      <c r="F994" s="12" t="s">
        <v>55</v>
      </c>
      <c r="G994" s="12" t="s">
        <v>56</v>
      </c>
      <c r="H994" s="12" t="s">
        <v>57</v>
      </c>
      <c r="I994" s="12" t="s">
        <v>58</v>
      </c>
      <c r="J994" s="12">
        <v>140</v>
      </c>
      <c r="K994" s="12">
        <v>526.24</v>
      </c>
      <c r="L994" s="10"/>
    </row>
    <row r="995" spans="1:12" ht="18" customHeight="1" x14ac:dyDescent="0.2">
      <c r="A995" s="12" t="s">
        <v>52</v>
      </c>
      <c r="B995" s="12">
        <v>2021</v>
      </c>
      <c r="C995" s="12" t="s">
        <v>4</v>
      </c>
      <c r="D995" s="12" t="s">
        <v>53</v>
      </c>
      <c r="E995" s="12" t="s">
        <v>54</v>
      </c>
      <c r="F995" s="12" t="s">
        <v>55</v>
      </c>
      <c r="G995" s="12" t="s">
        <v>56</v>
      </c>
      <c r="H995" s="12" t="s">
        <v>57</v>
      </c>
      <c r="I995" s="12" t="s">
        <v>58</v>
      </c>
      <c r="J995" s="12">
        <v>134</v>
      </c>
      <c r="K995" s="12">
        <v>526.24</v>
      </c>
      <c r="L995" s="10"/>
    </row>
    <row r="996" spans="1:12" ht="18" customHeight="1" x14ac:dyDescent="0.2">
      <c r="A996" s="12" t="s">
        <v>52</v>
      </c>
      <c r="B996" s="12">
        <v>2021</v>
      </c>
      <c r="C996" s="12" t="s">
        <v>4</v>
      </c>
      <c r="D996" s="12" t="s">
        <v>53</v>
      </c>
      <c r="E996" s="12" t="s">
        <v>54</v>
      </c>
      <c r="F996" s="12" t="s">
        <v>55</v>
      </c>
      <c r="G996" s="12" t="s">
        <v>56</v>
      </c>
      <c r="H996" s="12" t="s">
        <v>57</v>
      </c>
      <c r="I996" s="12" t="s">
        <v>60</v>
      </c>
      <c r="J996" s="12">
        <v>164</v>
      </c>
      <c r="K996" s="12">
        <v>234.51999999999998</v>
      </c>
      <c r="L996" s="10"/>
    </row>
    <row r="997" spans="1:12" ht="18" customHeight="1" x14ac:dyDescent="0.2">
      <c r="A997" s="12" t="s">
        <v>62</v>
      </c>
      <c r="B997" s="12">
        <v>2021</v>
      </c>
      <c r="C997" s="12" t="s">
        <v>4</v>
      </c>
      <c r="D997" s="12" t="s">
        <v>53</v>
      </c>
      <c r="E997" s="12" t="s">
        <v>54</v>
      </c>
      <c r="F997" s="12" t="s">
        <v>55</v>
      </c>
      <c r="G997" s="12" t="s">
        <v>56</v>
      </c>
      <c r="H997" s="12" t="s">
        <v>57</v>
      </c>
      <c r="I997" s="12" t="s">
        <v>60</v>
      </c>
      <c r="J997" s="12">
        <v>212</v>
      </c>
      <c r="K997" s="12">
        <v>303.15999999999997</v>
      </c>
      <c r="L997" s="10"/>
    </row>
    <row r="998" spans="1:12" ht="18" customHeight="1" x14ac:dyDescent="0.2">
      <c r="A998" s="12" t="s">
        <v>59</v>
      </c>
      <c r="B998" s="12">
        <v>2021</v>
      </c>
      <c r="C998" s="12" t="s">
        <v>4</v>
      </c>
      <c r="D998" s="12" t="s">
        <v>53</v>
      </c>
      <c r="E998" s="12" t="s">
        <v>54</v>
      </c>
      <c r="F998" s="12" t="s">
        <v>55</v>
      </c>
      <c r="G998" s="12" t="s">
        <v>56</v>
      </c>
      <c r="H998" s="12" t="s">
        <v>57</v>
      </c>
      <c r="I998" s="12" t="s">
        <v>60</v>
      </c>
      <c r="J998" s="12">
        <v>140</v>
      </c>
      <c r="K998" s="12">
        <v>200.2</v>
      </c>
      <c r="L998" s="10"/>
    </row>
    <row r="999" spans="1:12" ht="18" customHeight="1" x14ac:dyDescent="0.2">
      <c r="A999" s="12" t="s">
        <v>59</v>
      </c>
      <c r="B999" s="12">
        <v>2021</v>
      </c>
      <c r="C999" s="12" t="s">
        <v>4</v>
      </c>
      <c r="D999" s="12" t="s">
        <v>53</v>
      </c>
      <c r="E999" s="12" t="s">
        <v>54</v>
      </c>
      <c r="F999" s="12" t="s">
        <v>55</v>
      </c>
      <c r="G999" s="12" t="s">
        <v>56</v>
      </c>
      <c r="H999" s="12" t="s">
        <v>57</v>
      </c>
      <c r="I999" s="12" t="s">
        <v>60</v>
      </c>
      <c r="J999" s="12">
        <v>166</v>
      </c>
      <c r="K999" s="12">
        <v>237.38</v>
      </c>
      <c r="L999" s="10"/>
    </row>
    <row r="1000" spans="1:12" ht="18" customHeight="1" x14ac:dyDescent="0.2">
      <c r="A1000" s="12" t="s">
        <v>59</v>
      </c>
      <c r="B1000" s="12">
        <v>2021</v>
      </c>
      <c r="C1000" s="12" t="s">
        <v>4</v>
      </c>
      <c r="D1000" s="12" t="s">
        <v>53</v>
      </c>
      <c r="E1000" s="12" t="s">
        <v>54</v>
      </c>
      <c r="F1000" s="12" t="s">
        <v>55</v>
      </c>
      <c r="G1000" s="12" t="s">
        <v>56</v>
      </c>
      <c r="H1000" s="12" t="s">
        <v>57</v>
      </c>
      <c r="I1000" s="12" t="s">
        <v>60</v>
      </c>
      <c r="J1000" s="12">
        <v>214</v>
      </c>
      <c r="K1000" s="12">
        <v>306.02</v>
      </c>
      <c r="L1000" s="10"/>
    </row>
    <row r="1001" spans="1:12" ht="18" customHeight="1" x14ac:dyDescent="0.2">
      <c r="A1001" s="12" t="s">
        <v>62</v>
      </c>
      <c r="B1001" s="12">
        <v>2021</v>
      </c>
      <c r="C1001" s="12" t="s">
        <v>4</v>
      </c>
      <c r="D1001" s="12" t="s">
        <v>53</v>
      </c>
      <c r="E1001" s="12" t="s">
        <v>54</v>
      </c>
      <c r="F1001" s="12" t="s">
        <v>55</v>
      </c>
      <c r="G1001" s="12" t="s">
        <v>56</v>
      </c>
      <c r="H1001" s="12" t="s">
        <v>57</v>
      </c>
      <c r="I1001" s="12" t="s">
        <v>60</v>
      </c>
      <c r="J1001" s="12">
        <v>142</v>
      </c>
      <c r="K1001" s="12">
        <v>203.06</v>
      </c>
      <c r="L1001" s="10"/>
    </row>
    <row r="1002" spans="1:12" ht="18" customHeight="1" x14ac:dyDescent="0.2">
      <c r="A1002" s="12" t="s">
        <v>59</v>
      </c>
      <c r="B1002" s="12">
        <v>2021</v>
      </c>
      <c r="C1002" s="12" t="s">
        <v>4</v>
      </c>
      <c r="D1002" s="12" t="s">
        <v>53</v>
      </c>
      <c r="E1002" s="12" t="s">
        <v>54</v>
      </c>
      <c r="F1002" s="12" t="s">
        <v>55</v>
      </c>
      <c r="G1002" s="12" t="s">
        <v>56</v>
      </c>
      <c r="H1002" s="12" t="s">
        <v>57</v>
      </c>
      <c r="I1002" s="12" t="s">
        <v>60</v>
      </c>
      <c r="J1002" s="12">
        <v>144</v>
      </c>
      <c r="K1002" s="12">
        <v>526.24</v>
      </c>
      <c r="L1002" s="10"/>
    </row>
    <row r="1003" spans="1:12" ht="18" customHeight="1" x14ac:dyDescent="0.2">
      <c r="A1003" s="12" t="s">
        <v>59</v>
      </c>
      <c r="B1003" s="12">
        <v>2021</v>
      </c>
      <c r="C1003" s="12" t="s">
        <v>4</v>
      </c>
      <c r="D1003" s="12" t="s">
        <v>53</v>
      </c>
      <c r="E1003" s="12" t="s">
        <v>54</v>
      </c>
      <c r="F1003" s="12" t="s">
        <v>55</v>
      </c>
      <c r="G1003" s="12" t="s">
        <v>56</v>
      </c>
      <c r="H1003" s="12" t="s">
        <v>57</v>
      </c>
      <c r="I1003" s="12" t="s">
        <v>60</v>
      </c>
      <c r="J1003" s="12">
        <v>138</v>
      </c>
      <c r="K1003" s="12">
        <v>526.24</v>
      </c>
      <c r="L1003" s="10"/>
    </row>
    <row r="1004" spans="1:12" ht="18" customHeight="1" x14ac:dyDescent="0.2">
      <c r="A1004" s="12" t="s">
        <v>63</v>
      </c>
      <c r="B1004" s="12">
        <v>2021</v>
      </c>
      <c r="C1004" s="12" t="s">
        <v>4</v>
      </c>
      <c r="D1004" s="12" t="s">
        <v>53</v>
      </c>
      <c r="E1004" s="12" t="s">
        <v>54</v>
      </c>
      <c r="F1004" s="12" t="s">
        <v>55</v>
      </c>
      <c r="G1004" s="12" t="s">
        <v>56</v>
      </c>
      <c r="H1004" s="12" t="s">
        <v>57</v>
      </c>
      <c r="I1004" s="12" t="s">
        <v>60</v>
      </c>
      <c r="J1004" s="12">
        <v>132</v>
      </c>
      <c r="K1004" s="12">
        <v>526.24</v>
      </c>
      <c r="L1004" s="10"/>
    </row>
    <row r="1005" spans="1:12" ht="18" customHeight="1" x14ac:dyDescent="0.2">
      <c r="A1005" s="12" t="s">
        <v>52</v>
      </c>
      <c r="B1005" s="12">
        <v>2021</v>
      </c>
      <c r="C1005" s="12" t="s">
        <v>4</v>
      </c>
      <c r="D1005" s="12" t="s">
        <v>53</v>
      </c>
      <c r="E1005" s="12" t="s">
        <v>54</v>
      </c>
      <c r="F1005" s="12" t="s">
        <v>55</v>
      </c>
      <c r="G1005" s="12" t="s">
        <v>56</v>
      </c>
      <c r="H1005" s="12" t="s">
        <v>57</v>
      </c>
      <c r="I1005" s="12" t="s">
        <v>60</v>
      </c>
      <c r="J1005" s="12">
        <v>688</v>
      </c>
      <c r="K1005" s="12">
        <v>983.83999999999992</v>
      </c>
      <c r="L1005" s="10"/>
    </row>
    <row r="1006" spans="1:12" ht="18" customHeight="1" x14ac:dyDescent="0.2">
      <c r="A1006" s="12" t="s">
        <v>61</v>
      </c>
      <c r="B1006" s="12">
        <v>2021</v>
      </c>
      <c r="C1006" s="12" t="s">
        <v>4</v>
      </c>
      <c r="D1006" s="12" t="s">
        <v>53</v>
      </c>
      <c r="E1006" s="12" t="s">
        <v>54</v>
      </c>
      <c r="F1006" s="12" t="s">
        <v>55</v>
      </c>
      <c r="G1006" s="12" t="s">
        <v>56</v>
      </c>
      <c r="H1006" s="12" t="s">
        <v>57</v>
      </c>
      <c r="I1006" s="12" t="s">
        <v>60</v>
      </c>
      <c r="J1006" s="12">
        <v>775</v>
      </c>
      <c r="K1006" s="12">
        <v>1108.25</v>
      </c>
      <c r="L1006" s="10"/>
    </row>
    <row r="1007" spans="1:12" ht="18" customHeight="1" x14ac:dyDescent="0.2">
      <c r="A1007" s="12" t="s">
        <v>59</v>
      </c>
      <c r="B1007" s="12">
        <v>2021</v>
      </c>
      <c r="C1007" s="12" t="s">
        <v>4</v>
      </c>
      <c r="D1007" s="12" t="s">
        <v>53</v>
      </c>
      <c r="E1007" s="12" t="s">
        <v>54</v>
      </c>
      <c r="F1007" s="12" t="s">
        <v>55</v>
      </c>
      <c r="G1007" s="12" t="s">
        <v>56</v>
      </c>
      <c r="H1007" s="12" t="s">
        <v>57</v>
      </c>
      <c r="I1007" s="12" t="s">
        <v>60</v>
      </c>
      <c r="J1007" s="12">
        <v>141</v>
      </c>
      <c r="K1007" s="12">
        <v>201.63</v>
      </c>
      <c r="L1007" s="10"/>
    </row>
    <row r="1008" spans="1:12" ht="18" customHeight="1" x14ac:dyDescent="0.2">
      <c r="A1008" s="12" t="s">
        <v>62</v>
      </c>
      <c r="B1008" s="12">
        <v>2021</v>
      </c>
      <c r="C1008" s="12" t="s">
        <v>4</v>
      </c>
      <c r="D1008" s="12" t="s">
        <v>53</v>
      </c>
      <c r="E1008" s="12" t="s">
        <v>54</v>
      </c>
      <c r="F1008" s="12" t="s">
        <v>55</v>
      </c>
      <c r="G1008" s="12" t="s">
        <v>56</v>
      </c>
      <c r="H1008" s="12" t="s">
        <v>57</v>
      </c>
      <c r="I1008" s="12" t="s">
        <v>60</v>
      </c>
      <c r="J1008" s="12">
        <v>135</v>
      </c>
      <c r="K1008" s="12">
        <v>193.05</v>
      </c>
      <c r="L1008" s="10"/>
    </row>
    <row r="1009" spans="1:12" ht="18" customHeight="1" x14ac:dyDescent="0.2">
      <c r="A1009" s="12" t="s">
        <v>61</v>
      </c>
      <c r="B1009" s="12">
        <v>2021</v>
      </c>
      <c r="C1009" s="12" t="s">
        <v>4</v>
      </c>
      <c r="D1009" s="12" t="s">
        <v>53</v>
      </c>
      <c r="E1009" s="12" t="s">
        <v>54</v>
      </c>
      <c r="F1009" s="12" t="s">
        <v>55</v>
      </c>
      <c r="G1009" s="12" t="s">
        <v>56</v>
      </c>
      <c r="H1009" s="12" t="s">
        <v>57</v>
      </c>
      <c r="I1009" s="12" t="s">
        <v>60</v>
      </c>
      <c r="J1009" s="12">
        <v>165</v>
      </c>
      <c r="K1009" s="12">
        <v>235.95</v>
      </c>
      <c r="L1009" s="10"/>
    </row>
    <row r="1010" spans="1:12" ht="18" customHeight="1" x14ac:dyDescent="0.2">
      <c r="A1010" s="12" t="s">
        <v>59</v>
      </c>
      <c r="B1010" s="12">
        <v>2021</v>
      </c>
      <c r="C1010" s="12" t="s">
        <v>4</v>
      </c>
      <c r="D1010" s="12" t="s">
        <v>53</v>
      </c>
      <c r="E1010" s="12" t="s">
        <v>54</v>
      </c>
      <c r="F1010" s="12" t="s">
        <v>55</v>
      </c>
      <c r="G1010" s="12" t="s">
        <v>56</v>
      </c>
      <c r="H1010" s="12" t="s">
        <v>57</v>
      </c>
      <c r="I1010" s="12" t="s">
        <v>60</v>
      </c>
      <c r="J1010" s="12">
        <v>761</v>
      </c>
      <c r="K1010" s="12">
        <v>526.24</v>
      </c>
      <c r="L1010" s="10"/>
    </row>
    <row r="1011" spans="1:12" ht="18" customHeight="1" x14ac:dyDescent="0.2">
      <c r="A1011" s="12" t="s">
        <v>52</v>
      </c>
      <c r="B1011" s="12">
        <v>2021</v>
      </c>
      <c r="C1011" s="12" t="s">
        <v>4</v>
      </c>
      <c r="D1011" s="12" t="s">
        <v>53</v>
      </c>
      <c r="E1011" s="12" t="s">
        <v>54</v>
      </c>
      <c r="F1011" s="12" t="s">
        <v>55</v>
      </c>
      <c r="G1011" s="12" t="s">
        <v>56</v>
      </c>
      <c r="H1011" s="12" t="s">
        <v>57</v>
      </c>
      <c r="I1011" s="12" t="s">
        <v>60</v>
      </c>
      <c r="J1011" s="12">
        <v>814</v>
      </c>
      <c r="K1011" s="12">
        <v>526.24</v>
      </c>
      <c r="L1011" s="10"/>
    </row>
    <row r="1012" spans="1:12" ht="18" customHeight="1" x14ac:dyDescent="0.2">
      <c r="A1012" s="12" t="s">
        <v>62</v>
      </c>
      <c r="B1012" s="12">
        <v>2021</v>
      </c>
      <c r="C1012" s="12" t="s">
        <v>4</v>
      </c>
      <c r="D1012" s="12" t="s">
        <v>53</v>
      </c>
      <c r="E1012" s="12" t="s">
        <v>54</v>
      </c>
      <c r="F1012" s="12" t="s">
        <v>55</v>
      </c>
      <c r="G1012" s="12" t="s">
        <v>56</v>
      </c>
      <c r="H1012" s="12" t="s">
        <v>57</v>
      </c>
      <c r="I1012" s="12" t="s">
        <v>60</v>
      </c>
      <c r="J1012" s="12">
        <v>169</v>
      </c>
      <c r="K1012" s="12">
        <v>241.67000000000002</v>
      </c>
      <c r="L1012" s="10"/>
    </row>
    <row r="1013" spans="1:12" ht="18" customHeight="1" x14ac:dyDescent="0.2">
      <c r="A1013" s="12" t="s">
        <v>63</v>
      </c>
      <c r="B1013" s="12">
        <v>2021</v>
      </c>
      <c r="C1013" s="12" t="s">
        <v>4</v>
      </c>
      <c r="D1013" s="12" t="s">
        <v>53</v>
      </c>
      <c r="E1013" s="12" t="s">
        <v>54</v>
      </c>
      <c r="F1013" s="12" t="s">
        <v>55</v>
      </c>
      <c r="G1013" s="12" t="s">
        <v>56</v>
      </c>
      <c r="H1013" s="12" t="s">
        <v>57</v>
      </c>
      <c r="I1013" s="12" t="s">
        <v>60</v>
      </c>
      <c r="J1013" s="12">
        <v>211</v>
      </c>
      <c r="K1013" s="12">
        <v>301.73</v>
      </c>
      <c r="L1013" s="10"/>
    </row>
    <row r="1014" spans="1:12" ht="18" customHeight="1" x14ac:dyDescent="0.2">
      <c r="A1014" s="12" t="s">
        <v>59</v>
      </c>
      <c r="B1014" s="12">
        <v>2021</v>
      </c>
      <c r="C1014" s="12" t="s">
        <v>4</v>
      </c>
      <c r="D1014" s="12" t="s">
        <v>53</v>
      </c>
      <c r="E1014" s="12" t="s">
        <v>54</v>
      </c>
      <c r="F1014" s="12" t="s">
        <v>55</v>
      </c>
      <c r="G1014" s="12" t="s">
        <v>56</v>
      </c>
      <c r="H1014" s="12" t="s">
        <v>57</v>
      </c>
      <c r="I1014" s="12" t="s">
        <v>60</v>
      </c>
      <c r="J1014" s="12">
        <v>139</v>
      </c>
      <c r="K1014" s="12">
        <v>198.76999999999998</v>
      </c>
      <c r="L1014" s="10"/>
    </row>
    <row r="1015" spans="1:12" ht="18" customHeight="1" x14ac:dyDescent="0.2">
      <c r="A1015" s="12" t="s">
        <v>52</v>
      </c>
      <c r="B1015" s="12">
        <v>2021</v>
      </c>
      <c r="C1015" s="12" t="s">
        <v>4</v>
      </c>
      <c r="D1015" s="12" t="s">
        <v>53</v>
      </c>
      <c r="E1015" s="12" t="s">
        <v>54</v>
      </c>
      <c r="F1015" s="12" t="s">
        <v>55</v>
      </c>
      <c r="G1015" s="12" t="s">
        <v>56</v>
      </c>
      <c r="H1015" s="12" t="s">
        <v>57</v>
      </c>
      <c r="I1015" s="12" t="s">
        <v>58</v>
      </c>
      <c r="J1015" s="12">
        <v>143</v>
      </c>
      <c r="K1015" s="12">
        <v>204.49</v>
      </c>
      <c r="L1015" s="10"/>
    </row>
    <row r="1016" spans="1:12" ht="18" customHeight="1" x14ac:dyDescent="0.2">
      <c r="A1016" s="12" t="s">
        <v>59</v>
      </c>
      <c r="B1016" s="12">
        <v>2021</v>
      </c>
      <c r="C1016" s="12" t="s">
        <v>4</v>
      </c>
      <c r="D1016" s="12" t="s">
        <v>53</v>
      </c>
      <c r="E1016" s="12" t="s">
        <v>54</v>
      </c>
      <c r="F1016" s="12" t="s">
        <v>55</v>
      </c>
      <c r="G1016" s="12" t="s">
        <v>56</v>
      </c>
      <c r="H1016" s="12" t="s">
        <v>57</v>
      </c>
      <c r="I1016" s="12" t="s">
        <v>58</v>
      </c>
      <c r="J1016" s="12">
        <v>137</v>
      </c>
      <c r="K1016" s="12">
        <v>195.91</v>
      </c>
      <c r="L1016" s="10"/>
    </row>
    <row r="1017" spans="1:12" ht="18" customHeight="1" x14ac:dyDescent="0.2">
      <c r="A1017" s="12" t="s">
        <v>62</v>
      </c>
      <c r="B1017" s="12">
        <v>2021</v>
      </c>
      <c r="C1017" s="12" t="s">
        <v>4</v>
      </c>
      <c r="D1017" s="12" t="s">
        <v>53</v>
      </c>
      <c r="E1017" s="12" t="s">
        <v>54</v>
      </c>
      <c r="F1017" s="12" t="s">
        <v>55</v>
      </c>
      <c r="G1017" s="12" t="s">
        <v>56</v>
      </c>
      <c r="H1017" s="12" t="s">
        <v>57</v>
      </c>
      <c r="I1017" s="12" t="s">
        <v>58</v>
      </c>
      <c r="J1017" s="12">
        <v>131</v>
      </c>
      <c r="K1017" s="12">
        <v>187.32999999999998</v>
      </c>
      <c r="L1017" s="10"/>
    </row>
    <row r="1018" spans="1:12" ht="18" customHeight="1" x14ac:dyDescent="0.2">
      <c r="A1018" s="12" t="s">
        <v>59</v>
      </c>
      <c r="B1018" s="12">
        <v>2021</v>
      </c>
      <c r="C1018" s="12" t="s">
        <v>4</v>
      </c>
      <c r="D1018" s="12" t="s">
        <v>53</v>
      </c>
      <c r="E1018" s="12" t="s">
        <v>54</v>
      </c>
      <c r="F1018" s="12" t="s">
        <v>55</v>
      </c>
      <c r="G1018" s="12" t="s">
        <v>56</v>
      </c>
      <c r="H1018" s="12" t="s">
        <v>57</v>
      </c>
      <c r="I1018" s="12" t="s">
        <v>60</v>
      </c>
      <c r="J1018" s="12">
        <v>167</v>
      </c>
      <c r="K1018" s="12">
        <v>238.81</v>
      </c>
      <c r="L1018" s="10"/>
    </row>
    <row r="1019" spans="1:12" ht="18" customHeight="1" x14ac:dyDescent="0.2">
      <c r="A1019" s="12" t="s">
        <v>59</v>
      </c>
      <c r="B1019" s="12">
        <v>2021</v>
      </c>
      <c r="C1019" s="12" t="s">
        <v>4</v>
      </c>
      <c r="D1019" s="12" t="s">
        <v>53</v>
      </c>
      <c r="E1019" s="12" t="s">
        <v>54</v>
      </c>
      <c r="F1019" s="12" t="s">
        <v>55</v>
      </c>
      <c r="G1019" s="12" t="s">
        <v>56</v>
      </c>
      <c r="H1019" s="12" t="s">
        <v>57</v>
      </c>
      <c r="I1019" s="12" t="s">
        <v>60</v>
      </c>
      <c r="J1019" s="12">
        <v>215</v>
      </c>
      <c r="K1019" s="12">
        <v>307.45</v>
      </c>
      <c r="L1019" s="10"/>
    </row>
    <row r="1020" spans="1:12" ht="18" customHeight="1" x14ac:dyDescent="0.2">
      <c r="A1020" s="12" t="s">
        <v>52</v>
      </c>
      <c r="B1020" s="12">
        <v>2021</v>
      </c>
      <c r="C1020" s="12" t="s">
        <v>4</v>
      </c>
      <c r="D1020" s="12" t="s">
        <v>53</v>
      </c>
      <c r="E1020" s="12" t="s">
        <v>54</v>
      </c>
      <c r="F1020" s="12" t="s">
        <v>55</v>
      </c>
      <c r="G1020" s="12" t="s">
        <v>56</v>
      </c>
      <c r="H1020" s="12" t="s">
        <v>57</v>
      </c>
      <c r="I1020" s="12" t="s">
        <v>60</v>
      </c>
      <c r="J1020" s="12">
        <v>784</v>
      </c>
      <c r="K1020" s="12">
        <v>1121.1199999999999</v>
      </c>
      <c r="L1020" s="10"/>
    </row>
    <row r="1021" spans="1:12" ht="18" customHeight="1" x14ac:dyDescent="0.2">
      <c r="A1021" s="12" t="s">
        <v>59</v>
      </c>
      <c r="B1021" s="12">
        <v>2021</v>
      </c>
      <c r="C1021" s="12" t="s">
        <v>10</v>
      </c>
      <c r="D1021" s="12" t="s">
        <v>53</v>
      </c>
      <c r="E1021" s="12" t="s">
        <v>54</v>
      </c>
      <c r="F1021" s="12" t="s">
        <v>55</v>
      </c>
      <c r="G1021" s="12" t="s">
        <v>56</v>
      </c>
      <c r="H1021" s="12" t="s">
        <v>57</v>
      </c>
      <c r="I1021" s="12" t="s">
        <v>60</v>
      </c>
      <c r="J1021" s="12">
        <v>134</v>
      </c>
      <c r="K1021" s="12">
        <v>182.24</v>
      </c>
      <c r="L1021" s="10"/>
    </row>
    <row r="1022" spans="1:12" ht="18" customHeight="1" x14ac:dyDescent="0.2">
      <c r="A1022" s="12" t="s">
        <v>52</v>
      </c>
      <c r="B1022" s="12">
        <v>2021</v>
      </c>
      <c r="C1022" s="12" t="s">
        <v>10</v>
      </c>
      <c r="D1022" s="12" t="s">
        <v>53</v>
      </c>
      <c r="E1022" s="12" t="s">
        <v>54</v>
      </c>
      <c r="F1022" s="12" t="s">
        <v>55</v>
      </c>
      <c r="G1022" s="12" t="s">
        <v>56</v>
      </c>
      <c r="H1022" s="12" t="s">
        <v>57</v>
      </c>
      <c r="I1022" s="12" t="s">
        <v>60</v>
      </c>
      <c r="J1022" s="12">
        <v>182</v>
      </c>
      <c r="K1022" s="12">
        <v>260.26</v>
      </c>
      <c r="L1022" s="10"/>
    </row>
    <row r="1023" spans="1:12" ht="18" customHeight="1" x14ac:dyDescent="0.2">
      <c r="A1023" s="12" t="s">
        <v>52</v>
      </c>
      <c r="B1023" s="12">
        <v>2021</v>
      </c>
      <c r="C1023" s="12" t="s">
        <v>10</v>
      </c>
      <c r="D1023" s="12" t="s">
        <v>53</v>
      </c>
      <c r="E1023" s="12" t="s">
        <v>54</v>
      </c>
      <c r="F1023" s="12" t="s">
        <v>55</v>
      </c>
      <c r="G1023" s="12" t="s">
        <v>56</v>
      </c>
      <c r="H1023" s="12" t="s">
        <v>57</v>
      </c>
      <c r="I1023" s="12" t="s">
        <v>60</v>
      </c>
      <c r="J1023" s="12">
        <v>136</v>
      </c>
      <c r="K1023" s="12">
        <v>194.48</v>
      </c>
      <c r="L1023" s="10"/>
    </row>
    <row r="1024" spans="1:12" ht="18" customHeight="1" x14ac:dyDescent="0.2">
      <c r="A1024" s="12" t="s">
        <v>52</v>
      </c>
      <c r="B1024" s="12">
        <v>2021</v>
      </c>
      <c r="C1024" s="12" t="s">
        <v>10</v>
      </c>
      <c r="D1024" s="12" t="s">
        <v>53</v>
      </c>
      <c r="E1024" s="12" t="s">
        <v>54</v>
      </c>
      <c r="F1024" s="12" t="s">
        <v>55</v>
      </c>
      <c r="G1024" s="12" t="s">
        <v>56</v>
      </c>
      <c r="H1024" s="12" t="s">
        <v>57</v>
      </c>
      <c r="I1024" s="12" t="s">
        <v>60</v>
      </c>
      <c r="J1024" s="12">
        <v>694</v>
      </c>
      <c r="K1024" s="12">
        <v>992.42000000000007</v>
      </c>
      <c r="L1024" s="10"/>
    </row>
    <row r="1025" spans="1:12" ht="18" customHeight="1" x14ac:dyDescent="0.2">
      <c r="A1025" s="12" t="s">
        <v>63</v>
      </c>
      <c r="B1025" s="12">
        <v>2021</v>
      </c>
      <c r="C1025" s="12" t="s">
        <v>10</v>
      </c>
      <c r="D1025" s="12" t="s">
        <v>53</v>
      </c>
      <c r="E1025" s="12" t="s">
        <v>54</v>
      </c>
      <c r="F1025" s="12" t="s">
        <v>55</v>
      </c>
      <c r="G1025" s="12" t="s">
        <v>56</v>
      </c>
      <c r="H1025" s="12" t="s">
        <v>57</v>
      </c>
      <c r="I1025" s="12" t="s">
        <v>60</v>
      </c>
      <c r="J1025" s="12">
        <v>727</v>
      </c>
      <c r="K1025" s="12">
        <v>1039.6100000000001</v>
      </c>
      <c r="L1025" s="10"/>
    </row>
    <row r="1026" spans="1:12" ht="18" customHeight="1" x14ac:dyDescent="0.2">
      <c r="A1026" s="12" t="s">
        <v>59</v>
      </c>
      <c r="B1026" s="12">
        <v>2021</v>
      </c>
      <c r="C1026" s="12" t="s">
        <v>10</v>
      </c>
      <c r="D1026" s="12" t="s">
        <v>53</v>
      </c>
      <c r="E1026" s="12" t="s">
        <v>54</v>
      </c>
      <c r="F1026" s="12" t="s">
        <v>55</v>
      </c>
      <c r="G1026" s="12" t="s">
        <v>56</v>
      </c>
      <c r="H1026" s="12" t="s">
        <v>57</v>
      </c>
      <c r="I1026" s="12" t="s">
        <v>60</v>
      </c>
      <c r="J1026" s="12">
        <v>135</v>
      </c>
      <c r="K1026" s="12">
        <v>193.05</v>
      </c>
      <c r="L1026" s="10"/>
    </row>
    <row r="1027" spans="1:12" ht="18" customHeight="1" x14ac:dyDescent="0.2">
      <c r="A1027" s="12" t="s">
        <v>63</v>
      </c>
      <c r="B1027" s="12">
        <v>2021</v>
      </c>
      <c r="C1027" s="12" t="s">
        <v>10</v>
      </c>
      <c r="D1027" s="12" t="s">
        <v>53</v>
      </c>
      <c r="E1027" s="12" t="s">
        <v>54</v>
      </c>
      <c r="F1027" s="12" t="s">
        <v>55</v>
      </c>
      <c r="G1027" s="12" t="s">
        <v>56</v>
      </c>
      <c r="H1027" s="12" t="s">
        <v>57</v>
      </c>
      <c r="I1027" s="12" t="s">
        <v>60</v>
      </c>
      <c r="J1027" s="12">
        <v>766</v>
      </c>
      <c r="K1027" s="12">
        <v>526.24</v>
      </c>
      <c r="L1027" s="10"/>
    </row>
    <row r="1028" spans="1:12" ht="18" customHeight="1" x14ac:dyDescent="0.2">
      <c r="A1028" s="12" t="s">
        <v>52</v>
      </c>
      <c r="B1028" s="12">
        <v>2021</v>
      </c>
      <c r="C1028" s="12" t="s">
        <v>10</v>
      </c>
      <c r="D1028" s="12" t="s">
        <v>53</v>
      </c>
      <c r="E1028" s="12" t="s">
        <v>54</v>
      </c>
      <c r="F1028" s="12" t="s">
        <v>55</v>
      </c>
      <c r="G1028" s="12" t="s">
        <v>56</v>
      </c>
      <c r="H1028" s="12" t="s">
        <v>57</v>
      </c>
      <c r="I1028" s="12" t="s">
        <v>60</v>
      </c>
      <c r="J1028" s="12">
        <v>133</v>
      </c>
      <c r="K1028" s="12">
        <v>190.19</v>
      </c>
      <c r="L1028" s="10"/>
    </row>
    <row r="1029" spans="1:12" ht="18" customHeight="1" x14ac:dyDescent="0.2">
      <c r="A1029" s="12" t="s">
        <v>52</v>
      </c>
      <c r="B1029" s="12">
        <v>2021</v>
      </c>
      <c r="C1029" s="12" t="s">
        <v>10</v>
      </c>
      <c r="D1029" s="12" t="s">
        <v>53</v>
      </c>
      <c r="E1029" s="12" t="s">
        <v>54</v>
      </c>
      <c r="F1029" s="12" t="s">
        <v>55</v>
      </c>
      <c r="G1029" s="12" t="s">
        <v>56</v>
      </c>
      <c r="H1029" s="12" t="s">
        <v>57</v>
      </c>
      <c r="I1029" s="12" t="s">
        <v>60</v>
      </c>
      <c r="J1029" s="12">
        <v>181</v>
      </c>
      <c r="K1029" s="12">
        <v>258.83</v>
      </c>
      <c r="L1029" s="10"/>
    </row>
    <row r="1030" spans="1:12" ht="18" customHeight="1" x14ac:dyDescent="0.2">
      <c r="A1030" s="12" t="s">
        <v>59</v>
      </c>
      <c r="B1030" s="12">
        <v>2021</v>
      </c>
      <c r="C1030" s="12" t="s">
        <v>10</v>
      </c>
      <c r="D1030" s="12" t="s">
        <v>53</v>
      </c>
      <c r="E1030" s="12" t="s">
        <v>54</v>
      </c>
      <c r="F1030" s="12" t="s">
        <v>55</v>
      </c>
      <c r="G1030" s="12" t="s">
        <v>56</v>
      </c>
      <c r="H1030" s="12" t="s">
        <v>57</v>
      </c>
      <c r="I1030" s="12" t="s">
        <v>60</v>
      </c>
      <c r="J1030" s="12">
        <v>137</v>
      </c>
      <c r="K1030" s="12">
        <v>195.91</v>
      </c>
      <c r="L1030" s="10"/>
    </row>
    <row r="1031" spans="1:12" ht="18" customHeight="1" x14ac:dyDescent="0.2">
      <c r="A1031" s="12" t="s">
        <v>52</v>
      </c>
      <c r="B1031" s="12">
        <v>2021</v>
      </c>
      <c r="C1031" s="12" t="s">
        <v>10</v>
      </c>
      <c r="D1031" s="12" t="s">
        <v>53</v>
      </c>
      <c r="E1031" s="12" t="s">
        <v>54</v>
      </c>
      <c r="F1031" s="12" t="s">
        <v>55</v>
      </c>
      <c r="G1031" s="12" t="s">
        <v>56</v>
      </c>
      <c r="H1031" s="12" t="s">
        <v>57</v>
      </c>
      <c r="I1031" s="12" t="s">
        <v>60</v>
      </c>
      <c r="J1031" s="12">
        <v>179</v>
      </c>
      <c r="K1031" s="12">
        <v>255.97</v>
      </c>
      <c r="L1031" s="10"/>
    </row>
    <row r="1032" spans="1:12" ht="18" customHeight="1" x14ac:dyDescent="0.2">
      <c r="A1032" s="12" t="s">
        <v>59</v>
      </c>
      <c r="B1032" s="12">
        <v>2021</v>
      </c>
      <c r="C1032" s="12" t="s">
        <v>9</v>
      </c>
      <c r="D1032" s="12" t="s">
        <v>53</v>
      </c>
      <c r="E1032" s="12" t="s">
        <v>54</v>
      </c>
      <c r="F1032" s="12" t="s">
        <v>55</v>
      </c>
      <c r="G1032" s="12" t="s">
        <v>56</v>
      </c>
      <c r="H1032" s="12" t="s">
        <v>57</v>
      </c>
      <c r="I1032" s="12" t="s">
        <v>60</v>
      </c>
      <c r="J1032" s="12">
        <v>140</v>
      </c>
      <c r="K1032" s="12">
        <v>190.4</v>
      </c>
      <c r="L1032" s="10"/>
    </row>
    <row r="1033" spans="1:12" ht="18" customHeight="1" x14ac:dyDescent="0.2">
      <c r="A1033" s="12" t="s">
        <v>61</v>
      </c>
      <c r="B1033" s="12">
        <v>2021</v>
      </c>
      <c r="C1033" s="12" t="s">
        <v>9</v>
      </c>
      <c r="D1033" s="12" t="s">
        <v>53</v>
      </c>
      <c r="E1033" s="12" t="s">
        <v>54</v>
      </c>
      <c r="F1033" s="12" t="s">
        <v>55</v>
      </c>
      <c r="G1033" s="12" t="s">
        <v>56</v>
      </c>
      <c r="H1033" s="12" t="s">
        <v>57</v>
      </c>
      <c r="I1033" s="12" t="s">
        <v>60</v>
      </c>
      <c r="J1033" s="12">
        <v>188</v>
      </c>
      <c r="K1033" s="12">
        <v>268.84000000000003</v>
      </c>
      <c r="L1033" s="10"/>
    </row>
    <row r="1034" spans="1:12" ht="18" customHeight="1" x14ac:dyDescent="0.2">
      <c r="A1034" s="12" t="s">
        <v>59</v>
      </c>
      <c r="B1034" s="12">
        <v>2021</v>
      </c>
      <c r="C1034" s="12" t="s">
        <v>9</v>
      </c>
      <c r="D1034" s="12" t="s">
        <v>53</v>
      </c>
      <c r="E1034" s="12" t="s">
        <v>54</v>
      </c>
      <c r="F1034" s="12" t="s">
        <v>55</v>
      </c>
      <c r="G1034" s="12" t="s">
        <v>56</v>
      </c>
      <c r="H1034" s="12" t="s">
        <v>57</v>
      </c>
      <c r="I1034" s="12" t="s">
        <v>60</v>
      </c>
      <c r="J1034" s="12">
        <v>142</v>
      </c>
      <c r="K1034" s="12">
        <v>203.06</v>
      </c>
      <c r="L1034" s="10"/>
    </row>
    <row r="1035" spans="1:12" ht="18" customHeight="1" x14ac:dyDescent="0.2">
      <c r="A1035" s="12" t="s">
        <v>61</v>
      </c>
      <c r="B1035" s="12">
        <v>2021</v>
      </c>
      <c r="C1035" s="12" t="s">
        <v>9</v>
      </c>
      <c r="D1035" s="12" t="s">
        <v>53</v>
      </c>
      <c r="E1035" s="12" t="s">
        <v>54</v>
      </c>
      <c r="F1035" s="12" t="s">
        <v>55</v>
      </c>
      <c r="G1035" s="12" t="s">
        <v>56</v>
      </c>
      <c r="H1035" s="12" t="s">
        <v>57</v>
      </c>
      <c r="I1035" s="12" t="s">
        <v>60</v>
      </c>
      <c r="J1035" s="12">
        <v>184</v>
      </c>
      <c r="K1035" s="12">
        <v>263.12</v>
      </c>
      <c r="L1035" s="10"/>
    </row>
    <row r="1036" spans="1:12" ht="18" customHeight="1" x14ac:dyDescent="0.2">
      <c r="A1036" s="12" t="s">
        <v>59</v>
      </c>
      <c r="B1036" s="12">
        <v>2021</v>
      </c>
      <c r="C1036" s="12" t="s">
        <v>9</v>
      </c>
      <c r="D1036" s="12" t="s">
        <v>53</v>
      </c>
      <c r="E1036" s="12" t="s">
        <v>54</v>
      </c>
      <c r="F1036" s="12" t="s">
        <v>55</v>
      </c>
      <c r="G1036" s="12" t="s">
        <v>56</v>
      </c>
      <c r="H1036" s="12" t="s">
        <v>57</v>
      </c>
      <c r="I1036" s="12" t="s">
        <v>58</v>
      </c>
      <c r="J1036" s="12">
        <v>312</v>
      </c>
      <c r="K1036" s="12">
        <v>526.24</v>
      </c>
      <c r="L1036" s="10"/>
    </row>
    <row r="1037" spans="1:12" ht="18" customHeight="1" x14ac:dyDescent="0.2">
      <c r="A1037" s="12" t="s">
        <v>63</v>
      </c>
      <c r="B1037" s="12">
        <v>2021</v>
      </c>
      <c r="C1037" s="12" t="s">
        <v>9</v>
      </c>
      <c r="D1037" s="12" t="s">
        <v>53</v>
      </c>
      <c r="E1037" s="12" t="s">
        <v>54</v>
      </c>
      <c r="F1037" s="12" t="s">
        <v>55</v>
      </c>
      <c r="G1037" s="12" t="s">
        <v>56</v>
      </c>
      <c r="H1037" s="12" t="s">
        <v>57</v>
      </c>
      <c r="I1037" s="12" t="s">
        <v>60</v>
      </c>
      <c r="J1037" s="12">
        <v>693</v>
      </c>
      <c r="K1037" s="12">
        <v>990.99</v>
      </c>
      <c r="L1037" s="10"/>
    </row>
    <row r="1038" spans="1:12" ht="18" customHeight="1" x14ac:dyDescent="0.2">
      <c r="A1038" s="12" t="s">
        <v>61</v>
      </c>
      <c r="B1038" s="12">
        <v>2021</v>
      </c>
      <c r="C1038" s="12" t="s">
        <v>9</v>
      </c>
      <c r="D1038" s="12" t="s">
        <v>53</v>
      </c>
      <c r="E1038" s="12" t="s">
        <v>54</v>
      </c>
      <c r="F1038" s="12" t="s">
        <v>55</v>
      </c>
      <c r="G1038" s="12" t="s">
        <v>56</v>
      </c>
      <c r="H1038" s="12" t="s">
        <v>57</v>
      </c>
      <c r="I1038" s="12" t="s">
        <v>60</v>
      </c>
      <c r="J1038" s="12">
        <v>726</v>
      </c>
      <c r="K1038" s="12">
        <v>1038.18</v>
      </c>
      <c r="L1038" s="10"/>
    </row>
    <row r="1039" spans="1:12" ht="18" customHeight="1" x14ac:dyDescent="0.2">
      <c r="A1039" s="12" t="s">
        <v>61</v>
      </c>
      <c r="B1039" s="12">
        <v>2021</v>
      </c>
      <c r="C1039" s="12" t="s">
        <v>9</v>
      </c>
      <c r="D1039" s="12" t="s">
        <v>53</v>
      </c>
      <c r="E1039" s="12" t="s">
        <v>54</v>
      </c>
      <c r="F1039" s="12" t="s">
        <v>55</v>
      </c>
      <c r="G1039" s="12" t="s">
        <v>56</v>
      </c>
      <c r="H1039" s="12" t="s">
        <v>57</v>
      </c>
      <c r="I1039" s="12" t="s">
        <v>60</v>
      </c>
      <c r="J1039" s="12">
        <v>141</v>
      </c>
      <c r="K1039" s="12">
        <v>201.63</v>
      </c>
      <c r="L1039" s="10"/>
    </row>
    <row r="1040" spans="1:12" ht="18" customHeight="1" x14ac:dyDescent="0.2">
      <c r="A1040" s="12" t="s">
        <v>59</v>
      </c>
      <c r="B1040" s="12">
        <v>2021</v>
      </c>
      <c r="C1040" s="12" t="s">
        <v>9</v>
      </c>
      <c r="D1040" s="12" t="s">
        <v>53</v>
      </c>
      <c r="E1040" s="12" t="s">
        <v>54</v>
      </c>
      <c r="F1040" s="12" t="s">
        <v>55</v>
      </c>
      <c r="G1040" s="12" t="s">
        <v>56</v>
      </c>
      <c r="H1040" s="12" t="s">
        <v>57</v>
      </c>
      <c r="I1040" s="12" t="s">
        <v>60</v>
      </c>
      <c r="J1040" s="12">
        <v>765</v>
      </c>
      <c r="K1040" s="12">
        <v>526.24</v>
      </c>
      <c r="L1040" s="10"/>
    </row>
    <row r="1041" spans="1:12" ht="18" customHeight="1" x14ac:dyDescent="0.2">
      <c r="A1041" s="12" t="s">
        <v>59</v>
      </c>
      <c r="B1041" s="12">
        <v>2021</v>
      </c>
      <c r="C1041" s="12" t="s">
        <v>9</v>
      </c>
      <c r="D1041" s="12" t="s">
        <v>53</v>
      </c>
      <c r="E1041" s="12" t="s">
        <v>54</v>
      </c>
      <c r="F1041" s="12" t="s">
        <v>55</v>
      </c>
      <c r="G1041" s="12" t="s">
        <v>56</v>
      </c>
      <c r="H1041" s="12" t="s">
        <v>57</v>
      </c>
      <c r="I1041" s="12" t="s">
        <v>60</v>
      </c>
      <c r="J1041" s="12">
        <v>139</v>
      </c>
      <c r="K1041" s="12">
        <v>198.76999999999998</v>
      </c>
      <c r="L1041" s="10"/>
    </row>
    <row r="1042" spans="1:12" ht="18" customHeight="1" x14ac:dyDescent="0.2">
      <c r="A1042" s="12" t="s">
        <v>59</v>
      </c>
      <c r="B1042" s="12">
        <v>2021</v>
      </c>
      <c r="C1042" s="12" t="s">
        <v>9</v>
      </c>
      <c r="D1042" s="12" t="s">
        <v>53</v>
      </c>
      <c r="E1042" s="12" t="s">
        <v>54</v>
      </c>
      <c r="F1042" s="12" t="s">
        <v>55</v>
      </c>
      <c r="G1042" s="12" t="s">
        <v>56</v>
      </c>
      <c r="H1042" s="12" t="s">
        <v>57</v>
      </c>
      <c r="I1042" s="12" t="s">
        <v>60</v>
      </c>
      <c r="J1042" s="12">
        <v>187</v>
      </c>
      <c r="K1042" s="12">
        <v>267.40999999999997</v>
      </c>
      <c r="L1042" s="10"/>
    </row>
    <row r="1043" spans="1:12" ht="18" customHeight="1" x14ac:dyDescent="0.2">
      <c r="A1043" s="12" t="s">
        <v>59</v>
      </c>
      <c r="B1043" s="12">
        <v>2021</v>
      </c>
      <c r="C1043" s="12" t="s">
        <v>9</v>
      </c>
      <c r="D1043" s="12" t="s">
        <v>53</v>
      </c>
      <c r="E1043" s="12" t="s">
        <v>54</v>
      </c>
      <c r="F1043" s="12" t="s">
        <v>55</v>
      </c>
      <c r="G1043" s="12" t="s">
        <v>56</v>
      </c>
      <c r="H1043" s="12" t="s">
        <v>57</v>
      </c>
      <c r="I1043" s="12" t="s">
        <v>58</v>
      </c>
      <c r="J1043" s="12">
        <v>311</v>
      </c>
      <c r="K1043" s="12">
        <v>444.73</v>
      </c>
      <c r="L1043" s="10"/>
    </row>
    <row r="1044" spans="1:12" ht="18" customHeight="1" x14ac:dyDescent="0.2">
      <c r="A1044" s="12" t="s">
        <v>62</v>
      </c>
      <c r="B1044" s="12">
        <v>2021</v>
      </c>
      <c r="C1044" s="12" t="s">
        <v>9</v>
      </c>
      <c r="D1044" s="12" t="s">
        <v>53</v>
      </c>
      <c r="E1044" s="12" t="s">
        <v>54</v>
      </c>
      <c r="F1044" s="12" t="s">
        <v>55</v>
      </c>
      <c r="G1044" s="12" t="s">
        <v>56</v>
      </c>
      <c r="H1044" s="12" t="s">
        <v>57</v>
      </c>
      <c r="I1044" s="12" t="s">
        <v>60</v>
      </c>
      <c r="J1044" s="12">
        <v>185</v>
      </c>
      <c r="K1044" s="12">
        <v>264.55</v>
      </c>
      <c r="L1044" s="10"/>
    </row>
    <row r="1045" spans="1:12" ht="18" customHeight="1" x14ac:dyDescent="0.2">
      <c r="A1045" s="12" t="s">
        <v>52</v>
      </c>
      <c r="B1045" s="12">
        <v>2021</v>
      </c>
      <c r="C1045" s="12" t="s">
        <v>8</v>
      </c>
      <c r="D1045" s="12" t="s">
        <v>53</v>
      </c>
      <c r="E1045" s="12" t="s">
        <v>54</v>
      </c>
      <c r="F1045" s="12" t="s">
        <v>55</v>
      </c>
      <c r="G1045" s="12" t="s">
        <v>56</v>
      </c>
      <c r="H1045" s="12" t="s">
        <v>57</v>
      </c>
      <c r="I1045" s="12" t="s">
        <v>58</v>
      </c>
      <c r="J1045" s="12">
        <v>326</v>
      </c>
      <c r="K1045" s="12">
        <v>466.18</v>
      </c>
      <c r="L1045" s="10"/>
    </row>
    <row r="1046" spans="1:12" ht="18" customHeight="1" x14ac:dyDescent="0.2">
      <c r="A1046" s="12" t="s">
        <v>61</v>
      </c>
      <c r="B1046" s="12">
        <v>2021</v>
      </c>
      <c r="C1046" s="12" t="s">
        <v>8</v>
      </c>
      <c r="D1046" s="12" t="s">
        <v>53</v>
      </c>
      <c r="E1046" s="12" t="s">
        <v>54</v>
      </c>
      <c r="F1046" s="12" t="s">
        <v>55</v>
      </c>
      <c r="G1046" s="12" t="s">
        <v>56</v>
      </c>
      <c r="H1046" s="12" t="s">
        <v>57</v>
      </c>
      <c r="I1046" s="12" t="s">
        <v>58</v>
      </c>
      <c r="J1046" s="12">
        <v>320</v>
      </c>
      <c r="K1046" s="12">
        <v>457.6</v>
      </c>
      <c r="L1046" s="10"/>
    </row>
    <row r="1047" spans="1:12" ht="18" customHeight="1" x14ac:dyDescent="0.2">
      <c r="A1047" s="12" t="s">
        <v>52</v>
      </c>
      <c r="B1047" s="12">
        <v>2021</v>
      </c>
      <c r="C1047" s="12" t="s">
        <v>8</v>
      </c>
      <c r="D1047" s="12" t="s">
        <v>53</v>
      </c>
      <c r="E1047" s="12" t="s">
        <v>54</v>
      </c>
      <c r="F1047" s="12" t="s">
        <v>55</v>
      </c>
      <c r="G1047" s="12" t="s">
        <v>56</v>
      </c>
      <c r="H1047" s="12" t="s">
        <v>57</v>
      </c>
      <c r="I1047" s="12" t="s">
        <v>58</v>
      </c>
      <c r="J1047" s="12">
        <v>314</v>
      </c>
      <c r="K1047" s="12">
        <v>449.02</v>
      </c>
      <c r="L1047" s="10"/>
    </row>
    <row r="1048" spans="1:12" ht="18" customHeight="1" x14ac:dyDescent="0.2">
      <c r="A1048" s="12" t="s">
        <v>61</v>
      </c>
      <c r="B1048" s="12">
        <v>2021</v>
      </c>
      <c r="C1048" s="12" t="s">
        <v>8</v>
      </c>
      <c r="D1048" s="12" t="s">
        <v>53</v>
      </c>
      <c r="E1048" s="12" t="s">
        <v>54</v>
      </c>
      <c r="F1048" s="12" t="s">
        <v>55</v>
      </c>
      <c r="G1048" s="12" t="s">
        <v>56</v>
      </c>
      <c r="H1048" s="12" t="s">
        <v>57</v>
      </c>
      <c r="I1048" s="12" t="s">
        <v>60</v>
      </c>
      <c r="J1048" s="12">
        <v>146</v>
      </c>
      <c r="K1048" s="12">
        <v>198.56</v>
      </c>
      <c r="L1048" s="10"/>
    </row>
    <row r="1049" spans="1:12" ht="18" customHeight="1" x14ac:dyDescent="0.2">
      <c r="A1049" s="12" t="s">
        <v>52</v>
      </c>
      <c r="B1049" s="12">
        <v>2021</v>
      </c>
      <c r="C1049" s="12" t="s">
        <v>8</v>
      </c>
      <c r="D1049" s="12" t="s">
        <v>53</v>
      </c>
      <c r="E1049" s="12" t="s">
        <v>54</v>
      </c>
      <c r="F1049" s="12" t="s">
        <v>55</v>
      </c>
      <c r="G1049" s="12" t="s">
        <v>56</v>
      </c>
      <c r="H1049" s="12" t="s">
        <v>57</v>
      </c>
      <c r="I1049" s="12" t="s">
        <v>60</v>
      </c>
      <c r="J1049" s="12">
        <v>194</v>
      </c>
      <c r="K1049" s="12">
        <v>277.42</v>
      </c>
      <c r="L1049" s="10"/>
    </row>
    <row r="1050" spans="1:12" ht="18" customHeight="1" x14ac:dyDescent="0.2">
      <c r="A1050" s="12" t="s">
        <v>52</v>
      </c>
      <c r="B1050" s="12">
        <v>2021</v>
      </c>
      <c r="C1050" s="12" t="s">
        <v>8</v>
      </c>
      <c r="D1050" s="12" t="s">
        <v>53</v>
      </c>
      <c r="E1050" s="12" t="s">
        <v>54</v>
      </c>
      <c r="F1050" s="12" t="s">
        <v>55</v>
      </c>
      <c r="G1050" s="12" t="s">
        <v>56</v>
      </c>
      <c r="H1050" s="12" t="s">
        <v>57</v>
      </c>
      <c r="I1050" s="12" t="s">
        <v>60</v>
      </c>
      <c r="J1050" s="12">
        <v>190</v>
      </c>
      <c r="K1050" s="12">
        <v>271.7</v>
      </c>
      <c r="L1050" s="10"/>
    </row>
    <row r="1051" spans="1:12" ht="18" customHeight="1" x14ac:dyDescent="0.2">
      <c r="A1051" s="12" t="s">
        <v>52</v>
      </c>
      <c r="B1051" s="12">
        <v>2021</v>
      </c>
      <c r="C1051" s="12" t="s">
        <v>8</v>
      </c>
      <c r="D1051" s="12" t="s">
        <v>53</v>
      </c>
      <c r="E1051" s="12" t="s">
        <v>54</v>
      </c>
      <c r="F1051" s="12" t="s">
        <v>55</v>
      </c>
      <c r="G1051" s="12" t="s">
        <v>56</v>
      </c>
      <c r="H1051" s="12" t="s">
        <v>57</v>
      </c>
      <c r="I1051" s="12" t="s">
        <v>60</v>
      </c>
      <c r="J1051" s="12">
        <v>364</v>
      </c>
      <c r="K1051" s="12">
        <v>520.52</v>
      </c>
      <c r="L1051" s="10"/>
    </row>
    <row r="1052" spans="1:12" ht="18" customHeight="1" x14ac:dyDescent="0.2">
      <c r="A1052" s="12" t="s">
        <v>52</v>
      </c>
      <c r="B1052" s="12">
        <v>2021</v>
      </c>
      <c r="C1052" s="12" t="s">
        <v>8</v>
      </c>
      <c r="D1052" s="12" t="s">
        <v>53</v>
      </c>
      <c r="E1052" s="12" t="s">
        <v>54</v>
      </c>
      <c r="F1052" s="12" t="s">
        <v>55</v>
      </c>
      <c r="G1052" s="12" t="s">
        <v>56</v>
      </c>
      <c r="H1052" s="12" t="s">
        <v>57</v>
      </c>
      <c r="I1052" s="12" t="s">
        <v>58</v>
      </c>
      <c r="J1052" s="12">
        <v>324</v>
      </c>
      <c r="K1052" s="12">
        <v>526.24</v>
      </c>
      <c r="L1052" s="10"/>
    </row>
    <row r="1053" spans="1:12" ht="18" customHeight="1" x14ac:dyDescent="0.2">
      <c r="A1053" s="12" t="s">
        <v>52</v>
      </c>
      <c r="B1053" s="12">
        <v>2021</v>
      </c>
      <c r="C1053" s="12" t="s">
        <v>8</v>
      </c>
      <c r="D1053" s="12" t="s">
        <v>53</v>
      </c>
      <c r="E1053" s="12" t="s">
        <v>54</v>
      </c>
      <c r="F1053" s="12" t="s">
        <v>55</v>
      </c>
      <c r="G1053" s="12" t="s">
        <v>56</v>
      </c>
      <c r="H1053" s="12" t="s">
        <v>57</v>
      </c>
      <c r="I1053" s="12" t="s">
        <v>58</v>
      </c>
      <c r="J1053" s="12">
        <v>318</v>
      </c>
      <c r="K1053" s="12">
        <v>526.24</v>
      </c>
      <c r="L1053" s="10"/>
    </row>
    <row r="1054" spans="1:12" ht="18" customHeight="1" x14ac:dyDescent="0.2">
      <c r="A1054" s="12" t="s">
        <v>59</v>
      </c>
      <c r="B1054" s="12">
        <v>2021</v>
      </c>
      <c r="C1054" s="12" t="s">
        <v>8</v>
      </c>
      <c r="D1054" s="12" t="s">
        <v>53</v>
      </c>
      <c r="E1054" s="12" t="s">
        <v>54</v>
      </c>
      <c r="F1054" s="12" t="s">
        <v>55</v>
      </c>
      <c r="G1054" s="12" t="s">
        <v>56</v>
      </c>
      <c r="H1054" s="12" t="s">
        <v>57</v>
      </c>
      <c r="I1054" s="12" t="s">
        <v>60</v>
      </c>
      <c r="J1054" s="12">
        <v>692</v>
      </c>
      <c r="K1054" s="12">
        <v>989.56</v>
      </c>
      <c r="L1054" s="10"/>
    </row>
    <row r="1055" spans="1:12" ht="18" customHeight="1" x14ac:dyDescent="0.2">
      <c r="A1055" s="12" t="s">
        <v>61</v>
      </c>
      <c r="B1055" s="12">
        <v>2021</v>
      </c>
      <c r="C1055" s="12" t="s">
        <v>8</v>
      </c>
      <c r="D1055" s="12" t="s">
        <v>53</v>
      </c>
      <c r="E1055" s="12" t="s">
        <v>54</v>
      </c>
      <c r="F1055" s="12" t="s">
        <v>55</v>
      </c>
      <c r="G1055" s="12" t="s">
        <v>56</v>
      </c>
      <c r="H1055" s="12" t="s">
        <v>57</v>
      </c>
      <c r="I1055" s="12" t="s">
        <v>60</v>
      </c>
      <c r="J1055" s="12">
        <v>725</v>
      </c>
      <c r="K1055" s="12">
        <v>1036.75</v>
      </c>
      <c r="L1055" s="10"/>
    </row>
    <row r="1056" spans="1:12" ht="18" customHeight="1" x14ac:dyDescent="0.2">
      <c r="A1056" s="12" t="s">
        <v>59</v>
      </c>
      <c r="B1056" s="12">
        <v>2021</v>
      </c>
      <c r="C1056" s="12" t="s">
        <v>8</v>
      </c>
      <c r="D1056" s="12" t="s">
        <v>53</v>
      </c>
      <c r="E1056" s="12" t="s">
        <v>54</v>
      </c>
      <c r="F1056" s="12" t="s">
        <v>55</v>
      </c>
      <c r="G1056" s="12" t="s">
        <v>56</v>
      </c>
      <c r="H1056" s="12" t="s">
        <v>57</v>
      </c>
      <c r="I1056" s="12" t="s">
        <v>60</v>
      </c>
      <c r="J1056" s="12">
        <v>778</v>
      </c>
      <c r="K1056" s="12">
        <v>1112.54</v>
      </c>
      <c r="L1056" s="10"/>
    </row>
    <row r="1057" spans="1:12" ht="18" customHeight="1" x14ac:dyDescent="0.2">
      <c r="A1057" s="12" t="s">
        <v>52</v>
      </c>
      <c r="B1057" s="12">
        <v>2021</v>
      </c>
      <c r="C1057" s="12" t="s">
        <v>8</v>
      </c>
      <c r="D1057" s="12" t="s">
        <v>53</v>
      </c>
      <c r="E1057" s="12" t="s">
        <v>54</v>
      </c>
      <c r="F1057" s="12" t="s">
        <v>55</v>
      </c>
      <c r="G1057" s="12" t="s">
        <v>56</v>
      </c>
      <c r="H1057" s="12" t="s">
        <v>57</v>
      </c>
      <c r="I1057" s="12" t="s">
        <v>58</v>
      </c>
      <c r="J1057" s="12">
        <v>327</v>
      </c>
      <c r="K1057" s="12">
        <v>467.61</v>
      </c>
      <c r="L1057" s="10"/>
    </row>
    <row r="1058" spans="1:12" ht="18" customHeight="1" x14ac:dyDescent="0.2">
      <c r="A1058" s="12" t="s">
        <v>61</v>
      </c>
      <c r="B1058" s="12">
        <v>2021</v>
      </c>
      <c r="C1058" s="12" t="s">
        <v>8</v>
      </c>
      <c r="D1058" s="12" t="s">
        <v>53</v>
      </c>
      <c r="E1058" s="12" t="s">
        <v>54</v>
      </c>
      <c r="F1058" s="12" t="s">
        <v>55</v>
      </c>
      <c r="G1058" s="12" t="s">
        <v>56</v>
      </c>
      <c r="H1058" s="12" t="s">
        <v>57</v>
      </c>
      <c r="I1058" s="12" t="s">
        <v>58</v>
      </c>
      <c r="J1058" s="12">
        <v>321</v>
      </c>
      <c r="K1058" s="12">
        <v>459.03</v>
      </c>
      <c r="L1058" s="10"/>
    </row>
    <row r="1059" spans="1:12" ht="18" customHeight="1" x14ac:dyDescent="0.2">
      <c r="A1059" s="12" t="s">
        <v>52</v>
      </c>
      <c r="B1059" s="12">
        <v>2021</v>
      </c>
      <c r="C1059" s="12" t="s">
        <v>8</v>
      </c>
      <c r="D1059" s="12" t="s">
        <v>53</v>
      </c>
      <c r="E1059" s="12" t="s">
        <v>54</v>
      </c>
      <c r="F1059" s="12" t="s">
        <v>55</v>
      </c>
      <c r="G1059" s="12" t="s">
        <v>56</v>
      </c>
      <c r="H1059" s="12" t="s">
        <v>57</v>
      </c>
      <c r="I1059" s="12" t="s">
        <v>58</v>
      </c>
      <c r="J1059" s="12">
        <v>315</v>
      </c>
      <c r="K1059" s="12">
        <v>450.45</v>
      </c>
      <c r="L1059" s="10"/>
    </row>
    <row r="1060" spans="1:12" ht="18" customHeight="1" x14ac:dyDescent="0.2">
      <c r="A1060" s="12" t="s">
        <v>59</v>
      </c>
      <c r="B1060" s="12">
        <v>2021</v>
      </c>
      <c r="C1060" s="12" t="s">
        <v>8</v>
      </c>
      <c r="D1060" s="12" t="s">
        <v>53</v>
      </c>
      <c r="E1060" s="12" t="s">
        <v>54</v>
      </c>
      <c r="F1060" s="12" t="s">
        <v>55</v>
      </c>
      <c r="G1060" s="12" t="s">
        <v>56</v>
      </c>
      <c r="H1060" s="12" t="s">
        <v>57</v>
      </c>
      <c r="I1060" s="12" t="s">
        <v>60</v>
      </c>
      <c r="J1060" s="12">
        <v>147</v>
      </c>
      <c r="K1060" s="12">
        <v>210.21</v>
      </c>
      <c r="L1060" s="10"/>
    </row>
    <row r="1061" spans="1:12" ht="18" customHeight="1" x14ac:dyDescent="0.2">
      <c r="A1061" s="12" t="s">
        <v>52</v>
      </c>
      <c r="B1061" s="12">
        <v>2021</v>
      </c>
      <c r="C1061" s="12" t="s">
        <v>8</v>
      </c>
      <c r="D1061" s="12" t="s">
        <v>53</v>
      </c>
      <c r="E1061" s="12" t="s">
        <v>54</v>
      </c>
      <c r="F1061" s="12" t="s">
        <v>55</v>
      </c>
      <c r="G1061" s="12" t="s">
        <v>56</v>
      </c>
      <c r="H1061" s="12" t="s">
        <v>57</v>
      </c>
      <c r="I1061" s="12" t="s">
        <v>60</v>
      </c>
      <c r="J1061" s="12">
        <v>145</v>
      </c>
      <c r="K1061" s="12">
        <v>207.35</v>
      </c>
      <c r="L1061" s="10"/>
    </row>
    <row r="1062" spans="1:12" ht="18" customHeight="1" x14ac:dyDescent="0.2">
      <c r="A1062" s="12" t="s">
        <v>52</v>
      </c>
      <c r="B1062" s="12">
        <v>2021</v>
      </c>
      <c r="C1062" s="12" t="s">
        <v>8</v>
      </c>
      <c r="D1062" s="12" t="s">
        <v>53</v>
      </c>
      <c r="E1062" s="12" t="s">
        <v>54</v>
      </c>
      <c r="F1062" s="12" t="s">
        <v>55</v>
      </c>
      <c r="G1062" s="12" t="s">
        <v>56</v>
      </c>
      <c r="H1062" s="12" t="s">
        <v>57</v>
      </c>
      <c r="I1062" s="12" t="s">
        <v>60</v>
      </c>
      <c r="J1062" s="12">
        <v>193</v>
      </c>
      <c r="K1062" s="12">
        <v>275.99</v>
      </c>
      <c r="L1062" s="10"/>
    </row>
    <row r="1063" spans="1:12" ht="18" customHeight="1" x14ac:dyDescent="0.2">
      <c r="A1063" s="12" t="s">
        <v>61</v>
      </c>
      <c r="B1063" s="12">
        <v>2021</v>
      </c>
      <c r="C1063" s="12" t="s">
        <v>8</v>
      </c>
      <c r="D1063" s="12" t="s">
        <v>53</v>
      </c>
      <c r="E1063" s="12" t="s">
        <v>54</v>
      </c>
      <c r="F1063" s="12" t="s">
        <v>55</v>
      </c>
      <c r="G1063" s="12" t="s">
        <v>56</v>
      </c>
      <c r="H1063" s="12" t="s">
        <v>57</v>
      </c>
      <c r="I1063" s="12" t="s">
        <v>58</v>
      </c>
      <c r="J1063" s="12">
        <v>323</v>
      </c>
      <c r="K1063" s="12">
        <v>461.89</v>
      </c>
      <c r="L1063" s="10"/>
    </row>
    <row r="1064" spans="1:12" ht="18" customHeight="1" x14ac:dyDescent="0.2">
      <c r="A1064" s="12" t="s">
        <v>52</v>
      </c>
      <c r="B1064" s="12">
        <v>2021</v>
      </c>
      <c r="C1064" s="12" t="s">
        <v>8</v>
      </c>
      <c r="D1064" s="12" t="s">
        <v>53</v>
      </c>
      <c r="E1064" s="12" t="s">
        <v>54</v>
      </c>
      <c r="F1064" s="12" t="s">
        <v>55</v>
      </c>
      <c r="G1064" s="12" t="s">
        <v>56</v>
      </c>
      <c r="H1064" s="12" t="s">
        <v>57</v>
      </c>
      <c r="I1064" s="12" t="s">
        <v>58</v>
      </c>
      <c r="J1064" s="12">
        <v>317</v>
      </c>
      <c r="K1064" s="12">
        <v>453.31</v>
      </c>
      <c r="L1064" s="10"/>
    </row>
    <row r="1065" spans="1:12" ht="18" customHeight="1" x14ac:dyDescent="0.2">
      <c r="A1065" s="12" t="s">
        <v>61</v>
      </c>
      <c r="B1065" s="12">
        <v>2021</v>
      </c>
      <c r="C1065" s="12" t="s">
        <v>8</v>
      </c>
      <c r="D1065" s="12" t="s">
        <v>53</v>
      </c>
      <c r="E1065" s="12" t="s">
        <v>54</v>
      </c>
      <c r="F1065" s="12" t="s">
        <v>55</v>
      </c>
      <c r="G1065" s="12" t="s">
        <v>56</v>
      </c>
      <c r="H1065" s="12" t="s">
        <v>57</v>
      </c>
      <c r="I1065" s="12" t="s">
        <v>60</v>
      </c>
      <c r="J1065" s="12">
        <v>143</v>
      </c>
      <c r="K1065" s="12">
        <v>204.49</v>
      </c>
      <c r="L1065" s="10"/>
    </row>
    <row r="1066" spans="1:12" ht="18" customHeight="1" x14ac:dyDescent="0.2">
      <c r="A1066" s="12" t="s">
        <v>52</v>
      </c>
      <c r="B1066" s="12">
        <v>2021</v>
      </c>
      <c r="C1066" s="12" t="s">
        <v>8</v>
      </c>
      <c r="D1066" s="12" t="s">
        <v>53</v>
      </c>
      <c r="E1066" s="12" t="s">
        <v>54</v>
      </c>
      <c r="F1066" s="12" t="s">
        <v>55</v>
      </c>
      <c r="G1066" s="12" t="s">
        <v>56</v>
      </c>
      <c r="H1066" s="12" t="s">
        <v>57</v>
      </c>
      <c r="I1066" s="12" t="s">
        <v>60</v>
      </c>
      <c r="J1066" s="12">
        <v>191</v>
      </c>
      <c r="K1066" s="12">
        <v>273.13</v>
      </c>
      <c r="L1066" s="10"/>
    </row>
    <row r="1067" spans="1:12" ht="18" customHeight="1" x14ac:dyDescent="0.2">
      <c r="A1067" s="12" t="s">
        <v>61</v>
      </c>
      <c r="B1067" s="12">
        <v>2021</v>
      </c>
      <c r="C1067" s="12" t="s">
        <v>8</v>
      </c>
      <c r="D1067" s="12" t="s">
        <v>53</v>
      </c>
      <c r="E1067" s="12" t="s">
        <v>54</v>
      </c>
      <c r="F1067" s="12" t="s">
        <v>55</v>
      </c>
      <c r="G1067" s="12" t="s">
        <v>56</v>
      </c>
      <c r="H1067" s="12" t="s">
        <v>57</v>
      </c>
      <c r="I1067" s="12" t="s">
        <v>60</v>
      </c>
      <c r="J1067" s="12">
        <v>787</v>
      </c>
      <c r="K1067" s="12">
        <v>1125.4099999999999</v>
      </c>
      <c r="L1067" s="10"/>
    </row>
    <row r="1068" spans="1:12" ht="18" customHeight="1" x14ac:dyDescent="0.2">
      <c r="A1068" s="12" t="s">
        <v>59</v>
      </c>
      <c r="B1068" s="12">
        <v>2021</v>
      </c>
      <c r="C1068" s="12" t="s">
        <v>3</v>
      </c>
      <c r="D1068" s="12" t="s">
        <v>65</v>
      </c>
      <c r="E1068" s="12" t="s">
        <v>54</v>
      </c>
      <c r="F1068" s="12" t="s">
        <v>55</v>
      </c>
      <c r="G1068" s="12" t="s">
        <v>56</v>
      </c>
      <c r="H1068" s="12" t="s">
        <v>57</v>
      </c>
      <c r="I1068" s="12" t="s">
        <v>58</v>
      </c>
      <c r="J1068" s="12">
        <v>266</v>
      </c>
      <c r="K1068" s="12">
        <v>380.38</v>
      </c>
      <c r="L1068" s="10"/>
    </row>
    <row r="1069" spans="1:12" ht="18" customHeight="1" x14ac:dyDescent="0.2">
      <c r="A1069" s="12" t="s">
        <v>59</v>
      </c>
      <c r="B1069" s="12">
        <v>2021</v>
      </c>
      <c r="C1069" s="12" t="s">
        <v>3</v>
      </c>
      <c r="D1069" s="12" t="s">
        <v>65</v>
      </c>
      <c r="E1069" s="12" t="s">
        <v>54</v>
      </c>
      <c r="F1069" s="12" t="s">
        <v>55</v>
      </c>
      <c r="G1069" s="12" t="s">
        <v>56</v>
      </c>
      <c r="H1069" s="12" t="s">
        <v>57</v>
      </c>
      <c r="I1069" s="12" t="s">
        <v>58</v>
      </c>
      <c r="J1069" s="12">
        <v>314</v>
      </c>
      <c r="K1069" s="12">
        <v>449.02</v>
      </c>
      <c r="L1069" s="10"/>
    </row>
    <row r="1070" spans="1:12" ht="18" customHeight="1" x14ac:dyDescent="0.2">
      <c r="A1070" s="12" t="s">
        <v>52</v>
      </c>
      <c r="B1070" s="12">
        <v>2021</v>
      </c>
      <c r="C1070" s="12" t="s">
        <v>3</v>
      </c>
      <c r="D1070" s="12" t="s">
        <v>65</v>
      </c>
      <c r="E1070" s="12" t="s">
        <v>54</v>
      </c>
      <c r="F1070" s="12" t="s">
        <v>55</v>
      </c>
      <c r="G1070" s="12" t="s">
        <v>56</v>
      </c>
      <c r="H1070" s="12" t="s">
        <v>57</v>
      </c>
      <c r="I1070" s="12" t="s">
        <v>58</v>
      </c>
      <c r="J1070" s="12">
        <v>236</v>
      </c>
      <c r="K1070" s="12">
        <v>337.48</v>
      </c>
      <c r="L1070" s="10"/>
    </row>
    <row r="1071" spans="1:12" ht="18" customHeight="1" x14ac:dyDescent="0.2">
      <c r="A1071" s="12" t="s">
        <v>59</v>
      </c>
      <c r="B1071" s="12">
        <v>2021</v>
      </c>
      <c r="C1071" s="12" t="s">
        <v>3</v>
      </c>
      <c r="D1071" s="12" t="s">
        <v>65</v>
      </c>
      <c r="E1071" s="12" t="s">
        <v>54</v>
      </c>
      <c r="F1071" s="12" t="s">
        <v>55</v>
      </c>
      <c r="G1071" s="12" t="s">
        <v>56</v>
      </c>
      <c r="H1071" s="12" t="s">
        <v>57</v>
      </c>
      <c r="I1071" s="12" t="s">
        <v>58</v>
      </c>
      <c r="J1071" s="12">
        <v>310</v>
      </c>
      <c r="K1071" s="12">
        <v>526.24</v>
      </c>
      <c r="L1071" s="10"/>
    </row>
    <row r="1072" spans="1:12" ht="18" customHeight="1" x14ac:dyDescent="0.2">
      <c r="A1072" s="12" t="s">
        <v>61</v>
      </c>
      <c r="B1072" s="12">
        <v>2021</v>
      </c>
      <c r="C1072" s="12" t="s">
        <v>3</v>
      </c>
      <c r="D1072" s="12" t="s">
        <v>65</v>
      </c>
      <c r="E1072" s="12" t="s">
        <v>54</v>
      </c>
      <c r="F1072" s="12" t="s">
        <v>55</v>
      </c>
      <c r="G1072" s="12" t="s">
        <v>56</v>
      </c>
      <c r="H1072" s="12" t="s">
        <v>57</v>
      </c>
      <c r="I1072" s="12" t="s">
        <v>58</v>
      </c>
      <c r="J1072" s="12">
        <v>238</v>
      </c>
      <c r="K1072" s="12">
        <v>526.24</v>
      </c>
      <c r="L1072" s="10"/>
    </row>
    <row r="1073" spans="1:12" ht="18" customHeight="1" x14ac:dyDescent="0.2">
      <c r="A1073" s="12" t="s">
        <v>52</v>
      </c>
      <c r="B1073" s="12">
        <v>2021</v>
      </c>
      <c r="C1073" s="12" t="s">
        <v>3</v>
      </c>
      <c r="D1073" s="12" t="s">
        <v>65</v>
      </c>
      <c r="E1073" s="12" t="s">
        <v>54</v>
      </c>
      <c r="F1073" s="12" t="s">
        <v>55</v>
      </c>
      <c r="G1073" s="12" t="s">
        <v>56</v>
      </c>
      <c r="H1073" s="12" t="s">
        <v>57</v>
      </c>
      <c r="I1073" s="12" t="s">
        <v>58</v>
      </c>
      <c r="J1073" s="12">
        <v>1000</v>
      </c>
      <c r="K1073" s="12">
        <v>1430</v>
      </c>
      <c r="L1073" s="10"/>
    </row>
    <row r="1074" spans="1:12" ht="18" customHeight="1" x14ac:dyDescent="0.2">
      <c r="A1074" s="12" t="s">
        <v>62</v>
      </c>
      <c r="B1074" s="12">
        <v>2021</v>
      </c>
      <c r="C1074" s="12" t="s">
        <v>3</v>
      </c>
      <c r="D1074" s="12" t="s">
        <v>65</v>
      </c>
      <c r="E1074" s="12" t="s">
        <v>54</v>
      </c>
      <c r="F1074" s="12" t="s">
        <v>55</v>
      </c>
      <c r="G1074" s="12" t="s">
        <v>56</v>
      </c>
      <c r="H1074" s="12" t="s">
        <v>57</v>
      </c>
      <c r="I1074" s="12" t="s">
        <v>58</v>
      </c>
      <c r="J1074" s="12">
        <v>1033</v>
      </c>
      <c r="K1074" s="12">
        <v>1477.19</v>
      </c>
      <c r="L1074" s="10"/>
    </row>
    <row r="1075" spans="1:12" ht="18" customHeight="1" x14ac:dyDescent="0.2">
      <c r="A1075" s="12" t="s">
        <v>61</v>
      </c>
      <c r="B1075" s="12">
        <v>2021</v>
      </c>
      <c r="C1075" s="12" t="s">
        <v>3</v>
      </c>
      <c r="D1075" s="12" t="s">
        <v>65</v>
      </c>
      <c r="E1075" s="12" t="s">
        <v>54</v>
      </c>
      <c r="F1075" s="12" t="s">
        <v>55</v>
      </c>
      <c r="G1075" s="12" t="s">
        <v>56</v>
      </c>
      <c r="H1075" s="12" t="s">
        <v>57</v>
      </c>
      <c r="I1075" s="12" t="s">
        <v>58</v>
      </c>
      <c r="J1075" s="12">
        <v>240</v>
      </c>
      <c r="K1075" s="12">
        <v>343.2</v>
      </c>
      <c r="L1075" s="10"/>
    </row>
    <row r="1076" spans="1:12" ht="18" customHeight="1" x14ac:dyDescent="0.2">
      <c r="A1076" s="12" t="s">
        <v>61</v>
      </c>
      <c r="B1076" s="12">
        <v>2021</v>
      </c>
      <c r="C1076" s="12" t="s">
        <v>3</v>
      </c>
      <c r="D1076" s="12" t="s">
        <v>65</v>
      </c>
      <c r="E1076" s="12" t="s">
        <v>54</v>
      </c>
      <c r="F1076" s="12" t="s">
        <v>55</v>
      </c>
      <c r="G1076" s="12" t="s">
        <v>56</v>
      </c>
      <c r="H1076" s="12" t="s">
        <v>57</v>
      </c>
      <c r="I1076" s="12" t="s">
        <v>58</v>
      </c>
      <c r="J1076" s="12">
        <v>267</v>
      </c>
      <c r="K1076" s="12">
        <v>381.81</v>
      </c>
      <c r="L1076" s="10"/>
    </row>
    <row r="1077" spans="1:12" ht="18" customHeight="1" x14ac:dyDescent="0.2">
      <c r="A1077" s="12" t="s">
        <v>52</v>
      </c>
      <c r="B1077" s="12">
        <v>2021</v>
      </c>
      <c r="C1077" s="12" t="s">
        <v>3</v>
      </c>
      <c r="D1077" s="12" t="s">
        <v>65</v>
      </c>
      <c r="E1077" s="12" t="s">
        <v>54</v>
      </c>
      <c r="F1077" s="12" t="s">
        <v>55</v>
      </c>
      <c r="G1077" s="12" t="s">
        <v>56</v>
      </c>
      <c r="H1077" s="12" t="s">
        <v>57</v>
      </c>
      <c r="I1077" s="12" t="s">
        <v>58</v>
      </c>
      <c r="J1077" s="12">
        <v>237</v>
      </c>
      <c r="K1077" s="12">
        <v>338.90999999999997</v>
      </c>
      <c r="L1077" s="10"/>
    </row>
    <row r="1078" spans="1:12" ht="18" customHeight="1" x14ac:dyDescent="0.2">
      <c r="A1078" s="12" t="s">
        <v>61</v>
      </c>
      <c r="B1078" s="12">
        <v>2021</v>
      </c>
      <c r="C1078" s="12" t="s">
        <v>3</v>
      </c>
      <c r="D1078" s="12" t="s">
        <v>65</v>
      </c>
      <c r="E1078" s="12" t="s">
        <v>54</v>
      </c>
      <c r="F1078" s="12" t="s">
        <v>55</v>
      </c>
      <c r="G1078" s="12" t="s">
        <v>56</v>
      </c>
      <c r="H1078" s="12" t="s">
        <v>57</v>
      </c>
      <c r="I1078" s="12" t="s">
        <v>58</v>
      </c>
      <c r="J1078" s="12">
        <v>781</v>
      </c>
      <c r="K1078" s="12">
        <v>1116.83</v>
      </c>
      <c r="L1078" s="10"/>
    </row>
    <row r="1079" spans="1:12" ht="18" customHeight="1" x14ac:dyDescent="0.2">
      <c r="A1079" s="12" t="s">
        <v>52</v>
      </c>
      <c r="B1079" s="12">
        <v>2021</v>
      </c>
      <c r="C1079" s="12" t="s">
        <v>3</v>
      </c>
      <c r="D1079" s="12" t="s">
        <v>65</v>
      </c>
      <c r="E1079" s="12" t="s">
        <v>54</v>
      </c>
      <c r="F1079" s="12" t="s">
        <v>55</v>
      </c>
      <c r="G1079" s="12" t="s">
        <v>56</v>
      </c>
      <c r="H1079" s="12" t="s">
        <v>57</v>
      </c>
      <c r="I1079" s="12" t="s">
        <v>58</v>
      </c>
      <c r="J1079" s="12">
        <v>814</v>
      </c>
      <c r="K1079" s="12">
        <v>1164.02</v>
      </c>
      <c r="L1079" s="10"/>
    </row>
    <row r="1080" spans="1:12" ht="18" customHeight="1" x14ac:dyDescent="0.2">
      <c r="A1080" s="12" t="s">
        <v>52</v>
      </c>
      <c r="B1080" s="12">
        <v>2021</v>
      </c>
      <c r="C1080" s="12" t="s">
        <v>3</v>
      </c>
      <c r="D1080" s="12" t="s">
        <v>65</v>
      </c>
      <c r="E1080" s="12" t="s">
        <v>54</v>
      </c>
      <c r="F1080" s="12" t="s">
        <v>55</v>
      </c>
      <c r="G1080" s="12" t="s">
        <v>56</v>
      </c>
      <c r="H1080" s="12" t="s">
        <v>57</v>
      </c>
      <c r="I1080" s="12" t="s">
        <v>58</v>
      </c>
      <c r="J1080" s="12">
        <v>263</v>
      </c>
      <c r="K1080" s="12">
        <v>376.09000000000003</v>
      </c>
      <c r="L1080" s="10"/>
    </row>
    <row r="1081" spans="1:12" ht="18" customHeight="1" x14ac:dyDescent="0.2">
      <c r="A1081" s="12" t="s">
        <v>52</v>
      </c>
      <c r="B1081" s="12">
        <v>2021</v>
      </c>
      <c r="C1081" s="12" t="s">
        <v>3</v>
      </c>
      <c r="D1081" s="12" t="s">
        <v>65</v>
      </c>
      <c r="E1081" s="12" t="s">
        <v>54</v>
      </c>
      <c r="F1081" s="12" t="s">
        <v>55</v>
      </c>
      <c r="G1081" s="12" t="s">
        <v>56</v>
      </c>
      <c r="H1081" s="12" t="s">
        <v>57</v>
      </c>
      <c r="I1081" s="12" t="s">
        <v>58</v>
      </c>
      <c r="J1081" s="12">
        <v>311</v>
      </c>
      <c r="K1081" s="12">
        <v>444.73</v>
      </c>
      <c r="L1081" s="10"/>
    </row>
    <row r="1082" spans="1:12" ht="18" customHeight="1" x14ac:dyDescent="0.2">
      <c r="A1082" s="12" t="s">
        <v>59</v>
      </c>
      <c r="B1082" s="12">
        <v>2021</v>
      </c>
      <c r="C1082" s="12" t="s">
        <v>3</v>
      </c>
      <c r="D1082" s="12" t="s">
        <v>65</v>
      </c>
      <c r="E1082" s="12" t="s">
        <v>54</v>
      </c>
      <c r="F1082" s="12" t="s">
        <v>55</v>
      </c>
      <c r="G1082" s="12" t="s">
        <v>56</v>
      </c>
      <c r="H1082" s="12" t="s">
        <v>57</v>
      </c>
      <c r="I1082" s="12" t="s">
        <v>58</v>
      </c>
      <c r="J1082" s="12">
        <v>239</v>
      </c>
      <c r="K1082" s="12">
        <v>341.77</v>
      </c>
      <c r="L1082" s="10"/>
    </row>
    <row r="1083" spans="1:12" ht="18" customHeight="1" x14ac:dyDescent="0.2">
      <c r="A1083" s="12" t="s">
        <v>52</v>
      </c>
      <c r="B1083" s="12">
        <v>2021</v>
      </c>
      <c r="C1083" s="12" t="s">
        <v>7</v>
      </c>
      <c r="D1083" s="12" t="s">
        <v>65</v>
      </c>
      <c r="E1083" s="12" t="s">
        <v>54</v>
      </c>
      <c r="F1083" s="12" t="s">
        <v>55</v>
      </c>
      <c r="G1083" s="12" t="s">
        <v>56</v>
      </c>
      <c r="H1083" s="12" t="s">
        <v>57</v>
      </c>
      <c r="I1083" s="12" t="s">
        <v>58</v>
      </c>
      <c r="J1083" s="12">
        <v>242</v>
      </c>
      <c r="K1083" s="12">
        <v>346.06</v>
      </c>
      <c r="L1083" s="10"/>
    </row>
    <row r="1084" spans="1:12" ht="18" customHeight="1" x14ac:dyDescent="0.2">
      <c r="A1084" s="12" t="s">
        <v>63</v>
      </c>
      <c r="B1084" s="12">
        <v>2021</v>
      </c>
      <c r="C1084" s="12" t="s">
        <v>7</v>
      </c>
      <c r="D1084" s="12" t="s">
        <v>65</v>
      </c>
      <c r="E1084" s="12" t="s">
        <v>54</v>
      </c>
      <c r="F1084" s="12" t="s">
        <v>55</v>
      </c>
      <c r="G1084" s="12" t="s">
        <v>56</v>
      </c>
      <c r="H1084" s="12" t="s">
        <v>57</v>
      </c>
      <c r="I1084" s="12" t="s">
        <v>58</v>
      </c>
      <c r="J1084" s="12">
        <v>290</v>
      </c>
      <c r="K1084" s="12">
        <v>414.7</v>
      </c>
      <c r="L1084" s="10"/>
    </row>
    <row r="1085" spans="1:12" ht="18" customHeight="1" x14ac:dyDescent="0.2">
      <c r="A1085" s="12" t="s">
        <v>59</v>
      </c>
      <c r="B1085" s="12">
        <v>2021</v>
      </c>
      <c r="C1085" s="12" t="s">
        <v>7</v>
      </c>
      <c r="D1085" s="12" t="s">
        <v>53</v>
      </c>
      <c r="E1085" s="12" t="s">
        <v>54</v>
      </c>
      <c r="F1085" s="12" t="s">
        <v>55</v>
      </c>
      <c r="G1085" s="12" t="s">
        <v>56</v>
      </c>
      <c r="H1085" s="12" t="s">
        <v>57</v>
      </c>
      <c r="I1085" s="12" t="s">
        <v>58</v>
      </c>
      <c r="J1085" s="12">
        <v>218</v>
      </c>
      <c r="K1085" s="12">
        <v>311.74</v>
      </c>
      <c r="L1085" s="10"/>
    </row>
    <row r="1086" spans="1:12" ht="18" customHeight="1" x14ac:dyDescent="0.2">
      <c r="A1086" s="12" t="s">
        <v>59</v>
      </c>
      <c r="B1086" s="12">
        <v>2021</v>
      </c>
      <c r="C1086" s="12" t="s">
        <v>7</v>
      </c>
      <c r="D1086" s="12" t="s">
        <v>53</v>
      </c>
      <c r="E1086" s="12" t="s">
        <v>54</v>
      </c>
      <c r="F1086" s="12" t="s">
        <v>55</v>
      </c>
      <c r="G1086" s="12" t="s">
        <v>56</v>
      </c>
      <c r="H1086" s="12" t="s">
        <v>57</v>
      </c>
      <c r="I1086" s="12" t="s">
        <v>58</v>
      </c>
      <c r="J1086" s="12">
        <v>244</v>
      </c>
      <c r="K1086" s="12">
        <v>526.24</v>
      </c>
      <c r="L1086" s="10"/>
    </row>
    <row r="1087" spans="1:12" ht="18" customHeight="1" x14ac:dyDescent="0.2">
      <c r="A1087" s="12" t="s">
        <v>52</v>
      </c>
      <c r="B1087" s="12">
        <v>2021</v>
      </c>
      <c r="C1087" s="12" t="s">
        <v>7</v>
      </c>
      <c r="D1087" s="12" t="s">
        <v>53</v>
      </c>
      <c r="E1087" s="12" t="s">
        <v>54</v>
      </c>
      <c r="F1087" s="12" t="s">
        <v>55</v>
      </c>
      <c r="G1087" s="12" t="s">
        <v>56</v>
      </c>
      <c r="H1087" s="12" t="s">
        <v>57</v>
      </c>
      <c r="I1087" s="12" t="s">
        <v>58</v>
      </c>
      <c r="J1087" s="12">
        <v>292</v>
      </c>
      <c r="K1087" s="12">
        <v>526.24</v>
      </c>
      <c r="L1087" s="10"/>
    </row>
    <row r="1088" spans="1:12" ht="18" customHeight="1" x14ac:dyDescent="0.2">
      <c r="A1088" s="12" t="s">
        <v>59</v>
      </c>
      <c r="B1088" s="12">
        <v>2021</v>
      </c>
      <c r="C1088" s="12" t="s">
        <v>7</v>
      </c>
      <c r="D1088" s="12" t="s">
        <v>53</v>
      </c>
      <c r="E1088" s="12" t="s">
        <v>54</v>
      </c>
      <c r="F1088" s="12" t="s">
        <v>55</v>
      </c>
      <c r="G1088" s="12" t="s">
        <v>56</v>
      </c>
      <c r="H1088" s="12" t="s">
        <v>57</v>
      </c>
      <c r="I1088" s="12" t="s">
        <v>58</v>
      </c>
      <c r="J1088" s="12">
        <v>1003</v>
      </c>
      <c r="K1088" s="12">
        <v>1434.29</v>
      </c>
      <c r="L1088" s="10"/>
    </row>
    <row r="1089" spans="1:12" ht="18" customHeight="1" x14ac:dyDescent="0.2">
      <c r="A1089" s="12" t="s">
        <v>59</v>
      </c>
      <c r="B1089" s="12">
        <v>2021</v>
      </c>
      <c r="C1089" s="12" t="s">
        <v>7</v>
      </c>
      <c r="D1089" s="12" t="s">
        <v>53</v>
      </c>
      <c r="E1089" s="12" t="s">
        <v>54</v>
      </c>
      <c r="F1089" s="12" t="s">
        <v>55</v>
      </c>
      <c r="G1089" s="12" t="s">
        <v>56</v>
      </c>
      <c r="H1089" s="12" t="s">
        <v>57</v>
      </c>
      <c r="I1089" s="12" t="s">
        <v>58</v>
      </c>
      <c r="J1089" s="12">
        <v>1037</v>
      </c>
      <c r="K1089" s="12">
        <v>1482.9099999999999</v>
      </c>
      <c r="L1089" s="10"/>
    </row>
    <row r="1090" spans="1:12" ht="18" customHeight="1" x14ac:dyDescent="0.2">
      <c r="A1090" s="12" t="s">
        <v>52</v>
      </c>
      <c r="B1090" s="12">
        <v>2021</v>
      </c>
      <c r="C1090" s="12" t="s">
        <v>7</v>
      </c>
      <c r="D1090" s="12" t="s">
        <v>53</v>
      </c>
      <c r="E1090" s="12" t="s">
        <v>54</v>
      </c>
      <c r="F1090" s="12" t="s">
        <v>55</v>
      </c>
      <c r="G1090" s="12" t="s">
        <v>56</v>
      </c>
      <c r="H1090" s="12" t="s">
        <v>57</v>
      </c>
      <c r="I1090" s="12" t="s">
        <v>58</v>
      </c>
      <c r="J1090" s="12">
        <v>216</v>
      </c>
      <c r="K1090" s="12">
        <v>308.88</v>
      </c>
      <c r="L1090" s="10"/>
    </row>
    <row r="1091" spans="1:12" ht="18" customHeight="1" x14ac:dyDescent="0.2">
      <c r="A1091" s="12" t="s">
        <v>52</v>
      </c>
      <c r="B1091" s="12">
        <v>2021</v>
      </c>
      <c r="C1091" s="12" t="s">
        <v>7</v>
      </c>
      <c r="D1091" s="12" t="s">
        <v>53</v>
      </c>
      <c r="E1091" s="12" t="s">
        <v>54</v>
      </c>
      <c r="F1091" s="12" t="s">
        <v>55</v>
      </c>
      <c r="G1091" s="12" t="s">
        <v>56</v>
      </c>
      <c r="H1091" s="12" t="s">
        <v>57</v>
      </c>
      <c r="I1091" s="12" t="s">
        <v>58</v>
      </c>
      <c r="J1091" s="12">
        <v>243</v>
      </c>
      <c r="K1091" s="12">
        <v>347.49</v>
      </c>
      <c r="L1091" s="10"/>
    </row>
    <row r="1092" spans="1:12" ht="18" customHeight="1" x14ac:dyDescent="0.2">
      <c r="A1092" s="12" t="s">
        <v>52</v>
      </c>
      <c r="B1092" s="12">
        <v>2021</v>
      </c>
      <c r="C1092" s="12" t="s">
        <v>7</v>
      </c>
      <c r="D1092" s="12" t="s">
        <v>53</v>
      </c>
      <c r="E1092" s="12" t="s">
        <v>54</v>
      </c>
      <c r="F1092" s="12" t="s">
        <v>55</v>
      </c>
      <c r="G1092" s="12" t="s">
        <v>56</v>
      </c>
      <c r="H1092" s="12" t="s">
        <v>57</v>
      </c>
      <c r="I1092" s="12" t="s">
        <v>58</v>
      </c>
      <c r="J1092" s="12">
        <v>291</v>
      </c>
      <c r="K1092" s="12">
        <v>416.13</v>
      </c>
      <c r="L1092" s="10"/>
    </row>
    <row r="1093" spans="1:12" ht="18" customHeight="1" x14ac:dyDescent="0.2">
      <c r="A1093" s="12" t="s">
        <v>59</v>
      </c>
      <c r="B1093" s="12">
        <v>2021</v>
      </c>
      <c r="C1093" s="12" t="s">
        <v>7</v>
      </c>
      <c r="D1093" s="12" t="s">
        <v>53</v>
      </c>
      <c r="E1093" s="12" t="s">
        <v>54</v>
      </c>
      <c r="F1093" s="12" t="s">
        <v>55</v>
      </c>
      <c r="G1093" s="12" t="s">
        <v>56</v>
      </c>
      <c r="H1093" s="12" t="s">
        <v>57</v>
      </c>
      <c r="I1093" s="12" t="s">
        <v>58</v>
      </c>
      <c r="J1093" s="12">
        <v>219</v>
      </c>
      <c r="K1093" s="12">
        <v>313.17</v>
      </c>
      <c r="L1093" s="10"/>
    </row>
    <row r="1094" spans="1:12" ht="18" customHeight="1" x14ac:dyDescent="0.2">
      <c r="A1094" s="12" t="s">
        <v>52</v>
      </c>
      <c r="B1094" s="12">
        <v>2021</v>
      </c>
      <c r="C1094" s="12" t="s">
        <v>7</v>
      </c>
      <c r="D1094" s="12" t="s">
        <v>53</v>
      </c>
      <c r="E1094" s="12" t="s">
        <v>54</v>
      </c>
      <c r="F1094" s="12" t="s">
        <v>55</v>
      </c>
      <c r="G1094" s="12" t="s">
        <v>56</v>
      </c>
      <c r="H1094" s="12" t="s">
        <v>57</v>
      </c>
      <c r="I1094" s="12" t="s">
        <v>58</v>
      </c>
      <c r="J1094" s="12">
        <v>818</v>
      </c>
      <c r="K1094" s="12">
        <v>1169.74</v>
      </c>
      <c r="L1094" s="10"/>
    </row>
    <row r="1095" spans="1:12" ht="18" customHeight="1" x14ac:dyDescent="0.2">
      <c r="A1095" s="12" t="s">
        <v>59</v>
      </c>
      <c r="B1095" s="12">
        <v>2021</v>
      </c>
      <c r="C1095" s="12" t="s">
        <v>7</v>
      </c>
      <c r="D1095" s="12" t="s">
        <v>53</v>
      </c>
      <c r="E1095" s="12" t="s">
        <v>54</v>
      </c>
      <c r="F1095" s="12" t="s">
        <v>55</v>
      </c>
      <c r="G1095" s="12" t="s">
        <v>56</v>
      </c>
      <c r="H1095" s="12" t="s">
        <v>57</v>
      </c>
      <c r="I1095" s="12" t="s">
        <v>58</v>
      </c>
      <c r="J1095" s="12">
        <v>871</v>
      </c>
      <c r="K1095" s="12">
        <v>1245.53</v>
      </c>
      <c r="L1095" s="10"/>
    </row>
    <row r="1096" spans="1:12" ht="18" customHeight="1" x14ac:dyDescent="0.2">
      <c r="A1096" s="12" t="s">
        <v>59</v>
      </c>
      <c r="B1096" s="12">
        <v>2021</v>
      </c>
      <c r="C1096" s="12" t="s">
        <v>7</v>
      </c>
      <c r="D1096" s="12" t="s">
        <v>53</v>
      </c>
      <c r="E1096" s="12" t="s">
        <v>54</v>
      </c>
      <c r="F1096" s="12" t="s">
        <v>55</v>
      </c>
      <c r="G1096" s="12" t="s">
        <v>56</v>
      </c>
      <c r="H1096" s="12" t="s">
        <v>57</v>
      </c>
      <c r="I1096" s="12" t="s">
        <v>58</v>
      </c>
      <c r="J1096" s="12">
        <v>245</v>
      </c>
      <c r="K1096" s="12">
        <v>350.35</v>
      </c>
      <c r="L1096" s="10"/>
    </row>
    <row r="1097" spans="1:12" ht="18" customHeight="1" x14ac:dyDescent="0.2">
      <c r="A1097" s="12" t="s">
        <v>52</v>
      </c>
      <c r="B1097" s="12">
        <v>2021</v>
      </c>
      <c r="C1097" s="12" t="s">
        <v>7</v>
      </c>
      <c r="D1097" s="12" t="s">
        <v>53</v>
      </c>
      <c r="E1097" s="12" t="s">
        <v>54</v>
      </c>
      <c r="F1097" s="12" t="s">
        <v>55</v>
      </c>
      <c r="G1097" s="12" t="s">
        <v>56</v>
      </c>
      <c r="H1097" s="12" t="s">
        <v>57</v>
      </c>
      <c r="I1097" s="12" t="s">
        <v>58</v>
      </c>
      <c r="J1097" s="12">
        <v>293</v>
      </c>
      <c r="K1097" s="12">
        <v>418.99</v>
      </c>
      <c r="L1097" s="10"/>
    </row>
    <row r="1098" spans="1:12" ht="18" customHeight="1" x14ac:dyDescent="0.2">
      <c r="A1098" s="12" t="s">
        <v>52</v>
      </c>
      <c r="B1098" s="12">
        <v>2021</v>
      </c>
      <c r="C1098" s="12" t="s">
        <v>7</v>
      </c>
      <c r="D1098" s="12" t="s">
        <v>53</v>
      </c>
      <c r="E1098" s="12" t="s">
        <v>54</v>
      </c>
      <c r="F1098" s="12" t="s">
        <v>55</v>
      </c>
      <c r="G1098" s="12" t="s">
        <v>56</v>
      </c>
      <c r="H1098" s="12" t="s">
        <v>57</v>
      </c>
      <c r="I1098" s="12" t="s">
        <v>58</v>
      </c>
      <c r="J1098" s="12">
        <v>215</v>
      </c>
      <c r="K1098" s="12">
        <v>307.45</v>
      </c>
      <c r="L1098" s="10"/>
    </row>
    <row r="1099" spans="1:12" ht="18" customHeight="1" x14ac:dyDescent="0.2">
      <c r="A1099" s="12" t="s">
        <v>52</v>
      </c>
      <c r="B1099" s="12">
        <v>2021</v>
      </c>
      <c r="C1099" s="12" t="s">
        <v>11</v>
      </c>
      <c r="D1099" s="12" t="s">
        <v>53</v>
      </c>
      <c r="E1099" s="12" t="s">
        <v>54</v>
      </c>
      <c r="F1099" s="12" t="s">
        <v>55</v>
      </c>
      <c r="G1099" s="12" t="s">
        <v>56</v>
      </c>
      <c r="H1099" s="12" t="s">
        <v>57</v>
      </c>
      <c r="I1099" s="12" t="s">
        <v>60</v>
      </c>
      <c r="J1099" s="12">
        <v>248</v>
      </c>
      <c r="K1099" s="12">
        <v>354.64</v>
      </c>
      <c r="L1099" s="10"/>
    </row>
    <row r="1100" spans="1:12" ht="18" customHeight="1" x14ac:dyDescent="0.2">
      <c r="A1100" s="12" t="s">
        <v>62</v>
      </c>
      <c r="B1100" s="12">
        <v>2021</v>
      </c>
      <c r="C1100" s="12" t="s">
        <v>11</v>
      </c>
      <c r="D1100" s="12" t="s">
        <v>53</v>
      </c>
      <c r="E1100" s="12" t="s">
        <v>54</v>
      </c>
      <c r="F1100" s="12" t="s">
        <v>55</v>
      </c>
      <c r="G1100" s="12" t="s">
        <v>56</v>
      </c>
      <c r="H1100" s="12" t="s">
        <v>57</v>
      </c>
      <c r="I1100" s="12" t="s">
        <v>60</v>
      </c>
      <c r="J1100" s="12">
        <v>242</v>
      </c>
      <c r="K1100" s="12">
        <v>346.06</v>
      </c>
      <c r="L1100" s="10"/>
    </row>
    <row r="1101" spans="1:12" ht="18" customHeight="1" x14ac:dyDescent="0.2">
      <c r="A1101" s="12" t="s">
        <v>59</v>
      </c>
      <c r="B1101" s="12">
        <v>2021</v>
      </c>
      <c r="C1101" s="12" t="s">
        <v>11</v>
      </c>
      <c r="D1101" s="12" t="s">
        <v>53</v>
      </c>
      <c r="E1101" s="12" t="s">
        <v>54</v>
      </c>
      <c r="F1101" s="12" t="s">
        <v>55</v>
      </c>
      <c r="G1101" s="12" t="s">
        <v>56</v>
      </c>
      <c r="H1101" s="12" t="s">
        <v>57</v>
      </c>
      <c r="I1101" s="12" t="s">
        <v>60</v>
      </c>
      <c r="J1101" s="12">
        <v>236</v>
      </c>
      <c r="K1101" s="12">
        <v>337.48</v>
      </c>
      <c r="L1101" s="10"/>
    </row>
    <row r="1102" spans="1:12" ht="18" customHeight="1" x14ac:dyDescent="0.2">
      <c r="A1102" s="12" t="s">
        <v>59</v>
      </c>
      <c r="B1102" s="12">
        <v>2021</v>
      </c>
      <c r="C1102" s="12" t="s">
        <v>11</v>
      </c>
      <c r="D1102" s="12" t="s">
        <v>53</v>
      </c>
      <c r="E1102" s="12" t="s">
        <v>54</v>
      </c>
      <c r="F1102" s="12" t="s">
        <v>55</v>
      </c>
      <c r="G1102" s="12" t="s">
        <v>56</v>
      </c>
      <c r="H1102" s="12" t="s">
        <v>57</v>
      </c>
      <c r="I1102" s="12" t="s">
        <v>58</v>
      </c>
      <c r="J1102" s="12">
        <v>224</v>
      </c>
      <c r="K1102" s="12">
        <v>320.32</v>
      </c>
      <c r="L1102" s="10"/>
    </row>
    <row r="1103" spans="1:12" ht="18" customHeight="1" x14ac:dyDescent="0.2">
      <c r="A1103" s="12" t="s">
        <v>52</v>
      </c>
      <c r="B1103" s="12">
        <v>2021</v>
      </c>
      <c r="C1103" s="12" t="s">
        <v>11</v>
      </c>
      <c r="D1103" s="12" t="s">
        <v>53</v>
      </c>
      <c r="E1103" s="12" t="s">
        <v>54</v>
      </c>
      <c r="F1103" s="12" t="s">
        <v>55</v>
      </c>
      <c r="G1103" s="12" t="s">
        <v>56</v>
      </c>
      <c r="H1103" s="12" t="s">
        <v>57</v>
      </c>
      <c r="I1103" s="12" t="s">
        <v>58</v>
      </c>
      <c r="J1103" s="12">
        <v>250</v>
      </c>
      <c r="K1103" s="12">
        <v>357.5</v>
      </c>
      <c r="L1103" s="10"/>
    </row>
    <row r="1104" spans="1:12" ht="18" customHeight="1" x14ac:dyDescent="0.2">
      <c r="A1104" s="12" t="s">
        <v>61</v>
      </c>
      <c r="B1104" s="12">
        <v>2021</v>
      </c>
      <c r="C1104" s="12" t="s">
        <v>11</v>
      </c>
      <c r="D1104" s="12" t="s">
        <v>53</v>
      </c>
      <c r="E1104" s="12" t="s">
        <v>54</v>
      </c>
      <c r="F1104" s="12" t="s">
        <v>55</v>
      </c>
      <c r="G1104" s="12" t="s">
        <v>56</v>
      </c>
      <c r="H1104" s="12" t="s">
        <v>57</v>
      </c>
      <c r="I1104" s="12" t="s">
        <v>58</v>
      </c>
      <c r="J1104" s="12">
        <v>244</v>
      </c>
      <c r="K1104" s="12">
        <v>348.92</v>
      </c>
      <c r="L1104" s="10"/>
    </row>
    <row r="1105" spans="1:12" ht="18" customHeight="1" x14ac:dyDescent="0.2">
      <c r="A1105" s="12" t="s">
        <v>61</v>
      </c>
      <c r="B1105" s="12">
        <v>2021</v>
      </c>
      <c r="C1105" s="12" t="s">
        <v>11</v>
      </c>
      <c r="D1105" s="12" t="s">
        <v>53</v>
      </c>
      <c r="E1105" s="12" t="s">
        <v>54</v>
      </c>
      <c r="F1105" s="12" t="s">
        <v>55</v>
      </c>
      <c r="G1105" s="12" t="s">
        <v>56</v>
      </c>
      <c r="H1105" s="12" t="s">
        <v>57</v>
      </c>
      <c r="I1105" s="12" t="s">
        <v>58</v>
      </c>
      <c r="J1105" s="12">
        <v>238</v>
      </c>
      <c r="K1105" s="12">
        <v>340.34000000000003</v>
      </c>
      <c r="L1105" s="10"/>
    </row>
    <row r="1106" spans="1:12" ht="18" customHeight="1" x14ac:dyDescent="0.2">
      <c r="A1106" s="12" t="s">
        <v>59</v>
      </c>
      <c r="B1106" s="12">
        <v>2021</v>
      </c>
      <c r="C1106" s="12" t="s">
        <v>11</v>
      </c>
      <c r="D1106" s="12" t="s">
        <v>53</v>
      </c>
      <c r="E1106" s="12" t="s">
        <v>54</v>
      </c>
      <c r="F1106" s="12" t="s">
        <v>55</v>
      </c>
      <c r="G1106" s="12" t="s">
        <v>56</v>
      </c>
      <c r="H1106" s="12" t="s">
        <v>57</v>
      </c>
      <c r="I1106" s="12" t="s">
        <v>58</v>
      </c>
      <c r="J1106" s="12">
        <v>220</v>
      </c>
      <c r="K1106" s="12">
        <v>526.24</v>
      </c>
      <c r="L1106" s="10"/>
    </row>
    <row r="1107" spans="1:12" ht="18" customHeight="1" x14ac:dyDescent="0.2">
      <c r="A1107" s="12" t="s">
        <v>59</v>
      </c>
      <c r="B1107" s="12">
        <v>2021</v>
      </c>
      <c r="C1107" s="12" t="s">
        <v>11</v>
      </c>
      <c r="D1107" s="12" t="s">
        <v>53</v>
      </c>
      <c r="E1107" s="12" t="s">
        <v>54</v>
      </c>
      <c r="F1107" s="12" t="s">
        <v>55</v>
      </c>
      <c r="G1107" s="12" t="s">
        <v>56</v>
      </c>
      <c r="H1107" s="12" t="s">
        <v>57</v>
      </c>
      <c r="I1107" s="12" t="s">
        <v>58</v>
      </c>
      <c r="J1107" s="12">
        <v>268</v>
      </c>
      <c r="K1107" s="12">
        <v>526.24</v>
      </c>
      <c r="L1107" s="10"/>
    </row>
    <row r="1108" spans="1:12" ht="18" customHeight="1" x14ac:dyDescent="0.2">
      <c r="A1108" s="12" t="s">
        <v>59</v>
      </c>
      <c r="B1108" s="12">
        <v>2021</v>
      </c>
      <c r="C1108" s="12" t="s">
        <v>11</v>
      </c>
      <c r="D1108" s="12" t="s">
        <v>53</v>
      </c>
      <c r="E1108" s="12" t="s">
        <v>54</v>
      </c>
      <c r="F1108" s="12" t="s">
        <v>55</v>
      </c>
      <c r="G1108" s="12" t="s">
        <v>56</v>
      </c>
      <c r="H1108" s="12" t="s">
        <v>57</v>
      </c>
      <c r="I1108" s="12" t="s">
        <v>58</v>
      </c>
      <c r="J1108" s="12">
        <v>1007</v>
      </c>
      <c r="K1108" s="12">
        <v>1440.01</v>
      </c>
      <c r="L1108" s="10"/>
    </row>
    <row r="1109" spans="1:12" ht="18" customHeight="1" x14ac:dyDescent="0.2">
      <c r="A1109" s="12" t="s">
        <v>59</v>
      </c>
      <c r="B1109" s="12">
        <v>2021</v>
      </c>
      <c r="C1109" s="12" t="s">
        <v>11</v>
      </c>
      <c r="D1109" s="12" t="s">
        <v>53</v>
      </c>
      <c r="E1109" s="12" t="s">
        <v>54</v>
      </c>
      <c r="F1109" s="12" t="s">
        <v>55</v>
      </c>
      <c r="G1109" s="12" t="s">
        <v>56</v>
      </c>
      <c r="H1109" s="12" t="s">
        <v>57</v>
      </c>
      <c r="I1109" s="12" t="s">
        <v>58</v>
      </c>
      <c r="J1109" s="12">
        <v>1040</v>
      </c>
      <c r="K1109" s="12">
        <v>1487.2</v>
      </c>
      <c r="L1109" s="10"/>
    </row>
    <row r="1110" spans="1:12" ht="18" customHeight="1" x14ac:dyDescent="0.2">
      <c r="A1110" s="12" t="s">
        <v>52</v>
      </c>
      <c r="B1110" s="12">
        <v>2021</v>
      </c>
      <c r="C1110" s="12" t="s">
        <v>11</v>
      </c>
      <c r="D1110" s="12" t="s">
        <v>53</v>
      </c>
      <c r="E1110" s="12" t="s">
        <v>54</v>
      </c>
      <c r="F1110" s="12" t="s">
        <v>55</v>
      </c>
      <c r="G1110" s="12" t="s">
        <v>56</v>
      </c>
      <c r="H1110" s="12" t="s">
        <v>57</v>
      </c>
      <c r="I1110" s="12" t="s">
        <v>58</v>
      </c>
      <c r="J1110" s="12">
        <v>225</v>
      </c>
      <c r="K1110" s="12">
        <v>321.75</v>
      </c>
      <c r="L1110" s="10"/>
    </row>
    <row r="1111" spans="1:12" ht="18" customHeight="1" x14ac:dyDescent="0.2">
      <c r="A1111" s="12" t="s">
        <v>52</v>
      </c>
      <c r="B1111" s="12">
        <v>2021</v>
      </c>
      <c r="C1111" s="12" t="s">
        <v>11</v>
      </c>
      <c r="D1111" s="12" t="s">
        <v>53</v>
      </c>
      <c r="E1111" s="12" t="s">
        <v>54</v>
      </c>
      <c r="F1111" s="12" t="s">
        <v>55</v>
      </c>
      <c r="G1111" s="12" t="s">
        <v>56</v>
      </c>
      <c r="H1111" s="12" t="s">
        <v>57</v>
      </c>
      <c r="I1111" s="12" t="s">
        <v>58</v>
      </c>
      <c r="J1111" s="12">
        <v>267</v>
      </c>
      <c r="K1111" s="12">
        <v>381.81</v>
      </c>
      <c r="L1111" s="10"/>
    </row>
    <row r="1112" spans="1:12" ht="18" customHeight="1" x14ac:dyDescent="0.2">
      <c r="A1112" s="12" t="s">
        <v>59</v>
      </c>
      <c r="B1112" s="12">
        <v>2021</v>
      </c>
      <c r="C1112" s="12" t="s">
        <v>11</v>
      </c>
      <c r="D1112" s="12" t="s">
        <v>53</v>
      </c>
      <c r="E1112" s="12" t="s">
        <v>54</v>
      </c>
      <c r="F1112" s="12" t="s">
        <v>55</v>
      </c>
      <c r="G1112" s="12" t="s">
        <v>56</v>
      </c>
      <c r="H1112" s="12" t="s">
        <v>57</v>
      </c>
      <c r="I1112" s="12" t="s">
        <v>58</v>
      </c>
      <c r="J1112" s="12">
        <v>247</v>
      </c>
      <c r="K1112" s="12">
        <v>353.21</v>
      </c>
      <c r="L1112" s="10"/>
    </row>
    <row r="1113" spans="1:12" ht="18" customHeight="1" x14ac:dyDescent="0.2">
      <c r="A1113" s="12" t="s">
        <v>59</v>
      </c>
      <c r="B1113" s="12">
        <v>2021</v>
      </c>
      <c r="C1113" s="12" t="s">
        <v>11</v>
      </c>
      <c r="D1113" s="12" t="s">
        <v>53</v>
      </c>
      <c r="E1113" s="12" t="s">
        <v>54</v>
      </c>
      <c r="F1113" s="12" t="s">
        <v>55</v>
      </c>
      <c r="G1113" s="12" t="s">
        <v>56</v>
      </c>
      <c r="H1113" s="12" t="s">
        <v>57</v>
      </c>
      <c r="I1113" s="12" t="s">
        <v>58</v>
      </c>
      <c r="J1113" s="12">
        <v>241</v>
      </c>
      <c r="K1113" s="12">
        <v>344.63</v>
      </c>
      <c r="L1113" s="10"/>
    </row>
    <row r="1114" spans="1:12" ht="18" customHeight="1" x14ac:dyDescent="0.2">
      <c r="A1114" s="12" t="s">
        <v>59</v>
      </c>
      <c r="B1114" s="12">
        <v>2021</v>
      </c>
      <c r="C1114" s="12" t="s">
        <v>11</v>
      </c>
      <c r="D1114" s="12" t="s">
        <v>53</v>
      </c>
      <c r="E1114" s="12" t="s">
        <v>54</v>
      </c>
      <c r="F1114" s="12" t="s">
        <v>55</v>
      </c>
      <c r="G1114" s="12" t="s">
        <v>56</v>
      </c>
      <c r="H1114" s="12" t="s">
        <v>57</v>
      </c>
      <c r="I1114" s="12" t="s">
        <v>58</v>
      </c>
      <c r="J1114" s="12">
        <v>235</v>
      </c>
      <c r="K1114" s="12">
        <v>336.05</v>
      </c>
      <c r="L1114" s="10"/>
    </row>
    <row r="1115" spans="1:12" ht="18" customHeight="1" x14ac:dyDescent="0.2">
      <c r="A1115" s="12" t="s">
        <v>61</v>
      </c>
      <c r="B1115" s="12">
        <v>2021</v>
      </c>
      <c r="C1115" s="12" t="s">
        <v>11</v>
      </c>
      <c r="D1115" s="12" t="s">
        <v>53</v>
      </c>
      <c r="E1115" s="12" t="s">
        <v>54</v>
      </c>
      <c r="F1115" s="12" t="s">
        <v>55</v>
      </c>
      <c r="G1115" s="12" t="s">
        <v>56</v>
      </c>
      <c r="H1115" s="12" t="s">
        <v>57</v>
      </c>
      <c r="I1115" s="12" t="s">
        <v>58</v>
      </c>
      <c r="J1115" s="12">
        <v>788</v>
      </c>
      <c r="K1115" s="12">
        <v>1126.8399999999999</v>
      </c>
      <c r="L1115" s="10"/>
    </row>
    <row r="1116" spans="1:12" ht="18" customHeight="1" x14ac:dyDescent="0.2">
      <c r="A1116" s="12" t="s">
        <v>59</v>
      </c>
      <c r="B1116" s="12">
        <v>2021</v>
      </c>
      <c r="C1116" s="12" t="s">
        <v>11</v>
      </c>
      <c r="D1116" s="12" t="s">
        <v>53</v>
      </c>
      <c r="E1116" s="12" t="s">
        <v>54</v>
      </c>
      <c r="F1116" s="12" t="s">
        <v>55</v>
      </c>
      <c r="G1116" s="12" t="s">
        <v>56</v>
      </c>
      <c r="H1116" s="12" t="s">
        <v>57</v>
      </c>
      <c r="I1116" s="12" t="s">
        <v>58</v>
      </c>
      <c r="J1116" s="12">
        <v>821</v>
      </c>
      <c r="K1116" s="12">
        <v>1174.03</v>
      </c>
      <c r="L1116" s="10"/>
    </row>
    <row r="1117" spans="1:12" ht="18" customHeight="1" x14ac:dyDescent="0.2">
      <c r="A1117" s="12" t="s">
        <v>52</v>
      </c>
      <c r="B1117" s="12">
        <v>2021</v>
      </c>
      <c r="C1117" s="12" t="s">
        <v>11</v>
      </c>
      <c r="D1117" s="12" t="s">
        <v>53</v>
      </c>
      <c r="E1117" s="12" t="s">
        <v>54</v>
      </c>
      <c r="F1117" s="12" t="s">
        <v>55</v>
      </c>
      <c r="G1117" s="12" t="s">
        <v>56</v>
      </c>
      <c r="H1117" s="12" t="s">
        <v>57</v>
      </c>
      <c r="I1117" s="12" t="s">
        <v>60</v>
      </c>
      <c r="J1117" s="12">
        <v>245</v>
      </c>
      <c r="K1117" s="12">
        <v>350.35</v>
      </c>
      <c r="L1117" s="10"/>
    </row>
    <row r="1118" spans="1:12" ht="18" customHeight="1" x14ac:dyDescent="0.2">
      <c r="A1118" s="12" t="s">
        <v>52</v>
      </c>
      <c r="B1118" s="12">
        <v>2021</v>
      </c>
      <c r="C1118" s="12" t="s">
        <v>11</v>
      </c>
      <c r="D1118" s="12" t="s">
        <v>53</v>
      </c>
      <c r="E1118" s="12" t="s">
        <v>54</v>
      </c>
      <c r="F1118" s="12" t="s">
        <v>55</v>
      </c>
      <c r="G1118" s="12" t="s">
        <v>56</v>
      </c>
      <c r="H1118" s="12" t="s">
        <v>57</v>
      </c>
      <c r="I1118" s="12" t="s">
        <v>60</v>
      </c>
      <c r="J1118" s="12">
        <v>239</v>
      </c>
      <c r="K1118" s="12">
        <v>341.77</v>
      </c>
      <c r="L1118" s="10"/>
    </row>
    <row r="1119" spans="1:12" ht="18" customHeight="1" x14ac:dyDescent="0.2">
      <c r="A1119" s="12" t="s">
        <v>61</v>
      </c>
      <c r="B1119" s="12">
        <v>2021</v>
      </c>
      <c r="C1119" s="12" t="s">
        <v>11</v>
      </c>
      <c r="D1119" s="12" t="s">
        <v>53</v>
      </c>
      <c r="E1119" s="12" t="s">
        <v>54</v>
      </c>
      <c r="F1119" s="12" t="s">
        <v>55</v>
      </c>
      <c r="G1119" s="12" t="s">
        <v>56</v>
      </c>
      <c r="H1119" s="12" t="s">
        <v>57</v>
      </c>
      <c r="I1119" s="12" t="s">
        <v>58</v>
      </c>
      <c r="J1119" s="12">
        <v>221</v>
      </c>
      <c r="K1119" s="12">
        <v>316.02999999999997</v>
      </c>
      <c r="L1119" s="10"/>
    </row>
    <row r="1120" spans="1:12" ht="18" customHeight="1" x14ac:dyDescent="0.2">
      <c r="A1120" s="12" t="s">
        <v>52</v>
      </c>
      <c r="B1120" s="12">
        <v>2021</v>
      </c>
      <c r="C1120" s="12" t="s">
        <v>11</v>
      </c>
      <c r="D1120" s="12" t="s">
        <v>53</v>
      </c>
      <c r="E1120" s="12" t="s">
        <v>54</v>
      </c>
      <c r="F1120" s="12" t="s">
        <v>55</v>
      </c>
      <c r="G1120" s="12" t="s">
        <v>56</v>
      </c>
      <c r="H1120" s="12" t="s">
        <v>57</v>
      </c>
      <c r="I1120" s="12" t="s">
        <v>58</v>
      </c>
      <c r="J1120" s="12">
        <v>269</v>
      </c>
      <c r="K1120" s="12">
        <v>384.67</v>
      </c>
      <c r="L1120" s="10"/>
    </row>
    <row r="1121" spans="1:12" ht="18" customHeight="1" x14ac:dyDescent="0.2">
      <c r="A1121" s="12" t="s">
        <v>52</v>
      </c>
      <c r="B1121" s="12">
        <v>2021</v>
      </c>
      <c r="C1121" s="12" t="s">
        <v>1</v>
      </c>
      <c r="D1121" s="12" t="s">
        <v>53</v>
      </c>
      <c r="E1121" s="12" t="s">
        <v>54</v>
      </c>
      <c r="F1121" s="12" t="s">
        <v>55</v>
      </c>
      <c r="G1121" s="12" t="s">
        <v>56</v>
      </c>
      <c r="H1121" s="12" t="s">
        <v>57</v>
      </c>
      <c r="I1121" s="12" t="s">
        <v>58</v>
      </c>
      <c r="J1121" s="12">
        <v>278</v>
      </c>
      <c r="K1121" s="12">
        <v>397.53999999999996</v>
      </c>
      <c r="L1121" s="10"/>
    </row>
    <row r="1122" spans="1:12" ht="18" customHeight="1" x14ac:dyDescent="0.2">
      <c r="A1122" s="12" t="s">
        <v>59</v>
      </c>
      <c r="B1122" s="12">
        <v>2021</v>
      </c>
      <c r="C1122" s="12" t="s">
        <v>1</v>
      </c>
      <c r="D1122" s="12" t="s">
        <v>53</v>
      </c>
      <c r="E1122" s="12" t="s">
        <v>54</v>
      </c>
      <c r="F1122" s="12" t="s">
        <v>55</v>
      </c>
      <c r="G1122" s="12" t="s">
        <v>56</v>
      </c>
      <c r="H1122" s="12" t="s">
        <v>57</v>
      </c>
      <c r="I1122" s="12" t="s">
        <v>58</v>
      </c>
      <c r="J1122" s="12">
        <v>320</v>
      </c>
      <c r="K1122" s="12">
        <v>457.6</v>
      </c>
      <c r="L1122" s="10"/>
    </row>
    <row r="1123" spans="1:12" ht="18" customHeight="1" x14ac:dyDescent="0.2">
      <c r="A1123" s="12" t="s">
        <v>59</v>
      </c>
      <c r="B1123" s="12">
        <v>2021</v>
      </c>
      <c r="C1123" s="12" t="s">
        <v>1</v>
      </c>
      <c r="D1123" s="12" t="s">
        <v>53</v>
      </c>
      <c r="E1123" s="12" t="s">
        <v>54</v>
      </c>
      <c r="F1123" s="12" t="s">
        <v>55</v>
      </c>
      <c r="G1123" s="12" t="s">
        <v>56</v>
      </c>
      <c r="H1123" s="12" t="s">
        <v>57</v>
      </c>
      <c r="I1123" s="12" t="s">
        <v>58</v>
      </c>
      <c r="J1123" s="12">
        <v>248</v>
      </c>
      <c r="K1123" s="12">
        <v>354.64</v>
      </c>
      <c r="L1123" s="10"/>
    </row>
    <row r="1124" spans="1:12" ht="18" customHeight="1" x14ac:dyDescent="0.2">
      <c r="A1124" s="12" t="s">
        <v>52</v>
      </c>
      <c r="B1124" s="12">
        <v>2021</v>
      </c>
      <c r="C1124" s="12" t="s">
        <v>1</v>
      </c>
      <c r="D1124" s="12" t="s">
        <v>53</v>
      </c>
      <c r="E1124" s="12" t="s">
        <v>54</v>
      </c>
      <c r="F1124" s="12" t="s">
        <v>55</v>
      </c>
      <c r="G1124" s="12" t="s">
        <v>56</v>
      </c>
      <c r="H1124" s="12" t="s">
        <v>57</v>
      </c>
      <c r="I1124" s="12" t="s">
        <v>58</v>
      </c>
      <c r="J1124" s="12">
        <v>274</v>
      </c>
      <c r="K1124" s="12">
        <v>526.24</v>
      </c>
      <c r="L1124" s="10"/>
    </row>
    <row r="1125" spans="1:12" ht="18" customHeight="1" x14ac:dyDescent="0.2">
      <c r="A1125" s="12" t="s">
        <v>59</v>
      </c>
      <c r="B1125" s="12">
        <v>2021</v>
      </c>
      <c r="C1125" s="12" t="s">
        <v>1</v>
      </c>
      <c r="D1125" s="12" t="s">
        <v>53</v>
      </c>
      <c r="E1125" s="12" t="s">
        <v>54</v>
      </c>
      <c r="F1125" s="12" t="s">
        <v>55</v>
      </c>
      <c r="G1125" s="12" t="s">
        <v>56</v>
      </c>
      <c r="H1125" s="12" t="s">
        <v>57</v>
      </c>
      <c r="I1125" s="12" t="s">
        <v>58</v>
      </c>
      <c r="J1125" s="12">
        <v>322</v>
      </c>
      <c r="K1125" s="12">
        <v>526.24</v>
      </c>
      <c r="L1125" s="10"/>
    </row>
    <row r="1126" spans="1:12" ht="18" customHeight="1" x14ac:dyDescent="0.2">
      <c r="A1126" s="12" t="s">
        <v>59</v>
      </c>
      <c r="B1126" s="12">
        <v>2021</v>
      </c>
      <c r="C1126" s="12" t="s">
        <v>1</v>
      </c>
      <c r="D1126" s="12" t="s">
        <v>53</v>
      </c>
      <c r="E1126" s="12" t="s">
        <v>54</v>
      </c>
      <c r="F1126" s="12" t="s">
        <v>55</v>
      </c>
      <c r="G1126" s="12" t="s">
        <v>56</v>
      </c>
      <c r="H1126" s="12" t="s">
        <v>57</v>
      </c>
      <c r="I1126" s="12" t="s">
        <v>58</v>
      </c>
      <c r="J1126" s="12">
        <v>250</v>
      </c>
      <c r="K1126" s="12">
        <v>526.24</v>
      </c>
      <c r="L1126" s="10"/>
    </row>
    <row r="1127" spans="1:12" ht="18" customHeight="1" x14ac:dyDescent="0.2">
      <c r="A1127" s="12" t="s">
        <v>63</v>
      </c>
      <c r="B1127" s="12">
        <v>2021</v>
      </c>
      <c r="C1127" s="12" t="s">
        <v>1</v>
      </c>
      <c r="D1127" s="12" t="s">
        <v>53</v>
      </c>
      <c r="E1127" s="12" t="s">
        <v>54</v>
      </c>
      <c r="F1127" s="12" t="s">
        <v>55</v>
      </c>
      <c r="G1127" s="12" t="s">
        <v>56</v>
      </c>
      <c r="H1127" s="12" t="s">
        <v>57</v>
      </c>
      <c r="I1127" s="12" t="s">
        <v>58</v>
      </c>
      <c r="J1127" s="12">
        <v>998</v>
      </c>
      <c r="K1127" s="12">
        <v>1427.1399999999999</v>
      </c>
      <c r="L1127" s="10"/>
    </row>
    <row r="1128" spans="1:12" ht="18" customHeight="1" x14ac:dyDescent="0.2">
      <c r="A1128" s="12" t="s">
        <v>59</v>
      </c>
      <c r="B1128" s="12">
        <v>2021</v>
      </c>
      <c r="C1128" s="12" t="s">
        <v>1</v>
      </c>
      <c r="D1128" s="12" t="s">
        <v>53</v>
      </c>
      <c r="E1128" s="12" t="s">
        <v>54</v>
      </c>
      <c r="F1128" s="12" t="s">
        <v>55</v>
      </c>
      <c r="G1128" s="12" t="s">
        <v>56</v>
      </c>
      <c r="H1128" s="12" t="s">
        <v>57</v>
      </c>
      <c r="I1128" s="12" t="s">
        <v>58</v>
      </c>
      <c r="J1128" s="12">
        <v>1031</v>
      </c>
      <c r="K1128" s="12">
        <v>1474.33</v>
      </c>
      <c r="L1128" s="10"/>
    </row>
    <row r="1129" spans="1:12" ht="18" customHeight="1" x14ac:dyDescent="0.2">
      <c r="A1129" s="12" t="s">
        <v>52</v>
      </c>
      <c r="B1129" s="12">
        <v>2021</v>
      </c>
      <c r="C1129" s="12" t="s">
        <v>1</v>
      </c>
      <c r="D1129" s="12" t="s">
        <v>53</v>
      </c>
      <c r="E1129" s="12" t="s">
        <v>54</v>
      </c>
      <c r="F1129" s="12" t="s">
        <v>55</v>
      </c>
      <c r="G1129" s="12" t="s">
        <v>56</v>
      </c>
      <c r="H1129" s="12" t="s">
        <v>57</v>
      </c>
      <c r="I1129" s="12" t="s">
        <v>58</v>
      </c>
      <c r="J1129" s="12">
        <v>321</v>
      </c>
      <c r="K1129" s="12">
        <v>459.03</v>
      </c>
      <c r="L1129" s="10"/>
    </row>
    <row r="1130" spans="1:12" ht="18" customHeight="1" x14ac:dyDescent="0.2">
      <c r="A1130" s="12" t="s">
        <v>63</v>
      </c>
      <c r="B1130" s="12">
        <v>2021</v>
      </c>
      <c r="C1130" s="12" t="s">
        <v>1</v>
      </c>
      <c r="D1130" s="12" t="s">
        <v>53</v>
      </c>
      <c r="E1130" s="12" t="s">
        <v>54</v>
      </c>
      <c r="F1130" s="12" t="s">
        <v>55</v>
      </c>
      <c r="G1130" s="12" t="s">
        <v>56</v>
      </c>
      <c r="H1130" s="12" t="s">
        <v>57</v>
      </c>
      <c r="I1130" s="12" t="s">
        <v>58</v>
      </c>
      <c r="J1130" s="12">
        <v>249</v>
      </c>
      <c r="K1130" s="12">
        <v>356.07</v>
      </c>
      <c r="L1130" s="10"/>
    </row>
    <row r="1131" spans="1:12" ht="18" customHeight="1" x14ac:dyDescent="0.2">
      <c r="A1131" s="12" t="s">
        <v>59</v>
      </c>
      <c r="B1131" s="12">
        <v>2021</v>
      </c>
      <c r="C1131" s="12" t="s">
        <v>1</v>
      </c>
      <c r="D1131" s="12" t="s">
        <v>53</v>
      </c>
      <c r="E1131" s="12" t="s">
        <v>54</v>
      </c>
      <c r="F1131" s="12" t="s">
        <v>55</v>
      </c>
      <c r="G1131" s="12" t="s">
        <v>56</v>
      </c>
      <c r="H1131" s="12" t="s">
        <v>57</v>
      </c>
      <c r="I1131" s="12" t="s">
        <v>58</v>
      </c>
      <c r="J1131" s="12">
        <v>779</v>
      </c>
      <c r="K1131" s="12">
        <v>1113.97</v>
      </c>
      <c r="L1131" s="10"/>
    </row>
    <row r="1132" spans="1:12" ht="18" customHeight="1" x14ac:dyDescent="0.2">
      <c r="A1132" s="12" t="s">
        <v>52</v>
      </c>
      <c r="B1132" s="12">
        <v>2021</v>
      </c>
      <c r="C1132" s="12" t="s">
        <v>1</v>
      </c>
      <c r="D1132" s="12" t="s">
        <v>53</v>
      </c>
      <c r="E1132" s="12" t="s">
        <v>54</v>
      </c>
      <c r="F1132" s="12" t="s">
        <v>55</v>
      </c>
      <c r="G1132" s="12" t="s">
        <v>56</v>
      </c>
      <c r="H1132" s="12" t="s">
        <v>57</v>
      </c>
      <c r="I1132" s="12" t="s">
        <v>58</v>
      </c>
      <c r="J1132" s="12">
        <v>812</v>
      </c>
      <c r="K1132" s="12">
        <v>1161.1599999999999</v>
      </c>
      <c r="L1132" s="10"/>
    </row>
    <row r="1133" spans="1:12" ht="18" customHeight="1" x14ac:dyDescent="0.2">
      <c r="A1133" s="12" t="s">
        <v>52</v>
      </c>
      <c r="B1133" s="12">
        <v>2021</v>
      </c>
      <c r="C1133" s="12" t="s">
        <v>1</v>
      </c>
      <c r="D1133" s="12" t="s">
        <v>53</v>
      </c>
      <c r="E1133" s="12" t="s">
        <v>54</v>
      </c>
      <c r="F1133" s="12" t="s">
        <v>55</v>
      </c>
      <c r="G1133" s="12" t="s">
        <v>56</v>
      </c>
      <c r="H1133" s="12" t="s">
        <v>57</v>
      </c>
      <c r="I1133" s="12" t="s">
        <v>58</v>
      </c>
      <c r="J1133" s="12">
        <v>866</v>
      </c>
      <c r="K1133" s="12">
        <v>1238.3800000000001</v>
      </c>
      <c r="L1133" s="10"/>
    </row>
    <row r="1134" spans="1:12" ht="18" customHeight="1" x14ac:dyDescent="0.2">
      <c r="A1134" s="12" t="s">
        <v>59</v>
      </c>
      <c r="B1134" s="12">
        <v>2021</v>
      </c>
      <c r="C1134" s="12" t="s">
        <v>1</v>
      </c>
      <c r="D1134" s="12" t="s">
        <v>53</v>
      </c>
      <c r="E1134" s="12" t="s">
        <v>54</v>
      </c>
      <c r="F1134" s="12" t="s">
        <v>55</v>
      </c>
      <c r="G1134" s="12" t="s">
        <v>56</v>
      </c>
      <c r="H1134" s="12" t="s">
        <v>57</v>
      </c>
      <c r="I1134" s="12" t="s">
        <v>58</v>
      </c>
      <c r="J1134" s="12">
        <v>275</v>
      </c>
      <c r="K1134" s="12">
        <v>393.25</v>
      </c>
      <c r="L1134" s="10"/>
    </row>
    <row r="1135" spans="1:12" ht="18" customHeight="1" x14ac:dyDescent="0.2">
      <c r="A1135" s="12" t="s">
        <v>59</v>
      </c>
      <c r="B1135" s="12">
        <v>2021</v>
      </c>
      <c r="C1135" s="12" t="s">
        <v>1</v>
      </c>
      <c r="D1135" s="12" t="s">
        <v>53</v>
      </c>
      <c r="E1135" s="12" t="s">
        <v>54</v>
      </c>
      <c r="F1135" s="12" t="s">
        <v>55</v>
      </c>
      <c r="G1135" s="12" t="s">
        <v>56</v>
      </c>
      <c r="H1135" s="12" t="s">
        <v>57</v>
      </c>
      <c r="I1135" s="12" t="s">
        <v>58</v>
      </c>
      <c r="J1135" s="12">
        <v>323</v>
      </c>
      <c r="K1135" s="12">
        <v>461.89</v>
      </c>
      <c r="L1135" s="10"/>
    </row>
    <row r="1136" spans="1:12" ht="18" customHeight="1" x14ac:dyDescent="0.2">
      <c r="A1136" s="12" t="s">
        <v>52</v>
      </c>
      <c r="B1136" s="12">
        <v>2021</v>
      </c>
      <c r="C1136" s="12" t="s">
        <v>1</v>
      </c>
      <c r="D1136" s="12" t="s">
        <v>53</v>
      </c>
      <c r="E1136" s="12" t="s">
        <v>54</v>
      </c>
      <c r="F1136" s="12" t="s">
        <v>55</v>
      </c>
      <c r="G1136" s="12" t="s">
        <v>56</v>
      </c>
      <c r="H1136" s="12" t="s">
        <v>57</v>
      </c>
      <c r="I1136" s="12" t="s">
        <v>58</v>
      </c>
      <c r="J1136" s="12">
        <v>251</v>
      </c>
      <c r="K1136" s="12">
        <v>358.93</v>
      </c>
      <c r="L1136" s="10"/>
    </row>
    <row r="1137" spans="1:12" ht="18" customHeight="1" x14ac:dyDescent="0.2">
      <c r="A1137" s="12" t="s">
        <v>52</v>
      </c>
      <c r="B1137" s="12">
        <v>2021</v>
      </c>
      <c r="C1137" s="12" t="s">
        <v>0</v>
      </c>
      <c r="D1137" s="12" t="s">
        <v>53</v>
      </c>
      <c r="E1137" s="12" t="s">
        <v>54</v>
      </c>
      <c r="F1137" s="12" t="s">
        <v>55</v>
      </c>
      <c r="G1137" s="12" t="s">
        <v>56</v>
      </c>
      <c r="H1137" s="12" t="s">
        <v>57</v>
      </c>
      <c r="I1137" s="12" t="s">
        <v>58</v>
      </c>
      <c r="J1137" s="12">
        <v>326</v>
      </c>
      <c r="K1137" s="12">
        <v>466.18</v>
      </c>
      <c r="L1137" s="10"/>
    </row>
    <row r="1138" spans="1:12" ht="18" customHeight="1" x14ac:dyDescent="0.2">
      <c r="A1138" s="12" t="s">
        <v>52</v>
      </c>
      <c r="B1138" s="12">
        <v>2021</v>
      </c>
      <c r="C1138" s="12" t="s">
        <v>0</v>
      </c>
      <c r="D1138" s="12" t="s">
        <v>53</v>
      </c>
      <c r="E1138" s="12" t="s">
        <v>54</v>
      </c>
      <c r="F1138" s="12" t="s">
        <v>55</v>
      </c>
      <c r="G1138" s="12" t="s">
        <v>56</v>
      </c>
      <c r="H1138" s="12" t="s">
        <v>57</v>
      </c>
      <c r="I1138" s="12" t="s">
        <v>58</v>
      </c>
      <c r="J1138" s="12">
        <v>254</v>
      </c>
      <c r="K1138" s="12">
        <v>363.22</v>
      </c>
      <c r="L1138" s="10"/>
    </row>
    <row r="1139" spans="1:12" ht="18" customHeight="1" x14ac:dyDescent="0.2">
      <c r="A1139" s="12" t="s">
        <v>61</v>
      </c>
      <c r="B1139" s="12">
        <v>2021</v>
      </c>
      <c r="C1139" s="12" t="s">
        <v>0</v>
      </c>
      <c r="D1139" s="12" t="s">
        <v>53</v>
      </c>
      <c r="E1139" s="12" t="s">
        <v>54</v>
      </c>
      <c r="F1139" s="12" t="s">
        <v>55</v>
      </c>
      <c r="G1139" s="12" t="s">
        <v>56</v>
      </c>
      <c r="H1139" s="12" t="s">
        <v>57</v>
      </c>
      <c r="I1139" s="12" t="s">
        <v>58</v>
      </c>
      <c r="J1139" s="12">
        <v>280</v>
      </c>
      <c r="K1139" s="12">
        <v>526.24</v>
      </c>
      <c r="L1139" s="10"/>
    </row>
    <row r="1140" spans="1:12" ht="18" customHeight="1" x14ac:dyDescent="0.2">
      <c r="A1140" s="12" t="s">
        <v>59</v>
      </c>
      <c r="B1140" s="12">
        <v>2021</v>
      </c>
      <c r="C1140" s="12" t="s">
        <v>0</v>
      </c>
      <c r="D1140" s="12" t="s">
        <v>53</v>
      </c>
      <c r="E1140" s="12" t="s">
        <v>54</v>
      </c>
      <c r="F1140" s="12" t="s">
        <v>55</v>
      </c>
      <c r="G1140" s="12" t="s">
        <v>56</v>
      </c>
      <c r="H1140" s="12" t="s">
        <v>57</v>
      </c>
      <c r="I1140" s="12" t="s">
        <v>58</v>
      </c>
      <c r="J1140" s="12">
        <v>328</v>
      </c>
      <c r="K1140" s="12">
        <v>526.24</v>
      </c>
      <c r="L1140" s="10"/>
    </row>
    <row r="1141" spans="1:12" ht="18" customHeight="1" x14ac:dyDescent="0.2">
      <c r="A1141" s="12" t="s">
        <v>61</v>
      </c>
      <c r="B1141" s="12">
        <v>2021</v>
      </c>
      <c r="C1141" s="12" t="s">
        <v>0</v>
      </c>
      <c r="D1141" s="12" t="s">
        <v>53</v>
      </c>
      <c r="E1141" s="12" t="s">
        <v>54</v>
      </c>
      <c r="F1141" s="12" t="s">
        <v>55</v>
      </c>
      <c r="G1141" s="12" t="s">
        <v>56</v>
      </c>
      <c r="H1141" s="12" t="s">
        <v>57</v>
      </c>
      <c r="I1141" s="12" t="s">
        <v>58</v>
      </c>
      <c r="J1141" s="12">
        <v>256</v>
      </c>
      <c r="K1141" s="12">
        <v>526.24</v>
      </c>
      <c r="L1141" s="10"/>
    </row>
    <row r="1142" spans="1:12" ht="18" customHeight="1" x14ac:dyDescent="0.2">
      <c r="A1142" s="12" t="s">
        <v>61</v>
      </c>
      <c r="B1142" s="12">
        <v>2021</v>
      </c>
      <c r="C1142" s="12" t="s">
        <v>0</v>
      </c>
      <c r="D1142" s="12" t="s">
        <v>53</v>
      </c>
      <c r="E1142" s="12" t="s">
        <v>54</v>
      </c>
      <c r="F1142" s="12" t="s">
        <v>55</v>
      </c>
      <c r="G1142" s="12" t="s">
        <v>56</v>
      </c>
      <c r="H1142" s="12" t="s">
        <v>57</v>
      </c>
      <c r="I1142" s="12" t="s">
        <v>58</v>
      </c>
      <c r="J1142" s="12">
        <v>997</v>
      </c>
      <c r="K1142" s="12">
        <v>1425.71</v>
      </c>
      <c r="L1142" s="10"/>
    </row>
    <row r="1143" spans="1:12" ht="18" customHeight="1" x14ac:dyDescent="0.2">
      <c r="A1143" s="12" t="s">
        <v>62</v>
      </c>
      <c r="B1143" s="12">
        <v>2021</v>
      </c>
      <c r="C1143" s="12" t="s">
        <v>0</v>
      </c>
      <c r="D1143" s="12" t="s">
        <v>53</v>
      </c>
      <c r="E1143" s="12" t="s">
        <v>54</v>
      </c>
      <c r="F1143" s="12" t="s">
        <v>55</v>
      </c>
      <c r="G1143" s="12" t="s">
        <v>56</v>
      </c>
      <c r="H1143" s="12" t="s">
        <v>57</v>
      </c>
      <c r="I1143" s="12" t="s">
        <v>58</v>
      </c>
      <c r="J1143" s="12">
        <v>1030</v>
      </c>
      <c r="K1143" s="12">
        <v>1472.9</v>
      </c>
      <c r="L1143" s="10"/>
    </row>
    <row r="1144" spans="1:12" ht="18" customHeight="1" x14ac:dyDescent="0.2">
      <c r="A1144" s="12" t="s">
        <v>62</v>
      </c>
      <c r="B1144" s="12">
        <v>2021</v>
      </c>
      <c r="C1144" s="12" t="s">
        <v>0</v>
      </c>
      <c r="D1144" s="12" t="s">
        <v>53</v>
      </c>
      <c r="E1144" s="12" t="s">
        <v>54</v>
      </c>
      <c r="F1144" s="12" t="s">
        <v>55</v>
      </c>
      <c r="G1144" s="12" t="s">
        <v>56</v>
      </c>
      <c r="H1144" s="12" t="s">
        <v>57</v>
      </c>
      <c r="I1144" s="12" t="s">
        <v>58</v>
      </c>
      <c r="J1144" s="12">
        <v>252</v>
      </c>
      <c r="K1144" s="12">
        <v>360.36</v>
      </c>
      <c r="L1144" s="10"/>
    </row>
    <row r="1145" spans="1:12" ht="18" customHeight="1" x14ac:dyDescent="0.2">
      <c r="A1145" s="12" t="s">
        <v>62</v>
      </c>
      <c r="B1145" s="12">
        <v>2021</v>
      </c>
      <c r="C1145" s="12" t="s">
        <v>0</v>
      </c>
      <c r="D1145" s="12" t="s">
        <v>53</v>
      </c>
      <c r="E1145" s="12" t="s">
        <v>54</v>
      </c>
      <c r="F1145" s="12" t="s">
        <v>55</v>
      </c>
      <c r="G1145" s="12" t="s">
        <v>56</v>
      </c>
      <c r="H1145" s="12" t="s">
        <v>57</v>
      </c>
      <c r="I1145" s="12" t="s">
        <v>58</v>
      </c>
      <c r="J1145" s="12">
        <v>279</v>
      </c>
      <c r="K1145" s="12">
        <v>398.97</v>
      </c>
      <c r="L1145" s="10"/>
    </row>
    <row r="1146" spans="1:12" ht="18" customHeight="1" x14ac:dyDescent="0.2">
      <c r="A1146" s="12" t="s">
        <v>59</v>
      </c>
      <c r="B1146" s="12">
        <v>2021</v>
      </c>
      <c r="C1146" s="12" t="s">
        <v>0</v>
      </c>
      <c r="D1146" s="12" t="s">
        <v>53</v>
      </c>
      <c r="E1146" s="12" t="s">
        <v>54</v>
      </c>
      <c r="F1146" s="12" t="s">
        <v>55</v>
      </c>
      <c r="G1146" s="12" t="s">
        <v>56</v>
      </c>
      <c r="H1146" s="12" t="s">
        <v>57</v>
      </c>
      <c r="I1146" s="12" t="s">
        <v>58</v>
      </c>
      <c r="J1146" s="12">
        <v>327</v>
      </c>
      <c r="K1146" s="12">
        <v>467.61</v>
      </c>
      <c r="L1146" s="10"/>
    </row>
    <row r="1147" spans="1:12" ht="18" customHeight="1" x14ac:dyDescent="0.2">
      <c r="A1147" s="12" t="s">
        <v>61</v>
      </c>
      <c r="B1147" s="12">
        <v>2021</v>
      </c>
      <c r="C1147" s="12" t="s">
        <v>0</v>
      </c>
      <c r="D1147" s="12" t="s">
        <v>53</v>
      </c>
      <c r="E1147" s="12" t="s">
        <v>54</v>
      </c>
      <c r="F1147" s="12" t="s">
        <v>55</v>
      </c>
      <c r="G1147" s="12" t="s">
        <v>56</v>
      </c>
      <c r="H1147" s="12" t="s">
        <v>57</v>
      </c>
      <c r="I1147" s="12" t="s">
        <v>58</v>
      </c>
      <c r="J1147" s="12">
        <v>255</v>
      </c>
      <c r="K1147" s="12">
        <v>364.65</v>
      </c>
      <c r="L1147" s="10"/>
    </row>
    <row r="1148" spans="1:12" ht="18" customHeight="1" x14ac:dyDescent="0.2">
      <c r="A1148" s="12" t="s">
        <v>61</v>
      </c>
      <c r="B1148" s="12">
        <v>2021</v>
      </c>
      <c r="C1148" s="12" t="s">
        <v>0</v>
      </c>
      <c r="D1148" s="12" t="s">
        <v>53</v>
      </c>
      <c r="E1148" s="12" t="s">
        <v>54</v>
      </c>
      <c r="F1148" s="12" t="s">
        <v>55</v>
      </c>
      <c r="G1148" s="12" t="s">
        <v>56</v>
      </c>
      <c r="H1148" s="12" t="s">
        <v>57</v>
      </c>
      <c r="I1148" s="12" t="s">
        <v>58</v>
      </c>
      <c r="J1148" s="12">
        <v>778</v>
      </c>
      <c r="K1148" s="12">
        <v>1112.54</v>
      </c>
      <c r="L1148" s="10"/>
    </row>
    <row r="1149" spans="1:12" ht="18" customHeight="1" x14ac:dyDescent="0.2">
      <c r="A1149" s="12" t="s">
        <v>61</v>
      </c>
      <c r="B1149" s="12">
        <v>2021</v>
      </c>
      <c r="C1149" s="12" t="s">
        <v>0</v>
      </c>
      <c r="D1149" s="12" t="s">
        <v>53</v>
      </c>
      <c r="E1149" s="12" t="s">
        <v>54</v>
      </c>
      <c r="F1149" s="12" t="s">
        <v>55</v>
      </c>
      <c r="G1149" s="12" t="s">
        <v>56</v>
      </c>
      <c r="H1149" s="12" t="s">
        <v>57</v>
      </c>
      <c r="I1149" s="12" t="s">
        <v>58</v>
      </c>
      <c r="J1149" s="12">
        <v>865</v>
      </c>
      <c r="K1149" s="12">
        <v>1236.95</v>
      </c>
      <c r="L1149" s="10"/>
    </row>
    <row r="1150" spans="1:12" ht="18" customHeight="1" x14ac:dyDescent="0.2">
      <c r="A1150" s="12" t="s">
        <v>52</v>
      </c>
      <c r="B1150" s="12">
        <v>2021</v>
      </c>
      <c r="C1150" s="12" t="s">
        <v>0</v>
      </c>
      <c r="D1150" s="12" t="s">
        <v>53</v>
      </c>
      <c r="E1150" s="12" t="s">
        <v>54</v>
      </c>
      <c r="F1150" s="12" t="s">
        <v>55</v>
      </c>
      <c r="G1150" s="12" t="s">
        <v>56</v>
      </c>
      <c r="H1150" s="12" t="s">
        <v>57</v>
      </c>
      <c r="I1150" s="12" t="s">
        <v>58</v>
      </c>
      <c r="J1150" s="12">
        <v>281</v>
      </c>
      <c r="K1150" s="12">
        <v>401.83</v>
      </c>
      <c r="L1150" s="10"/>
    </row>
    <row r="1151" spans="1:12" ht="18" customHeight="1" x14ac:dyDescent="0.2">
      <c r="A1151" s="12" t="s">
        <v>61</v>
      </c>
      <c r="B1151" s="12">
        <v>2021</v>
      </c>
      <c r="C1151" s="12" t="s">
        <v>0</v>
      </c>
      <c r="D1151" s="12" t="s">
        <v>53</v>
      </c>
      <c r="E1151" s="12" t="s">
        <v>54</v>
      </c>
      <c r="F1151" s="12" t="s">
        <v>55</v>
      </c>
      <c r="G1151" s="12" t="s">
        <v>56</v>
      </c>
      <c r="H1151" s="12" t="s">
        <v>57</v>
      </c>
      <c r="I1151" s="12" t="s">
        <v>58</v>
      </c>
      <c r="J1151" s="12">
        <v>329</v>
      </c>
      <c r="K1151" s="12">
        <v>470.47</v>
      </c>
      <c r="L1151" s="10"/>
    </row>
    <row r="1152" spans="1:12" ht="18" customHeight="1" x14ac:dyDescent="0.2">
      <c r="A1152" s="12" t="s">
        <v>52</v>
      </c>
      <c r="B1152" s="12">
        <v>2021</v>
      </c>
      <c r="C1152" s="12" t="s">
        <v>6</v>
      </c>
      <c r="D1152" s="12" t="s">
        <v>53</v>
      </c>
      <c r="E1152" s="12" t="s">
        <v>54</v>
      </c>
      <c r="F1152" s="12" t="s">
        <v>55</v>
      </c>
      <c r="G1152" s="12" t="s">
        <v>56</v>
      </c>
      <c r="H1152" s="12" t="s">
        <v>57</v>
      </c>
      <c r="I1152" s="12" t="s">
        <v>58</v>
      </c>
      <c r="J1152" s="12">
        <v>248</v>
      </c>
      <c r="K1152" s="12">
        <v>354.64</v>
      </c>
      <c r="L1152" s="10"/>
    </row>
    <row r="1153" spans="1:12" ht="18" customHeight="1" x14ac:dyDescent="0.2">
      <c r="A1153" s="12" t="s">
        <v>52</v>
      </c>
      <c r="B1153" s="12">
        <v>2021</v>
      </c>
      <c r="C1153" s="12" t="s">
        <v>6</v>
      </c>
      <c r="D1153" s="12" t="s">
        <v>53</v>
      </c>
      <c r="E1153" s="12" t="s">
        <v>54</v>
      </c>
      <c r="F1153" s="12" t="s">
        <v>55</v>
      </c>
      <c r="G1153" s="12" t="s">
        <v>56</v>
      </c>
      <c r="H1153" s="12" t="s">
        <v>57</v>
      </c>
      <c r="I1153" s="12" t="s">
        <v>58</v>
      </c>
      <c r="J1153" s="12">
        <v>296</v>
      </c>
      <c r="K1153" s="12">
        <v>423.28</v>
      </c>
      <c r="L1153" s="10"/>
    </row>
    <row r="1154" spans="1:12" ht="18" customHeight="1" x14ac:dyDescent="0.2">
      <c r="A1154" s="12" t="s">
        <v>52</v>
      </c>
      <c r="B1154" s="12">
        <v>2021</v>
      </c>
      <c r="C1154" s="12" t="s">
        <v>6</v>
      </c>
      <c r="D1154" s="12" t="s">
        <v>53</v>
      </c>
      <c r="E1154" s="12" t="s">
        <v>54</v>
      </c>
      <c r="F1154" s="12" t="s">
        <v>55</v>
      </c>
      <c r="G1154" s="12" t="s">
        <v>56</v>
      </c>
      <c r="H1154" s="12" t="s">
        <v>57</v>
      </c>
      <c r="I1154" s="12" t="s">
        <v>58</v>
      </c>
      <c r="J1154" s="12">
        <v>224</v>
      </c>
      <c r="K1154" s="12">
        <v>320.32</v>
      </c>
      <c r="L1154" s="10"/>
    </row>
    <row r="1155" spans="1:12" ht="18" customHeight="1" x14ac:dyDescent="0.2">
      <c r="A1155" s="12" t="s">
        <v>52</v>
      </c>
      <c r="B1155" s="12">
        <v>2021</v>
      </c>
      <c r="C1155" s="12" t="s">
        <v>6</v>
      </c>
      <c r="D1155" s="12" t="s">
        <v>53</v>
      </c>
      <c r="E1155" s="12" t="s">
        <v>54</v>
      </c>
      <c r="F1155" s="12" t="s">
        <v>55</v>
      </c>
      <c r="G1155" s="12" t="s">
        <v>56</v>
      </c>
      <c r="H1155" s="12" t="s">
        <v>57</v>
      </c>
      <c r="I1155" s="12" t="s">
        <v>58</v>
      </c>
      <c r="J1155" s="12">
        <v>250</v>
      </c>
      <c r="K1155" s="12">
        <v>526.24</v>
      </c>
      <c r="L1155" s="10"/>
    </row>
    <row r="1156" spans="1:12" ht="18" customHeight="1" x14ac:dyDescent="0.2">
      <c r="A1156" s="12" t="s">
        <v>52</v>
      </c>
      <c r="B1156" s="12">
        <v>2021</v>
      </c>
      <c r="C1156" s="12" t="s">
        <v>6</v>
      </c>
      <c r="D1156" s="12" t="s">
        <v>53</v>
      </c>
      <c r="E1156" s="12" t="s">
        <v>54</v>
      </c>
      <c r="F1156" s="12" t="s">
        <v>55</v>
      </c>
      <c r="G1156" s="12" t="s">
        <v>56</v>
      </c>
      <c r="H1156" s="12" t="s">
        <v>57</v>
      </c>
      <c r="I1156" s="12" t="s">
        <v>58</v>
      </c>
      <c r="J1156" s="12">
        <v>298</v>
      </c>
      <c r="K1156" s="12">
        <v>526.24</v>
      </c>
      <c r="L1156" s="10"/>
    </row>
    <row r="1157" spans="1:12" ht="18" customHeight="1" x14ac:dyDescent="0.2">
      <c r="A1157" s="12" t="s">
        <v>59</v>
      </c>
      <c r="B1157" s="12">
        <v>2021</v>
      </c>
      <c r="C1157" s="12" t="s">
        <v>6</v>
      </c>
      <c r="D1157" s="12" t="s">
        <v>53</v>
      </c>
      <c r="E1157" s="12" t="s">
        <v>54</v>
      </c>
      <c r="F1157" s="12" t="s">
        <v>55</v>
      </c>
      <c r="G1157" s="12" t="s">
        <v>56</v>
      </c>
      <c r="H1157" s="12" t="s">
        <v>57</v>
      </c>
      <c r="I1157" s="12" t="s">
        <v>58</v>
      </c>
      <c r="J1157" s="12">
        <v>220</v>
      </c>
      <c r="K1157" s="12">
        <v>526.24</v>
      </c>
      <c r="L1157" s="10"/>
    </row>
    <row r="1158" spans="1:12" ht="18" customHeight="1" x14ac:dyDescent="0.2">
      <c r="A1158" s="12" t="s">
        <v>63</v>
      </c>
      <c r="B1158" s="12">
        <v>2021</v>
      </c>
      <c r="C1158" s="12" t="s">
        <v>6</v>
      </c>
      <c r="D1158" s="12" t="s">
        <v>53</v>
      </c>
      <c r="E1158" s="12" t="s">
        <v>54</v>
      </c>
      <c r="F1158" s="12" t="s">
        <v>55</v>
      </c>
      <c r="G1158" s="12" t="s">
        <v>56</v>
      </c>
      <c r="H1158" s="12" t="s">
        <v>57</v>
      </c>
      <c r="I1158" s="12" t="s">
        <v>58</v>
      </c>
      <c r="J1158" s="12">
        <v>1036</v>
      </c>
      <c r="K1158" s="12">
        <v>1481.48</v>
      </c>
      <c r="L1158" s="10"/>
    </row>
    <row r="1159" spans="1:12" ht="18" customHeight="1" x14ac:dyDescent="0.2">
      <c r="A1159" s="12" t="s">
        <v>62</v>
      </c>
      <c r="B1159" s="12">
        <v>2021</v>
      </c>
      <c r="C1159" s="12" t="s">
        <v>6</v>
      </c>
      <c r="D1159" s="12" t="s">
        <v>53</v>
      </c>
      <c r="E1159" s="12" t="s">
        <v>54</v>
      </c>
      <c r="F1159" s="12" t="s">
        <v>55</v>
      </c>
      <c r="G1159" s="12" t="s">
        <v>56</v>
      </c>
      <c r="H1159" s="12" t="s">
        <v>57</v>
      </c>
      <c r="I1159" s="12" t="s">
        <v>58</v>
      </c>
      <c r="J1159" s="12">
        <v>222</v>
      </c>
      <c r="K1159" s="12">
        <v>317.45999999999998</v>
      </c>
      <c r="L1159" s="10"/>
    </row>
    <row r="1160" spans="1:12" ht="18" customHeight="1" x14ac:dyDescent="0.2">
      <c r="A1160" s="12" t="s">
        <v>62</v>
      </c>
      <c r="B1160" s="12">
        <v>2021</v>
      </c>
      <c r="C1160" s="12" t="s">
        <v>6</v>
      </c>
      <c r="D1160" s="12" t="s">
        <v>53</v>
      </c>
      <c r="E1160" s="12" t="s">
        <v>54</v>
      </c>
      <c r="F1160" s="12" t="s">
        <v>55</v>
      </c>
      <c r="G1160" s="12" t="s">
        <v>56</v>
      </c>
      <c r="H1160" s="12" t="s">
        <v>57</v>
      </c>
      <c r="I1160" s="12" t="s">
        <v>58</v>
      </c>
      <c r="J1160" s="12">
        <v>249</v>
      </c>
      <c r="K1160" s="12">
        <v>356.07</v>
      </c>
      <c r="L1160" s="10"/>
    </row>
    <row r="1161" spans="1:12" ht="18" customHeight="1" x14ac:dyDescent="0.2">
      <c r="A1161" s="12" t="s">
        <v>52</v>
      </c>
      <c r="B1161" s="12">
        <v>2021</v>
      </c>
      <c r="C1161" s="12" t="s">
        <v>6</v>
      </c>
      <c r="D1161" s="12" t="s">
        <v>53</v>
      </c>
      <c r="E1161" s="12" t="s">
        <v>54</v>
      </c>
      <c r="F1161" s="12" t="s">
        <v>55</v>
      </c>
      <c r="G1161" s="12" t="s">
        <v>56</v>
      </c>
      <c r="H1161" s="12" t="s">
        <v>57</v>
      </c>
      <c r="I1161" s="12" t="s">
        <v>58</v>
      </c>
      <c r="J1161" s="12">
        <v>297</v>
      </c>
      <c r="K1161" s="12">
        <v>424.71</v>
      </c>
      <c r="L1161" s="10"/>
    </row>
    <row r="1162" spans="1:12" ht="18" customHeight="1" x14ac:dyDescent="0.2">
      <c r="A1162" s="12" t="s">
        <v>59</v>
      </c>
      <c r="B1162" s="12">
        <v>2021</v>
      </c>
      <c r="C1162" s="12" t="s">
        <v>6</v>
      </c>
      <c r="D1162" s="12" t="s">
        <v>53</v>
      </c>
      <c r="E1162" s="12" t="s">
        <v>54</v>
      </c>
      <c r="F1162" s="12" t="s">
        <v>55</v>
      </c>
      <c r="G1162" s="12" t="s">
        <v>56</v>
      </c>
      <c r="H1162" s="12" t="s">
        <v>57</v>
      </c>
      <c r="I1162" s="12" t="s">
        <v>58</v>
      </c>
      <c r="J1162" s="12">
        <v>784</v>
      </c>
      <c r="K1162" s="12">
        <v>1121.1199999999999</v>
      </c>
      <c r="L1162" s="10"/>
    </row>
    <row r="1163" spans="1:12" ht="18" customHeight="1" x14ac:dyDescent="0.2">
      <c r="A1163" s="12" t="s">
        <v>52</v>
      </c>
      <c r="B1163" s="12">
        <v>2021</v>
      </c>
      <c r="C1163" s="12" t="s">
        <v>6</v>
      </c>
      <c r="D1163" s="12" t="s">
        <v>53</v>
      </c>
      <c r="E1163" s="12" t="s">
        <v>54</v>
      </c>
      <c r="F1163" s="12" t="s">
        <v>55</v>
      </c>
      <c r="G1163" s="12" t="s">
        <v>56</v>
      </c>
      <c r="H1163" s="12" t="s">
        <v>57</v>
      </c>
      <c r="I1163" s="12" t="s">
        <v>58</v>
      </c>
      <c r="J1163" s="12">
        <v>817</v>
      </c>
      <c r="K1163" s="12">
        <v>1168.31</v>
      </c>
      <c r="L1163" s="10"/>
    </row>
    <row r="1164" spans="1:12" ht="18" customHeight="1" x14ac:dyDescent="0.2">
      <c r="A1164" s="12" t="s">
        <v>52</v>
      </c>
      <c r="B1164" s="12">
        <v>2021</v>
      </c>
      <c r="C1164" s="12" t="s">
        <v>6</v>
      </c>
      <c r="D1164" s="12" t="s">
        <v>53</v>
      </c>
      <c r="E1164" s="12" t="s">
        <v>54</v>
      </c>
      <c r="F1164" s="12" t="s">
        <v>55</v>
      </c>
      <c r="G1164" s="12" t="s">
        <v>56</v>
      </c>
      <c r="H1164" s="12" t="s">
        <v>57</v>
      </c>
      <c r="I1164" s="12" t="s">
        <v>58</v>
      </c>
      <c r="J1164" s="12">
        <v>870</v>
      </c>
      <c r="K1164" s="12">
        <v>1244.0999999999999</v>
      </c>
      <c r="L1164" s="10"/>
    </row>
    <row r="1165" spans="1:12" ht="18" customHeight="1" x14ac:dyDescent="0.2">
      <c r="A1165" s="12" t="s">
        <v>52</v>
      </c>
      <c r="B1165" s="12">
        <v>2021</v>
      </c>
      <c r="C1165" s="12" t="s">
        <v>6</v>
      </c>
      <c r="D1165" s="12" t="s">
        <v>53</v>
      </c>
      <c r="E1165" s="12" t="s">
        <v>54</v>
      </c>
      <c r="F1165" s="12" t="s">
        <v>55</v>
      </c>
      <c r="G1165" s="12" t="s">
        <v>56</v>
      </c>
      <c r="H1165" s="12" t="s">
        <v>57</v>
      </c>
      <c r="I1165" s="12" t="s">
        <v>58</v>
      </c>
      <c r="J1165" s="12">
        <v>251</v>
      </c>
      <c r="K1165" s="12">
        <v>358.93</v>
      </c>
      <c r="L1165" s="10"/>
    </row>
    <row r="1166" spans="1:12" ht="18" customHeight="1" x14ac:dyDescent="0.2">
      <c r="A1166" s="12" t="s">
        <v>52</v>
      </c>
      <c r="B1166" s="12">
        <v>2021</v>
      </c>
      <c r="C1166" s="12" t="s">
        <v>6</v>
      </c>
      <c r="D1166" s="12" t="s">
        <v>53</v>
      </c>
      <c r="E1166" s="12" t="s">
        <v>54</v>
      </c>
      <c r="F1166" s="12" t="s">
        <v>55</v>
      </c>
      <c r="G1166" s="12" t="s">
        <v>56</v>
      </c>
      <c r="H1166" s="12" t="s">
        <v>57</v>
      </c>
      <c r="I1166" s="12" t="s">
        <v>58</v>
      </c>
      <c r="J1166" s="12">
        <v>221</v>
      </c>
      <c r="K1166" s="12">
        <v>316.02999999999997</v>
      </c>
      <c r="L1166" s="10"/>
    </row>
    <row r="1167" spans="1:12" ht="18" customHeight="1" x14ac:dyDescent="0.2">
      <c r="A1167" s="12" t="s">
        <v>59</v>
      </c>
      <c r="B1167" s="12">
        <v>2021</v>
      </c>
      <c r="C1167" s="12" t="s">
        <v>5</v>
      </c>
      <c r="D1167" s="12" t="s">
        <v>53</v>
      </c>
      <c r="E1167" s="12" t="s">
        <v>54</v>
      </c>
      <c r="F1167" s="12" t="s">
        <v>55</v>
      </c>
      <c r="G1167" s="12" t="s">
        <v>56</v>
      </c>
      <c r="H1167" s="12" t="s">
        <v>57</v>
      </c>
      <c r="I1167" s="12" t="s">
        <v>58</v>
      </c>
      <c r="J1167" s="12">
        <v>254</v>
      </c>
      <c r="K1167" s="12">
        <v>363.22</v>
      </c>
      <c r="L1167" s="10"/>
    </row>
    <row r="1168" spans="1:12" ht="18" customHeight="1" x14ac:dyDescent="0.2">
      <c r="A1168" s="12" t="s">
        <v>52</v>
      </c>
      <c r="B1168" s="12">
        <v>2021</v>
      </c>
      <c r="C1168" s="12" t="s">
        <v>5</v>
      </c>
      <c r="D1168" s="12" t="s">
        <v>53</v>
      </c>
      <c r="E1168" s="12" t="s">
        <v>54</v>
      </c>
      <c r="F1168" s="12" t="s">
        <v>55</v>
      </c>
      <c r="G1168" s="12" t="s">
        <v>56</v>
      </c>
      <c r="H1168" s="12" t="s">
        <v>57</v>
      </c>
      <c r="I1168" s="12" t="s">
        <v>58</v>
      </c>
      <c r="J1168" s="12">
        <v>302</v>
      </c>
      <c r="K1168" s="12">
        <v>431.86</v>
      </c>
      <c r="L1168" s="10"/>
    </row>
    <row r="1169" spans="1:12" ht="18" customHeight="1" x14ac:dyDescent="0.2">
      <c r="A1169" s="12" t="s">
        <v>63</v>
      </c>
      <c r="B1169" s="12">
        <v>2021</v>
      </c>
      <c r="C1169" s="12" t="s">
        <v>5</v>
      </c>
      <c r="D1169" s="12" t="s">
        <v>53</v>
      </c>
      <c r="E1169" s="12" t="s">
        <v>54</v>
      </c>
      <c r="F1169" s="12" t="s">
        <v>55</v>
      </c>
      <c r="G1169" s="12" t="s">
        <v>56</v>
      </c>
      <c r="H1169" s="12" t="s">
        <v>57</v>
      </c>
      <c r="I1169" s="12" t="s">
        <v>58</v>
      </c>
      <c r="J1169" s="12">
        <v>230</v>
      </c>
      <c r="K1169" s="12">
        <v>328.9</v>
      </c>
      <c r="L1169" s="10"/>
    </row>
    <row r="1170" spans="1:12" ht="18" customHeight="1" x14ac:dyDescent="0.2">
      <c r="A1170" s="12" t="s">
        <v>59</v>
      </c>
      <c r="B1170" s="12">
        <v>2021</v>
      </c>
      <c r="C1170" s="12" t="s">
        <v>5</v>
      </c>
      <c r="D1170" s="12" t="s">
        <v>53</v>
      </c>
      <c r="E1170" s="12" t="s">
        <v>54</v>
      </c>
      <c r="F1170" s="12" t="s">
        <v>55</v>
      </c>
      <c r="G1170" s="12" t="s">
        <v>56</v>
      </c>
      <c r="H1170" s="12" t="s">
        <v>57</v>
      </c>
      <c r="I1170" s="12" t="s">
        <v>58</v>
      </c>
      <c r="J1170" s="12">
        <v>256</v>
      </c>
      <c r="K1170" s="12">
        <v>526.24</v>
      </c>
      <c r="L1170" s="10"/>
    </row>
    <row r="1171" spans="1:12" ht="18" customHeight="1" x14ac:dyDescent="0.2">
      <c r="A1171" s="12" t="s">
        <v>52</v>
      </c>
      <c r="B1171" s="12">
        <v>2021</v>
      </c>
      <c r="C1171" s="12" t="s">
        <v>5</v>
      </c>
      <c r="D1171" s="12" t="s">
        <v>53</v>
      </c>
      <c r="E1171" s="12" t="s">
        <v>54</v>
      </c>
      <c r="F1171" s="12" t="s">
        <v>55</v>
      </c>
      <c r="G1171" s="12" t="s">
        <v>56</v>
      </c>
      <c r="H1171" s="12" t="s">
        <v>57</v>
      </c>
      <c r="I1171" s="12" t="s">
        <v>58</v>
      </c>
      <c r="J1171" s="12">
        <v>226</v>
      </c>
      <c r="K1171" s="12">
        <v>526.24</v>
      </c>
      <c r="L1171" s="10"/>
    </row>
    <row r="1172" spans="1:12" ht="18" customHeight="1" x14ac:dyDescent="0.2">
      <c r="A1172" s="12" t="s">
        <v>52</v>
      </c>
      <c r="B1172" s="12">
        <v>2021</v>
      </c>
      <c r="C1172" s="12" t="s">
        <v>5</v>
      </c>
      <c r="D1172" s="12" t="s">
        <v>53</v>
      </c>
      <c r="E1172" s="12" t="s">
        <v>54</v>
      </c>
      <c r="F1172" s="12" t="s">
        <v>55</v>
      </c>
      <c r="G1172" s="12" t="s">
        <v>56</v>
      </c>
      <c r="H1172" s="12" t="s">
        <v>57</v>
      </c>
      <c r="I1172" s="12" t="s">
        <v>58</v>
      </c>
      <c r="J1172" s="12">
        <v>1002</v>
      </c>
      <c r="K1172" s="12">
        <v>1432.8600000000001</v>
      </c>
      <c r="L1172" s="10"/>
    </row>
    <row r="1173" spans="1:12" ht="18" customHeight="1" x14ac:dyDescent="0.2">
      <c r="A1173" s="12" t="s">
        <v>61</v>
      </c>
      <c r="B1173" s="12">
        <v>2021</v>
      </c>
      <c r="C1173" s="12" t="s">
        <v>5</v>
      </c>
      <c r="D1173" s="12" t="s">
        <v>53</v>
      </c>
      <c r="E1173" s="12" t="s">
        <v>54</v>
      </c>
      <c r="F1173" s="12" t="s">
        <v>55</v>
      </c>
      <c r="G1173" s="12" t="s">
        <v>56</v>
      </c>
      <c r="H1173" s="12" t="s">
        <v>57</v>
      </c>
      <c r="I1173" s="12" t="s">
        <v>58</v>
      </c>
      <c r="J1173" s="12">
        <v>1035</v>
      </c>
      <c r="K1173" s="12">
        <v>1480.05</v>
      </c>
      <c r="L1173" s="10"/>
    </row>
    <row r="1174" spans="1:12" ht="18" customHeight="1" x14ac:dyDescent="0.2">
      <c r="A1174" s="12" t="s">
        <v>52</v>
      </c>
      <c r="B1174" s="12">
        <v>2021</v>
      </c>
      <c r="C1174" s="12" t="s">
        <v>5</v>
      </c>
      <c r="D1174" s="12" t="s">
        <v>53</v>
      </c>
      <c r="E1174" s="12" t="s">
        <v>54</v>
      </c>
      <c r="F1174" s="12" t="s">
        <v>55</v>
      </c>
      <c r="G1174" s="12" t="s">
        <v>56</v>
      </c>
      <c r="H1174" s="12" t="s">
        <v>57</v>
      </c>
      <c r="I1174" s="12" t="s">
        <v>58</v>
      </c>
      <c r="J1174" s="12">
        <v>228</v>
      </c>
      <c r="K1174" s="12">
        <v>326.03999999999996</v>
      </c>
      <c r="L1174" s="10"/>
    </row>
    <row r="1175" spans="1:12" ht="18" customHeight="1" x14ac:dyDescent="0.2">
      <c r="A1175" s="12" t="s">
        <v>52</v>
      </c>
      <c r="B1175" s="12">
        <v>2021</v>
      </c>
      <c r="C1175" s="12" t="s">
        <v>5</v>
      </c>
      <c r="D1175" s="12" t="s">
        <v>53</v>
      </c>
      <c r="E1175" s="12" t="s">
        <v>54</v>
      </c>
      <c r="F1175" s="12" t="s">
        <v>55</v>
      </c>
      <c r="G1175" s="12" t="s">
        <v>56</v>
      </c>
      <c r="H1175" s="12" t="s">
        <v>57</v>
      </c>
      <c r="I1175" s="12" t="s">
        <v>58</v>
      </c>
      <c r="J1175" s="12">
        <v>255</v>
      </c>
      <c r="K1175" s="12">
        <v>364.65</v>
      </c>
      <c r="L1175" s="10"/>
    </row>
    <row r="1176" spans="1:12" ht="18" customHeight="1" x14ac:dyDescent="0.2">
      <c r="A1176" s="12" t="s">
        <v>59</v>
      </c>
      <c r="B1176" s="12">
        <v>2021</v>
      </c>
      <c r="C1176" s="12" t="s">
        <v>5</v>
      </c>
      <c r="D1176" s="12" t="s">
        <v>53</v>
      </c>
      <c r="E1176" s="12" t="s">
        <v>54</v>
      </c>
      <c r="F1176" s="12" t="s">
        <v>55</v>
      </c>
      <c r="G1176" s="12" t="s">
        <v>56</v>
      </c>
      <c r="H1176" s="12" t="s">
        <v>57</v>
      </c>
      <c r="I1176" s="12" t="s">
        <v>58</v>
      </c>
      <c r="J1176" s="12">
        <v>303</v>
      </c>
      <c r="K1176" s="12">
        <v>433.28999999999996</v>
      </c>
      <c r="L1176" s="10"/>
    </row>
    <row r="1177" spans="1:12" ht="18" customHeight="1" x14ac:dyDescent="0.2">
      <c r="A1177" s="12" t="s">
        <v>52</v>
      </c>
      <c r="B1177" s="12">
        <v>2021</v>
      </c>
      <c r="C1177" s="12" t="s">
        <v>5</v>
      </c>
      <c r="D1177" s="12" t="s">
        <v>53</v>
      </c>
      <c r="E1177" s="12" t="s">
        <v>54</v>
      </c>
      <c r="F1177" s="12" t="s">
        <v>55</v>
      </c>
      <c r="G1177" s="12" t="s">
        <v>56</v>
      </c>
      <c r="H1177" s="12" t="s">
        <v>57</v>
      </c>
      <c r="I1177" s="12" t="s">
        <v>58</v>
      </c>
      <c r="J1177" s="12">
        <v>225</v>
      </c>
      <c r="K1177" s="12">
        <v>321.75</v>
      </c>
      <c r="L1177" s="10"/>
    </row>
    <row r="1178" spans="1:12" ht="18" customHeight="1" x14ac:dyDescent="0.2">
      <c r="A1178" s="12" t="s">
        <v>52</v>
      </c>
      <c r="B1178" s="12">
        <v>2021</v>
      </c>
      <c r="C1178" s="12" t="s">
        <v>5</v>
      </c>
      <c r="D1178" s="12" t="s">
        <v>53</v>
      </c>
      <c r="E1178" s="12" t="s">
        <v>54</v>
      </c>
      <c r="F1178" s="12" t="s">
        <v>55</v>
      </c>
      <c r="G1178" s="12" t="s">
        <v>56</v>
      </c>
      <c r="H1178" s="12" t="s">
        <v>57</v>
      </c>
      <c r="I1178" s="12" t="s">
        <v>58</v>
      </c>
      <c r="J1178" s="12">
        <v>783</v>
      </c>
      <c r="K1178" s="12">
        <v>1119.69</v>
      </c>
      <c r="L1178" s="10"/>
    </row>
    <row r="1179" spans="1:12" ht="18" customHeight="1" x14ac:dyDescent="0.2">
      <c r="A1179" s="12" t="s">
        <v>61</v>
      </c>
      <c r="B1179" s="12">
        <v>2021</v>
      </c>
      <c r="C1179" s="12" t="s">
        <v>5</v>
      </c>
      <c r="D1179" s="12" t="s">
        <v>53</v>
      </c>
      <c r="E1179" s="12" t="s">
        <v>54</v>
      </c>
      <c r="F1179" s="12" t="s">
        <v>55</v>
      </c>
      <c r="G1179" s="12" t="s">
        <v>56</v>
      </c>
      <c r="H1179" s="12" t="s">
        <v>57</v>
      </c>
      <c r="I1179" s="12" t="s">
        <v>58</v>
      </c>
      <c r="J1179" s="12">
        <v>816</v>
      </c>
      <c r="K1179" s="12">
        <v>1166.8800000000001</v>
      </c>
      <c r="L1179" s="10"/>
    </row>
    <row r="1180" spans="1:12" ht="18" customHeight="1" x14ac:dyDescent="0.2">
      <c r="A1180" s="12" t="s">
        <v>59</v>
      </c>
      <c r="B1180" s="12">
        <v>2021</v>
      </c>
      <c r="C1180" s="12" t="s">
        <v>5</v>
      </c>
      <c r="D1180" s="12" t="s">
        <v>53</v>
      </c>
      <c r="E1180" s="12" t="s">
        <v>54</v>
      </c>
      <c r="F1180" s="12" t="s">
        <v>55</v>
      </c>
      <c r="G1180" s="12" t="s">
        <v>56</v>
      </c>
      <c r="H1180" s="12" t="s">
        <v>57</v>
      </c>
      <c r="I1180" s="12" t="s">
        <v>58</v>
      </c>
      <c r="J1180" s="12">
        <v>869</v>
      </c>
      <c r="K1180" s="12">
        <v>1242.67</v>
      </c>
      <c r="L1180" s="10"/>
    </row>
    <row r="1181" spans="1:12" ht="18" customHeight="1" x14ac:dyDescent="0.2">
      <c r="A1181" s="12" t="s">
        <v>63</v>
      </c>
      <c r="B1181" s="12">
        <v>2021</v>
      </c>
      <c r="C1181" s="12" t="s">
        <v>5</v>
      </c>
      <c r="D1181" s="12" t="s">
        <v>53</v>
      </c>
      <c r="E1181" s="12" t="s">
        <v>54</v>
      </c>
      <c r="F1181" s="12" t="s">
        <v>55</v>
      </c>
      <c r="G1181" s="12" t="s">
        <v>56</v>
      </c>
      <c r="H1181" s="12" t="s">
        <v>57</v>
      </c>
      <c r="I1181" s="12" t="s">
        <v>58</v>
      </c>
      <c r="J1181" s="12">
        <v>257</v>
      </c>
      <c r="K1181" s="12">
        <v>367.51</v>
      </c>
      <c r="L1181" s="10"/>
    </row>
    <row r="1182" spans="1:12" ht="18" customHeight="1" x14ac:dyDescent="0.2">
      <c r="A1182" s="12" t="s">
        <v>59</v>
      </c>
      <c r="B1182" s="12">
        <v>2021</v>
      </c>
      <c r="C1182" s="12" t="s">
        <v>5</v>
      </c>
      <c r="D1182" s="12" t="s">
        <v>53</v>
      </c>
      <c r="E1182" s="12" t="s">
        <v>54</v>
      </c>
      <c r="F1182" s="12" t="s">
        <v>55</v>
      </c>
      <c r="G1182" s="12" t="s">
        <v>56</v>
      </c>
      <c r="H1182" s="12" t="s">
        <v>57</v>
      </c>
      <c r="I1182" s="12" t="s">
        <v>58</v>
      </c>
      <c r="J1182" s="12">
        <v>299</v>
      </c>
      <c r="K1182" s="12">
        <v>427.57</v>
      </c>
      <c r="L1182" s="10"/>
    </row>
    <row r="1183" spans="1:12" ht="18" customHeight="1" x14ac:dyDescent="0.2">
      <c r="A1183" s="12" t="s">
        <v>59</v>
      </c>
      <c r="B1183" s="12">
        <v>2021</v>
      </c>
      <c r="C1183" s="12" t="s">
        <v>5</v>
      </c>
      <c r="D1183" s="12" t="s">
        <v>53</v>
      </c>
      <c r="E1183" s="12" t="s">
        <v>54</v>
      </c>
      <c r="F1183" s="12" t="s">
        <v>55</v>
      </c>
      <c r="G1183" s="12" t="s">
        <v>56</v>
      </c>
      <c r="H1183" s="12" t="s">
        <v>57</v>
      </c>
      <c r="I1183" s="12" t="s">
        <v>58</v>
      </c>
      <c r="J1183" s="12">
        <v>227</v>
      </c>
      <c r="K1183" s="12">
        <v>324.61</v>
      </c>
      <c r="L1183" s="10"/>
    </row>
    <row r="1184" spans="1:12" ht="18" customHeight="1" x14ac:dyDescent="0.2">
      <c r="A1184" s="12" t="s">
        <v>52</v>
      </c>
      <c r="B1184" s="12">
        <v>2021</v>
      </c>
      <c r="C1184" s="12" t="s">
        <v>2</v>
      </c>
      <c r="D1184" s="12" t="s">
        <v>53</v>
      </c>
      <c r="E1184" s="12" t="s">
        <v>54</v>
      </c>
      <c r="F1184" s="12" t="s">
        <v>55</v>
      </c>
      <c r="G1184" s="12" t="s">
        <v>56</v>
      </c>
      <c r="H1184" s="12" t="s">
        <v>57</v>
      </c>
      <c r="I1184" s="12" t="s">
        <v>58</v>
      </c>
      <c r="J1184" s="12">
        <v>272</v>
      </c>
      <c r="K1184" s="12">
        <v>388.96</v>
      </c>
      <c r="L1184" s="10"/>
    </row>
    <row r="1185" spans="1:12" ht="18" customHeight="1" x14ac:dyDescent="0.2">
      <c r="A1185" s="12" t="s">
        <v>59</v>
      </c>
      <c r="B1185" s="12">
        <v>2021</v>
      </c>
      <c r="C1185" s="12" t="s">
        <v>2</v>
      </c>
      <c r="D1185" s="12" t="s">
        <v>53</v>
      </c>
      <c r="E1185" s="12" t="s">
        <v>54</v>
      </c>
      <c r="F1185" s="12" t="s">
        <v>55</v>
      </c>
      <c r="G1185" s="12" t="s">
        <v>56</v>
      </c>
      <c r="H1185" s="12" t="s">
        <v>57</v>
      </c>
      <c r="I1185" s="12" t="s">
        <v>58</v>
      </c>
      <c r="J1185" s="12">
        <v>242</v>
      </c>
      <c r="K1185" s="12">
        <v>346.06</v>
      </c>
      <c r="L1185" s="10"/>
    </row>
    <row r="1186" spans="1:12" ht="18" customHeight="1" x14ac:dyDescent="0.2">
      <c r="A1186" s="12" t="s">
        <v>59</v>
      </c>
      <c r="B1186" s="12">
        <v>2021</v>
      </c>
      <c r="C1186" s="12" t="s">
        <v>2</v>
      </c>
      <c r="D1186" s="12" t="s">
        <v>53</v>
      </c>
      <c r="E1186" s="12" t="s">
        <v>54</v>
      </c>
      <c r="F1186" s="12" t="s">
        <v>55</v>
      </c>
      <c r="G1186" s="12" t="s">
        <v>56</v>
      </c>
      <c r="H1186" s="12" t="s">
        <v>57</v>
      </c>
      <c r="I1186" s="12" t="s">
        <v>58</v>
      </c>
      <c r="J1186" s="12">
        <v>268</v>
      </c>
      <c r="K1186" s="12">
        <v>526.24</v>
      </c>
      <c r="L1186" s="10"/>
    </row>
    <row r="1187" spans="1:12" ht="18" customHeight="1" x14ac:dyDescent="0.2">
      <c r="A1187" s="12" t="s">
        <v>59</v>
      </c>
      <c r="B1187" s="12">
        <v>2021</v>
      </c>
      <c r="C1187" s="12" t="s">
        <v>2</v>
      </c>
      <c r="D1187" s="12" t="s">
        <v>53</v>
      </c>
      <c r="E1187" s="12" t="s">
        <v>54</v>
      </c>
      <c r="F1187" s="12" t="s">
        <v>55</v>
      </c>
      <c r="G1187" s="12" t="s">
        <v>56</v>
      </c>
      <c r="H1187" s="12" t="s">
        <v>57</v>
      </c>
      <c r="I1187" s="12" t="s">
        <v>58</v>
      </c>
      <c r="J1187" s="12">
        <v>316</v>
      </c>
      <c r="K1187" s="12">
        <v>526.24</v>
      </c>
      <c r="L1187" s="10"/>
    </row>
    <row r="1188" spans="1:12" ht="18" customHeight="1" x14ac:dyDescent="0.2">
      <c r="A1188" s="12" t="s">
        <v>52</v>
      </c>
      <c r="B1188" s="12">
        <v>2021</v>
      </c>
      <c r="C1188" s="12" t="s">
        <v>2</v>
      </c>
      <c r="D1188" s="12" t="s">
        <v>53</v>
      </c>
      <c r="E1188" s="12" t="s">
        <v>54</v>
      </c>
      <c r="F1188" s="12" t="s">
        <v>55</v>
      </c>
      <c r="G1188" s="12" t="s">
        <v>56</v>
      </c>
      <c r="H1188" s="12" t="s">
        <v>57</v>
      </c>
      <c r="I1188" s="12" t="s">
        <v>58</v>
      </c>
      <c r="J1188" s="12">
        <v>244</v>
      </c>
      <c r="K1188" s="12">
        <v>526.24</v>
      </c>
      <c r="L1188" s="10"/>
    </row>
    <row r="1189" spans="1:12" ht="18" customHeight="1" x14ac:dyDescent="0.2">
      <c r="A1189" s="12" t="s">
        <v>59</v>
      </c>
      <c r="B1189" s="12">
        <v>2021</v>
      </c>
      <c r="C1189" s="12" t="s">
        <v>2</v>
      </c>
      <c r="D1189" s="12" t="s">
        <v>53</v>
      </c>
      <c r="E1189" s="12" t="s">
        <v>54</v>
      </c>
      <c r="F1189" s="12" t="s">
        <v>55</v>
      </c>
      <c r="G1189" s="12" t="s">
        <v>56</v>
      </c>
      <c r="H1189" s="12" t="s">
        <v>57</v>
      </c>
      <c r="I1189" s="12" t="s">
        <v>58</v>
      </c>
      <c r="J1189" s="12">
        <v>999</v>
      </c>
      <c r="K1189" s="12">
        <v>1428.57</v>
      </c>
      <c r="L1189" s="10"/>
    </row>
    <row r="1190" spans="1:12" ht="18" customHeight="1" x14ac:dyDescent="0.2">
      <c r="A1190" s="12" t="s">
        <v>61</v>
      </c>
      <c r="B1190" s="12">
        <v>2021</v>
      </c>
      <c r="C1190" s="12" t="s">
        <v>2</v>
      </c>
      <c r="D1190" s="12" t="s">
        <v>53</v>
      </c>
      <c r="E1190" s="12" t="s">
        <v>54</v>
      </c>
      <c r="F1190" s="12" t="s">
        <v>55</v>
      </c>
      <c r="G1190" s="12" t="s">
        <v>56</v>
      </c>
      <c r="H1190" s="12" t="s">
        <v>57</v>
      </c>
      <c r="I1190" s="12" t="s">
        <v>58</v>
      </c>
      <c r="J1190" s="12">
        <v>1032</v>
      </c>
      <c r="K1190" s="12">
        <v>1475.76</v>
      </c>
      <c r="L1190" s="10"/>
    </row>
    <row r="1191" spans="1:12" ht="18" customHeight="1" x14ac:dyDescent="0.2">
      <c r="A1191" s="12" t="s">
        <v>59</v>
      </c>
      <c r="B1191" s="12">
        <v>2021</v>
      </c>
      <c r="C1191" s="12" t="s">
        <v>2</v>
      </c>
      <c r="D1191" s="12" t="s">
        <v>53</v>
      </c>
      <c r="E1191" s="12" t="s">
        <v>54</v>
      </c>
      <c r="F1191" s="12" t="s">
        <v>55</v>
      </c>
      <c r="G1191" s="12" t="s">
        <v>56</v>
      </c>
      <c r="H1191" s="12" t="s">
        <v>57</v>
      </c>
      <c r="I1191" s="12" t="s">
        <v>58</v>
      </c>
      <c r="J1191" s="12">
        <v>246</v>
      </c>
      <c r="K1191" s="12">
        <v>351.78</v>
      </c>
      <c r="L1191" s="10"/>
    </row>
    <row r="1192" spans="1:12" ht="18" customHeight="1" x14ac:dyDescent="0.2">
      <c r="A1192" s="12" t="s">
        <v>59</v>
      </c>
      <c r="B1192" s="12">
        <v>2021</v>
      </c>
      <c r="C1192" s="12" t="s">
        <v>2</v>
      </c>
      <c r="D1192" s="12" t="s">
        <v>53</v>
      </c>
      <c r="E1192" s="12" t="s">
        <v>54</v>
      </c>
      <c r="F1192" s="12" t="s">
        <v>55</v>
      </c>
      <c r="G1192" s="12" t="s">
        <v>56</v>
      </c>
      <c r="H1192" s="12" t="s">
        <v>57</v>
      </c>
      <c r="I1192" s="12" t="s">
        <v>58</v>
      </c>
      <c r="J1192" s="12">
        <v>273</v>
      </c>
      <c r="K1192" s="12">
        <v>390.39</v>
      </c>
      <c r="L1192" s="10"/>
    </row>
    <row r="1193" spans="1:12" ht="18" customHeight="1" x14ac:dyDescent="0.2">
      <c r="A1193" s="12" t="s">
        <v>61</v>
      </c>
      <c r="B1193" s="12">
        <v>2021</v>
      </c>
      <c r="C1193" s="12" t="s">
        <v>2</v>
      </c>
      <c r="D1193" s="12" t="s">
        <v>53</v>
      </c>
      <c r="E1193" s="12" t="s">
        <v>54</v>
      </c>
      <c r="F1193" s="12" t="s">
        <v>55</v>
      </c>
      <c r="G1193" s="12" t="s">
        <v>56</v>
      </c>
      <c r="H1193" s="12" t="s">
        <v>57</v>
      </c>
      <c r="I1193" s="12" t="s">
        <v>58</v>
      </c>
      <c r="J1193" s="12">
        <v>315</v>
      </c>
      <c r="K1193" s="12">
        <v>450.45</v>
      </c>
      <c r="L1193" s="10"/>
    </row>
    <row r="1194" spans="1:12" ht="18" customHeight="1" x14ac:dyDescent="0.2">
      <c r="A1194" s="12" t="s">
        <v>59</v>
      </c>
      <c r="B1194" s="12">
        <v>2021</v>
      </c>
      <c r="C1194" s="12" t="s">
        <v>2</v>
      </c>
      <c r="D1194" s="12" t="s">
        <v>53</v>
      </c>
      <c r="E1194" s="12" t="s">
        <v>54</v>
      </c>
      <c r="F1194" s="12" t="s">
        <v>55</v>
      </c>
      <c r="G1194" s="12" t="s">
        <v>56</v>
      </c>
      <c r="H1194" s="12" t="s">
        <v>57</v>
      </c>
      <c r="I1194" s="12" t="s">
        <v>58</v>
      </c>
      <c r="J1194" s="12">
        <v>243</v>
      </c>
      <c r="K1194" s="12">
        <v>347.49</v>
      </c>
      <c r="L1194" s="10"/>
    </row>
    <row r="1195" spans="1:12" ht="18" customHeight="1" x14ac:dyDescent="0.2">
      <c r="A1195" s="12" t="s">
        <v>52</v>
      </c>
      <c r="B1195" s="12">
        <v>2021</v>
      </c>
      <c r="C1195" s="12" t="s">
        <v>2</v>
      </c>
      <c r="D1195" s="12" t="s">
        <v>53</v>
      </c>
      <c r="E1195" s="12" t="s">
        <v>54</v>
      </c>
      <c r="F1195" s="12" t="s">
        <v>55</v>
      </c>
      <c r="G1195" s="12" t="s">
        <v>56</v>
      </c>
      <c r="H1195" s="12" t="s">
        <v>57</v>
      </c>
      <c r="I1195" s="12" t="s">
        <v>58</v>
      </c>
      <c r="J1195" s="12">
        <v>780</v>
      </c>
      <c r="K1195" s="12">
        <v>1115.4000000000001</v>
      </c>
      <c r="L1195" s="10"/>
    </row>
    <row r="1196" spans="1:12" ht="18" customHeight="1" x14ac:dyDescent="0.2">
      <c r="A1196" s="12" t="s">
        <v>61</v>
      </c>
      <c r="B1196" s="12">
        <v>2021</v>
      </c>
      <c r="C1196" s="12" t="s">
        <v>2</v>
      </c>
      <c r="D1196" s="12" t="s">
        <v>53</v>
      </c>
      <c r="E1196" s="12" t="s">
        <v>54</v>
      </c>
      <c r="F1196" s="12" t="s">
        <v>55</v>
      </c>
      <c r="G1196" s="12" t="s">
        <v>56</v>
      </c>
      <c r="H1196" s="12" t="s">
        <v>57</v>
      </c>
      <c r="I1196" s="12" t="s">
        <v>58</v>
      </c>
      <c r="J1196" s="12">
        <v>813</v>
      </c>
      <c r="K1196" s="12">
        <v>1162.5899999999999</v>
      </c>
      <c r="L1196" s="10"/>
    </row>
    <row r="1197" spans="1:12" ht="18" customHeight="1" x14ac:dyDescent="0.2">
      <c r="A1197" s="12" t="s">
        <v>59</v>
      </c>
      <c r="B1197" s="12">
        <v>2021</v>
      </c>
      <c r="C1197" s="12" t="s">
        <v>2</v>
      </c>
      <c r="D1197" s="12" t="s">
        <v>53</v>
      </c>
      <c r="E1197" s="12" t="s">
        <v>54</v>
      </c>
      <c r="F1197" s="12" t="s">
        <v>55</v>
      </c>
      <c r="G1197" s="12" t="s">
        <v>56</v>
      </c>
      <c r="H1197" s="12" t="s">
        <v>57</v>
      </c>
      <c r="I1197" s="12" t="s">
        <v>58</v>
      </c>
      <c r="J1197" s="12">
        <v>867</v>
      </c>
      <c r="K1197" s="12">
        <v>1239.81</v>
      </c>
      <c r="L1197" s="10"/>
    </row>
    <row r="1198" spans="1:12" ht="18" customHeight="1" x14ac:dyDescent="0.2">
      <c r="A1198" s="12" t="s">
        <v>59</v>
      </c>
      <c r="B1198" s="12">
        <v>2021</v>
      </c>
      <c r="C1198" s="12" t="s">
        <v>2</v>
      </c>
      <c r="D1198" s="12" t="s">
        <v>53</v>
      </c>
      <c r="E1198" s="12" t="s">
        <v>54</v>
      </c>
      <c r="F1198" s="12" t="s">
        <v>55</v>
      </c>
      <c r="G1198" s="12" t="s">
        <v>56</v>
      </c>
      <c r="H1198" s="12" t="s">
        <v>57</v>
      </c>
      <c r="I1198" s="12" t="s">
        <v>58</v>
      </c>
      <c r="J1198" s="12">
        <v>269</v>
      </c>
      <c r="K1198" s="12">
        <v>384.67</v>
      </c>
      <c r="L1198" s="10"/>
    </row>
    <row r="1199" spans="1:12" ht="18" customHeight="1" x14ac:dyDescent="0.2">
      <c r="A1199" s="12" t="s">
        <v>52</v>
      </c>
      <c r="B1199" s="12">
        <v>2021</v>
      </c>
      <c r="C1199" s="12" t="s">
        <v>2</v>
      </c>
      <c r="D1199" s="12" t="s">
        <v>53</v>
      </c>
      <c r="E1199" s="12" t="s">
        <v>54</v>
      </c>
      <c r="F1199" s="12" t="s">
        <v>55</v>
      </c>
      <c r="G1199" s="12" t="s">
        <v>56</v>
      </c>
      <c r="H1199" s="12" t="s">
        <v>57</v>
      </c>
      <c r="I1199" s="12" t="s">
        <v>58</v>
      </c>
      <c r="J1199" s="12">
        <v>317</v>
      </c>
      <c r="K1199" s="12">
        <v>453.31</v>
      </c>
      <c r="L1199" s="10"/>
    </row>
    <row r="1200" spans="1:12" ht="18" customHeight="1" x14ac:dyDescent="0.2">
      <c r="A1200" s="12" t="s">
        <v>52</v>
      </c>
      <c r="B1200" s="12">
        <v>2021</v>
      </c>
      <c r="C1200" s="12" t="s">
        <v>2</v>
      </c>
      <c r="D1200" s="12" t="s">
        <v>53</v>
      </c>
      <c r="E1200" s="12" t="s">
        <v>54</v>
      </c>
      <c r="F1200" s="12" t="s">
        <v>55</v>
      </c>
      <c r="G1200" s="12" t="s">
        <v>56</v>
      </c>
      <c r="H1200" s="12" t="s">
        <v>57</v>
      </c>
      <c r="I1200" s="12" t="s">
        <v>58</v>
      </c>
      <c r="J1200" s="12">
        <v>245</v>
      </c>
      <c r="K1200" s="12">
        <v>350.35</v>
      </c>
      <c r="L1200" s="10"/>
    </row>
    <row r="1201" spans="1:12" ht="18" customHeight="1" x14ac:dyDescent="0.2">
      <c r="A1201" s="12" t="s">
        <v>52</v>
      </c>
      <c r="B1201" s="12">
        <v>2021</v>
      </c>
      <c r="C1201" s="12" t="s">
        <v>4</v>
      </c>
      <c r="D1201" s="12" t="s">
        <v>53</v>
      </c>
      <c r="E1201" s="12" t="s">
        <v>54</v>
      </c>
      <c r="F1201" s="12" t="s">
        <v>55</v>
      </c>
      <c r="G1201" s="12" t="s">
        <v>56</v>
      </c>
      <c r="H1201" s="12" t="s">
        <v>57</v>
      </c>
      <c r="I1201" s="12" t="s">
        <v>58</v>
      </c>
      <c r="J1201" s="12">
        <v>260</v>
      </c>
      <c r="K1201" s="12">
        <v>371.8</v>
      </c>
      <c r="L1201" s="10"/>
    </row>
    <row r="1202" spans="1:12" ht="18" customHeight="1" x14ac:dyDescent="0.2">
      <c r="A1202" s="12" t="s">
        <v>52</v>
      </c>
      <c r="B1202" s="12">
        <v>2021</v>
      </c>
      <c r="C1202" s="12" t="s">
        <v>4</v>
      </c>
      <c r="D1202" s="12" t="s">
        <v>53</v>
      </c>
      <c r="E1202" s="12" t="s">
        <v>54</v>
      </c>
      <c r="F1202" s="12" t="s">
        <v>55</v>
      </c>
      <c r="G1202" s="12" t="s">
        <v>56</v>
      </c>
      <c r="H1202" s="12" t="s">
        <v>57</v>
      </c>
      <c r="I1202" s="12" t="s">
        <v>58</v>
      </c>
      <c r="J1202" s="12">
        <v>308</v>
      </c>
      <c r="K1202" s="12">
        <v>440.44</v>
      </c>
      <c r="L1202" s="10"/>
    </row>
    <row r="1203" spans="1:12" ht="18" customHeight="1" x14ac:dyDescent="0.2">
      <c r="A1203" s="12" t="s">
        <v>61</v>
      </c>
      <c r="B1203" s="12">
        <v>2021</v>
      </c>
      <c r="C1203" s="12" t="s">
        <v>4</v>
      </c>
      <c r="D1203" s="12" t="s">
        <v>53</v>
      </c>
      <c r="E1203" s="12" t="s">
        <v>54</v>
      </c>
      <c r="F1203" s="12" t="s">
        <v>55</v>
      </c>
      <c r="G1203" s="12" t="s">
        <v>56</v>
      </c>
      <c r="H1203" s="12" t="s">
        <v>57</v>
      </c>
      <c r="I1203" s="12" t="s">
        <v>58</v>
      </c>
      <c r="J1203" s="12">
        <v>262</v>
      </c>
      <c r="K1203" s="12">
        <v>526.24</v>
      </c>
      <c r="L1203" s="10"/>
    </row>
    <row r="1204" spans="1:12" ht="18" customHeight="1" x14ac:dyDescent="0.2">
      <c r="A1204" s="12" t="s">
        <v>62</v>
      </c>
      <c r="B1204" s="12">
        <v>2021</v>
      </c>
      <c r="C1204" s="12" t="s">
        <v>4</v>
      </c>
      <c r="D1204" s="12" t="s">
        <v>53</v>
      </c>
      <c r="E1204" s="12" t="s">
        <v>54</v>
      </c>
      <c r="F1204" s="12" t="s">
        <v>55</v>
      </c>
      <c r="G1204" s="12" t="s">
        <v>56</v>
      </c>
      <c r="H1204" s="12" t="s">
        <v>57</v>
      </c>
      <c r="I1204" s="12" t="s">
        <v>58</v>
      </c>
      <c r="J1204" s="12">
        <v>304</v>
      </c>
      <c r="K1204" s="12">
        <v>526.24</v>
      </c>
      <c r="L1204" s="10"/>
    </row>
    <row r="1205" spans="1:12" ht="18" customHeight="1" x14ac:dyDescent="0.2">
      <c r="A1205" s="12" t="s">
        <v>59</v>
      </c>
      <c r="B1205" s="12">
        <v>2021</v>
      </c>
      <c r="C1205" s="12" t="s">
        <v>4</v>
      </c>
      <c r="D1205" s="12" t="s">
        <v>53</v>
      </c>
      <c r="E1205" s="12" t="s">
        <v>54</v>
      </c>
      <c r="F1205" s="12" t="s">
        <v>55</v>
      </c>
      <c r="G1205" s="12" t="s">
        <v>56</v>
      </c>
      <c r="H1205" s="12" t="s">
        <v>57</v>
      </c>
      <c r="I1205" s="12" t="s">
        <v>58</v>
      </c>
      <c r="J1205" s="12">
        <v>232</v>
      </c>
      <c r="K1205" s="12">
        <v>526.24</v>
      </c>
      <c r="L1205" s="10"/>
    </row>
    <row r="1206" spans="1:12" ht="18" customHeight="1" x14ac:dyDescent="0.2">
      <c r="A1206" s="12" t="s">
        <v>59</v>
      </c>
      <c r="B1206" s="12">
        <v>2021</v>
      </c>
      <c r="C1206" s="12" t="s">
        <v>4</v>
      </c>
      <c r="D1206" s="12" t="s">
        <v>53</v>
      </c>
      <c r="E1206" s="12" t="s">
        <v>54</v>
      </c>
      <c r="F1206" s="12" t="s">
        <v>55</v>
      </c>
      <c r="G1206" s="12" t="s">
        <v>56</v>
      </c>
      <c r="H1206" s="12" t="s">
        <v>57</v>
      </c>
      <c r="I1206" s="12" t="s">
        <v>58</v>
      </c>
      <c r="J1206" s="12">
        <v>1001</v>
      </c>
      <c r="K1206" s="12">
        <v>1431.43</v>
      </c>
      <c r="L1206" s="10"/>
    </row>
    <row r="1207" spans="1:12" ht="18" customHeight="1" x14ac:dyDescent="0.2">
      <c r="A1207" s="12" t="s">
        <v>59</v>
      </c>
      <c r="B1207" s="12">
        <v>2021</v>
      </c>
      <c r="C1207" s="12" t="s">
        <v>4</v>
      </c>
      <c r="D1207" s="12" t="s">
        <v>53</v>
      </c>
      <c r="E1207" s="12" t="s">
        <v>54</v>
      </c>
      <c r="F1207" s="12" t="s">
        <v>55</v>
      </c>
      <c r="G1207" s="12" t="s">
        <v>56</v>
      </c>
      <c r="H1207" s="12" t="s">
        <v>57</v>
      </c>
      <c r="I1207" s="12" t="s">
        <v>58</v>
      </c>
      <c r="J1207" s="12">
        <v>1034</v>
      </c>
      <c r="K1207" s="12">
        <v>1478.62</v>
      </c>
      <c r="L1207" s="10"/>
    </row>
    <row r="1208" spans="1:12" ht="18" customHeight="1" x14ac:dyDescent="0.2">
      <c r="A1208" s="12" t="s">
        <v>52</v>
      </c>
      <c r="B1208" s="12">
        <v>2021</v>
      </c>
      <c r="C1208" s="12" t="s">
        <v>4</v>
      </c>
      <c r="D1208" s="12" t="s">
        <v>53</v>
      </c>
      <c r="E1208" s="12" t="s">
        <v>54</v>
      </c>
      <c r="F1208" s="12" t="s">
        <v>55</v>
      </c>
      <c r="G1208" s="12" t="s">
        <v>56</v>
      </c>
      <c r="H1208" s="12" t="s">
        <v>57</v>
      </c>
      <c r="I1208" s="12" t="s">
        <v>58</v>
      </c>
      <c r="J1208" s="12">
        <v>234</v>
      </c>
      <c r="K1208" s="12">
        <v>334.62</v>
      </c>
      <c r="L1208" s="10"/>
    </row>
    <row r="1209" spans="1:12" ht="18" customHeight="1" x14ac:dyDescent="0.2">
      <c r="A1209" s="12" t="s">
        <v>52</v>
      </c>
      <c r="B1209" s="12">
        <v>2021</v>
      </c>
      <c r="C1209" s="12" t="s">
        <v>4</v>
      </c>
      <c r="D1209" s="12" t="s">
        <v>53</v>
      </c>
      <c r="E1209" s="12" t="s">
        <v>54</v>
      </c>
      <c r="F1209" s="12" t="s">
        <v>55</v>
      </c>
      <c r="G1209" s="12" t="s">
        <v>56</v>
      </c>
      <c r="H1209" s="12" t="s">
        <v>57</v>
      </c>
      <c r="I1209" s="12" t="s">
        <v>58</v>
      </c>
      <c r="J1209" s="12">
        <v>261</v>
      </c>
      <c r="K1209" s="12">
        <v>373.23</v>
      </c>
      <c r="L1209" s="10"/>
    </row>
    <row r="1210" spans="1:12" ht="18" customHeight="1" x14ac:dyDescent="0.2">
      <c r="A1210" s="12" t="s">
        <v>61</v>
      </c>
      <c r="B1210" s="12">
        <v>2021</v>
      </c>
      <c r="C1210" s="12" t="s">
        <v>4</v>
      </c>
      <c r="D1210" s="12" t="s">
        <v>53</v>
      </c>
      <c r="E1210" s="12" t="s">
        <v>54</v>
      </c>
      <c r="F1210" s="12" t="s">
        <v>55</v>
      </c>
      <c r="G1210" s="12" t="s">
        <v>56</v>
      </c>
      <c r="H1210" s="12" t="s">
        <v>57</v>
      </c>
      <c r="I1210" s="12" t="s">
        <v>58</v>
      </c>
      <c r="J1210" s="12">
        <v>309</v>
      </c>
      <c r="K1210" s="12">
        <v>441.87</v>
      </c>
      <c r="L1210" s="10"/>
    </row>
    <row r="1211" spans="1:12" ht="18" customHeight="1" x14ac:dyDescent="0.2">
      <c r="A1211" s="12" t="s">
        <v>59</v>
      </c>
      <c r="B1211" s="12">
        <v>2021</v>
      </c>
      <c r="C1211" s="12" t="s">
        <v>4</v>
      </c>
      <c r="D1211" s="12" t="s">
        <v>53</v>
      </c>
      <c r="E1211" s="12" t="s">
        <v>54</v>
      </c>
      <c r="F1211" s="12" t="s">
        <v>55</v>
      </c>
      <c r="G1211" s="12" t="s">
        <v>56</v>
      </c>
      <c r="H1211" s="12" t="s">
        <v>57</v>
      </c>
      <c r="I1211" s="12" t="s">
        <v>58</v>
      </c>
      <c r="J1211" s="12">
        <v>231</v>
      </c>
      <c r="K1211" s="12">
        <v>330.33</v>
      </c>
      <c r="L1211" s="10"/>
    </row>
    <row r="1212" spans="1:12" ht="18" customHeight="1" x14ac:dyDescent="0.2">
      <c r="A1212" s="12" t="s">
        <v>59</v>
      </c>
      <c r="B1212" s="12">
        <v>2021</v>
      </c>
      <c r="C1212" s="12" t="s">
        <v>4</v>
      </c>
      <c r="D1212" s="12" t="s">
        <v>53</v>
      </c>
      <c r="E1212" s="12" t="s">
        <v>54</v>
      </c>
      <c r="F1212" s="12" t="s">
        <v>55</v>
      </c>
      <c r="G1212" s="12" t="s">
        <v>56</v>
      </c>
      <c r="H1212" s="12" t="s">
        <v>57</v>
      </c>
      <c r="I1212" s="12" t="s">
        <v>58</v>
      </c>
      <c r="J1212" s="12">
        <v>782</v>
      </c>
      <c r="K1212" s="12">
        <v>1118.26</v>
      </c>
      <c r="L1212" s="10"/>
    </row>
    <row r="1213" spans="1:12" ht="18" customHeight="1" x14ac:dyDescent="0.2">
      <c r="A1213" s="12" t="s">
        <v>52</v>
      </c>
      <c r="B1213" s="12">
        <v>2021</v>
      </c>
      <c r="C1213" s="12" t="s">
        <v>4</v>
      </c>
      <c r="D1213" s="12" t="s">
        <v>53</v>
      </c>
      <c r="E1213" s="12" t="s">
        <v>54</v>
      </c>
      <c r="F1213" s="12" t="s">
        <v>55</v>
      </c>
      <c r="G1213" s="12" t="s">
        <v>56</v>
      </c>
      <c r="H1213" s="12" t="s">
        <v>57</v>
      </c>
      <c r="I1213" s="12" t="s">
        <v>58</v>
      </c>
      <c r="J1213" s="12">
        <v>815</v>
      </c>
      <c r="K1213" s="12">
        <v>1165.45</v>
      </c>
      <c r="L1213" s="10"/>
    </row>
    <row r="1214" spans="1:12" ht="18" customHeight="1" x14ac:dyDescent="0.2">
      <c r="A1214" s="12" t="s">
        <v>61</v>
      </c>
      <c r="B1214" s="12">
        <v>2021</v>
      </c>
      <c r="C1214" s="12" t="s">
        <v>4</v>
      </c>
      <c r="D1214" s="12" t="s">
        <v>53</v>
      </c>
      <c r="E1214" s="12" t="s">
        <v>54</v>
      </c>
      <c r="F1214" s="12" t="s">
        <v>55</v>
      </c>
      <c r="G1214" s="12" t="s">
        <v>56</v>
      </c>
      <c r="H1214" s="12" t="s">
        <v>57</v>
      </c>
      <c r="I1214" s="12" t="s">
        <v>58</v>
      </c>
      <c r="J1214" s="12">
        <v>868</v>
      </c>
      <c r="K1214" s="12">
        <v>1241.24</v>
      </c>
      <c r="L1214" s="10"/>
    </row>
    <row r="1215" spans="1:12" ht="18" customHeight="1" x14ac:dyDescent="0.2">
      <c r="A1215" s="12" t="s">
        <v>52</v>
      </c>
      <c r="B1215" s="12">
        <v>2021</v>
      </c>
      <c r="C1215" s="12" t="s">
        <v>4</v>
      </c>
      <c r="D1215" s="12" t="s">
        <v>53</v>
      </c>
      <c r="E1215" s="12" t="s">
        <v>54</v>
      </c>
      <c r="F1215" s="12" t="s">
        <v>55</v>
      </c>
      <c r="G1215" s="12" t="s">
        <v>56</v>
      </c>
      <c r="H1215" s="12" t="s">
        <v>57</v>
      </c>
      <c r="I1215" s="12" t="s">
        <v>58</v>
      </c>
      <c r="J1215" s="12">
        <v>305</v>
      </c>
      <c r="K1215" s="12">
        <v>436.15</v>
      </c>
      <c r="L1215" s="10"/>
    </row>
    <row r="1216" spans="1:12" ht="18" customHeight="1" x14ac:dyDescent="0.2">
      <c r="A1216" s="12" t="s">
        <v>52</v>
      </c>
      <c r="B1216" s="12">
        <v>2021</v>
      </c>
      <c r="C1216" s="12" t="s">
        <v>4</v>
      </c>
      <c r="D1216" s="12" t="s">
        <v>53</v>
      </c>
      <c r="E1216" s="12" t="s">
        <v>54</v>
      </c>
      <c r="F1216" s="12" t="s">
        <v>55</v>
      </c>
      <c r="G1216" s="12" t="s">
        <v>56</v>
      </c>
      <c r="H1216" s="12" t="s">
        <v>57</v>
      </c>
      <c r="I1216" s="12" t="s">
        <v>58</v>
      </c>
      <c r="J1216" s="12">
        <v>233</v>
      </c>
      <c r="K1216" s="12">
        <v>333.19</v>
      </c>
      <c r="L1216" s="10"/>
    </row>
    <row r="1217" spans="1:12" ht="18" customHeight="1" x14ac:dyDescent="0.2">
      <c r="A1217" s="12" t="s">
        <v>59</v>
      </c>
      <c r="B1217" s="12">
        <v>2021</v>
      </c>
      <c r="C1217" s="12" t="s">
        <v>10</v>
      </c>
      <c r="D1217" s="12" t="s">
        <v>65</v>
      </c>
      <c r="E1217" s="12" t="s">
        <v>54</v>
      </c>
      <c r="F1217" s="12" t="s">
        <v>55</v>
      </c>
      <c r="G1217" s="12" t="s">
        <v>56</v>
      </c>
      <c r="H1217" s="12" t="s">
        <v>57</v>
      </c>
      <c r="I1217" s="12" t="s">
        <v>60</v>
      </c>
      <c r="J1217" s="12">
        <v>266</v>
      </c>
      <c r="K1217" s="12">
        <v>380.38</v>
      </c>
      <c r="L1217" s="10"/>
    </row>
    <row r="1218" spans="1:12" ht="18" customHeight="1" x14ac:dyDescent="0.2">
      <c r="A1218" s="12" t="s">
        <v>59</v>
      </c>
      <c r="B1218" s="12">
        <v>2021</v>
      </c>
      <c r="C1218" s="12" t="s">
        <v>10</v>
      </c>
      <c r="D1218" s="12" t="s">
        <v>65</v>
      </c>
      <c r="E1218" s="12" t="s">
        <v>54</v>
      </c>
      <c r="F1218" s="12" t="s">
        <v>55</v>
      </c>
      <c r="G1218" s="12" t="s">
        <v>56</v>
      </c>
      <c r="H1218" s="12" t="s">
        <v>57</v>
      </c>
      <c r="I1218" s="12" t="s">
        <v>60</v>
      </c>
      <c r="J1218" s="12">
        <v>260</v>
      </c>
      <c r="K1218" s="12">
        <v>371.8</v>
      </c>
      <c r="L1218" s="10"/>
    </row>
    <row r="1219" spans="1:12" ht="18" customHeight="1" x14ac:dyDescent="0.2">
      <c r="A1219" s="12" t="s">
        <v>52</v>
      </c>
      <c r="B1219" s="12">
        <v>2021</v>
      </c>
      <c r="C1219" s="12" t="s">
        <v>10</v>
      </c>
      <c r="D1219" s="12" t="s">
        <v>65</v>
      </c>
      <c r="E1219" s="12" t="s">
        <v>54</v>
      </c>
      <c r="F1219" s="12" t="s">
        <v>55</v>
      </c>
      <c r="G1219" s="12" t="s">
        <v>56</v>
      </c>
      <c r="H1219" s="12" t="s">
        <v>57</v>
      </c>
      <c r="I1219" s="12" t="s">
        <v>60</v>
      </c>
      <c r="J1219" s="12">
        <v>254</v>
      </c>
      <c r="K1219" s="12">
        <v>363.22</v>
      </c>
      <c r="L1219" s="10"/>
    </row>
    <row r="1220" spans="1:12" ht="18" customHeight="1" x14ac:dyDescent="0.2">
      <c r="A1220" s="12" t="s">
        <v>52</v>
      </c>
      <c r="B1220" s="12">
        <v>2021</v>
      </c>
      <c r="C1220" s="12" t="s">
        <v>10</v>
      </c>
      <c r="D1220" s="12" t="s">
        <v>65</v>
      </c>
      <c r="E1220" s="12" t="s">
        <v>54</v>
      </c>
      <c r="F1220" s="12" t="s">
        <v>55</v>
      </c>
      <c r="G1220" s="12" t="s">
        <v>56</v>
      </c>
      <c r="H1220" s="12" t="s">
        <v>57</v>
      </c>
      <c r="I1220" s="12" t="s">
        <v>58</v>
      </c>
      <c r="J1220" s="12">
        <v>230</v>
      </c>
      <c r="K1220" s="12">
        <v>328.9</v>
      </c>
      <c r="L1220" s="10"/>
    </row>
    <row r="1221" spans="1:12" ht="18" customHeight="1" x14ac:dyDescent="0.2">
      <c r="A1221" s="12" t="s">
        <v>52</v>
      </c>
      <c r="B1221" s="12">
        <v>2021</v>
      </c>
      <c r="C1221" s="12" t="s">
        <v>10</v>
      </c>
      <c r="D1221" s="12" t="s">
        <v>65</v>
      </c>
      <c r="E1221" s="12" t="s">
        <v>54</v>
      </c>
      <c r="F1221" s="12" t="s">
        <v>55</v>
      </c>
      <c r="G1221" s="12" t="s">
        <v>56</v>
      </c>
      <c r="H1221" s="12" t="s">
        <v>57</v>
      </c>
      <c r="I1221" s="12" t="s">
        <v>58</v>
      </c>
      <c r="J1221" s="12">
        <v>272</v>
      </c>
      <c r="K1221" s="12">
        <v>388.96</v>
      </c>
      <c r="L1221" s="10"/>
    </row>
    <row r="1222" spans="1:12" ht="18" customHeight="1" x14ac:dyDescent="0.2">
      <c r="A1222" s="12" t="s">
        <v>61</v>
      </c>
      <c r="B1222" s="12">
        <v>2021</v>
      </c>
      <c r="C1222" s="12" t="s">
        <v>10</v>
      </c>
      <c r="D1222" s="12" t="s">
        <v>65</v>
      </c>
      <c r="E1222" s="12" t="s">
        <v>54</v>
      </c>
      <c r="F1222" s="12" t="s">
        <v>55</v>
      </c>
      <c r="G1222" s="12" t="s">
        <v>56</v>
      </c>
      <c r="H1222" s="12" t="s">
        <v>57</v>
      </c>
      <c r="I1222" s="12" t="s">
        <v>58</v>
      </c>
      <c r="J1222" s="12">
        <v>262</v>
      </c>
      <c r="K1222" s="12">
        <v>374.65999999999997</v>
      </c>
      <c r="L1222" s="10"/>
    </row>
    <row r="1223" spans="1:12" ht="18" customHeight="1" x14ac:dyDescent="0.2">
      <c r="A1223" s="12" t="s">
        <v>59</v>
      </c>
      <c r="B1223" s="12">
        <v>2021</v>
      </c>
      <c r="C1223" s="12" t="s">
        <v>10</v>
      </c>
      <c r="D1223" s="12" t="s">
        <v>65</v>
      </c>
      <c r="E1223" s="12" t="s">
        <v>54</v>
      </c>
      <c r="F1223" s="12" t="s">
        <v>55</v>
      </c>
      <c r="G1223" s="12" t="s">
        <v>56</v>
      </c>
      <c r="H1223" s="12" t="s">
        <v>57</v>
      </c>
      <c r="I1223" s="12" t="s">
        <v>58</v>
      </c>
      <c r="J1223" s="12">
        <v>256</v>
      </c>
      <c r="K1223" s="12">
        <v>366.08</v>
      </c>
      <c r="L1223" s="10"/>
    </row>
    <row r="1224" spans="1:12" ht="18" customHeight="1" x14ac:dyDescent="0.2">
      <c r="A1224" s="12" t="s">
        <v>61</v>
      </c>
      <c r="B1224" s="12">
        <v>2021</v>
      </c>
      <c r="C1224" s="12" t="s">
        <v>10</v>
      </c>
      <c r="D1224" s="12" t="s">
        <v>65</v>
      </c>
      <c r="E1224" s="12" t="s">
        <v>54</v>
      </c>
      <c r="F1224" s="12" t="s">
        <v>55</v>
      </c>
      <c r="G1224" s="12" t="s">
        <v>56</v>
      </c>
      <c r="H1224" s="12" t="s">
        <v>57</v>
      </c>
      <c r="I1224" s="12" t="s">
        <v>58</v>
      </c>
      <c r="J1224" s="12">
        <v>226</v>
      </c>
      <c r="K1224" s="12">
        <v>526.24</v>
      </c>
      <c r="L1224" s="10"/>
    </row>
    <row r="1225" spans="1:12" ht="18" customHeight="1" x14ac:dyDescent="0.2">
      <c r="A1225" s="12" t="s">
        <v>61</v>
      </c>
      <c r="B1225" s="12">
        <v>2021</v>
      </c>
      <c r="C1225" s="12" t="s">
        <v>10</v>
      </c>
      <c r="D1225" s="12" t="s">
        <v>65</v>
      </c>
      <c r="E1225" s="12" t="s">
        <v>54</v>
      </c>
      <c r="F1225" s="12" t="s">
        <v>55</v>
      </c>
      <c r="G1225" s="12" t="s">
        <v>56</v>
      </c>
      <c r="H1225" s="12" t="s">
        <v>57</v>
      </c>
      <c r="I1225" s="12" t="s">
        <v>58</v>
      </c>
      <c r="J1225" s="12">
        <v>274</v>
      </c>
      <c r="K1225" s="12">
        <v>526.24</v>
      </c>
      <c r="L1225" s="10"/>
    </row>
    <row r="1226" spans="1:12" ht="18" customHeight="1" x14ac:dyDescent="0.2">
      <c r="A1226" s="12" t="s">
        <v>63</v>
      </c>
      <c r="B1226" s="12">
        <v>2021</v>
      </c>
      <c r="C1226" s="12" t="s">
        <v>10</v>
      </c>
      <c r="D1226" s="12" t="s">
        <v>65</v>
      </c>
      <c r="E1226" s="12" t="s">
        <v>54</v>
      </c>
      <c r="F1226" s="12" t="s">
        <v>55</v>
      </c>
      <c r="G1226" s="12" t="s">
        <v>56</v>
      </c>
      <c r="H1226" s="12" t="s">
        <v>57</v>
      </c>
      <c r="I1226" s="12" t="s">
        <v>58</v>
      </c>
      <c r="J1226" s="12">
        <v>1006</v>
      </c>
      <c r="K1226" s="12">
        <v>1438.58</v>
      </c>
      <c r="L1226" s="10"/>
    </row>
    <row r="1227" spans="1:12" ht="18" customHeight="1" x14ac:dyDescent="0.2">
      <c r="A1227" s="12" t="s">
        <v>62</v>
      </c>
      <c r="B1227" s="12">
        <v>2021</v>
      </c>
      <c r="C1227" s="12" t="s">
        <v>10</v>
      </c>
      <c r="D1227" s="12" t="s">
        <v>65</v>
      </c>
      <c r="E1227" s="12" t="s">
        <v>54</v>
      </c>
      <c r="F1227" s="12" t="s">
        <v>55</v>
      </c>
      <c r="G1227" s="12" t="s">
        <v>56</v>
      </c>
      <c r="H1227" s="12" t="s">
        <v>57</v>
      </c>
      <c r="I1227" s="12" t="s">
        <v>58</v>
      </c>
      <c r="J1227" s="12">
        <v>1039</v>
      </c>
      <c r="K1227" s="12">
        <v>1485.77</v>
      </c>
      <c r="L1227" s="10"/>
    </row>
    <row r="1228" spans="1:12" ht="18" customHeight="1" x14ac:dyDescent="0.2">
      <c r="A1228" s="12" t="s">
        <v>62</v>
      </c>
      <c r="B1228" s="12">
        <v>2021</v>
      </c>
      <c r="C1228" s="12" t="s">
        <v>10</v>
      </c>
      <c r="D1228" s="12" t="s">
        <v>65</v>
      </c>
      <c r="E1228" s="12" t="s">
        <v>54</v>
      </c>
      <c r="F1228" s="12" t="s">
        <v>55</v>
      </c>
      <c r="G1228" s="12" t="s">
        <v>56</v>
      </c>
      <c r="H1228" s="12" t="s">
        <v>57</v>
      </c>
      <c r="I1228" s="12" t="s">
        <v>58</v>
      </c>
      <c r="J1228" s="12">
        <v>273</v>
      </c>
      <c r="K1228" s="12">
        <v>390.39</v>
      </c>
      <c r="L1228" s="10"/>
    </row>
    <row r="1229" spans="1:12" ht="18" customHeight="1" x14ac:dyDescent="0.2">
      <c r="A1229" s="12" t="s">
        <v>52</v>
      </c>
      <c r="B1229" s="12">
        <v>2021</v>
      </c>
      <c r="C1229" s="12" t="s">
        <v>10</v>
      </c>
      <c r="D1229" s="12" t="s">
        <v>65</v>
      </c>
      <c r="E1229" s="12" t="s">
        <v>54</v>
      </c>
      <c r="F1229" s="12" t="s">
        <v>55</v>
      </c>
      <c r="G1229" s="12" t="s">
        <v>56</v>
      </c>
      <c r="H1229" s="12" t="s">
        <v>57</v>
      </c>
      <c r="I1229" s="12" t="s">
        <v>58</v>
      </c>
      <c r="J1229" s="12">
        <v>265</v>
      </c>
      <c r="K1229" s="12">
        <v>378.95</v>
      </c>
      <c r="L1229" s="10"/>
    </row>
    <row r="1230" spans="1:12" ht="18" customHeight="1" x14ac:dyDescent="0.2">
      <c r="A1230" s="12" t="s">
        <v>63</v>
      </c>
      <c r="B1230" s="12">
        <v>2021</v>
      </c>
      <c r="C1230" s="12" t="s">
        <v>10</v>
      </c>
      <c r="D1230" s="12" t="s">
        <v>65</v>
      </c>
      <c r="E1230" s="12" t="s">
        <v>54</v>
      </c>
      <c r="F1230" s="12" t="s">
        <v>55</v>
      </c>
      <c r="G1230" s="12" t="s">
        <v>56</v>
      </c>
      <c r="H1230" s="12" t="s">
        <v>57</v>
      </c>
      <c r="I1230" s="12" t="s">
        <v>58</v>
      </c>
      <c r="J1230" s="12">
        <v>259</v>
      </c>
      <c r="K1230" s="12">
        <v>370.37</v>
      </c>
      <c r="L1230" s="10"/>
    </row>
    <row r="1231" spans="1:12" ht="18" customHeight="1" x14ac:dyDescent="0.2">
      <c r="A1231" s="12" t="s">
        <v>61</v>
      </c>
      <c r="B1231" s="12">
        <v>2021</v>
      </c>
      <c r="C1231" s="12" t="s">
        <v>10</v>
      </c>
      <c r="D1231" s="12" t="s">
        <v>65</v>
      </c>
      <c r="E1231" s="12" t="s">
        <v>54</v>
      </c>
      <c r="F1231" s="12" t="s">
        <v>55</v>
      </c>
      <c r="G1231" s="12" t="s">
        <v>56</v>
      </c>
      <c r="H1231" s="12" t="s">
        <v>57</v>
      </c>
      <c r="I1231" s="12" t="s">
        <v>58</v>
      </c>
      <c r="J1231" s="12">
        <v>253</v>
      </c>
      <c r="K1231" s="12">
        <v>361.78999999999996</v>
      </c>
      <c r="L1231" s="10"/>
    </row>
    <row r="1232" spans="1:12" ht="18" customHeight="1" x14ac:dyDescent="0.2">
      <c r="A1232" s="12" t="s">
        <v>61</v>
      </c>
      <c r="B1232" s="12">
        <v>2021</v>
      </c>
      <c r="C1232" s="12" t="s">
        <v>10</v>
      </c>
      <c r="D1232" s="12" t="s">
        <v>65</v>
      </c>
      <c r="E1232" s="12" t="s">
        <v>54</v>
      </c>
      <c r="F1232" s="12" t="s">
        <v>55</v>
      </c>
      <c r="G1232" s="12" t="s">
        <v>56</v>
      </c>
      <c r="H1232" s="12" t="s">
        <v>57</v>
      </c>
      <c r="I1232" s="12" t="s">
        <v>58</v>
      </c>
      <c r="J1232" s="12">
        <v>787</v>
      </c>
      <c r="K1232" s="12">
        <v>1125.4099999999999</v>
      </c>
      <c r="L1232" s="10"/>
    </row>
    <row r="1233" spans="1:12" ht="18" customHeight="1" x14ac:dyDescent="0.2">
      <c r="A1233" s="12" t="s">
        <v>61</v>
      </c>
      <c r="B1233" s="12">
        <v>2021</v>
      </c>
      <c r="C1233" s="12" t="s">
        <v>10</v>
      </c>
      <c r="D1233" s="12" t="s">
        <v>65</v>
      </c>
      <c r="E1233" s="12" t="s">
        <v>54</v>
      </c>
      <c r="F1233" s="12" t="s">
        <v>55</v>
      </c>
      <c r="G1233" s="12" t="s">
        <v>56</v>
      </c>
      <c r="H1233" s="12" t="s">
        <v>57</v>
      </c>
      <c r="I1233" s="12" t="s">
        <v>58</v>
      </c>
      <c r="J1233" s="12">
        <v>820</v>
      </c>
      <c r="K1233" s="12">
        <v>1172.5999999999999</v>
      </c>
      <c r="L1233" s="10"/>
    </row>
    <row r="1234" spans="1:12" ht="18" customHeight="1" x14ac:dyDescent="0.2">
      <c r="A1234" s="12" t="s">
        <v>52</v>
      </c>
      <c r="B1234" s="12">
        <v>2021</v>
      </c>
      <c r="C1234" s="12" t="s">
        <v>10</v>
      </c>
      <c r="D1234" s="12" t="s">
        <v>65</v>
      </c>
      <c r="E1234" s="12" t="s">
        <v>54</v>
      </c>
      <c r="F1234" s="12" t="s">
        <v>55</v>
      </c>
      <c r="G1234" s="12" t="s">
        <v>56</v>
      </c>
      <c r="H1234" s="12" t="s">
        <v>57</v>
      </c>
      <c r="I1234" s="12" t="s">
        <v>60</v>
      </c>
      <c r="J1234" s="12">
        <v>263</v>
      </c>
      <c r="K1234" s="12">
        <v>376.09000000000003</v>
      </c>
      <c r="L1234" s="10"/>
    </row>
    <row r="1235" spans="1:12" ht="18" customHeight="1" x14ac:dyDescent="0.2">
      <c r="A1235" s="12" t="s">
        <v>59</v>
      </c>
      <c r="B1235" s="12">
        <v>2021</v>
      </c>
      <c r="C1235" s="12" t="s">
        <v>10</v>
      </c>
      <c r="D1235" s="12" t="s">
        <v>65</v>
      </c>
      <c r="E1235" s="12" t="s">
        <v>54</v>
      </c>
      <c r="F1235" s="12" t="s">
        <v>55</v>
      </c>
      <c r="G1235" s="12" t="s">
        <v>56</v>
      </c>
      <c r="H1235" s="12" t="s">
        <v>57</v>
      </c>
      <c r="I1235" s="12" t="s">
        <v>60</v>
      </c>
      <c r="J1235" s="12">
        <v>257</v>
      </c>
      <c r="K1235" s="12">
        <v>367.51</v>
      </c>
      <c r="L1235" s="10"/>
    </row>
    <row r="1236" spans="1:12" ht="18" customHeight="1" x14ac:dyDescent="0.2">
      <c r="A1236" s="12" t="s">
        <v>52</v>
      </c>
      <c r="B1236" s="12">
        <v>2021</v>
      </c>
      <c r="C1236" s="12" t="s">
        <v>10</v>
      </c>
      <c r="D1236" s="12" t="s">
        <v>65</v>
      </c>
      <c r="E1236" s="12" t="s">
        <v>54</v>
      </c>
      <c r="F1236" s="12" t="s">
        <v>55</v>
      </c>
      <c r="G1236" s="12" t="s">
        <v>56</v>
      </c>
      <c r="H1236" s="12" t="s">
        <v>57</v>
      </c>
      <c r="I1236" s="12" t="s">
        <v>60</v>
      </c>
      <c r="J1236" s="12">
        <v>251</v>
      </c>
      <c r="K1236" s="12">
        <v>358.93</v>
      </c>
      <c r="L1236" s="10"/>
    </row>
    <row r="1237" spans="1:12" ht="18" customHeight="1" x14ac:dyDescent="0.2">
      <c r="A1237" s="12" t="s">
        <v>59</v>
      </c>
      <c r="B1237" s="12">
        <v>2021</v>
      </c>
      <c r="C1237" s="12" t="s">
        <v>10</v>
      </c>
      <c r="D1237" s="12" t="s">
        <v>65</v>
      </c>
      <c r="E1237" s="12" t="s">
        <v>54</v>
      </c>
      <c r="F1237" s="12" t="s">
        <v>55</v>
      </c>
      <c r="G1237" s="12" t="s">
        <v>56</v>
      </c>
      <c r="H1237" s="12" t="s">
        <v>57</v>
      </c>
      <c r="I1237" s="12" t="s">
        <v>58</v>
      </c>
      <c r="J1237" s="12">
        <v>227</v>
      </c>
      <c r="K1237" s="12">
        <v>324.61</v>
      </c>
      <c r="L1237" s="10"/>
    </row>
    <row r="1238" spans="1:12" ht="18" customHeight="1" x14ac:dyDescent="0.2">
      <c r="A1238" s="12" t="s">
        <v>59</v>
      </c>
      <c r="B1238" s="12">
        <v>2021</v>
      </c>
      <c r="C1238" s="12" t="s">
        <v>10</v>
      </c>
      <c r="D1238" s="12" t="s">
        <v>65</v>
      </c>
      <c r="E1238" s="12" t="s">
        <v>54</v>
      </c>
      <c r="F1238" s="12" t="s">
        <v>55</v>
      </c>
      <c r="G1238" s="12" t="s">
        <v>56</v>
      </c>
      <c r="H1238" s="12" t="s">
        <v>57</v>
      </c>
      <c r="I1238" s="12" t="s">
        <v>58</v>
      </c>
      <c r="J1238" s="12">
        <v>275</v>
      </c>
      <c r="K1238" s="12">
        <v>393.25</v>
      </c>
      <c r="L1238" s="10"/>
    </row>
    <row r="1239" spans="1:12" ht="18" customHeight="1" x14ac:dyDescent="0.2">
      <c r="A1239" s="12" t="s">
        <v>61</v>
      </c>
      <c r="B1239" s="12">
        <v>2021</v>
      </c>
      <c r="C1239" s="12" t="s">
        <v>9</v>
      </c>
      <c r="D1239" s="12" t="s">
        <v>65</v>
      </c>
      <c r="E1239" s="12" t="s">
        <v>54</v>
      </c>
      <c r="F1239" s="12" t="s">
        <v>55</v>
      </c>
      <c r="G1239" s="12" t="s">
        <v>56</v>
      </c>
      <c r="H1239" s="12" t="s">
        <v>57</v>
      </c>
      <c r="I1239" s="12" t="s">
        <v>60</v>
      </c>
      <c r="J1239" s="12">
        <v>278</v>
      </c>
      <c r="K1239" s="12">
        <v>397.53999999999996</v>
      </c>
      <c r="L1239" s="10"/>
    </row>
    <row r="1240" spans="1:12" ht="18" customHeight="1" x14ac:dyDescent="0.2">
      <c r="A1240" s="12" t="s">
        <v>59</v>
      </c>
      <c r="B1240" s="12">
        <v>2021</v>
      </c>
      <c r="C1240" s="12" t="s">
        <v>9</v>
      </c>
      <c r="D1240" s="12" t="s">
        <v>65</v>
      </c>
      <c r="E1240" s="12" t="s">
        <v>54</v>
      </c>
      <c r="F1240" s="12" t="s">
        <v>55</v>
      </c>
      <c r="G1240" s="12" t="s">
        <v>56</v>
      </c>
      <c r="H1240" s="12" t="s">
        <v>57</v>
      </c>
      <c r="I1240" s="12" t="s">
        <v>60</v>
      </c>
      <c r="J1240" s="12">
        <v>272</v>
      </c>
      <c r="K1240" s="12">
        <v>388.96</v>
      </c>
      <c r="L1240" s="10"/>
    </row>
    <row r="1241" spans="1:12" ht="18" customHeight="1" x14ac:dyDescent="0.2">
      <c r="A1241" s="12" t="s">
        <v>52</v>
      </c>
      <c r="B1241" s="12">
        <v>2021</v>
      </c>
      <c r="C1241" s="12" t="s">
        <v>9</v>
      </c>
      <c r="D1241" s="12" t="s">
        <v>65</v>
      </c>
      <c r="E1241" s="12" t="s">
        <v>54</v>
      </c>
      <c r="F1241" s="12" t="s">
        <v>55</v>
      </c>
      <c r="G1241" s="12" t="s">
        <v>56</v>
      </c>
      <c r="H1241" s="12" t="s">
        <v>57</v>
      </c>
      <c r="I1241" s="12" t="s">
        <v>58</v>
      </c>
      <c r="J1241" s="12">
        <v>278</v>
      </c>
      <c r="K1241" s="12">
        <v>397.53999999999996</v>
      </c>
      <c r="L1241" s="10"/>
    </row>
    <row r="1242" spans="1:12" ht="18" customHeight="1" x14ac:dyDescent="0.2">
      <c r="A1242" s="12" t="s">
        <v>59</v>
      </c>
      <c r="B1242" s="12">
        <v>2021</v>
      </c>
      <c r="C1242" s="12" t="s">
        <v>9</v>
      </c>
      <c r="D1242" s="12" t="s">
        <v>65</v>
      </c>
      <c r="E1242" s="12" t="s">
        <v>54</v>
      </c>
      <c r="F1242" s="12" t="s">
        <v>55</v>
      </c>
      <c r="G1242" s="12" t="s">
        <v>56</v>
      </c>
      <c r="H1242" s="12" t="s">
        <v>57</v>
      </c>
      <c r="I1242" s="12" t="s">
        <v>58</v>
      </c>
      <c r="J1242" s="12">
        <v>280</v>
      </c>
      <c r="K1242" s="12">
        <v>400.4</v>
      </c>
      <c r="L1242" s="10"/>
    </row>
    <row r="1243" spans="1:12" ht="18" customHeight="1" x14ac:dyDescent="0.2">
      <c r="A1243" s="12" t="s">
        <v>59</v>
      </c>
      <c r="B1243" s="12">
        <v>2021</v>
      </c>
      <c r="C1243" s="12" t="s">
        <v>9</v>
      </c>
      <c r="D1243" s="12" t="s">
        <v>65</v>
      </c>
      <c r="E1243" s="12" t="s">
        <v>54</v>
      </c>
      <c r="F1243" s="12" t="s">
        <v>55</v>
      </c>
      <c r="G1243" s="12" t="s">
        <v>56</v>
      </c>
      <c r="H1243" s="12" t="s">
        <v>57</v>
      </c>
      <c r="I1243" s="12" t="s">
        <v>58</v>
      </c>
      <c r="J1243" s="12">
        <v>274</v>
      </c>
      <c r="K1243" s="12">
        <v>391.82</v>
      </c>
      <c r="L1243" s="10"/>
    </row>
    <row r="1244" spans="1:12" ht="18" customHeight="1" x14ac:dyDescent="0.2">
      <c r="A1244" s="12" t="s">
        <v>52</v>
      </c>
      <c r="B1244" s="12">
        <v>2021</v>
      </c>
      <c r="C1244" s="12" t="s">
        <v>9</v>
      </c>
      <c r="D1244" s="12" t="s">
        <v>65</v>
      </c>
      <c r="E1244" s="12" t="s">
        <v>54</v>
      </c>
      <c r="F1244" s="12" t="s">
        <v>55</v>
      </c>
      <c r="G1244" s="12" t="s">
        <v>56</v>
      </c>
      <c r="H1244" s="12" t="s">
        <v>57</v>
      </c>
      <c r="I1244" s="12" t="s">
        <v>58</v>
      </c>
      <c r="J1244" s="12">
        <v>268</v>
      </c>
      <c r="K1244" s="12">
        <v>383.24</v>
      </c>
      <c r="L1244" s="10"/>
    </row>
    <row r="1245" spans="1:12" ht="18" customHeight="1" x14ac:dyDescent="0.2">
      <c r="A1245" s="12" t="s">
        <v>61</v>
      </c>
      <c r="B1245" s="12">
        <v>2021</v>
      </c>
      <c r="C1245" s="12" t="s">
        <v>9</v>
      </c>
      <c r="D1245" s="12" t="s">
        <v>65</v>
      </c>
      <c r="E1245" s="12" t="s">
        <v>54</v>
      </c>
      <c r="F1245" s="12" t="s">
        <v>55</v>
      </c>
      <c r="G1245" s="12" t="s">
        <v>56</v>
      </c>
      <c r="H1245" s="12" t="s">
        <v>57</v>
      </c>
      <c r="I1245" s="12" t="s">
        <v>58</v>
      </c>
      <c r="J1245" s="12">
        <v>232</v>
      </c>
      <c r="K1245" s="12">
        <v>526.24</v>
      </c>
      <c r="L1245" s="10"/>
    </row>
    <row r="1246" spans="1:12" ht="18" customHeight="1" x14ac:dyDescent="0.2">
      <c r="A1246" s="12" t="s">
        <v>52</v>
      </c>
      <c r="B1246" s="12">
        <v>2021</v>
      </c>
      <c r="C1246" s="12" t="s">
        <v>9</v>
      </c>
      <c r="D1246" s="12" t="s">
        <v>65</v>
      </c>
      <c r="E1246" s="12" t="s">
        <v>54</v>
      </c>
      <c r="F1246" s="12" t="s">
        <v>55</v>
      </c>
      <c r="G1246" s="12" t="s">
        <v>56</v>
      </c>
      <c r="H1246" s="12" t="s">
        <v>57</v>
      </c>
      <c r="I1246" s="12" t="s">
        <v>58</v>
      </c>
      <c r="J1246" s="12">
        <v>280</v>
      </c>
      <c r="K1246" s="12">
        <v>526.24</v>
      </c>
      <c r="L1246" s="10"/>
    </row>
    <row r="1247" spans="1:12" ht="18" customHeight="1" x14ac:dyDescent="0.2">
      <c r="A1247" s="12" t="s">
        <v>62</v>
      </c>
      <c r="B1247" s="12">
        <v>2021</v>
      </c>
      <c r="C1247" s="12" t="s">
        <v>9</v>
      </c>
      <c r="D1247" s="12" t="s">
        <v>65</v>
      </c>
      <c r="E1247" s="12" t="s">
        <v>54</v>
      </c>
      <c r="F1247" s="12" t="s">
        <v>55</v>
      </c>
      <c r="G1247" s="12" t="s">
        <v>56</v>
      </c>
      <c r="H1247" s="12" t="s">
        <v>57</v>
      </c>
      <c r="I1247" s="12" t="s">
        <v>58</v>
      </c>
      <c r="J1247" s="12">
        <v>1005</v>
      </c>
      <c r="K1247" s="12">
        <v>1437.15</v>
      </c>
      <c r="L1247" s="10"/>
    </row>
    <row r="1248" spans="1:12" ht="18" customHeight="1" x14ac:dyDescent="0.2">
      <c r="A1248" s="12" t="s">
        <v>59</v>
      </c>
      <c r="B1248" s="12">
        <v>2021</v>
      </c>
      <c r="C1248" s="12" t="s">
        <v>9</v>
      </c>
      <c r="D1248" s="12" t="s">
        <v>65</v>
      </c>
      <c r="E1248" s="12" t="s">
        <v>54</v>
      </c>
      <c r="F1248" s="12" t="s">
        <v>55</v>
      </c>
      <c r="G1248" s="12" t="s">
        <v>56</v>
      </c>
      <c r="H1248" s="12" t="s">
        <v>57</v>
      </c>
      <c r="I1248" s="12" t="s">
        <v>58</v>
      </c>
      <c r="J1248" s="12">
        <v>1038</v>
      </c>
      <c r="K1248" s="12">
        <v>1484.34</v>
      </c>
      <c r="L1248" s="10"/>
    </row>
    <row r="1249" spans="1:12" ht="18" customHeight="1" x14ac:dyDescent="0.2">
      <c r="A1249" s="12" t="s">
        <v>52</v>
      </c>
      <c r="B1249" s="12">
        <v>2021</v>
      </c>
      <c r="C1249" s="12" t="s">
        <v>9</v>
      </c>
      <c r="D1249" s="12" t="s">
        <v>65</v>
      </c>
      <c r="E1249" s="12" t="s">
        <v>54</v>
      </c>
      <c r="F1249" s="12" t="s">
        <v>55</v>
      </c>
      <c r="G1249" s="12" t="s">
        <v>56</v>
      </c>
      <c r="H1249" s="12" t="s">
        <v>57</v>
      </c>
      <c r="I1249" s="12" t="s">
        <v>58</v>
      </c>
      <c r="J1249" s="12">
        <v>231</v>
      </c>
      <c r="K1249" s="12">
        <v>330.33</v>
      </c>
      <c r="L1249" s="10"/>
    </row>
    <row r="1250" spans="1:12" ht="18" customHeight="1" x14ac:dyDescent="0.2">
      <c r="A1250" s="12" t="s">
        <v>59</v>
      </c>
      <c r="B1250" s="12">
        <v>2021</v>
      </c>
      <c r="C1250" s="12" t="s">
        <v>9</v>
      </c>
      <c r="D1250" s="12" t="s">
        <v>65</v>
      </c>
      <c r="E1250" s="12" t="s">
        <v>54</v>
      </c>
      <c r="F1250" s="12" t="s">
        <v>55</v>
      </c>
      <c r="G1250" s="12" t="s">
        <v>56</v>
      </c>
      <c r="H1250" s="12" t="s">
        <v>57</v>
      </c>
      <c r="I1250" s="12" t="s">
        <v>58</v>
      </c>
      <c r="J1250" s="12">
        <v>279</v>
      </c>
      <c r="K1250" s="12">
        <v>398.97</v>
      </c>
      <c r="L1250" s="10"/>
    </row>
    <row r="1251" spans="1:12" ht="18" customHeight="1" x14ac:dyDescent="0.2">
      <c r="A1251" s="12" t="s">
        <v>62</v>
      </c>
      <c r="B1251" s="12">
        <v>2021</v>
      </c>
      <c r="C1251" s="12" t="s">
        <v>9</v>
      </c>
      <c r="D1251" s="12" t="s">
        <v>65</v>
      </c>
      <c r="E1251" s="12" t="s">
        <v>54</v>
      </c>
      <c r="F1251" s="12" t="s">
        <v>55</v>
      </c>
      <c r="G1251" s="12" t="s">
        <v>56</v>
      </c>
      <c r="H1251" s="12" t="s">
        <v>57</v>
      </c>
      <c r="I1251" s="12" t="s">
        <v>58</v>
      </c>
      <c r="J1251" s="12">
        <v>277</v>
      </c>
      <c r="K1251" s="12">
        <v>396.11</v>
      </c>
      <c r="L1251" s="10"/>
    </row>
    <row r="1252" spans="1:12" ht="18" customHeight="1" x14ac:dyDescent="0.2">
      <c r="A1252" s="12" t="s">
        <v>61</v>
      </c>
      <c r="B1252" s="12">
        <v>2021</v>
      </c>
      <c r="C1252" s="12" t="s">
        <v>9</v>
      </c>
      <c r="D1252" s="12" t="s">
        <v>65</v>
      </c>
      <c r="E1252" s="12" t="s">
        <v>54</v>
      </c>
      <c r="F1252" s="12" t="s">
        <v>55</v>
      </c>
      <c r="G1252" s="12" t="s">
        <v>56</v>
      </c>
      <c r="H1252" s="12" t="s">
        <v>57</v>
      </c>
      <c r="I1252" s="12" t="s">
        <v>58</v>
      </c>
      <c r="J1252" s="12">
        <v>271</v>
      </c>
      <c r="K1252" s="12">
        <v>387.53</v>
      </c>
      <c r="L1252" s="10"/>
    </row>
    <row r="1253" spans="1:12" ht="18" customHeight="1" x14ac:dyDescent="0.2">
      <c r="A1253" s="12" t="s">
        <v>59</v>
      </c>
      <c r="B1253" s="12">
        <v>2021</v>
      </c>
      <c r="C1253" s="12" t="s">
        <v>9</v>
      </c>
      <c r="D1253" s="12" t="s">
        <v>65</v>
      </c>
      <c r="E1253" s="12" t="s">
        <v>54</v>
      </c>
      <c r="F1253" s="12" t="s">
        <v>55</v>
      </c>
      <c r="G1253" s="12" t="s">
        <v>56</v>
      </c>
      <c r="H1253" s="12" t="s">
        <v>57</v>
      </c>
      <c r="I1253" s="12" t="s">
        <v>58</v>
      </c>
      <c r="J1253" s="12">
        <v>786</v>
      </c>
      <c r="K1253" s="12">
        <v>1123.98</v>
      </c>
      <c r="L1253" s="10"/>
    </row>
    <row r="1254" spans="1:12" ht="18" customHeight="1" x14ac:dyDescent="0.2">
      <c r="A1254" s="12" t="s">
        <v>59</v>
      </c>
      <c r="B1254" s="12">
        <v>2021</v>
      </c>
      <c r="C1254" s="12" t="s">
        <v>9</v>
      </c>
      <c r="D1254" s="12" t="s">
        <v>65</v>
      </c>
      <c r="E1254" s="12" t="s">
        <v>54</v>
      </c>
      <c r="F1254" s="12" t="s">
        <v>55</v>
      </c>
      <c r="G1254" s="12" t="s">
        <v>56</v>
      </c>
      <c r="H1254" s="12" t="s">
        <v>57</v>
      </c>
      <c r="I1254" s="12" t="s">
        <v>60</v>
      </c>
      <c r="J1254" s="12">
        <v>281</v>
      </c>
      <c r="K1254" s="12">
        <v>401.83</v>
      </c>
      <c r="L1254" s="10"/>
    </row>
    <row r="1255" spans="1:12" ht="18" customHeight="1" x14ac:dyDescent="0.2">
      <c r="A1255" s="12" t="s">
        <v>59</v>
      </c>
      <c r="B1255" s="12">
        <v>2021</v>
      </c>
      <c r="C1255" s="12" t="s">
        <v>9</v>
      </c>
      <c r="D1255" s="12" t="s">
        <v>65</v>
      </c>
      <c r="E1255" s="12" t="s">
        <v>54</v>
      </c>
      <c r="F1255" s="12" t="s">
        <v>55</v>
      </c>
      <c r="G1255" s="12" t="s">
        <v>56</v>
      </c>
      <c r="H1255" s="12" t="s">
        <v>57</v>
      </c>
      <c r="I1255" s="12" t="s">
        <v>60</v>
      </c>
      <c r="J1255" s="12">
        <v>275</v>
      </c>
      <c r="K1255" s="12">
        <v>393.25</v>
      </c>
      <c r="L1255" s="10"/>
    </row>
    <row r="1256" spans="1:12" ht="18" customHeight="1" x14ac:dyDescent="0.2">
      <c r="A1256" s="12" t="s">
        <v>63</v>
      </c>
      <c r="B1256" s="12">
        <v>2021</v>
      </c>
      <c r="C1256" s="12" t="s">
        <v>9</v>
      </c>
      <c r="D1256" s="12" t="s">
        <v>65</v>
      </c>
      <c r="E1256" s="12" t="s">
        <v>54</v>
      </c>
      <c r="F1256" s="12" t="s">
        <v>55</v>
      </c>
      <c r="G1256" s="12" t="s">
        <v>56</v>
      </c>
      <c r="H1256" s="12" t="s">
        <v>57</v>
      </c>
      <c r="I1256" s="12" t="s">
        <v>60</v>
      </c>
      <c r="J1256" s="12">
        <v>269</v>
      </c>
      <c r="K1256" s="12">
        <v>384.67</v>
      </c>
      <c r="L1256" s="10"/>
    </row>
    <row r="1257" spans="1:12" ht="18" customHeight="1" x14ac:dyDescent="0.2">
      <c r="A1257" s="12" t="s">
        <v>59</v>
      </c>
      <c r="B1257" s="12">
        <v>2021</v>
      </c>
      <c r="C1257" s="12" t="s">
        <v>9</v>
      </c>
      <c r="D1257" s="12" t="s">
        <v>65</v>
      </c>
      <c r="E1257" s="12" t="s">
        <v>54</v>
      </c>
      <c r="F1257" s="12" t="s">
        <v>55</v>
      </c>
      <c r="G1257" s="12" t="s">
        <v>56</v>
      </c>
      <c r="H1257" s="12" t="s">
        <v>57</v>
      </c>
      <c r="I1257" s="12" t="s">
        <v>58</v>
      </c>
      <c r="J1257" s="12">
        <v>233</v>
      </c>
      <c r="K1257" s="12">
        <v>333.19</v>
      </c>
      <c r="L1257" s="10"/>
    </row>
    <row r="1258" spans="1:12" ht="18" customHeight="1" x14ac:dyDescent="0.2">
      <c r="A1258" s="12" t="s">
        <v>61</v>
      </c>
      <c r="B1258" s="12">
        <v>2021</v>
      </c>
      <c r="C1258" s="12" t="s">
        <v>9</v>
      </c>
      <c r="D1258" s="12" t="s">
        <v>65</v>
      </c>
      <c r="E1258" s="12" t="s">
        <v>54</v>
      </c>
      <c r="F1258" s="12" t="s">
        <v>55</v>
      </c>
      <c r="G1258" s="12" t="s">
        <v>56</v>
      </c>
      <c r="H1258" s="12" t="s">
        <v>57</v>
      </c>
      <c r="I1258" s="12" t="s">
        <v>58</v>
      </c>
      <c r="J1258" s="12">
        <v>281</v>
      </c>
      <c r="K1258" s="12">
        <v>401.83</v>
      </c>
      <c r="L1258" s="10"/>
    </row>
    <row r="1259" spans="1:12" ht="18" customHeight="1" x14ac:dyDescent="0.2">
      <c r="A1259" s="12" t="s">
        <v>61</v>
      </c>
      <c r="B1259" s="12">
        <v>2021</v>
      </c>
      <c r="C1259" s="12" t="s">
        <v>8</v>
      </c>
      <c r="D1259" s="12" t="s">
        <v>65</v>
      </c>
      <c r="E1259" s="12" t="s">
        <v>54</v>
      </c>
      <c r="F1259" s="12" t="s">
        <v>55</v>
      </c>
      <c r="G1259" s="12" t="s">
        <v>56</v>
      </c>
      <c r="H1259" s="12" t="s">
        <v>57</v>
      </c>
      <c r="I1259" s="12" t="s">
        <v>60</v>
      </c>
      <c r="J1259" s="12">
        <v>284</v>
      </c>
      <c r="K1259" s="12">
        <v>406.12</v>
      </c>
      <c r="L1259" s="10"/>
    </row>
    <row r="1260" spans="1:12" ht="18" customHeight="1" x14ac:dyDescent="0.2">
      <c r="A1260" s="12" t="s">
        <v>52</v>
      </c>
      <c r="B1260" s="12">
        <v>2021</v>
      </c>
      <c r="C1260" s="12" t="s">
        <v>8</v>
      </c>
      <c r="D1260" s="12" t="s">
        <v>65</v>
      </c>
      <c r="E1260" s="12" t="s">
        <v>54</v>
      </c>
      <c r="F1260" s="12" t="s">
        <v>55</v>
      </c>
      <c r="G1260" s="12" t="s">
        <v>56</v>
      </c>
      <c r="H1260" s="12" t="s">
        <v>57</v>
      </c>
      <c r="I1260" s="12" t="s">
        <v>58</v>
      </c>
      <c r="J1260" s="12">
        <v>236</v>
      </c>
      <c r="K1260" s="12">
        <v>337.48</v>
      </c>
      <c r="L1260" s="10"/>
    </row>
    <row r="1261" spans="1:12" ht="18" customHeight="1" x14ac:dyDescent="0.2">
      <c r="A1261" s="12" t="s">
        <v>52</v>
      </c>
      <c r="B1261" s="12">
        <v>2021</v>
      </c>
      <c r="C1261" s="12" t="s">
        <v>8</v>
      </c>
      <c r="D1261" s="12" t="s">
        <v>65</v>
      </c>
      <c r="E1261" s="12" t="s">
        <v>54</v>
      </c>
      <c r="F1261" s="12" t="s">
        <v>55</v>
      </c>
      <c r="G1261" s="12" t="s">
        <v>56</v>
      </c>
      <c r="H1261" s="12" t="s">
        <v>57</v>
      </c>
      <c r="I1261" s="12" t="s">
        <v>58</v>
      </c>
      <c r="J1261" s="12">
        <v>284</v>
      </c>
      <c r="K1261" s="12">
        <v>406.12</v>
      </c>
      <c r="L1261" s="10"/>
    </row>
    <row r="1262" spans="1:12" ht="18" customHeight="1" x14ac:dyDescent="0.2">
      <c r="A1262" s="12" t="s">
        <v>59</v>
      </c>
      <c r="B1262" s="12">
        <v>2021</v>
      </c>
      <c r="C1262" s="12" t="s">
        <v>8</v>
      </c>
      <c r="D1262" s="12" t="s">
        <v>65</v>
      </c>
      <c r="E1262" s="12" t="s">
        <v>54</v>
      </c>
      <c r="F1262" s="12" t="s">
        <v>55</v>
      </c>
      <c r="G1262" s="12" t="s">
        <v>56</v>
      </c>
      <c r="H1262" s="12" t="s">
        <v>57</v>
      </c>
      <c r="I1262" s="12" t="s">
        <v>58</v>
      </c>
      <c r="J1262" s="12">
        <v>212</v>
      </c>
      <c r="K1262" s="12">
        <v>303.15999999999997</v>
      </c>
      <c r="L1262" s="10"/>
    </row>
    <row r="1263" spans="1:12" ht="18" customHeight="1" x14ac:dyDescent="0.2">
      <c r="A1263" s="12" t="s">
        <v>61</v>
      </c>
      <c r="B1263" s="12">
        <v>2021</v>
      </c>
      <c r="C1263" s="12" t="s">
        <v>8</v>
      </c>
      <c r="D1263" s="12" t="s">
        <v>65</v>
      </c>
      <c r="E1263" s="12" t="s">
        <v>54</v>
      </c>
      <c r="F1263" s="12" t="s">
        <v>55</v>
      </c>
      <c r="G1263" s="12" t="s">
        <v>56</v>
      </c>
      <c r="H1263" s="12" t="s">
        <v>57</v>
      </c>
      <c r="I1263" s="12" t="s">
        <v>58</v>
      </c>
      <c r="J1263" s="12">
        <v>286</v>
      </c>
      <c r="K1263" s="12">
        <v>408.98</v>
      </c>
      <c r="L1263" s="10"/>
    </row>
    <row r="1264" spans="1:12" ht="18" customHeight="1" x14ac:dyDescent="0.2">
      <c r="A1264" s="12" t="s">
        <v>61</v>
      </c>
      <c r="B1264" s="12">
        <v>2021</v>
      </c>
      <c r="C1264" s="12" t="s">
        <v>8</v>
      </c>
      <c r="D1264" s="12" t="s">
        <v>65</v>
      </c>
      <c r="E1264" s="12" t="s">
        <v>54</v>
      </c>
      <c r="F1264" s="12" t="s">
        <v>55</v>
      </c>
      <c r="G1264" s="12" t="s">
        <v>56</v>
      </c>
      <c r="H1264" s="12" t="s">
        <v>57</v>
      </c>
      <c r="I1264" s="12" t="s">
        <v>58</v>
      </c>
      <c r="J1264" s="12">
        <v>238</v>
      </c>
      <c r="K1264" s="12">
        <v>526.24</v>
      </c>
      <c r="L1264" s="10"/>
    </row>
    <row r="1265" spans="1:12" ht="18" customHeight="1" x14ac:dyDescent="0.2">
      <c r="A1265" s="12" t="s">
        <v>61</v>
      </c>
      <c r="B1265" s="12">
        <v>2021</v>
      </c>
      <c r="C1265" s="12" t="s">
        <v>8</v>
      </c>
      <c r="D1265" s="12" t="s">
        <v>65</v>
      </c>
      <c r="E1265" s="12" t="s">
        <v>54</v>
      </c>
      <c r="F1265" s="12" t="s">
        <v>55</v>
      </c>
      <c r="G1265" s="12" t="s">
        <v>56</v>
      </c>
      <c r="H1265" s="12" t="s">
        <v>57</v>
      </c>
      <c r="I1265" s="12" t="s">
        <v>58</v>
      </c>
      <c r="J1265" s="12">
        <v>286</v>
      </c>
      <c r="K1265" s="12">
        <v>526.24</v>
      </c>
      <c r="L1265" s="10"/>
    </row>
    <row r="1266" spans="1:12" ht="18" customHeight="1" x14ac:dyDescent="0.2">
      <c r="A1266" s="12" t="s">
        <v>52</v>
      </c>
      <c r="B1266" s="12">
        <v>2021</v>
      </c>
      <c r="C1266" s="12" t="s">
        <v>8</v>
      </c>
      <c r="D1266" s="12" t="s">
        <v>65</v>
      </c>
      <c r="E1266" s="12" t="s">
        <v>54</v>
      </c>
      <c r="F1266" s="12" t="s">
        <v>55</v>
      </c>
      <c r="G1266" s="12" t="s">
        <v>56</v>
      </c>
      <c r="H1266" s="12" t="s">
        <v>57</v>
      </c>
      <c r="I1266" s="12" t="s">
        <v>58</v>
      </c>
      <c r="J1266" s="12">
        <v>214</v>
      </c>
      <c r="K1266" s="12">
        <v>526.24</v>
      </c>
      <c r="L1266" s="10"/>
    </row>
    <row r="1267" spans="1:12" ht="18" customHeight="1" x14ac:dyDescent="0.2">
      <c r="A1267" s="12" t="s">
        <v>52</v>
      </c>
      <c r="B1267" s="12">
        <v>2021</v>
      </c>
      <c r="C1267" s="12" t="s">
        <v>8</v>
      </c>
      <c r="D1267" s="12" t="s">
        <v>65</v>
      </c>
      <c r="E1267" s="12" t="s">
        <v>54</v>
      </c>
      <c r="F1267" s="12" t="s">
        <v>55</v>
      </c>
      <c r="G1267" s="12" t="s">
        <v>56</v>
      </c>
      <c r="H1267" s="12" t="s">
        <v>57</v>
      </c>
      <c r="I1267" s="12" t="s">
        <v>58</v>
      </c>
      <c r="J1267" s="12">
        <v>1004</v>
      </c>
      <c r="K1267" s="12">
        <v>1435.72</v>
      </c>
      <c r="L1267" s="10"/>
    </row>
    <row r="1268" spans="1:12" ht="18" customHeight="1" x14ac:dyDescent="0.2">
      <c r="A1268" s="12" t="s">
        <v>61</v>
      </c>
      <c r="B1268" s="12">
        <v>2021</v>
      </c>
      <c r="C1268" s="12" t="s">
        <v>8</v>
      </c>
      <c r="D1268" s="12" t="s">
        <v>65</v>
      </c>
      <c r="E1268" s="12" t="s">
        <v>54</v>
      </c>
      <c r="F1268" s="12" t="s">
        <v>55</v>
      </c>
      <c r="G1268" s="12" t="s">
        <v>56</v>
      </c>
      <c r="H1268" s="12" t="s">
        <v>57</v>
      </c>
      <c r="I1268" s="12" t="s">
        <v>58</v>
      </c>
      <c r="J1268" s="12">
        <v>237</v>
      </c>
      <c r="K1268" s="12">
        <v>338.90999999999997</v>
      </c>
      <c r="L1268" s="10"/>
    </row>
    <row r="1269" spans="1:12" ht="18" customHeight="1" x14ac:dyDescent="0.2">
      <c r="A1269" s="12" t="s">
        <v>61</v>
      </c>
      <c r="B1269" s="12">
        <v>2021</v>
      </c>
      <c r="C1269" s="12" t="s">
        <v>8</v>
      </c>
      <c r="D1269" s="12" t="s">
        <v>65</v>
      </c>
      <c r="E1269" s="12" t="s">
        <v>54</v>
      </c>
      <c r="F1269" s="12" t="s">
        <v>55</v>
      </c>
      <c r="G1269" s="12" t="s">
        <v>56</v>
      </c>
      <c r="H1269" s="12" t="s">
        <v>66</v>
      </c>
      <c r="I1269" s="12" t="s">
        <v>58</v>
      </c>
      <c r="J1269" s="12">
        <v>285</v>
      </c>
      <c r="K1269" s="12">
        <v>407.55</v>
      </c>
      <c r="L1269" s="10"/>
    </row>
    <row r="1270" spans="1:12" ht="18" customHeight="1" x14ac:dyDescent="0.2">
      <c r="A1270" s="12" t="s">
        <v>52</v>
      </c>
      <c r="B1270" s="12">
        <v>2021</v>
      </c>
      <c r="C1270" s="12" t="s">
        <v>8</v>
      </c>
      <c r="D1270" s="12" t="s">
        <v>65</v>
      </c>
      <c r="E1270" s="12" t="s">
        <v>54</v>
      </c>
      <c r="F1270" s="12" t="s">
        <v>55</v>
      </c>
      <c r="G1270" s="12" t="s">
        <v>56</v>
      </c>
      <c r="H1270" s="12" t="s">
        <v>66</v>
      </c>
      <c r="I1270" s="12" t="s">
        <v>58</v>
      </c>
      <c r="J1270" s="12">
        <v>213</v>
      </c>
      <c r="K1270" s="12">
        <v>304.59000000000003</v>
      </c>
      <c r="L1270" s="10"/>
    </row>
    <row r="1271" spans="1:12" ht="18" customHeight="1" x14ac:dyDescent="0.2">
      <c r="A1271" s="12" t="s">
        <v>52</v>
      </c>
      <c r="B1271" s="12">
        <v>2021</v>
      </c>
      <c r="C1271" s="12" t="s">
        <v>8</v>
      </c>
      <c r="D1271" s="12" t="s">
        <v>65</v>
      </c>
      <c r="E1271" s="12" t="s">
        <v>54</v>
      </c>
      <c r="F1271" s="12" t="s">
        <v>55</v>
      </c>
      <c r="G1271" s="12" t="s">
        <v>56</v>
      </c>
      <c r="H1271" s="12" t="s">
        <v>66</v>
      </c>
      <c r="I1271" s="12" t="s">
        <v>58</v>
      </c>
      <c r="J1271" s="12">
        <v>283</v>
      </c>
      <c r="K1271" s="12">
        <v>404.69</v>
      </c>
      <c r="L1271" s="10"/>
    </row>
    <row r="1272" spans="1:12" ht="18" customHeight="1" x14ac:dyDescent="0.2">
      <c r="A1272" s="12" t="s">
        <v>52</v>
      </c>
      <c r="B1272" s="12">
        <v>2021</v>
      </c>
      <c r="C1272" s="12" t="s">
        <v>8</v>
      </c>
      <c r="D1272" s="12" t="s">
        <v>65</v>
      </c>
      <c r="E1272" s="12" t="s">
        <v>54</v>
      </c>
      <c r="F1272" s="12" t="s">
        <v>55</v>
      </c>
      <c r="G1272" s="12" t="s">
        <v>56</v>
      </c>
      <c r="H1272" s="12" t="s">
        <v>66</v>
      </c>
      <c r="I1272" s="12" t="s">
        <v>58</v>
      </c>
      <c r="J1272" s="12">
        <v>785</v>
      </c>
      <c r="K1272" s="12">
        <v>1122.55</v>
      </c>
      <c r="L1272" s="10"/>
    </row>
    <row r="1273" spans="1:12" ht="18" customHeight="1" x14ac:dyDescent="0.2">
      <c r="A1273" s="12" t="s">
        <v>52</v>
      </c>
      <c r="B1273" s="12">
        <v>2021</v>
      </c>
      <c r="C1273" s="12" t="s">
        <v>8</v>
      </c>
      <c r="D1273" s="12" t="s">
        <v>65</v>
      </c>
      <c r="E1273" s="12" t="s">
        <v>54</v>
      </c>
      <c r="F1273" s="12" t="s">
        <v>55</v>
      </c>
      <c r="G1273" s="12" t="s">
        <v>56</v>
      </c>
      <c r="H1273" s="12" t="s">
        <v>66</v>
      </c>
      <c r="I1273" s="12" t="s">
        <v>58</v>
      </c>
      <c r="J1273" s="12">
        <v>819</v>
      </c>
      <c r="K1273" s="12">
        <v>1171.17</v>
      </c>
      <c r="L1273" s="10"/>
    </row>
    <row r="1274" spans="1:12" ht="18" customHeight="1" x14ac:dyDescent="0.2">
      <c r="A1274" s="12" t="s">
        <v>61</v>
      </c>
      <c r="B1274" s="12">
        <v>2021</v>
      </c>
      <c r="C1274" s="12" t="s">
        <v>8</v>
      </c>
      <c r="D1274" s="12" t="s">
        <v>65</v>
      </c>
      <c r="E1274" s="12" t="s">
        <v>54</v>
      </c>
      <c r="F1274" s="12" t="s">
        <v>55</v>
      </c>
      <c r="G1274" s="12" t="s">
        <v>56</v>
      </c>
      <c r="H1274" s="12" t="s">
        <v>66</v>
      </c>
      <c r="I1274" s="12" t="s">
        <v>58</v>
      </c>
      <c r="J1274" s="12">
        <v>872</v>
      </c>
      <c r="K1274" s="12">
        <v>1246.96</v>
      </c>
      <c r="L1274" s="10"/>
    </row>
    <row r="1275" spans="1:12" ht="18" customHeight="1" x14ac:dyDescent="0.2">
      <c r="A1275" s="12" t="s">
        <v>59</v>
      </c>
      <c r="B1275" s="12">
        <v>2021</v>
      </c>
      <c r="C1275" s="12" t="s">
        <v>8</v>
      </c>
      <c r="D1275" s="12" t="s">
        <v>65</v>
      </c>
      <c r="E1275" s="12" t="s">
        <v>54</v>
      </c>
      <c r="F1275" s="12" t="s">
        <v>55</v>
      </c>
      <c r="G1275" s="12" t="s">
        <v>56</v>
      </c>
      <c r="H1275" s="12" t="s">
        <v>66</v>
      </c>
      <c r="I1275" s="12" t="s">
        <v>60</v>
      </c>
      <c r="J1275" s="12">
        <v>287</v>
      </c>
      <c r="K1275" s="12">
        <v>410.40999999999997</v>
      </c>
      <c r="L1275" s="10"/>
    </row>
    <row r="1276" spans="1:12" ht="18" customHeight="1" x14ac:dyDescent="0.2">
      <c r="A1276" s="12" t="s">
        <v>59</v>
      </c>
      <c r="B1276" s="12">
        <v>2021</v>
      </c>
      <c r="C1276" s="12" t="s">
        <v>8</v>
      </c>
      <c r="D1276" s="12" t="s">
        <v>65</v>
      </c>
      <c r="E1276" s="12" t="s">
        <v>54</v>
      </c>
      <c r="F1276" s="12" t="s">
        <v>55</v>
      </c>
      <c r="G1276" s="12" t="s">
        <v>56</v>
      </c>
      <c r="H1276" s="12" t="s">
        <v>66</v>
      </c>
      <c r="I1276" s="12" t="s">
        <v>58</v>
      </c>
      <c r="J1276" s="12">
        <v>239</v>
      </c>
      <c r="K1276" s="12">
        <v>341.77</v>
      </c>
      <c r="L1276" s="10"/>
    </row>
    <row r="1277" spans="1:12" ht="18" customHeight="1" x14ac:dyDescent="0.2">
      <c r="A1277" s="12" t="s">
        <v>52</v>
      </c>
      <c r="B1277" s="12">
        <v>2021</v>
      </c>
      <c r="C1277" s="12" t="s">
        <v>8</v>
      </c>
      <c r="D1277" s="12" t="s">
        <v>65</v>
      </c>
      <c r="E1277" s="12" t="s">
        <v>54</v>
      </c>
      <c r="F1277" s="12" t="s">
        <v>55</v>
      </c>
      <c r="G1277" s="12" t="s">
        <v>56</v>
      </c>
      <c r="H1277" s="12" t="s">
        <v>66</v>
      </c>
      <c r="I1277" s="12" t="s">
        <v>58</v>
      </c>
      <c r="J1277" s="12">
        <v>287</v>
      </c>
      <c r="K1277" s="12">
        <v>410.40999999999997</v>
      </c>
      <c r="L1277" s="10"/>
    </row>
    <row r="1278" spans="1:12" ht="18" customHeight="1" x14ac:dyDescent="0.2">
      <c r="A1278" s="12" t="s">
        <v>59</v>
      </c>
      <c r="B1278" s="12">
        <v>2021</v>
      </c>
      <c r="C1278" s="12" t="s">
        <v>3</v>
      </c>
      <c r="D1278" s="12" t="s">
        <v>53</v>
      </c>
      <c r="E1278" s="12" t="s">
        <v>67</v>
      </c>
      <c r="F1278" s="12" t="s">
        <v>68</v>
      </c>
      <c r="G1278" s="12" t="s">
        <v>64</v>
      </c>
      <c r="H1278" s="12" t="s">
        <v>66</v>
      </c>
      <c r="I1278" s="12" t="s">
        <v>69</v>
      </c>
      <c r="J1278" s="12">
        <v>160</v>
      </c>
      <c r="K1278" s="12">
        <v>228.8</v>
      </c>
      <c r="L1278" s="10"/>
    </row>
    <row r="1279" spans="1:12" ht="18" customHeight="1" x14ac:dyDescent="0.2">
      <c r="A1279" s="12" t="s">
        <v>52</v>
      </c>
      <c r="B1279" s="12">
        <v>2021</v>
      </c>
      <c r="C1279" s="12" t="s">
        <v>3</v>
      </c>
      <c r="D1279" s="12" t="s">
        <v>53</v>
      </c>
      <c r="E1279" s="12" t="s">
        <v>67</v>
      </c>
      <c r="F1279" s="12" t="s">
        <v>68</v>
      </c>
      <c r="G1279" s="12" t="s">
        <v>64</v>
      </c>
      <c r="H1279" s="12" t="s">
        <v>66</v>
      </c>
      <c r="I1279" s="12" t="s">
        <v>69</v>
      </c>
      <c r="J1279" s="12">
        <v>154</v>
      </c>
      <c r="K1279" s="12">
        <v>220.22</v>
      </c>
      <c r="L1279" s="10"/>
    </row>
    <row r="1280" spans="1:12" ht="18" customHeight="1" x14ac:dyDescent="0.2">
      <c r="A1280" s="12" t="s">
        <v>59</v>
      </c>
      <c r="B1280" s="12">
        <v>2021</v>
      </c>
      <c r="C1280" s="12" t="s">
        <v>3</v>
      </c>
      <c r="D1280" s="12" t="s">
        <v>53</v>
      </c>
      <c r="E1280" s="12" t="s">
        <v>67</v>
      </c>
      <c r="F1280" s="12" t="s">
        <v>68</v>
      </c>
      <c r="G1280" s="12" t="s">
        <v>64</v>
      </c>
      <c r="H1280" s="12" t="s">
        <v>66</v>
      </c>
      <c r="I1280" s="12" t="s">
        <v>69</v>
      </c>
      <c r="J1280" s="12">
        <v>148</v>
      </c>
      <c r="K1280" s="12">
        <v>211.64</v>
      </c>
      <c r="L1280" s="10"/>
    </row>
    <row r="1281" spans="1:12" ht="18" customHeight="1" x14ac:dyDescent="0.2">
      <c r="A1281" s="12" t="s">
        <v>59</v>
      </c>
      <c r="B1281" s="12">
        <v>2021</v>
      </c>
      <c r="C1281" s="12" t="s">
        <v>3</v>
      </c>
      <c r="D1281" s="12" t="s">
        <v>53</v>
      </c>
      <c r="E1281" s="12" t="s">
        <v>67</v>
      </c>
      <c r="F1281" s="12" t="s">
        <v>68</v>
      </c>
      <c r="G1281" s="12" t="s">
        <v>64</v>
      </c>
      <c r="H1281" s="12" t="s">
        <v>66</v>
      </c>
      <c r="I1281" s="12" t="s">
        <v>69</v>
      </c>
      <c r="J1281" s="12">
        <v>157</v>
      </c>
      <c r="K1281" s="12">
        <v>224.51</v>
      </c>
      <c r="L1281" s="10"/>
    </row>
    <row r="1282" spans="1:12" ht="18" customHeight="1" x14ac:dyDescent="0.2">
      <c r="A1282" s="12" t="s">
        <v>59</v>
      </c>
      <c r="B1282" s="12">
        <v>2021</v>
      </c>
      <c r="C1282" s="12" t="s">
        <v>3</v>
      </c>
      <c r="D1282" s="12" t="s">
        <v>53</v>
      </c>
      <c r="E1282" s="12" t="s">
        <v>67</v>
      </c>
      <c r="F1282" s="12" t="s">
        <v>68</v>
      </c>
      <c r="G1282" s="12" t="s">
        <v>64</v>
      </c>
      <c r="H1282" s="12" t="s">
        <v>66</v>
      </c>
      <c r="I1282" s="12" t="s">
        <v>69</v>
      </c>
      <c r="J1282" s="12">
        <v>151</v>
      </c>
      <c r="K1282" s="12">
        <v>215.93</v>
      </c>
      <c r="L1282" s="10"/>
    </row>
    <row r="1283" spans="1:12" ht="18" customHeight="1" x14ac:dyDescent="0.2">
      <c r="A1283" s="12" t="s">
        <v>59</v>
      </c>
      <c r="B1283" s="12">
        <v>2021</v>
      </c>
      <c r="C1283" s="12" t="s">
        <v>7</v>
      </c>
      <c r="D1283" s="12" t="s">
        <v>53</v>
      </c>
      <c r="E1283" s="12" t="s">
        <v>67</v>
      </c>
      <c r="F1283" s="12" t="s">
        <v>68</v>
      </c>
      <c r="G1283" s="12" t="s">
        <v>64</v>
      </c>
      <c r="H1283" s="12" t="s">
        <v>66</v>
      </c>
      <c r="I1283" s="12" t="s">
        <v>69</v>
      </c>
      <c r="J1283" s="12">
        <v>343</v>
      </c>
      <c r="K1283" s="12">
        <v>490.49</v>
      </c>
      <c r="L1283" s="10"/>
    </row>
    <row r="1284" spans="1:12" ht="18" customHeight="1" x14ac:dyDescent="0.2">
      <c r="A1284" s="12" t="s">
        <v>61</v>
      </c>
      <c r="B1284" s="12">
        <v>2021</v>
      </c>
      <c r="C1284" s="12" t="s">
        <v>11</v>
      </c>
      <c r="D1284" s="12" t="s">
        <v>53</v>
      </c>
      <c r="E1284" s="12" t="s">
        <v>67</v>
      </c>
      <c r="F1284" s="12" t="s">
        <v>68</v>
      </c>
      <c r="G1284" s="12" t="s">
        <v>64</v>
      </c>
      <c r="H1284" s="12" t="s">
        <v>66</v>
      </c>
      <c r="I1284" s="12" t="s">
        <v>58</v>
      </c>
      <c r="J1284" s="12">
        <v>280</v>
      </c>
      <c r="K1284" s="12">
        <v>400.4</v>
      </c>
      <c r="L1284" s="10"/>
    </row>
    <row r="1285" spans="1:12" ht="18" customHeight="1" x14ac:dyDescent="0.2">
      <c r="A1285" s="12" t="s">
        <v>59</v>
      </c>
      <c r="B1285" s="12">
        <v>2021</v>
      </c>
      <c r="C1285" s="12" t="s">
        <v>11</v>
      </c>
      <c r="D1285" s="12" t="s">
        <v>53</v>
      </c>
      <c r="E1285" s="12" t="s">
        <v>67</v>
      </c>
      <c r="F1285" s="12" t="s">
        <v>68</v>
      </c>
      <c r="G1285" s="12" t="s">
        <v>64</v>
      </c>
      <c r="H1285" s="12" t="s">
        <v>66</v>
      </c>
      <c r="I1285" s="12" t="s">
        <v>58</v>
      </c>
      <c r="J1285" s="12">
        <v>274</v>
      </c>
      <c r="K1285" s="12">
        <v>391.82</v>
      </c>
      <c r="L1285" s="10"/>
    </row>
    <row r="1286" spans="1:12" ht="18" customHeight="1" x14ac:dyDescent="0.2">
      <c r="A1286" s="12" t="s">
        <v>59</v>
      </c>
      <c r="B1286" s="12">
        <v>2021</v>
      </c>
      <c r="C1286" s="12" t="s">
        <v>11</v>
      </c>
      <c r="D1286" s="12" t="s">
        <v>53</v>
      </c>
      <c r="E1286" s="12" t="s">
        <v>67</v>
      </c>
      <c r="F1286" s="12" t="s">
        <v>68</v>
      </c>
      <c r="G1286" s="12" t="s">
        <v>64</v>
      </c>
      <c r="H1286" s="12" t="s">
        <v>66</v>
      </c>
      <c r="I1286" s="12" t="s">
        <v>58</v>
      </c>
      <c r="J1286" s="12">
        <v>268</v>
      </c>
      <c r="K1286" s="12">
        <v>383.24</v>
      </c>
      <c r="L1286" s="10"/>
    </row>
    <row r="1287" spans="1:12" ht="18" customHeight="1" x14ac:dyDescent="0.2">
      <c r="A1287" s="12" t="s">
        <v>59</v>
      </c>
      <c r="B1287" s="12">
        <v>2021</v>
      </c>
      <c r="C1287" s="12" t="s">
        <v>11</v>
      </c>
      <c r="D1287" s="12" t="s">
        <v>53</v>
      </c>
      <c r="E1287" s="12" t="s">
        <v>67</v>
      </c>
      <c r="F1287" s="12" t="s">
        <v>68</v>
      </c>
      <c r="G1287" s="12" t="s">
        <v>64</v>
      </c>
      <c r="H1287" s="12" t="s">
        <v>66</v>
      </c>
      <c r="I1287" s="12" t="s">
        <v>58</v>
      </c>
      <c r="J1287" s="12">
        <v>277</v>
      </c>
      <c r="K1287" s="12">
        <v>396.11</v>
      </c>
      <c r="L1287" s="10"/>
    </row>
    <row r="1288" spans="1:12" ht="18" customHeight="1" x14ac:dyDescent="0.2">
      <c r="A1288" s="12" t="s">
        <v>59</v>
      </c>
      <c r="B1288" s="12">
        <v>2021</v>
      </c>
      <c r="C1288" s="12" t="s">
        <v>11</v>
      </c>
      <c r="D1288" s="12" t="s">
        <v>53</v>
      </c>
      <c r="E1288" s="12" t="s">
        <v>67</v>
      </c>
      <c r="F1288" s="12" t="s">
        <v>68</v>
      </c>
      <c r="G1288" s="12" t="s">
        <v>64</v>
      </c>
      <c r="H1288" s="12" t="s">
        <v>66</v>
      </c>
      <c r="I1288" s="12" t="s">
        <v>58</v>
      </c>
      <c r="J1288" s="12">
        <v>271</v>
      </c>
      <c r="K1288" s="12">
        <v>387.53</v>
      </c>
      <c r="L1288" s="10"/>
    </row>
    <row r="1289" spans="1:12" ht="18" customHeight="1" x14ac:dyDescent="0.2">
      <c r="A1289" s="12" t="s">
        <v>52</v>
      </c>
      <c r="B1289" s="12">
        <v>2021</v>
      </c>
      <c r="C1289" s="12" t="s">
        <v>11</v>
      </c>
      <c r="D1289" s="12" t="s">
        <v>53</v>
      </c>
      <c r="E1289" s="12" t="s">
        <v>67</v>
      </c>
      <c r="F1289" s="12" t="s">
        <v>68</v>
      </c>
      <c r="G1289" s="12" t="s">
        <v>64</v>
      </c>
      <c r="H1289" s="12" t="s">
        <v>57</v>
      </c>
      <c r="I1289" s="12" t="s">
        <v>58</v>
      </c>
      <c r="J1289" s="12">
        <v>265</v>
      </c>
      <c r="K1289" s="12">
        <v>378.95</v>
      </c>
      <c r="L1289" s="10"/>
    </row>
    <row r="1290" spans="1:12" ht="18" customHeight="1" x14ac:dyDescent="0.2">
      <c r="A1290" s="12" t="s">
        <v>61</v>
      </c>
      <c r="B1290" s="12">
        <v>2021</v>
      </c>
      <c r="C1290" s="12" t="s">
        <v>1</v>
      </c>
      <c r="D1290" s="12" t="s">
        <v>53</v>
      </c>
      <c r="E1290" s="12" t="s">
        <v>67</v>
      </c>
      <c r="F1290" s="12" t="s">
        <v>68</v>
      </c>
      <c r="G1290" s="12" t="s">
        <v>64</v>
      </c>
      <c r="H1290" s="12" t="s">
        <v>57</v>
      </c>
      <c r="I1290" s="12" t="s">
        <v>58</v>
      </c>
      <c r="J1290" s="12">
        <v>190</v>
      </c>
      <c r="K1290" s="12">
        <v>271.7</v>
      </c>
      <c r="L1290" s="10"/>
    </row>
    <row r="1291" spans="1:12" ht="18" customHeight="1" x14ac:dyDescent="0.2">
      <c r="A1291" s="12" t="s">
        <v>52</v>
      </c>
      <c r="B1291" s="12">
        <v>2021</v>
      </c>
      <c r="C1291" s="12" t="s">
        <v>1</v>
      </c>
      <c r="D1291" s="12" t="s">
        <v>53</v>
      </c>
      <c r="E1291" s="12" t="s">
        <v>67</v>
      </c>
      <c r="F1291" s="12" t="s">
        <v>68</v>
      </c>
      <c r="G1291" s="12" t="s">
        <v>64</v>
      </c>
      <c r="H1291" s="12" t="s">
        <v>57</v>
      </c>
      <c r="I1291" s="12" t="s">
        <v>58</v>
      </c>
      <c r="J1291" s="12">
        <v>184</v>
      </c>
      <c r="K1291" s="12">
        <v>263.12</v>
      </c>
      <c r="L1291" s="10"/>
    </row>
    <row r="1292" spans="1:12" ht="18" customHeight="1" x14ac:dyDescent="0.2">
      <c r="A1292" s="12" t="s">
        <v>61</v>
      </c>
      <c r="B1292" s="12">
        <v>2021</v>
      </c>
      <c r="C1292" s="12" t="s">
        <v>1</v>
      </c>
      <c r="D1292" s="12" t="s">
        <v>53</v>
      </c>
      <c r="E1292" s="12" t="s">
        <v>67</v>
      </c>
      <c r="F1292" s="12" t="s">
        <v>68</v>
      </c>
      <c r="G1292" s="12" t="s">
        <v>64</v>
      </c>
      <c r="H1292" s="12" t="s">
        <v>57</v>
      </c>
      <c r="I1292" s="12" t="s">
        <v>58</v>
      </c>
      <c r="J1292" s="12">
        <v>193</v>
      </c>
      <c r="K1292" s="12">
        <v>275.99</v>
      </c>
      <c r="L1292" s="10"/>
    </row>
    <row r="1293" spans="1:12" ht="18" customHeight="1" x14ac:dyDescent="0.2">
      <c r="A1293" s="12" t="s">
        <v>61</v>
      </c>
      <c r="B1293" s="12">
        <v>2021</v>
      </c>
      <c r="C1293" s="12" t="s">
        <v>1</v>
      </c>
      <c r="D1293" s="12" t="s">
        <v>53</v>
      </c>
      <c r="E1293" s="12" t="s">
        <v>67</v>
      </c>
      <c r="F1293" s="12" t="s">
        <v>68</v>
      </c>
      <c r="G1293" s="12" t="s">
        <v>64</v>
      </c>
      <c r="H1293" s="12" t="s">
        <v>57</v>
      </c>
      <c r="I1293" s="12" t="s">
        <v>58</v>
      </c>
      <c r="J1293" s="12">
        <v>187</v>
      </c>
      <c r="K1293" s="12">
        <v>267.40999999999997</v>
      </c>
      <c r="L1293" s="10"/>
    </row>
    <row r="1294" spans="1:12" ht="18" customHeight="1" x14ac:dyDescent="0.2">
      <c r="A1294" s="12" t="s">
        <v>52</v>
      </c>
      <c r="B1294" s="12">
        <v>2021</v>
      </c>
      <c r="C1294" s="12" t="s">
        <v>1</v>
      </c>
      <c r="D1294" s="12" t="s">
        <v>53</v>
      </c>
      <c r="E1294" s="12" t="s">
        <v>67</v>
      </c>
      <c r="F1294" s="12" t="s">
        <v>68</v>
      </c>
      <c r="G1294" s="12" t="s">
        <v>64</v>
      </c>
      <c r="H1294" s="12" t="s">
        <v>57</v>
      </c>
      <c r="I1294" s="12" t="s">
        <v>58</v>
      </c>
      <c r="J1294" s="12">
        <v>181</v>
      </c>
      <c r="K1294" s="12">
        <v>258.83</v>
      </c>
      <c r="L1294" s="10"/>
    </row>
    <row r="1295" spans="1:12" ht="18" customHeight="1" x14ac:dyDescent="0.2">
      <c r="A1295" s="12" t="s">
        <v>59</v>
      </c>
      <c r="B1295" s="12">
        <v>2021</v>
      </c>
      <c r="C1295" s="12" t="s">
        <v>0</v>
      </c>
      <c r="D1295" s="12" t="s">
        <v>53</v>
      </c>
      <c r="E1295" s="12" t="s">
        <v>67</v>
      </c>
      <c r="F1295" s="12" t="s">
        <v>68</v>
      </c>
      <c r="G1295" s="12" t="s">
        <v>64</v>
      </c>
      <c r="H1295" s="12" t="s">
        <v>57</v>
      </c>
      <c r="I1295" s="12" t="s">
        <v>58</v>
      </c>
      <c r="J1295" s="12">
        <v>208</v>
      </c>
      <c r="K1295" s="12">
        <v>297.44</v>
      </c>
      <c r="L1295" s="10"/>
    </row>
    <row r="1296" spans="1:12" ht="18" customHeight="1" x14ac:dyDescent="0.2">
      <c r="A1296" s="12" t="s">
        <v>52</v>
      </c>
      <c r="B1296" s="12">
        <v>2021</v>
      </c>
      <c r="C1296" s="12" t="s">
        <v>0</v>
      </c>
      <c r="D1296" s="12" t="s">
        <v>53</v>
      </c>
      <c r="E1296" s="12" t="s">
        <v>67</v>
      </c>
      <c r="F1296" s="12" t="s">
        <v>68</v>
      </c>
      <c r="G1296" s="12" t="s">
        <v>64</v>
      </c>
      <c r="H1296" s="12" t="s">
        <v>57</v>
      </c>
      <c r="I1296" s="12" t="s">
        <v>58</v>
      </c>
      <c r="J1296" s="12">
        <v>202</v>
      </c>
      <c r="K1296" s="12">
        <v>288.86</v>
      </c>
      <c r="L1296" s="10"/>
    </row>
    <row r="1297" spans="1:12" ht="18" customHeight="1" x14ac:dyDescent="0.2">
      <c r="A1297" s="12" t="s">
        <v>61</v>
      </c>
      <c r="B1297" s="12">
        <v>2021</v>
      </c>
      <c r="C1297" s="12" t="s">
        <v>0</v>
      </c>
      <c r="D1297" s="12" t="s">
        <v>53</v>
      </c>
      <c r="E1297" s="12" t="s">
        <v>67</v>
      </c>
      <c r="F1297" s="12" t="s">
        <v>68</v>
      </c>
      <c r="G1297" s="12" t="s">
        <v>64</v>
      </c>
      <c r="H1297" s="12" t="s">
        <v>57</v>
      </c>
      <c r="I1297" s="12" t="s">
        <v>58</v>
      </c>
      <c r="J1297" s="12">
        <v>196</v>
      </c>
      <c r="K1297" s="12">
        <v>280.27999999999997</v>
      </c>
      <c r="L1297" s="10"/>
    </row>
    <row r="1298" spans="1:12" ht="18" customHeight="1" x14ac:dyDescent="0.2">
      <c r="A1298" s="12" t="s">
        <v>59</v>
      </c>
      <c r="B1298" s="12">
        <v>2021</v>
      </c>
      <c r="C1298" s="12" t="s">
        <v>0</v>
      </c>
      <c r="D1298" s="12" t="s">
        <v>53</v>
      </c>
      <c r="E1298" s="12" t="s">
        <v>67</v>
      </c>
      <c r="F1298" s="12" t="s">
        <v>68</v>
      </c>
      <c r="G1298" s="12" t="s">
        <v>64</v>
      </c>
      <c r="H1298" s="12" t="s">
        <v>57</v>
      </c>
      <c r="I1298" s="12" t="s">
        <v>58</v>
      </c>
      <c r="J1298" s="12">
        <v>205</v>
      </c>
      <c r="K1298" s="12">
        <v>293.14999999999998</v>
      </c>
      <c r="L1298" s="10"/>
    </row>
    <row r="1299" spans="1:12" ht="18" customHeight="1" x14ac:dyDescent="0.2">
      <c r="A1299" s="12" t="s">
        <v>52</v>
      </c>
      <c r="B1299" s="12">
        <v>2021</v>
      </c>
      <c r="C1299" s="12" t="s">
        <v>0</v>
      </c>
      <c r="D1299" s="12" t="s">
        <v>53</v>
      </c>
      <c r="E1299" s="12" t="s">
        <v>67</v>
      </c>
      <c r="F1299" s="12" t="s">
        <v>68</v>
      </c>
      <c r="G1299" s="12" t="s">
        <v>64</v>
      </c>
      <c r="H1299" s="12" t="s">
        <v>57</v>
      </c>
      <c r="I1299" s="12" t="s">
        <v>58</v>
      </c>
      <c r="J1299" s="12">
        <v>199</v>
      </c>
      <c r="K1299" s="12">
        <v>284.57</v>
      </c>
      <c r="L1299" s="10"/>
    </row>
    <row r="1300" spans="1:12" ht="18" customHeight="1" x14ac:dyDescent="0.2">
      <c r="A1300" s="12" t="s">
        <v>62</v>
      </c>
      <c r="B1300" s="12">
        <v>2021</v>
      </c>
      <c r="C1300" s="12" t="s">
        <v>6</v>
      </c>
      <c r="D1300" s="12" t="s">
        <v>53</v>
      </c>
      <c r="E1300" s="12" t="s">
        <v>67</v>
      </c>
      <c r="F1300" s="12" t="s">
        <v>68</v>
      </c>
      <c r="G1300" s="12" t="s">
        <v>64</v>
      </c>
      <c r="H1300" s="12" t="s">
        <v>57</v>
      </c>
      <c r="I1300" s="12" t="s">
        <v>69</v>
      </c>
      <c r="J1300" s="12">
        <v>358</v>
      </c>
      <c r="K1300" s="12">
        <v>511.94</v>
      </c>
      <c r="L1300" s="10"/>
    </row>
    <row r="1301" spans="1:12" ht="18" customHeight="1" x14ac:dyDescent="0.2">
      <c r="A1301" s="12" t="s">
        <v>52</v>
      </c>
      <c r="B1301" s="12">
        <v>2021</v>
      </c>
      <c r="C1301" s="12" t="s">
        <v>6</v>
      </c>
      <c r="D1301" s="12" t="s">
        <v>53</v>
      </c>
      <c r="E1301" s="12" t="s">
        <v>67</v>
      </c>
      <c r="F1301" s="12" t="s">
        <v>68</v>
      </c>
      <c r="G1301" s="12" t="s">
        <v>64</v>
      </c>
      <c r="H1301" s="12" t="s">
        <v>57</v>
      </c>
      <c r="I1301" s="12" t="s">
        <v>69</v>
      </c>
      <c r="J1301" s="12">
        <v>352</v>
      </c>
      <c r="K1301" s="12">
        <v>503.36</v>
      </c>
      <c r="L1301" s="10"/>
    </row>
    <row r="1302" spans="1:12" ht="18" customHeight="1" x14ac:dyDescent="0.2">
      <c r="A1302" s="12" t="s">
        <v>59</v>
      </c>
      <c r="B1302" s="12">
        <v>2021</v>
      </c>
      <c r="C1302" s="12" t="s">
        <v>6</v>
      </c>
      <c r="D1302" s="12" t="s">
        <v>53</v>
      </c>
      <c r="E1302" s="12" t="s">
        <v>67</v>
      </c>
      <c r="F1302" s="12" t="s">
        <v>68</v>
      </c>
      <c r="G1302" s="12" t="s">
        <v>64</v>
      </c>
      <c r="H1302" s="12" t="s">
        <v>57</v>
      </c>
      <c r="I1302" s="12" t="s">
        <v>69</v>
      </c>
      <c r="J1302" s="12">
        <v>346</v>
      </c>
      <c r="K1302" s="12">
        <v>494.78</v>
      </c>
      <c r="L1302" s="10"/>
    </row>
    <row r="1303" spans="1:12" ht="18" customHeight="1" x14ac:dyDescent="0.2">
      <c r="A1303" s="12" t="s">
        <v>59</v>
      </c>
      <c r="B1303" s="12">
        <v>2021</v>
      </c>
      <c r="C1303" s="12" t="s">
        <v>6</v>
      </c>
      <c r="D1303" s="12" t="s">
        <v>53</v>
      </c>
      <c r="E1303" s="12" t="s">
        <v>67</v>
      </c>
      <c r="F1303" s="12" t="s">
        <v>68</v>
      </c>
      <c r="G1303" s="12" t="s">
        <v>64</v>
      </c>
      <c r="H1303" s="12" t="s">
        <v>57</v>
      </c>
      <c r="I1303" s="12" t="s">
        <v>69</v>
      </c>
      <c r="J1303" s="12">
        <v>355</v>
      </c>
      <c r="K1303" s="12">
        <v>507.65</v>
      </c>
      <c r="L1303" s="10"/>
    </row>
    <row r="1304" spans="1:12" ht="18" customHeight="1" x14ac:dyDescent="0.2">
      <c r="A1304" s="12" t="s">
        <v>61</v>
      </c>
      <c r="B1304" s="12">
        <v>2021</v>
      </c>
      <c r="C1304" s="12" t="s">
        <v>6</v>
      </c>
      <c r="D1304" s="12" t="s">
        <v>53</v>
      </c>
      <c r="E1304" s="12" t="s">
        <v>67</v>
      </c>
      <c r="F1304" s="12" t="s">
        <v>68</v>
      </c>
      <c r="G1304" s="12" t="s">
        <v>64</v>
      </c>
      <c r="H1304" s="12" t="s">
        <v>57</v>
      </c>
      <c r="I1304" s="12" t="s">
        <v>69</v>
      </c>
      <c r="J1304" s="12">
        <v>349</v>
      </c>
      <c r="K1304" s="12">
        <v>499.07</v>
      </c>
      <c r="L1304" s="10"/>
    </row>
    <row r="1305" spans="1:12" ht="18" customHeight="1" x14ac:dyDescent="0.2">
      <c r="A1305" s="12" t="s">
        <v>59</v>
      </c>
      <c r="B1305" s="12">
        <v>2021</v>
      </c>
      <c r="C1305" s="12" t="s">
        <v>5</v>
      </c>
      <c r="D1305" s="12" t="s">
        <v>53</v>
      </c>
      <c r="E1305" s="12" t="s">
        <v>67</v>
      </c>
      <c r="F1305" s="12" t="s">
        <v>68</v>
      </c>
      <c r="G1305" s="12" t="s">
        <v>64</v>
      </c>
      <c r="H1305" s="12" t="s">
        <v>57</v>
      </c>
      <c r="I1305" s="12" t="s">
        <v>69</v>
      </c>
      <c r="J1305" s="12">
        <v>130</v>
      </c>
      <c r="K1305" s="12">
        <v>185.9</v>
      </c>
      <c r="L1305" s="10"/>
    </row>
    <row r="1306" spans="1:12" ht="18" customHeight="1" x14ac:dyDescent="0.2">
      <c r="A1306" s="12" t="s">
        <v>59</v>
      </c>
      <c r="B1306" s="12">
        <v>2021</v>
      </c>
      <c r="C1306" s="12" t="s">
        <v>5</v>
      </c>
      <c r="D1306" s="12" t="s">
        <v>53</v>
      </c>
      <c r="E1306" s="12" t="s">
        <v>67</v>
      </c>
      <c r="F1306" s="12" t="s">
        <v>68</v>
      </c>
      <c r="G1306" s="12" t="s">
        <v>64</v>
      </c>
      <c r="H1306" s="12" t="s">
        <v>57</v>
      </c>
      <c r="I1306" s="12" t="s">
        <v>69</v>
      </c>
      <c r="J1306" s="12">
        <v>370</v>
      </c>
      <c r="K1306" s="12">
        <v>529.1</v>
      </c>
      <c r="L1306" s="10"/>
    </row>
    <row r="1307" spans="1:12" ht="18" customHeight="1" x14ac:dyDescent="0.2">
      <c r="A1307" s="12" t="s">
        <v>52</v>
      </c>
      <c r="B1307" s="12">
        <v>2021</v>
      </c>
      <c r="C1307" s="12" t="s">
        <v>5</v>
      </c>
      <c r="D1307" s="12" t="s">
        <v>53</v>
      </c>
      <c r="E1307" s="12" t="s">
        <v>67</v>
      </c>
      <c r="F1307" s="12" t="s">
        <v>68</v>
      </c>
      <c r="G1307" s="12" t="s">
        <v>64</v>
      </c>
      <c r="H1307" s="12" t="s">
        <v>57</v>
      </c>
      <c r="I1307" s="12" t="s">
        <v>69</v>
      </c>
      <c r="J1307" s="12">
        <v>364</v>
      </c>
      <c r="K1307" s="12">
        <v>520.52</v>
      </c>
      <c r="L1307" s="10"/>
    </row>
    <row r="1308" spans="1:12" ht="18" customHeight="1" x14ac:dyDescent="0.2">
      <c r="A1308" s="12" t="s">
        <v>52</v>
      </c>
      <c r="B1308" s="12">
        <v>2021</v>
      </c>
      <c r="C1308" s="12" t="s">
        <v>5</v>
      </c>
      <c r="D1308" s="12" t="s">
        <v>53</v>
      </c>
      <c r="E1308" s="12" t="s">
        <v>67</v>
      </c>
      <c r="F1308" s="12" t="s">
        <v>68</v>
      </c>
      <c r="G1308" s="12" t="s">
        <v>64</v>
      </c>
      <c r="H1308" s="12" t="s">
        <v>57</v>
      </c>
      <c r="I1308" s="12" t="s">
        <v>69</v>
      </c>
      <c r="J1308" s="12">
        <v>127</v>
      </c>
      <c r="K1308" s="12">
        <v>181.61</v>
      </c>
      <c r="L1308" s="10"/>
    </row>
    <row r="1309" spans="1:12" ht="18" customHeight="1" x14ac:dyDescent="0.2">
      <c r="A1309" s="12" t="s">
        <v>59</v>
      </c>
      <c r="B1309" s="12">
        <v>2021</v>
      </c>
      <c r="C1309" s="12" t="s">
        <v>5</v>
      </c>
      <c r="D1309" s="12" t="s">
        <v>53</v>
      </c>
      <c r="E1309" s="12" t="s">
        <v>67</v>
      </c>
      <c r="F1309" s="12" t="s">
        <v>68</v>
      </c>
      <c r="G1309" s="12" t="s">
        <v>64</v>
      </c>
      <c r="H1309" s="12" t="s">
        <v>57</v>
      </c>
      <c r="I1309" s="12" t="s">
        <v>69</v>
      </c>
      <c r="J1309" s="12">
        <v>367</v>
      </c>
      <c r="K1309" s="12">
        <v>524.80999999999995</v>
      </c>
      <c r="L1309" s="10"/>
    </row>
    <row r="1310" spans="1:12" ht="18" customHeight="1" x14ac:dyDescent="0.2">
      <c r="A1310" s="12" t="s">
        <v>52</v>
      </c>
      <c r="B1310" s="12">
        <v>2021</v>
      </c>
      <c r="C1310" s="12" t="s">
        <v>5</v>
      </c>
      <c r="D1310" s="12" t="s">
        <v>53</v>
      </c>
      <c r="E1310" s="12" t="s">
        <v>67</v>
      </c>
      <c r="F1310" s="12" t="s">
        <v>68</v>
      </c>
      <c r="G1310" s="12" t="s">
        <v>64</v>
      </c>
      <c r="H1310" s="12" t="s">
        <v>57</v>
      </c>
      <c r="I1310" s="12" t="s">
        <v>69</v>
      </c>
      <c r="J1310" s="12">
        <v>361</v>
      </c>
      <c r="K1310" s="12">
        <v>516.23</v>
      </c>
      <c r="L1310" s="10"/>
    </row>
    <row r="1311" spans="1:12" ht="18" customHeight="1" x14ac:dyDescent="0.2">
      <c r="A1311" s="12" t="s">
        <v>59</v>
      </c>
      <c r="B1311" s="12">
        <v>2021</v>
      </c>
      <c r="C1311" s="12" t="s">
        <v>2</v>
      </c>
      <c r="D1311" s="12" t="s">
        <v>53</v>
      </c>
      <c r="E1311" s="12" t="s">
        <v>67</v>
      </c>
      <c r="F1311" s="12" t="s">
        <v>68</v>
      </c>
      <c r="G1311" s="12" t="s">
        <v>64</v>
      </c>
      <c r="H1311" s="12" t="s">
        <v>57</v>
      </c>
      <c r="I1311" s="12" t="s">
        <v>58</v>
      </c>
      <c r="J1311" s="12">
        <v>178</v>
      </c>
      <c r="K1311" s="12">
        <v>254.54</v>
      </c>
      <c r="L1311" s="10"/>
    </row>
    <row r="1312" spans="1:12" ht="18" customHeight="1" x14ac:dyDescent="0.2">
      <c r="A1312" s="12" t="s">
        <v>59</v>
      </c>
      <c r="B1312" s="12">
        <v>2021</v>
      </c>
      <c r="C1312" s="12" t="s">
        <v>2</v>
      </c>
      <c r="D1312" s="12" t="s">
        <v>53</v>
      </c>
      <c r="E1312" s="12" t="s">
        <v>67</v>
      </c>
      <c r="F1312" s="12" t="s">
        <v>68</v>
      </c>
      <c r="G1312" s="12" t="s">
        <v>64</v>
      </c>
      <c r="H1312" s="12" t="s">
        <v>57</v>
      </c>
      <c r="I1312" s="12" t="s">
        <v>58</v>
      </c>
      <c r="J1312" s="12">
        <v>172</v>
      </c>
      <c r="K1312" s="12">
        <v>245.95999999999998</v>
      </c>
      <c r="L1312" s="10"/>
    </row>
    <row r="1313" spans="1:12" ht="18" customHeight="1" x14ac:dyDescent="0.2">
      <c r="A1313" s="12" t="s">
        <v>62</v>
      </c>
      <c r="B1313" s="12">
        <v>2021</v>
      </c>
      <c r="C1313" s="12" t="s">
        <v>2</v>
      </c>
      <c r="D1313" s="12" t="s">
        <v>53</v>
      </c>
      <c r="E1313" s="12" t="s">
        <v>67</v>
      </c>
      <c r="F1313" s="12" t="s">
        <v>68</v>
      </c>
      <c r="G1313" s="12" t="s">
        <v>64</v>
      </c>
      <c r="H1313" s="12" t="s">
        <v>57</v>
      </c>
      <c r="I1313" s="12" t="s">
        <v>58</v>
      </c>
      <c r="J1313" s="12">
        <v>166</v>
      </c>
      <c r="K1313" s="12">
        <v>237.38</v>
      </c>
      <c r="L1313" s="10"/>
    </row>
    <row r="1314" spans="1:12" ht="18" customHeight="1" x14ac:dyDescent="0.2">
      <c r="A1314" s="12" t="s">
        <v>59</v>
      </c>
      <c r="B1314" s="12">
        <v>2021</v>
      </c>
      <c r="C1314" s="12" t="s">
        <v>2</v>
      </c>
      <c r="D1314" s="12" t="s">
        <v>53</v>
      </c>
      <c r="E1314" s="12" t="s">
        <v>67</v>
      </c>
      <c r="F1314" s="12" t="s">
        <v>68</v>
      </c>
      <c r="G1314" s="12" t="s">
        <v>64</v>
      </c>
      <c r="H1314" s="12" t="s">
        <v>57</v>
      </c>
      <c r="I1314" s="12" t="s">
        <v>58</v>
      </c>
      <c r="J1314" s="12">
        <v>175</v>
      </c>
      <c r="K1314" s="12">
        <v>250.25</v>
      </c>
      <c r="L1314" s="10"/>
    </row>
    <row r="1315" spans="1:12" ht="18" customHeight="1" x14ac:dyDescent="0.2">
      <c r="A1315" s="12" t="s">
        <v>52</v>
      </c>
      <c r="B1315" s="12">
        <v>2021</v>
      </c>
      <c r="C1315" s="12" t="s">
        <v>2</v>
      </c>
      <c r="D1315" s="12" t="s">
        <v>53</v>
      </c>
      <c r="E1315" s="12" t="s">
        <v>67</v>
      </c>
      <c r="F1315" s="12" t="s">
        <v>68</v>
      </c>
      <c r="G1315" s="12" t="s">
        <v>64</v>
      </c>
      <c r="H1315" s="12" t="s">
        <v>57</v>
      </c>
      <c r="I1315" s="12" t="s">
        <v>58</v>
      </c>
      <c r="J1315" s="12">
        <v>169</v>
      </c>
      <c r="K1315" s="12">
        <v>241.67000000000002</v>
      </c>
      <c r="L1315" s="10"/>
    </row>
    <row r="1316" spans="1:12" ht="18" customHeight="1" x14ac:dyDescent="0.2">
      <c r="A1316" s="12" t="s">
        <v>59</v>
      </c>
      <c r="B1316" s="12">
        <v>2021</v>
      </c>
      <c r="C1316" s="12" t="s">
        <v>2</v>
      </c>
      <c r="D1316" s="12" t="s">
        <v>53</v>
      </c>
      <c r="E1316" s="12" t="s">
        <v>67</v>
      </c>
      <c r="F1316" s="12" t="s">
        <v>68</v>
      </c>
      <c r="G1316" s="12" t="s">
        <v>64</v>
      </c>
      <c r="H1316" s="12" t="s">
        <v>57</v>
      </c>
      <c r="I1316" s="12" t="s">
        <v>69</v>
      </c>
      <c r="J1316" s="12">
        <v>163</v>
      </c>
      <c r="K1316" s="12">
        <v>233.09</v>
      </c>
      <c r="L1316" s="10"/>
    </row>
    <row r="1317" spans="1:12" ht="18" customHeight="1" x14ac:dyDescent="0.2">
      <c r="A1317" s="12" t="s">
        <v>62</v>
      </c>
      <c r="B1317" s="12">
        <v>2021</v>
      </c>
      <c r="C1317" s="12" t="s">
        <v>4</v>
      </c>
      <c r="D1317" s="12" t="s">
        <v>53</v>
      </c>
      <c r="E1317" s="12" t="s">
        <v>67</v>
      </c>
      <c r="F1317" s="12" t="s">
        <v>68</v>
      </c>
      <c r="G1317" s="12" t="s">
        <v>64</v>
      </c>
      <c r="H1317" s="12" t="s">
        <v>57</v>
      </c>
      <c r="I1317" s="12" t="s">
        <v>69</v>
      </c>
      <c r="J1317" s="12">
        <v>142</v>
      </c>
      <c r="K1317" s="12">
        <v>203.06</v>
      </c>
      <c r="L1317" s="10"/>
    </row>
    <row r="1318" spans="1:12" ht="18" customHeight="1" x14ac:dyDescent="0.2">
      <c r="A1318" s="12" t="s">
        <v>59</v>
      </c>
      <c r="B1318" s="12">
        <v>2021</v>
      </c>
      <c r="C1318" s="12" t="s">
        <v>4</v>
      </c>
      <c r="D1318" s="12" t="s">
        <v>53</v>
      </c>
      <c r="E1318" s="12" t="s">
        <v>67</v>
      </c>
      <c r="F1318" s="12" t="s">
        <v>68</v>
      </c>
      <c r="G1318" s="12" t="s">
        <v>64</v>
      </c>
      <c r="H1318" s="12" t="s">
        <v>57</v>
      </c>
      <c r="I1318" s="12" t="s">
        <v>69</v>
      </c>
      <c r="J1318" s="12">
        <v>136</v>
      </c>
      <c r="K1318" s="12">
        <v>194.48</v>
      </c>
      <c r="L1318" s="10"/>
    </row>
    <row r="1319" spans="1:12" ht="18" customHeight="1" x14ac:dyDescent="0.2">
      <c r="A1319" s="12" t="s">
        <v>52</v>
      </c>
      <c r="B1319" s="12">
        <v>2021</v>
      </c>
      <c r="C1319" s="12" t="s">
        <v>4</v>
      </c>
      <c r="D1319" s="12" t="s">
        <v>53</v>
      </c>
      <c r="E1319" s="12" t="s">
        <v>67</v>
      </c>
      <c r="F1319" s="12" t="s">
        <v>68</v>
      </c>
      <c r="G1319" s="12" t="s">
        <v>64</v>
      </c>
      <c r="H1319" s="12" t="s">
        <v>57</v>
      </c>
      <c r="I1319" s="12" t="s">
        <v>69</v>
      </c>
      <c r="J1319" s="12">
        <v>145</v>
      </c>
      <c r="K1319" s="12">
        <v>207.35</v>
      </c>
      <c r="L1319" s="10"/>
    </row>
    <row r="1320" spans="1:12" ht="18" customHeight="1" x14ac:dyDescent="0.2">
      <c r="A1320" s="12" t="s">
        <v>52</v>
      </c>
      <c r="B1320" s="12">
        <v>2021</v>
      </c>
      <c r="C1320" s="12" t="s">
        <v>4</v>
      </c>
      <c r="D1320" s="12" t="s">
        <v>53</v>
      </c>
      <c r="E1320" s="12" t="s">
        <v>67</v>
      </c>
      <c r="F1320" s="12" t="s">
        <v>68</v>
      </c>
      <c r="G1320" s="12" t="s">
        <v>64</v>
      </c>
      <c r="H1320" s="12" t="s">
        <v>57</v>
      </c>
      <c r="I1320" s="12" t="s">
        <v>69</v>
      </c>
      <c r="J1320" s="12">
        <v>139</v>
      </c>
      <c r="K1320" s="12">
        <v>198.76999999999998</v>
      </c>
      <c r="L1320" s="10"/>
    </row>
    <row r="1321" spans="1:12" ht="18" customHeight="1" x14ac:dyDescent="0.2">
      <c r="A1321" s="12" t="s">
        <v>52</v>
      </c>
      <c r="B1321" s="12">
        <v>2021</v>
      </c>
      <c r="C1321" s="12" t="s">
        <v>4</v>
      </c>
      <c r="D1321" s="12" t="s">
        <v>53</v>
      </c>
      <c r="E1321" s="12" t="s">
        <v>67</v>
      </c>
      <c r="F1321" s="12" t="s">
        <v>68</v>
      </c>
      <c r="G1321" s="12" t="s">
        <v>64</v>
      </c>
      <c r="H1321" s="12" t="s">
        <v>57</v>
      </c>
      <c r="I1321" s="12" t="s">
        <v>69</v>
      </c>
      <c r="J1321" s="12">
        <v>133</v>
      </c>
      <c r="K1321" s="12">
        <v>190.19</v>
      </c>
      <c r="L1321" s="10"/>
    </row>
    <row r="1322" spans="1:12" ht="18" customHeight="1" x14ac:dyDescent="0.2">
      <c r="A1322" s="12" t="s">
        <v>59</v>
      </c>
      <c r="B1322" s="12">
        <v>2021</v>
      </c>
      <c r="C1322" s="12" t="s">
        <v>10</v>
      </c>
      <c r="D1322" s="12" t="s">
        <v>53</v>
      </c>
      <c r="E1322" s="12" t="s">
        <v>67</v>
      </c>
      <c r="F1322" s="12" t="s">
        <v>68</v>
      </c>
      <c r="G1322" s="12" t="s">
        <v>64</v>
      </c>
      <c r="H1322" s="12" t="s">
        <v>57</v>
      </c>
      <c r="I1322" s="12" t="s">
        <v>58</v>
      </c>
      <c r="J1322" s="12">
        <v>292</v>
      </c>
      <c r="K1322" s="12">
        <v>417.56</v>
      </c>
      <c r="L1322" s="10"/>
    </row>
    <row r="1323" spans="1:12" ht="18" customHeight="1" x14ac:dyDescent="0.2">
      <c r="A1323" s="12" t="s">
        <v>59</v>
      </c>
      <c r="B1323" s="12">
        <v>2021</v>
      </c>
      <c r="C1323" s="12" t="s">
        <v>10</v>
      </c>
      <c r="D1323" s="12" t="s">
        <v>53</v>
      </c>
      <c r="E1323" s="12" t="s">
        <v>67</v>
      </c>
      <c r="F1323" s="12" t="s">
        <v>68</v>
      </c>
      <c r="G1323" s="12" t="s">
        <v>64</v>
      </c>
      <c r="H1323" s="12" t="s">
        <v>57</v>
      </c>
      <c r="I1323" s="12" t="s">
        <v>58</v>
      </c>
      <c r="J1323" s="12">
        <v>286</v>
      </c>
      <c r="K1323" s="12">
        <v>408.98</v>
      </c>
      <c r="L1323" s="10"/>
    </row>
    <row r="1324" spans="1:12" ht="18" customHeight="1" x14ac:dyDescent="0.2">
      <c r="A1324" s="12" t="s">
        <v>59</v>
      </c>
      <c r="B1324" s="12">
        <v>2021</v>
      </c>
      <c r="C1324" s="12" t="s">
        <v>10</v>
      </c>
      <c r="D1324" s="12" t="s">
        <v>53</v>
      </c>
      <c r="E1324" s="12" t="s">
        <v>67</v>
      </c>
      <c r="F1324" s="12" t="s">
        <v>68</v>
      </c>
      <c r="G1324" s="12" t="s">
        <v>64</v>
      </c>
      <c r="H1324" s="12" t="s">
        <v>57</v>
      </c>
      <c r="I1324" s="12" t="s">
        <v>58</v>
      </c>
      <c r="J1324" s="12">
        <v>295</v>
      </c>
      <c r="K1324" s="12">
        <v>421.85</v>
      </c>
      <c r="L1324" s="10"/>
    </row>
    <row r="1325" spans="1:12" ht="18" customHeight="1" x14ac:dyDescent="0.2">
      <c r="A1325" s="12" t="s">
        <v>52</v>
      </c>
      <c r="B1325" s="12">
        <v>2021</v>
      </c>
      <c r="C1325" s="12" t="s">
        <v>10</v>
      </c>
      <c r="D1325" s="12" t="s">
        <v>53</v>
      </c>
      <c r="E1325" s="12" t="s">
        <v>67</v>
      </c>
      <c r="F1325" s="12" t="s">
        <v>68</v>
      </c>
      <c r="G1325" s="12" t="s">
        <v>64</v>
      </c>
      <c r="H1325" s="12" t="s">
        <v>57</v>
      </c>
      <c r="I1325" s="12" t="s">
        <v>58</v>
      </c>
      <c r="J1325" s="12">
        <v>289</v>
      </c>
      <c r="K1325" s="12">
        <v>413.27</v>
      </c>
      <c r="L1325" s="10"/>
    </row>
    <row r="1326" spans="1:12" ht="18" customHeight="1" x14ac:dyDescent="0.2">
      <c r="A1326" s="12" t="s">
        <v>59</v>
      </c>
      <c r="B1326" s="12">
        <v>2021</v>
      </c>
      <c r="C1326" s="12" t="s">
        <v>10</v>
      </c>
      <c r="D1326" s="12" t="s">
        <v>53</v>
      </c>
      <c r="E1326" s="12" t="s">
        <v>67</v>
      </c>
      <c r="F1326" s="12" t="s">
        <v>68</v>
      </c>
      <c r="G1326" s="12" t="s">
        <v>64</v>
      </c>
      <c r="H1326" s="12" t="s">
        <v>57</v>
      </c>
      <c r="I1326" s="12" t="s">
        <v>58</v>
      </c>
      <c r="J1326" s="12">
        <v>283</v>
      </c>
      <c r="K1326" s="12">
        <v>404.69</v>
      </c>
      <c r="L1326" s="10"/>
    </row>
    <row r="1327" spans="1:12" ht="18" customHeight="1" x14ac:dyDescent="0.2">
      <c r="A1327" s="12" t="s">
        <v>59</v>
      </c>
      <c r="B1327" s="12">
        <v>2021</v>
      </c>
      <c r="C1327" s="12" t="s">
        <v>9</v>
      </c>
      <c r="D1327" s="12" t="s">
        <v>53</v>
      </c>
      <c r="E1327" s="12" t="s">
        <v>67</v>
      </c>
      <c r="F1327" s="12" t="s">
        <v>68</v>
      </c>
      <c r="G1327" s="12" t="s">
        <v>64</v>
      </c>
      <c r="H1327" s="12" t="s">
        <v>57</v>
      </c>
      <c r="I1327" s="12" t="s">
        <v>58</v>
      </c>
      <c r="J1327" s="12">
        <v>310</v>
      </c>
      <c r="K1327" s="12">
        <v>443.3</v>
      </c>
      <c r="L1327" s="10"/>
    </row>
    <row r="1328" spans="1:12" ht="18" customHeight="1" x14ac:dyDescent="0.2">
      <c r="A1328" s="12" t="s">
        <v>61</v>
      </c>
      <c r="B1328" s="12">
        <v>2021</v>
      </c>
      <c r="C1328" s="12" t="s">
        <v>9</v>
      </c>
      <c r="D1328" s="12" t="s">
        <v>53</v>
      </c>
      <c r="E1328" s="12" t="s">
        <v>67</v>
      </c>
      <c r="F1328" s="12" t="s">
        <v>68</v>
      </c>
      <c r="G1328" s="12" t="s">
        <v>64</v>
      </c>
      <c r="H1328" s="12" t="s">
        <v>57</v>
      </c>
      <c r="I1328" s="12" t="s">
        <v>58</v>
      </c>
      <c r="J1328" s="12">
        <v>304</v>
      </c>
      <c r="K1328" s="12">
        <v>434.72</v>
      </c>
      <c r="L1328" s="10"/>
    </row>
    <row r="1329" spans="1:12" ht="18" customHeight="1" x14ac:dyDescent="0.2">
      <c r="A1329" s="12" t="s">
        <v>52</v>
      </c>
      <c r="B1329" s="12">
        <v>2021</v>
      </c>
      <c r="C1329" s="12" t="s">
        <v>9</v>
      </c>
      <c r="D1329" s="12" t="s">
        <v>53</v>
      </c>
      <c r="E1329" s="12" t="s">
        <v>67</v>
      </c>
      <c r="F1329" s="12" t="s">
        <v>68</v>
      </c>
      <c r="G1329" s="12" t="s">
        <v>64</v>
      </c>
      <c r="H1329" s="12" t="s">
        <v>57</v>
      </c>
      <c r="I1329" s="12" t="s">
        <v>58</v>
      </c>
      <c r="J1329" s="12">
        <v>298</v>
      </c>
      <c r="K1329" s="12">
        <v>426.14</v>
      </c>
      <c r="L1329" s="10"/>
    </row>
    <row r="1330" spans="1:12" ht="18" customHeight="1" x14ac:dyDescent="0.2">
      <c r="A1330" s="12" t="s">
        <v>52</v>
      </c>
      <c r="B1330" s="12">
        <v>2021</v>
      </c>
      <c r="C1330" s="12" t="s">
        <v>9</v>
      </c>
      <c r="D1330" s="12" t="s">
        <v>53</v>
      </c>
      <c r="E1330" s="12" t="s">
        <v>67</v>
      </c>
      <c r="F1330" s="12" t="s">
        <v>68</v>
      </c>
      <c r="G1330" s="12" t="s">
        <v>64</v>
      </c>
      <c r="H1330" s="12" t="s">
        <v>57</v>
      </c>
      <c r="I1330" s="12" t="s">
        <v>58</v>
      </c>
      <c r="J1330" s="12">
        <v>307</v>
      </c>
      <c r="K1330" s="12">
        <v>439.01</v>
      </c>
      <c r="L1330" s="10"/>
    </row>
    <row r="1331" spans="1:12" ht="18" customHeight="1" x14ac:dyDescent="0.2">
      <c r="A1331" s="12" t="s">
        <v>63</v>
      </c>
      <c r="B1331" s="12">
        <v>2021</v>
      </c>
      <c r="C1331" s="12" t="s">
        <v>9</v>
      </c>
      <c r="D1331" s="12" t="s">
        <v>53</v>
      </c>
      <c r="E1331" s="12" t="s">
        <v>67</v>
      </c>
      <c r="F1331" s="12" t="s">
        <v>68</v>
      </c>
      <c r="G1331" s="12" t="s">
        <v>64</v>
      </c>
      <c r="H1331" s="12" t="s">
        <v>57</v>
      </c>
      <c r="I1331" s="12" t="s">
        <v>58</v>
      </c>
      <c r="J1331" s="12">
        <v>301</v>
      </c>
      <c r="K1331" s="12">
        <v>430.43</v>
      </c>
      <c r="L1331" s="10"/>
    </row>
    <row r="1332" spans="1:12" ht="18" customHeight="1" x14ac:dyDescent="0.2">
      <c r="A1332" s="12" t="s">
        <v>52</v>
      </c>
      <c r="B1332" s="12">
        <v>2021</v>
      </c>
      <c r="C1332" s="12" t="s">
        <v>3</v>
      </c>
      <c r="D1332" s="12" t="s">
        <v>65</v>
      </c>
      <c r="E1332" s="12" t="s">
        <v>67</v>
      </c>
      <c r="F1332" s="12" t="s">
        <v>68</v>
      </c>
      <c r="G1332" s="12" t="s">
        <v>64</v>
      </c>
      <c r="H1332" s="12" t="s">
        <v>57</v>
      </c>
      <c r="I1332" s="12" t="s">
        <v>69</v>
      </c>
      <c r="J1332" s="12">
        <v>344</v>
      </c>
      <c r="K1332" s="12">
        <v>491.91999999999996</v>
      </c>
      <c r="L1332" s="10"/>
    </row>
    <row r="1333" spans="1:12" ht="18" customHeight="1" x14ac:dyDescent="0.2">
      <c r="A1333" s="12" t="s">
        <v>59</v>
      </c>
      <c r="B1333" s="12">
        <v>2021</v>
      </c>
      <c r="C1333" s="12" t="s">
        <v>3</v>
      </c>
      <c r="D1333" s="12" t="s">
        <v>65</v>
      </c>
      <c r="E1333" s="12" t="s">
        <v>67</v>
      </c>
      <c r="F1333" s="12" t="s">
        <v>68</v>
      </c>
      <c r="G1333" s="12" t="s">
        <v>64</v>
      </c>
      <c r="H1333" s="12" t="s">
        <v>57</v>
      </c>
      <c r="I1333" s="12" t="s">
        <v>69</v>
      </c>
      <c r="J1333" s="12">
        <v>314</v>
      </c>
      <c r="K1333" s="12">
        <v>449.02</v>
      </c>
      <c r="L1333" s="10"/>
    </row>
    <row r="1334" spans="1:12" ht="18" customHeight="1" x14ac:dyDescent="0.2">
      <c r="A1334" s="12" t="s">
        <v>52</v>
      </c>
      <c r="B1334" s="12">
        <v>2021</v>
      </c>
      <c r="C1334" s="12" t="s">
        <v>3</v>
      </c>
      <c r="D1334" s="12" t="s">
        <v>65</v>
      </c>
      <c r="E1334" s="12" t="s">
        <v>67</v>
      </c>
      <c r="F1334" s="12" t="s">
        <v>68</v>
      </c>
      <c r="G1334" s="12" t="s">
        <v>64</v>
      </c>
      <c r="H1334" s="12" t="s">
        <v>57</v>
      </c>
      <c r="I1334" s="12" t="s">
        <v>69</v>
      </c>
      <c r="J1334" s="12">
        <v>340</v>
      </c>
      <c r="K1334" s="12">
        <v>486.2</v>
      </c>
      <c r="L1334" s="10"/>
    </row>
    <row r="1335" spans="1:12" ht="18" customHeight="1" x14ac:dyDescent="0.2">
      <c r="A1335" s="12" t="s">
        <v>59</v>
      </c>
      <c r="B1335" s="12">
        <v>2021</v>
      </c>
      <c r="C1335" s="12" t="s">
        <v>3</v>
      </c>
      <c r="D1335" s="12" t="s">
        <v>65</v>
      </c>
      <c r="E1335" s="12" t="s">
        <v>67</v>
      </c>
      <c r="F1335" s="12" t="s">
        <v>68</v>
      </c>
      <c r="G1335" s="12" t="s">
        <v>64</v>
      </c>
      <c r="H1335" s="12" t="s">
        <v>57</v>
      </c>
      <c r="I1335" s="12" t="s">
        <v>69</v>
      </c>
      <c r="J1335" s="12">
        <v>142</v>
      </c>
      <c r="K1335" s="12">
        <v>203.06</v>
      </c>
      <c r="L1335" s="10"/>
    </row>
    <row r="1336" spans="1:12" ht="18" customHeight="1" x14ac:dyDescent="0.2">
      <c r="A1336" s="12" t="s">
        <v>59</v>
      </c>
      <c r="B1336" s="12">
        <v>2021</v>
      </c>
      <c r="C1336" s="12" t="s">
        <v>3</v>
      </c>
      <c r="D1336" s="12" t="s">
        <v>65</v>
      </c>
      <c r="E1336" s="12" t="s">
        <v>67</v>
      </c>
      <c r="F1336" s="12" t="s">
        <v>68</v>
      </c>
      <c r="G1336" s="12" t="s">
        <v>64</v>
      </c>
      <c r="H1336" s="12" t="s">
        <v>57</v>
      </c>
      <c r="I1336" s="12" t="s">
        <v>69</v>
      </c>
      <c r="J1336" s="12">
        <v>316</v>
      </c>
      <c r="K1336" s="12">
        <v>451.88</v>
      </c>
      <c r="L1336" s="10"/>
    </row>
    <row r="1337" spans="1:12" ht="18" customHeight="1" x14ac:dyDescent="0.2">
      <c r="A1337" s="12" t="s">
        <v>61</v>
      </c>
      <c r="B1337" s="12">
        <v>2021</v>
      </c>
      <c r="C1337" s="12" t="s">
        <v>3</v>
      </c>
      <c r="D1337" s="12" t="s">
        <v>65</v>
      </c>
      <c r="E1337" s="12" t="s">
        <v>67</v>
      </c>
      <c r="F1337" s="12" t="s">
        <v>68</v>
      </c>
      <c r="G1337" s="12" t="s">
        <v>64</v>
      </c>
      <c r="H1337" s="12" t="s">
        <v>57</v>
      </c>
      <c r="I1337" s="12" t="s">
        <v>69</v>
      </c>
      <c r="J1337" s="12">
        <v>823</v>
      </c>
      <c r="K1337" s="12">
        <v>1176.8899999999999</v>
      </c>
      <c r="L1337" s="10"/>
    </row>
    <row r="1338" spans="1:12" ht="18" customHeight="1" x14ac:dyDescent="0.2">
      <c r="A1338" s="12" t="s">
        <v>59</v>
      </c>
      <c r="B1338" s="12">
        <v>2021</v>
      </c>
      <c r="C1338" s="12" t="s">
        <v>3</v>
      </c>
      <c r="D1338" s="12" t="s">
        <v>65</v>
      </c>
      <c r="E1338" s="12" t="s">
        <v>67</v>
      </c>
      <c r="F1338" s="12" t="s">
        <v>68</v>
      </c>
      <c r="G1338" s="12" t="s">
        <v>64</v>
      </c>
      <c r="H1338" s="12" t="s">
        <v>57</v>
      </c>
      <c r="I1338" s="12" t="s">
        <v>69</v>
      </c>
      <c r="J1338" s="12">
        <v>856</v>
      </c>
      <c r="K1338" s="12">
        <v>1224.08</v>
      </c>
      <c r="L1338" s="10"/>
    </row>
    <row r="1339" spans="1:12" ht="18" customHeight="1" x14ac:dyDescent="0.2">
      <c r="A1339" s="12" t="s">
        <v>59</v>
      </c>
      <c r="B1339" s="12">
        <v>2021</v>
      </c>
      <c r="C1339" s="12" t="s">
        <v>3</v>
      </c>
      <c r="D1339" s="12" t="s">
        <v>65</v>
      </c>
      <c r="E1339" s="12" t="s">
        <v>67</v>
      </c>
      <c r="F1339" s="12" t="s">
        <v>68</v>
      </c>
      <c r="G1339" s="12" t="s">
        <v>64</v>
      </c>
      <c r="H1339" s="12" t="s">
        <v>57</v>
      </c>
      <c r="I1339" s="12" t="s">
        <v>69</v>
      </c>
      <c r="J1339" s="12">
        <v>909</v>
      </c>
      <c r="K1339" s="12">
        <v>1299.8699999999999</v>
      </c>
      <c r="L1339" s="10"/>
    </row>
    <row r="1340" spans="1:12" ht="18" customHeight="1" x14ac:dyDescent="0.2">
      <c r="A1340" s="12" t="s">
        <v>59</v>
      </c>
      <c r="B1340" s="12">
        <v>2021</v>
      </c>
      <c r="C1340" s="12" t="s">
        <v>3</v>
      </c>
      <c r="D1340" s="12" t="s">
        <v>65</v>
      </c>
      <c r="E1340" s="12" t="s">
        <v>67</v>
      </c>
      <c r="F1340" s="12" t="s">
        <v>68</v>
      </c>
      <c r="G1340" s="12" t="s">
        <v>64</v>
      </c>
      <c r="H1340" s="12" t="s">
        <v>57</v>
      </c>
      <c r="I1340" s="12" t="s">
        <v>69</v>
      </c>
      <c r="J1340" s="12">
        <v>862</v>
      </c>
      <c r="K1340" s="12">
        <v>526.24</v>
      </c>
      <c r="L1340" s="10"/>
    </row>
    <row r="1341" spans="1:12" ht="18" customHeight="1" x14ac:dyDescent="0.2">
      <c r="A1341" s="12" t="s">
        <v>59</v>
      </c>
      <c r="B1341" s="12">
        <v>2021</v>
      </c>
      <c r="C1341" s="12" t="s">
        <v>3</v>
      </c>
      <c r="D1341" s="12" t="s">
        <v>65</v>
      </c>
      <c r="E1341" s="12" t="s">
        <v>67</v>
      </c>
      <c r="F1341" s="12" t="s">
        <v>68</v>
      </c>
      <c r="G1341" s="12" t="s">
        <v>64</v>
      </c>
      <c r="H1341" s="12" t="s">
        <v>57</v>
      </c>
      <c r="I1341" s="12" t="s">
        <v>69</v>
      </c>
      <c r="J1341" s="12">
        <v>141</v>
      </c>
      <c r="K1341" s="12">
        <v>526.24</v>
      </c>
      <c r="L1341" s="10"/>
    </row>
    <row r="1342" spans="1:12" ht="18" customHeight="1" x14ac:dyDescent="0.2">
      <c r="A1342" s="12" t="s">
        <v>61</v>
      </c>
      <c r="B1342" s="12">
        <v>2021</v>
      </c>
      <c r="C1342" s="12" t="s">
        <v>3</v>
      </c>
      <c r="D1342" s="12" t="s">
        <v>65</v>
      </c>
      <c r="E1342" s="12" t="s">
        <v>67</v>
      </c>
      <c r="F1342" s="12" t="s">
        <v>68</v>
      </c>
      <c r="G1342" s="12" t="s">
        <v>64</v>
      </c>
      <c r="H1342" s="12" t="s">
        <v>57</v>
      </c>
      <c r="I1342" s="12" t="s">
        <v>69</v>
      </c>
      <c r="J1342" s="12">
        <v>315</v>
      </c>
      <c r="K1342" s="12">
        <v>450.45</v>
      </c>
      <c r="L1342" s="10"/>
    </row>
    <row r="1343" spans="1:12" ht="18" customHeight="1" x14ac:dyDescent="0.2">
      <c r="A1343" s="12" t="s">
        <v>59</v>
      </c>
      <c r="B1343" s="12">
        <v>2021</v>
      </c>
      <c r="C1343" s="12" t="s">
        <v>3</v>
      </c>
      <c r="D1343" s="12" t="s">
        <v>65</v>
      </c>
      <c r="E1343" s="12" t="s">
        <v>67</v>
      </c>
      <c r="F1343" s="12" t="s">
        <v>68</v>
      </c>
      <c r="G1343" s="12" t="s">
        <v>64</v>
      </c>
      <c r="H1343" s="12" t="s">
        <v>57</v>
      </c>
      <c r="I1343" s="12" t="s">
        <v>69</v>
      </c>
      <c r="J1343" s="12">
        <v>343</v>
      </c>
      <c r="K1343" s="12">
        <v>490.49</v>
      </c>
      <c r="L1343" s="10"/>
    </row>
    <row r="1344" spans="1:12" ht="18" customHeight="1" x14ac:dyDescent="0.2">
      <c r="A1344" s="12" t="s">
        <v>59</v>
      </c>
      <c r="B1344" s="12">
        <v>2021</v>
      </c>
      <c r="C1344" s="12" t="s">
        <v>3</v>
      </c>
      <c r="D1344" s="12" t="s">
        <v>65</v>
      </c>
      <c r="E1344" s="12" t="s">
        <v>67</v>
      </c>
      <c r="F1344" s="12" t="s">
        <v>68</v>
      </c>
      <c r="G1344" s="12" t="s">
        <v>64</v>
      </c>
      <c r="H1344" s="12" t="s">
        <v>57</v>
      </c>
      <c r="I1344" s="12" t="s">
        <v>69</v>
      </c>
      <c r="J1344" s="12">
        <v>145</v>
      </c>
      <c r="K1344" s="12">
        <v>207.35</v>
      </c>
      <c r="L1344" s="10"/>
    </row>
    <row r="1345" spans="1:12" ht="18" customHeight="1" x14ac:dyDescent="0.2">
      <c r="A1345" s="12" t="s">
        <v>52</v>
      </c>
      <c r="B1345" s="12">
        <v>2021</v>
      </c>
      <c r="C1345" s="12" t="s">
        <v>3</v>
      </c>
      <c r="D1345" s="12" t="s">
        <v>65</v>
      </c>
      <c r="E1345" s="12" t="s">
        <v>67</v>
      </c>
      <c r="F1345" s="12" t="s">
        <v>68</v>
      </c>
      <c r="G1345" s="12" t="s">
        <v>64</v>
      </c>
      <c r="H1345" s="12" t="s">
        <v>57</v>
      </c>
      <c r="I1345" s="12" t="s">
        <v>69</v>
      </c>
      <c r="J1345" s="12">
        <v>313</v>
      </c>
      <c r="K1345" s="12">
        <v>447.59000000000003</v>
      </c>
      <c r="L1345" s="10"/>
    </row>
    <row r="1346" spans="1:12" ht="18" customHeight="1" x14ac:dyDescent="0.2">
      <c r="A1346" s="12" t="s">
        <v>59</v>
      </c>
      <c r="B1346" s="12">
        <v>2021</v>
      </c>
      <c r="C1346" s="12" t="s">
        <v>3</v>
      </c>
      <c r="D1346" s="12" t="s">
        <v>65</v>
      </c>
      <c r="E1346" s="12" t="s">
        <v>67</v>
      </c>
      <c r="F1346" s="12" t="s">
        <v>68</v>
      </c>
      <c r="G1346" s="12" t="s">
        <v>64</v>
      </c>
      <c r="H1346" s="12" t="s">
        <v>57</v>
      </c>
      <c r="I1346" s="12" t="s">
        <v>69</v>
      </c>
      <c r="J1346" s="12">
        <v>832</v>
      </c>
      <c r="K1346" s="12">
        <v>1189.76</v>
      </c>
      <c r="L1346" s="10"/>
    </row>
    <row r="1347" spans="1:12" ht="18" customHeight="1" x14ac:dyDescent="0.2">
      <c r="A1347" s="12" t="s">
        <v>52</v>
      </c>
      <c r="B1347" s="12">
        <v>2021</v>
      </c>
      <c r="C1347" s="12" t="s">
        <v>3</v>
      </c>
      <c r="D1347" s="12" t="s">
        <v>65</v>
      </c>
      <c r="E1347" s="12" t="s">
        <v>67</v>
      </c>
      <c r="F1347" s="12" t="s">
        <v>68</v>
      </c>
      <c r="G1347" s="12" t="s">
        <v>64</v>
      </c>
      <c r="H1347" s="12" t="s">
        <v>57</v>
      </c>
      <c r="I1347" s="12" t="s">
        <v>69</v>
      </c>
      <c r="J1347" s="12">
        <v>865</v>
      </c>
      <c r="K1347" s="12">
        <v>1236.95</v>
      </c>
      <c r="L1347" s="10"/>
    </row>
    <row r="1348" spans="1:12" ht="18" customHeight="1" x14ac:dyDescent="0.2">
      <c r="A1348" s="12" t="s">
        <v>52</v>
      </c>
      <c r="B1348" s="12">
        <v>2021</v>
      </c>
      <c r="C1348" s="12" t="s">
        <v>3</v>
      </c>
      <c r="D1348" s="12" t="s">
        <v>65</v>
      </c>
      <c r="E1348" s="12" t="s">
        <v>67</v>
      </c>
      <c r="F1348" s="12" t="s">
        <v>68</v>
      </c>
      <c r="G1348" s="12" t="s">
        <v>64</v>
      </c>
      <c r="H1348" s="12" t="s">
        <v>57</v>
      </c>
      <c r="I1348" s="12" t="s">
        <v>69</v>
      </c>
      <c r="J1348" s="12">
        <v>317</v>
      </c>
      <c r="K1348" s="12">
        <v>453.31</v>
      </c>
      <c r="L1348" s="10"/>
    </row>
    <row r="1349" spans="1:12" ht="18" customHeight="1" x14ac:dyDescent="0.2">
      <c r="A1349" s="12" t="s">
        <v>52</v>
      </c>
      <c r="B1349" s="12">
        <v>2021</v>
      </c>
      <c r="C1349" s="12" t="s">
        <v>7</v>
      </c>
      <c r="D1349" s="12" t="s">
        <v>65</v>
      </c>
      <c r="E1349" s="12" t="s">
        <v>67</v>
      </c>
      <c r="F1349" s="12" t="s">
        <v>68</v>
      </c>
      <c r="G1349" s="12" t="s">
        <v>64</v>
      </c>
      <c r="H1349" s="12" t="s">
        <v>57</v>
      </c>
      <c r="I1349" s="12" t="s">
        <v>69</v>
      </c>
      <c r="J1349" s="12">
        <v>320</v>
      </c>
      <c r="K1349" s="12">
        <v>457.6</v>
      </c>
      <c r="L1349" s="10"/>
    </row>
    <row r="1350" spans="1:12" ht="18" customHeight="1" x14ac:dyDescent="0.2">
      <c r="A1350" s="12" t="s">
        <v>59</v>
      </c>
      <c r="B1350" s="12">
        <v>2021</v>
      </c>
      <c r="C1350" s="12" t="s">
        <v>7</v>
      </c>
      <c r="D1350" s="12" t="s">
        <v>65</v>
      </c>
      <c r="E1350" s="12" t="s">
        <v>67</v>
      </c>
      <c r="F1350" s="12" t="s">
        <v>68</v>
      </c>
      <c r="G1350" s="12" t="s">
        <v>64</v>
      </c>
      <c r="H1350" s="12" t="s">
        <v>57</v>
      </c>
      <c r="I1350" s="12" t="s">
        <v>69</v>
      </c>
      <c r="J1350" s="12">
        <v>368</v>
      </c>
      <c r="K1350" s="12">
        <v>526.24</v>
      </c>
      <c r="L1350" s="10"/>
    </row>
    <row r="1351" spans="1:12" ht="18" customHeight="1" x14ac:dyDescent="0.2">
      <c r="A1351" s="12" t="s">
        <v>59</v>
      </c>
      <c r="B1351" s="12">
        <v>2021</v>
      </c>
      <c r="C1351" s="12" t="s">
        <v>7</v>
      </c>
      <c r="D1351" s="12" t="s">
        <v>65</v>
      </c>
      <c r="E1351" s="12" t="s">
        <v>67</v>
      </c>
      <c r="F1351" s="12" t="s">
        <v>68</v>
      </c>
      <c r="G1351" s="12" t="s">
        <v>64</v>
      </c>
      <c r="H1351" s="12" t="s">
        <v>57</v>
      </c>
      <c r="I1351" s="12" t="s">
        <v>69</v>
      </c>
      <c r="J1351" s="12">
        <v>296</v>
      </c>
      <c r="K1351" s="12">
        <v>423.28</v>
      </c>
      <c r="L1351" s="10"/>
    </row>
    <row r="1352" spans="1:12" ht="18" customHeight="1" x14ac:dyDescent="0.2">
      <c r="A1352" s="12" t="s">
        <v>63</v>
      </c>
      <c r="B1352" s="12">
        <v>2021</v>
      </c>
      <c r="C1352" s="12" t="s">
        <v>7</v>
      </c>
      <c r="D1352" s="12" t="s">
        <v>53</v>
      </c>
      <c r="E1352" s="12" t="s">
        <v>67</v>
      </c>
      <c r="F1352" s="12" t="s">
        <v>68</v>
      </c>
      <c r="G1352" s="12" t="s">
        <v>64</v>
      </c>
      <c r="H1352" s="12" t="s">
        <v>57</v>
      </c>
      <c r="I1352" s="12" t="s">
        <v>69</v>
      </c>
      <c r="J1352" s="12">
        <v>322</v>
      </c>
      <c r="K1352" s="12">
        <v>460.46000000000004</v>
      </c>
      <c r="L1352" s="10"/>
    </row>
    <row r="1353" spans="1:12" ht="18" customHeight="1" x14ac:dyDescent="0.2">
      <c r="A1353" s="12" t="s">
        <v>59</v>
      </c>
      <c r="B1353" s="12">
        <v>2021</v>
      </c>
      <c r="C1353" s="12" t="s">
        <v>7</v>
      </c>
      <c r="D1353" s="12" t="s">
        <v>53</v>
      </c>
      <c r="E1353" s="12" t="s">
        <v>67</v>
      </c>
      <c r="F1353" s="12" t="s">
        <v>68</v>
      </c>
      <c r="G1353" s="12" t="s">
        <v>64</v>
      </c>
      <c r="H1353" s="12" t="s">
        <v>57</v>
      </c>
      <c r="I1353" s="12" t="s">
        <v>69</v>
      </c>
      <c r="J1353" s="12">
        <v>370</v>
      </c>
      <c r="K1353" s="12">
        <v>529.1</v>
      </c>
      <c r="L1353" s="10"/>
    </row>
    <row r="1354" spans="1:12" ht="18" customHeight="1" x14ac:dyDescent="0.2">
      <c r="A1354" s="12" t="s">
        <v>59</v>
      </c>
      <c r="B1354" s="12">
        <v>2021</v>
      </c>
      <c r="C1354" s="12" t="s">
        <v>7</v>
      </c>
      <c r="D1354" s="12" t="s">
        <v>53</v>
      </c>
      <c r="E1354" s="12" t="s">
        <v>67</v>
      </c>
      <c r="F1354" s="12" t="s">
        <v>68</v>
      </c>
      <c r="G1354" s="12" t="s">
        <v>64</v>
      </c>
      <c r="H1354" s="12" t="s">
        <v>57</v>
      </c>
      <c r="I1354" s="12" t="s">
        <v>69</v>
      </c>
      <c r="J1354" s="12">
        <v>292</v>
      </c>
      <c r="K1354" s="12">
        <v>417.56</v>
      </c>
      <c r="L1354" s="10"/>
    </row>
    <row r="1355" spans="1:12" ht="18" customHeight="1" x14ac:dyDescent="0.2">
      <c r="A1355" s="12" t="s">
        <v>61</v>
      </c>
      <c r="B1355" s="12">
        <v>2021</v>
      </c>
      <c r="C1355" s="12" t="s">
        <v>7</v>
      </c>
      <c r="D1355" s="12" t="s">
        <v>53</v>
      </c>
      <c r="E1355" s="12" t="s">
        <v>67</v>
      </c>
      <c r="F1355" s="12" t="s">
        <v>68</v>
      </c>
      <c r="G1355" s="12" t="s">
        <v>64</v>
      </c>
      <c r="H1355" s="12" t="s">
        <v>66</v>
      </c>
      <c r="I1355" s="12" t="s">
        <v>69</v>
      </c>
      <c r="J1355" s="12">
        <v>860</v>
      </c>
      <c r="K1355" s="12">
        <v>1229.8</v>
      </c>
      <c r="L1355" s="10"/>
    </row>
    <row r="1356" spans="1:12" ht="18" customHeight="1" x14ac:dyDescent="0.2">
      <c r="A1356" s="12" t="s">
        <v>59</v>
      </c>
      <c r="B1356" s="12">
        <v>2021</v>
      </c>
      <c r="C1356" s="12" t="s">
        <v>7</v>
      </c>
      <c r="D1356" s="12" t="s">
        <v>53</v>
      </c>
      <c r="E1356" s="12" t="s">
        <v>67</v>
      </c>
      <c r="F1356" s="12" t="s">
        <v>68</v>
      </c>
      <c r="G1356" s="12" t="s">
        <v>64</v>
      </c>
      <c r="H1356" s="12" t="s">
        <v>66</v>
      </c>
      <c r="I1356" s="12" t="s">
        <v>69</v>
      </c>
      <c r="J1356" s="12">
        <v>913</v>
      </c>
      <c r="K1356" s="12">
        <v>1305.5899999999999</v>
      </c>
      <c r="L1356" s="10"/>
    </row>
    <row r="1357" spans="1:12" ht="18" customHeight="1" x14ac:dyDescent="0.2">
      <c r="A1357" s="12" t="s">
        <v>59</v>
      </c>
      <c r="B1357" s="12">
        <v>2021</v>
      </c>
      <c r="C1357" s="12" t="s">
        <v>7</v>
      </c>
      <c r="D1357" s="12" t="s">
        <v>53</v>
      </c>
      <c r="E1357" s="12" t="s">
        <v>67</v>
      </c>
      <c r="F1357" s="12" t="s">
        <v>68</v>
      </c>
      <c r="G1357" s="12" t="s">
        <v>64</v>
      </c>
      <c r="H1357" s="12" t="s">
        <v>66</v>
      </c>
      <c r="I1357" s="12" t="s">
        <v>69</v>
      </c>
      <c r="J1357" s="12">
        <v>866</v>
      </c>
      <c r="K1357" s="12">
        <v>526.24</v>
      </c>
      <c r="L1357" s="10"/>
    </row>
    <row r="1358" spans="1:12" ht="18" customHeight="1" x14ac:dyDescent="0.2">
      <c r="A1358" s="12" t="s">
        <v>61</v>
      </c>
      <c r="B1358" s="12">
        <v>2021</v>
      </c>
      <c r="C1358" s="12" t="s">
        <v>7</v>
      </c>
      <c r="D1358" s="12" t="s">
        <v>53</v>
      </c>
      <c r="E1358" s="12" t="s">
        <v>67</v>
      </c>
      <c r="F1358" s="12" t="s">
        <v>68</v>
      </c>
      <c r="G1358" s="12" t="s">
        <v>64</v>
      </c>
      <c r="H1358" s="12" t="s">
        <v>66</v>
      </c>
      <c r="I1358" s="12" t="s">
        <v>69</v>
      </c>
      <c r="J1358" s="12">
        <v>369</v>
      </c>
      <c r="K1358" s="12">
        <v>526.24</v>
      </c>
      <c r="L1358" s="10"/>
    </row>
    <row r="1359" spans="1:12" ht="18" customHeight="1" x14ac:dyDescent="0.2">
      <c r="A1359" s="12" t="s">
        <v>59</v>
      </c>
      <c r="B1359" s="12">
        <v>2021</v>
      </c>
      <c r="C1359" s="12" t="s">
        <v>7</v>
      </c>
      <c r="D1359" s="12" t="s">
        <v>53</v>
      </c>
      <c r="E1359" s="12" t="s">
        <v>67</v>
      </c>
      <c r="F1359" s="12" t="s">
        <v>68</v>
      </c>
      <c r="G1359" s="12" t="s">
        <v>64</v>
      </c>
      <c r="H1359" s="12" t="s">
        <v>66</v>
      </c>
      <c r="I1359" s="12" t="s">
        <v>69</v>
      </c>
      <c r="J1359" s="12">
        <v>319</v>
      </c>
      <c r="K1359" s="12">
        <v>456.16999999999996</v>
      </c>
      <c r="L1359" s="10"/>
    </row>
    <row r="1360" spans="1:12" ht="18" customHeight="1" x14ac:dyDescent="0.2">
      <c r="A1360" s="12" t="s">
        <v>59</v>
      </c>
      <c r="B1360" s="12">
        <v>2021</v>
      </c>
      <c r="C1360" s="12" t="s">
        <v>7</v>
      </c>
      <c r="D1360" s="12" t="s">
        <v>53</v>
      </c>
      <c r="E1360" s="12" t="s">
        <v>67</v>
      </c>
      <c r="F1360" s="12" t="s">
        <v>68</v>
      </c>
      <c r="G1360" s="12" t="s">
        <v>64</v>
      </c>
      <c r="H1360" s="12" t="s">
        <v>66</v>
      </c>
      <c r="I1360" s="12" t="s">
        <v>69</v>
      </c>
      <c r="J1360" s="12">
        <v>367</v>
      </c>
      <c r="K1360" s="12">
        <v>524.80999999999995</v>
      </c>
      <c r="L1360" s="10"/>
    </row>
    <row r="1361" spans="1:12" ht="18" customHeight="1" x14ac:dyDescent="0.2">
      <c r="A1361" s="12" t="s">
        <v>63</v>
      </c>
      <c r="B1361" s="12">
        <v>2021</v>
      </c>
      <c r="C1361" s="12" t="s">
        <v>7</v>
      </c>
      <c r="D1361" s="12" t="s">
        <v>53</v>
      </c>
      <c r="E1361" s="12" t="s">
        <v>67</v>
      </c>
      <c r="F1361" s="12" t="s">
        <v>68</v>
      </c>
      <c r="G1361" s="12" t="s">
        <v>64</v>
      </c>
      <c r="H1361" s="12" t="s">
        <v>66</v>
      </c>
      <c r="I1361" s="12" t="s">
        <v>69</v>
      </c>
      <c r="J1361" s="12">
        <v>295</v>
      </c>
      <c r="K1361" s="12">
        <v>421.85</v>
      </c>
      <c r="L1361" s="10"/>
    </row>
    <row r="1362" spans="1:12" ht="18" customHeight="1" x14ac:dyDescent="0.2">
      <c r="A1362" s="12" t="s">
        <v>59</v>
      </c>
      <c r="B1362" s="12">
        <v>2021</v>
      </c>
      <c r="C1362" s="12" t="s">
        <v>7</v>
      </c>
      <c r="D1362" s="12" t="s">
        <v>53</v>
      </c>
      <c r="E1362" s="12" t="s">
        <v>67</v>
      </c>
      <c r="F1362" s="12" t="s">
        <v>68</v>
      </c>
      <c r="G1362" s="12" t="s">
        <v>64</v>
      </c>
      <c r="H1362" s="12" t="s">
        <v>66</v>
      </c>
      <c r="I1362" s="12" t="s">
        <v>69</v>
      </c>
      <c r="J1362" s="12">
        <v>835</v>
      </c>
      <c r="K1362" s="12">
        <v>1194.05</v>
      </c>
      <c r="L1362" s="10"/>
    </row>
    <row r="1363" spans="1:12" ht="18" customHeight="1" x14ac:dyDescent="0.2">
      <c r="A1363" s="12" t="s">
        <v>52</v>
      </c>
      <c r="B1363" s="12">
        <v>2021</v>
      </c>
      <c r="C1363" s="12" t="s">
        <v>7</v>
      </c>
      <c r="D1363" s="12" t="s">
        <v>53</v>
      </c>
      <c r="E1363" s="12" t="s">
        <v>67</v>
      </c>
      <c r="F1363" s="12" t="s">
        <v>68</v>
      </c>
      <c r="G1363" s="12" t="s">
        <v>64</v>
      </c>
      <c r="H1363" s="12" t="s">
        <v>66</v>
      </c>
      <c r="I1363" s="12" t="s">
        <v>69</v>
      </c>
      <c r="J1363" s="12">
        <v>293</v>
      </c>
      <c r="K1363" s="12">
        <v>418.99</v>
      </c>
      <c r="L1363" s="10"/>
    </row>
    <row r="1364" spans="1:12" ht="18" customHeight="1" x14ac:dyDescent="0.2">
      <c r="A1364" s="12" t="s">
        <v>61</v>
      </c>
      <c r="B1364" s="12">
        <v>2021</v>
      </c>
      <c r="C1364" s="12" t="s">
        <v>11</v>
      </c>
      <c r="D1364" s="12" t="s">
        <v>53</v>
      </c>
      <c r="E1364" s="12" t="s">
        <v>67</v>
      </c>
      <c r="F1364" s="12" t="s">
        <v>68</v>
      </c>
      <c r="G1364" s="12" t="s">
        <v>64</v>
      </c>
      <c r="H1364" s="12" t="s">
        <v>66</v>
      </c>
      <c r="I1364" s="12" t="s">
        <v>69</v>
      </c>
      <c r="J1364" s="12">
        <v>302</v>
      </c>
      <c r="K1364" s="12">
        <v>431.86</v>
      </c>
      <c r="L1364" s="10"/>
    </row>
    <row r="1365" spans="1:12" ht="18" customHeight="1" x14ac:dyDescent="0.2">
      <c r="A1365" s="12" t="s">
        <v>52</v>
      </c>
      <c r="B1365" s="12">
        <v>2021</v>
      </c>
      <c r="C1365" s="12" t="s">
        <v>11</v>
      </c>
      <c r="D1365" s="12" t="s">
        <v>53</v>
      </c>
      <c r="E1365" s="12" t="s">
        <v>67</v>
      </c>
      <c r="F1365" s="12" t="s">
        <v>68</v>
      </c>
      <c r="G1365" s="12" t="s">
        <v>64</v>
      </c>
      <c r="H1365" s="12" t="s">
        <v>66</v>
      </c>
      <c r="I1365" s="12" t="s">
        <v>69</v>
      </c>
      <c r="J1365" s="12">
        <v>344</v>
      </c>
      <c r="K1365" s="12">
        <v>491.91999999999996</v>
      </c>
      <c r="L1365" s="10"/>
    </row>
    <row r="1366" spans="1:12" ht="18" customHeight="1" x14ac:dyDescent="0.2">
      <c r="A1366" s="12" t="s">
        <v>62</v>
      </c>
      <c r="B1366" s="12">
        <v>2021</v>
      </c>
      <c r="C1366" s="12" t="s">
        <v>11</v>
      </c>
      <c r="D1366" s="12" t="s">
        <v>53</v>
      </c>
      <c r="E1366" s="12" t="s">
        <v>67</v>
      </c>
      <c r="F1366" s="12" t="s">
        <v>68</v>
      </c>
      <c r="G1366" s="12" t="s">
        <v>64</v>
      </c>
      <c r="H1366" s="12" t="s">
        <v>66</v>
      </c>
      <c r="I1366" s="12" t="s">
        <v>69</v>
      </c>
      <c r="J1366" s="12">
        <v>298</v>
      </c>
      <c r="K1366" s="12">
        <v>426.14</v>
      </c>
      <c r="L1366" s="10"/>
    </row>
    <row r="1367" spans="1:12" ht="18" customHeight="1" x14ac:dyDescent="0.2">
      <c r="A1367" s="12" t="s">
        <v>59</v>
      </c>
      <c r="B1367" s="12">
        <v>2021</v>
      </c>
      <c r="C1367" s="12" t="s">
        <v>11</v>
      </c>
      <c r="D1367" s="12" t="s">
        <v>53</v>
      </c>
      <c r="E1367" s="12" t="s">
        <v>67</v>
      </c>
      <c r="F1367" s="12" t="s">
        <v>68</v>
      </c>
      <c r="G1367" s="12" t="s">
        <v>64</v>
      </c>
      <c r="H1367" s="12" t="s">
        <v>66</v>
      </c>
      <c r="I1367" s="12" t="s">
        <v>69</v>
      </c>
      <c r="J1367" s="12">
        <v>346</v>
      </c>
      <c r="K1367" s="12">
        <v>494.78</v>
      </c>
      <c r="L1367" s="10"/>
    </row>
    <row r="1368" spans="1:12" ht="18" customHeight="1" x14ac:dyDescent="0.2">
      <c r="A1368" s="12" t="s">
        <v>52</v>
      </c>
      <c r="B1368" s="12">
        <v>2021</v>
      </c>
      <c r="C1368" s="12" t="s">
        <v>11</v>
      </c>
      <c r="D1368" s="12" t="s">
        <v>53</v>
      </c>
      <c r="E1368" s="12" t="s">
        <v>67</v>
      </c>
      <c r="F1368" s="12" t="s">
        <v>68</v>
      </c>
      <c r="G1368" s="12" t="s">
        <v>64</v>
      </c>
      <c r="H1368" s="12" t="s">
        <v>66</v>
      </c>
      <c r="I1368" s="12" t="s">
        <v>69</v>
      </c>
      <c r="J1368" s="12">
        <v>830</v>
      </c>
      <c r="K1368" s="12">
        <v>1186.9000000000001</v>
      </c>
      <c r="L1368" s="10"/>
    </row>
    <row r="1369" spans="1:12" ht="18" customHeight="1" x14ac:dyDescent="0.2">
      <c r="A1369" s="12" t="s">
        <v>59</v>
      </c>
      <c r="B1369" s="12">
        <v>2021</v>
      </c>
      <c r="C1369" s="12" t="s">
        <v>11</v>
      </c>
      <c r="D1369" s="12" t="s">
        <v>53</v>
      </c>
      <c r="E1369" s="12" t="s">
        <v>67</v>
      </c>
      <c r="F1369" s="12" t="s">
        <v>68</v>
      </c>
      <c r="G1369" s="12" t="s">
        <v>64</v>
      </c>
      <c r="H1369" s="12" t="s">
        <v>66</v>
      </c>
      <c r="I1369" s="12" t="s">
        <v>69</v>
      </c>
      <c r="J1369" s="12">
        <v>863</v>
      </c>
      <c r="K1369" s="12">
        <v>1234.0899999999999</v>
      </c>
      <c r="L1369" s="10"/>
    </row>
    <row r="1370" spans="1:12" ht="18" customHeight="1" x14ac:dyDescent="0.2">
      <c r="A1370" s="12" t="s">
        <v>61</v>
      </c>
      <c r="B1370" s="12">
        <v>2021</v>
      </c>
      <c r="C1370" s="12" t="s">
        <v>11</v>
      </c>
      <c r="D1370" s="12" t="s">
        <v>53</v>
      </c>
      <c r="E1370" s="12" t="s">
        <v>67</v>
      </c>
      <c r="F1370" s="12" t="s">
        <v>68</v>
      </c>
      <c r="G1370" s="12" t="s">
        <v>64</v>
      </c>
      <c r="H1370" s="12" t="s">
        <v>66</v>
      </c>
      <c r="I1370" s="12" t="s">
        <v>69</v>
      </c>
      <c r="J1370" s="12">
        <v>921</v>
      </c>
      <c r="K1370" s="12">
        <v>1317.03</v>
      </c>
      <c r="L1370" s="10"/>
    </row>
    <row r="1371" spans="1:12" ht="18" customHeight="1" x14ac:dyDescent="0.2">
      <c r="A1371" s="12" t="s">
        <v>59</v>
      </c>
      <c r="B1371" s="12">
        <v>2021</v>
      </c>
      <c r="C1371" s="12" t="s">
        <v>11</v>
      </c>
      <c r="D1371" s="12" t="s">
        <v>53</v>
      </c>
      <c r="E1371" s="12" t="s">
        <v>67</v>
      </c>
      <c r="F1371" s="12" t="s">
        <v>68</v>
      </c>
      <c r="G1371" s="12" t="s">
        <v>64</v>
      </c>
      <c r="H1371" s="12" t="s">
        <v>66</v>
      </c>
      <c r="I1371" s="12" t="s">
        <v>69</v>
      </c>
      <c r="J1371" s="12">
        <v>922</v>
      </c>
      <c r="K1371" s="12">
        <v>1318.46</v>
      </c>
      <c r="L1371" s="10"/>
    </row>
    <row r="1372" spans="1:12" ht="18" customHeight="1" x14ac:dyDescent="0.2">
      <c r="A1372" s="12" t="s">
        <v>59</v>
      </c>
      <c r="B1372" s="12">
        <v>2021</v>
      </c>
      <c r="C1372" s="12" t="s">
        <v>11</v>
      </c>
      <c r="D1372" s="12" t="s">
        <v>53</v>
      </c>
      <c r="E1372" s="12" t="s">
        <v>67</v>
      </c>
      <c r="F1372" s="12" t="s">
        <v>68</v>
      </c>
      <c r="G1372" s="12" t="s">
        <v>64</v>
      </c>
      <c r="H1372" s="12" t="s">
        <v>66</v>
      </c>
      <c r="I1372" s="12" t="s">
        <v>69</v>
      </c>
      <c r="J1372" s="12">
        <v>345</v>
      </c>
      <c r="K1372" s="12">
        <v>493.35</v>
      </c>
      <c r="L1372" s="10"/>
    </row>
    <row r="1373" spans="1:12" ht="18" customHeight="1" x14ac:dyDescent="0.2">
      <c r="A1373" s="12" t="s">
        <v>61</v>
      </c>
      <c r="B1373" s="12">
        <v>2021</v>
      </c>
      <c r="C1373" s="12" t="s">
        <v>11</v>
      </c>
      <c r="D1373" s="12" t="s">
        <v>53</v>
      </c>
      <c r="E1373" s="12" t="s">
        <v>67</v>
      </c>
      <c r="F1373" s="12" t="s">
        <v>68</v>
      </c>
      <c r="G1373" s="12" t="s">
        <v>64</v>
      </c>
      <c r="H1373" s="12" t="s">
        <v>66</v>
      </c>
      <c r="I1373" s="12" t="s">
        <v>69</v>
      </c>
      <c r="J1373" s="12">
        <v>249</v>
      </c>
      <c r="K1373" s="12">
        <v>356.07</v>
      </c>
      <c r="L1373" s="10"/>
    </row>
    <row r="1374" spans="1:12" ht="18" customHeight="1" x14ac:dyDescent="0.2">
      <c r="A1374" s="12" t="s">
        <v>52</v>
      </c>
      <c r="B1374" s="12">
        <v>2021</v>
      </c>
      <c r="C1374" s="12" t="s">
        <v>11</v>
      </c>
      <c r="D1374" s="12" t="s">
        <v>53</v>
      </c>
      <c r="E1374" s="12" t="s">
        <v>67</v>
      </c>
      <c r="F1374" s="12" t="s">
        <v>68</v>
      </c>
      <c r="G1374" s="12" t="s">
        <v>64</v>
      </c>
      <c r="H1374" s="12" t="s">
        <v>66</v>
      </c>
      <c r="I1374" s="12" t="s">
        <v>69</v>
      </c>
      <c r="J1374" s="12">
        <v>243</v>
      </c>
      <c r="K1374" s="12">
        <v>347.49</v>
      </c>
      <c r="L1374" s="10"/>
    </row>
    <row r="1375" spans="1:12" ht="18" customHeight="1" x14ac:dyDescent="0.2">
      <c r="A1375" s="12" t="s">
        <v>62</v>
      </c>
      <c r="B1375" s="12">
        <v>2021</v>
      </c>
      <c r="C1375" s="12" t="s">
        <v>11</v>
      </c>
      <c r="D1375" s="12" t="s">
        <v>53</v>
      </c>
      <c r="E1375" s="12" t="s">
        <v>67</v>
      </c>
      <c r="F1375" s="12" t="s">
        <v>68</v>
      </c>
      <c r="G1375" s="12" t="s">
        <v>64</v>
      </c>
      <c r="H1375" s="12" t="s">
        <v>66</v>
      </c>
      <c r="I1375" s="12" t="s">
        <v>69</v>
      </c>
      <c r="J1375" s="12">
        <v>237</v>
      </c>
      <c r="K1375" s="12">
        <v>338.90999999999997</v>
      </c>
      <c r="L1375" s="10"/>
    </row>
    <row r="1376" spans="1:12" ht="18" customHeight="1" x14ac:dyDescent="0.2">
      <c r="A1376" s="12" t="s">
        <v>61</v>
      </c>
      <c r="B1376" s="12">
        <v>2021</v>
      </c>
      <c r="C1376" s="12" t="s">
        <v>11</v>
      </c>
      <c r="D1376" s="12" t="s">
        <v>53</v>
      </c>
      <c r="E1376" s="12" t="s">
        <v>67</v>
      </c>
      <c r="F1376" s="12" t="s">
        <v>68</v>
      </c>
      <c r="G1376" s="12" t="s">
        <v>64</v>
      </c>
      <c r="H1376" s="12" t="s">
        <v>66</v>
      </c>
      <c r="I1376" s="12" t="s">
        <v>69</v>
      </c>
      <c r="J1376" s="12">
        <v>301</v>
      </c>
      <c r="K1376" s="12">
        <v>430.43</v>
      </c>
      <c r="L1376" s="10"/>
    </row>
    <row r="1377" spans="1:12" ht="18" customHeight="1" x14ac:dyDescent="0.2">
      <c r="A1377" s="12" t="s">
        <v>61</v>
      </c>
      <c r="B1377" s="12">
        <v>2021</v>
      </c>
      <c r="C1377" s="12" t="s">
        <v>11</v>
      </c>
      <c r="D1377" s="12" t="s">
        <v>53</v>
      </c>
      <c r="E1377" s="12" t="s">
        <v>67</v>
      </c>
      <c r="F1377" s="12" t="s">
        <v>68</v>
      </c>
      <c r="G1377" s="12" t="s">
        <v>64</v>
      </c>
      <c r="H1377" s="12" t="s">
        <v>66</v>
      </c>
      <c r="I1377" s="12" t="s">
        <v>69</v>
      </c>
      <c r="J1377" s="12">
        <v>349</v>
      </c>
      <c r="K1377" s="12">
        <v>499.07</v>
      </c>
      <c r="L1377" s="10"/>
    </row>
    <row r="1378" spans="1:12" ht="18" customHeight="1" x14ac:dyDescent="0.2">
      <c r="A1378" s="12" t="s">
        <v>59</v>
      </c>
      <c r="B1378" s="12">
        <v>2021</v>
      </c>
      <c r="C1378" s="12" t="s">
        <v>11</v>
      </c>
      <c r="D1378" s="12" t="s">
        <v>53</v>
      </c>
      <c r="E1378" s="12" t="s">
        <v>67</v>
      </c>
      <c r="F1378" s="12" t="s">
        <v>68</v>
      </c>
      <c r="G1378" s="12" t="s">
        <v>64</v>
      </c>
      <c r="H1378" s="12" t="s">
        <v>66</v>
      </c>
      <c r="I1378" s="12" t="s">
        <v>69</v>
      </c>
      <c r="J1378" s="12">
        <v>839</v>
      </c>
      <c r="K1378" s="12">
        <v>1199.77</v>
      </c>
      <c r="L1378" s="10"/>
    </row>
    <row r="1379" spans="1:12" ht="18" customHeight="1" x14ac:dyDescent="0.2">
      <c r="A1379" s="12" t="s">
        <v>59</v>
      </c>
      <c r="B1379" s="12">
        <v>2021</v>
      </c>
      <c r="C1379" s="12" t="s">
        <v>11</v>
      </c>
      <c r="D1379" s="12" t="s">
        <v>53</v>
      </c>
      <c r="E1379" s="12" t="s">
        <v>67</v>
      </c>
      <c r="F1379" s="12" t="s">
        <v>68</v>
      </c>
      <c r="G1379" s="12" t="s">
        <v>64</v>
      </c>
      <c r="H1379" s="12" t="s">
        <v>66</v>
      </c>
      <c r="I1379" s="12" t="s">
        <v>69</v>
      </c>
      <c r="J1379" s="12">
        <v>872</v>
      </c>
      <c r="K1379" s="12">
        <v>1246.96</v>
      </c>
      <c r="L1379" s="10"/>
    </row>
    <row r="1380" spans="1:12" ht="18" customHeight="1" x14ac:dyDescent="0.2">
      <c r="A1380" s="12" t="s">
        <v>52</v>
      </c>
      <c r="B1380" s="12">
        <v>2021</v>
      </c>
      <c r="C1380" s="12" t="s">
        <v>1</v>
      </c>
      <c r="D1380" s="12" t="s">
        <v>53</v>
      </c>
      <c r="E1380" s="12" t="s">
        <v>67</v>
      </c>
      <c r="F1380" s="12" t="s">
        <v>68</v>
      </c>
      <c r="G1380" s="12" t="s">
        <v>64</v>
      </c>
      <c r="H1380" s="12" t="s">
        <v>66</v>
      </c>
      <c r="I1380" s="12" t="s">
        <v>69</v>
      </c>
      <c r="J1380" s="12">
        <v>152</v>
      </c>
      <c r="K1380" s="12">
        <v>217.36</v>
      </c>
      <c r="L1380" s="10"/>
    </row>
    <row r="1381" spans="1:12" ht="18" customHeight="1" x14ac:dyDescent="0.2">
      <c r="A1381" s="12" t="s">
        <v>52</v>
      </c>
      <c r="B1381" s="12">
        <v>2021</v>
      </c>
      <c r="C1381" s="12" t="s">
        <v>1</v>
      </c>
      <c r="D1381" s="12" t="s">
        <v>53</v>
      </c>
      <c r="E1381" s="12" t="s">
        <v>67</v>
      </c>
      <c r="F1381" s="12" t="s">
        <v>68</v>
      </c>
      <c r="G1381" s="12" t="s">
        <v>64</v>
      </c>
      <c r="H1381" s="12" t="s">
        <v>66</v>
      </c>
      <c r="I1381" s="12" t="s">
        <v>69</v>
      </c>
      <c r="J1381" s="12">
        <v>326</v>
      </c>
      <c r="K1381" s="12">
        <v>466.18</v>
      </c>
      <c r="L1381" s="10"/>
    </row>
    <row r="1382" spans="1:12" ht="18" customHeight="1" x14ac:dyDescent="0.2">
      <c r="A1382" s="12" t="s">
        <v>59</v>
      </c>
      <c r="B1382" s="12">
        <v>2021</v>
      </c>
      <c r="C1382" s="12" t="s">
        <v>1</v>
      </c>
      <c r="D1382" s="12" t="s">
        <v>53</v>
      </c>
      <c r="E1382" s="12" t="s">
        <v>67</v>
      </c>
      <c r="F1382" s="12" t="s">
        <v>68</v>
      </c>
      <c r="G1382" s="12" t="s">
        <v>64</v>
      </c>
      <c r="H1382" s="12" t="s">
        <v>66</v>
      </c>
      <c r="I1382" s="12" t="s">
        <v>69</v>
      </c>
      <c r="J1382" s="12">
        <v>352</v>
      </c>
      <c r="K1382" s="12">
        <v>503.36</v>
      </c>
      <c r="L1382" s="10"/>
    </row>
    <row r="1383" spans="1:12" ht="18" customHeight="1" x14ac:dyDescent="0.2">
      <c r="A1383" s="12" t="s">
        <v>61</v>
      </c>
      <c r="B1383" s="12">
        <v>2021</v>
      </c>
      <c r="C1383" s="12" t="s">
        <v>1</v>
      </c>
      <c r="D1383" s="12" t="s">
        <v>53</v>
      </c>
      <c r="E1383" s="12" t="s">
        <v>67</v>
      </c>
      <c r="F1383" s="12" t="s">
        <v>68</v>
      </c>
      <c r="G1383" s="12" t="s">
        <v>64</v>
      </c>
      <c r="H1383" s="12" t="s">
        <v>66</v>
      </c>
      <c r="I1383" s="12" t="s">
        <v>69</v>
      </c>
      <c r="J1383" s="12">
        <v>154</v>
      </c>
      <c r="K1383" s="12">
        <v>220.22</v>
      </c>
      <c r="L1383" s="10"/>
    </row>
    <row r="1384" spans="1:12" ht="18" customHeight="1" x14ac:dyDescent="0.2">
      <c r="A1384" s="12" t="s">
        <v>52</v>
      </c>
      <c r="B1384" s="12">
        <v>2021</v>
      </c>
      <c r="C1384" s="12" t="s">
        <v>1</v>
      </c>
      <c r="D1384" s="12" t="s">
        <v>53</v>
      </c>
      <c r="E1384" s="12" t="s">
        <v>67</v>
      </c>
      <c r="F1384" s="12" t="s">
        <v>68</v>
      </c>
      <c r="G1384" s="12" t="s">
        <v>64</v>
      </c>
      <c r="H1384" s="12" t="s">
        <v>66</v>
      </c>
      <c r="I1384" s="12" t="s">
        <v>69</v>
      </c>
      <c r="J1384" s="12">
        <v>328</v>
      </c>
      <c r="K1384" s="12">
        <v>469.03999999999996</v>
      </c>
      <c r="L1384" s="10"/>
    </row>
    <row r="1385" spans="1:12" ht="18" customHeight="1" x14ac:dyDescent="0.2">
      <c r="A1385" s="12" t="s">
        <v>59</v>
      </c>
      <c r="B1385" s="12">
        <v>2021</v>
      </c>
      <c r="C1385" s="12" t="s">
        <v>1</v>
      </c>
      <c r="D1385" s="12" t="s">
        <v>53</v>
      </c>
      <c r="E1385" s="12" t="s">
        <v>67</v>
      </c>
      <c r="F1385" s="12" t="s">
        <v>68</v>
      </c>
      <c r="G1385" s="12" t="s">
        <v>64</v>
      </c>
      <c r="H1385" s="12" t="s">
        <v>66</v>
      </c>
      <c r="I1385" s="12" t="s">
        <v>69</v>
      </c>
      <c r="J1385" s="12">
        <v>821</v>
      </c>
      <c r="K1385" s="12">
        <v>1174.03</v>
      </c>
      <c r="L1385" s="10"/>
    </row>
    <row r="1386" spans="1:12" ht="18" customHeight="1" x14ac:dyDescent="0.2">
      <c r="A1386" s="12" t="s">
        <v>61</v>
      </c>
      <c r="B1386" s="12">
        <v>2021</v>
      </c>
      <c r="C1386" s="12" t="s">
        <v>1</v>
      </c>
      <c r="D1386" s="12" t="s">
        <v>53</v>
      </c>
      <c r="E1386" s="12" t="s">
        <v>67</v>
      </c>
      <c r="F1386" s="12" t="s">
        <v>68</v>
      </c>
      <c r="G1386" s="12" t="s">
        <v>64</v>
      </c>
      <c r="H1386" s="12" t="s">
        <v>66</v>
      </c>
      <c r="I1386" s="12" t="s">
        <v>69</v>
      </c>
      <c r="J1386" s="12">
        <v>854</v>
      </c>
      <c r="K1386" s="12">
        <v>1221.22</v>
      </c>
      <c r="L1386" s="10"/>
    </row>
    <row r="1387" spans="1:12" ht="18" customHeight="1" x14ac:dyDescent="0.2">
      <c r="A1387" s="12" t="s">
        <v>62</v>
      </c>
      <c r="B1387" s="12">
        <v>2021</v>
      </c>
      <c r="C1387" s="12" t="s">
        <v>1</v>
      </c>
      <c r="D1387" s="12" t="s">
        <v>53</v>
      </c>
      <c r="E1387" s="12" t="s">
        <v>67</v>
      </c>
      <c r="F1387" s="12" t="s">
        <v>68</v>
      </c>
      <c r="G1387" s="12" t="s">
        <v>64</v>
      </c>
      <c r="H1387" s="12" t="s">
        <v>66</v>
      </c>
      <c r="I1387" s="12" t="s">
        <v>69</v>
      </c>
      <c r="J1387" s="12">
        <v>908</v>
      </c>
      <c r="K1387" s="12">
        <v>1298.44</v>
      </c>
      <c r="L1387" s="10"/>
    </row>
    <row r="1388" spans="1:12" ht="18" customHeight="1" x14ac:dyDescent="0.2">
      <c r="A1388" s="12" t="s">
        <v>62</v>
      </c>
      <c r="B1388" s="12">
        <v>2021</v>
      </c>
      <c r="C1388" s="12" t="s">
        <v>1</v>
      </c>
      <c r="D1388" s="12" t="s">
        <v>53</v>
      </c>
      <c r="E1388" s="12" t="s">
        <v>67</v>
      </c>
      <c r="F1388" s="12" t="s">
        <v>68</v>
      </c>
      <c r="G1388" s="12" t="s">
        <v>64</v>
      </c>
      <c r="H1388" s="12" t="s">
        <v>66</v>
      </c>
      <c r="I1388" s="12" t="s">
        <v>69</v>
      </c>
      <c r="J1388" s="12">
        <v>861</v>
      </c>
      <c r="K1388" s="12">
        <v>526.24</v>
      </c>
      <c r="L1388" s="10"/>
    </row>
    <row r="1389" spans="1:12" ht="18" customHeight="1" x14ac:dyDescent="0.2">
      <c r="A1389" s="12" t="s">
        <v>52</v>
      </c>
      <c r="B1389" s="12">
        <v>2021</v>
      </c>
      <c r="C1389" s="12" t="s">
        <v>1</v>
      </c>
      <c r="D1389" s="12" t="s">
        <v>53</v>
      </c>
      <c r="E1389" s="12" t="s">
        <v>67</v>
      </c>
      <c r="F1389" s="12" t="s">
        <v>68</v>
      </c>
      <c r="G1389" s="12" t="s">
        <v>64</v>
      </c>
      <c r="H1389" s="12" t="s">
        <v>66</v>
      </c>
      <c r="I1389" s="12" t="s">
        <v>69</v>
      </c>
      <c r="J1389" s="12">
        <v>153</v>
      </c>
      <c r="K1389" s="12">
        <v>526.24</v>
      </c>
      <c r="L1389" s="10"/>
    </row>
    <row r="1390" spans="1:12" ht="18" customHeight="1" x14ac:dyDescent="0.2">
      <c r="A1390" s="12" t="s">
        <v>59</v>
      </c>
      <c r="B1390" s="12">
        <v>2021</v>
      </c>
      <c r="C1390" s="12" t="s">
        <v>1</v>
      </c>
      <c r="D1390" s="12" t="s">
        <v>53</v>
      </c>
      <c r="E1390" s="12" t="s">
        <v>67</v>
      </c>
      <c r="F1390" s="12" t="s">
        <v>68</v>
      </c>
      <c r="G1390" s="12" t="s">
        <v>64</v>
      </c>
      <c r="H1390" s="12" t="s">
        <v>66</v>
      </c>
      <c r="I1390" s="12" t="s">
        <v>69</v>
      </c>
      <c r="J1390" s="12">
        <v>327</v>
      </c>
      <c r="K1390" s="12">
        <v>467.61</v>
      </c>
      <c r="L1390" s="10"/>
    </row>
    <row r="1391" spans="1:12" ht="18" customHeight="1" x14ac:dyDescent="0.2">
      <c r="A1391" s="12" t="s">
        <v>52</v>
      </c>
      <c r="B1391" s="12">
        <v>2021</v>
      </c>
      <c r="C1391" s="12" t="s">
        <v>1</v>
      </c>
      <c r="D1391" s="12" t="s">
        <v>53</v>
      </c>
      <c r="E1391" s="12" t="s">
        <v>67</v>
      </c>
      <c r="F1391" s="12" t="s">
        <v>68</v>
      </c>
      <c r="G1391" s="12" t="s">
        <v>64</v>
      </c>
      <c r="H1391" s="12" t="s">
        <v>66</v>
      </c>
      <c r="I1391" s="12" t="s">
        <v>69</v>
      </c>
      <c r="J1391" s="12">
        <v>355</v>
      </c>
      <c r="K1391" s="12">
        <v>507.65</v>
      </c>
      <c r="L1391" s="10"/>
    </row>
    <row r="1392" spans="1:12" ht="18" customHeight="1" x14ac:dyDescent="0.2">
      <c r="A1392" s="12" t="s">
        <v>59</v>
      </c>
      <c r="B1392" s="12">
        <v>2021</v>
      </c>
      <c r="C1392" s="12" t="s">
        <v>1</v>
      </c>
      <c r="D1392" s="12" t="s">
        <v>53</v>
      </c>
      <c r="E1392" s="12" t="s">
        <v>67</v>
      </c>
      <c r="F1392" s="12" t="s">
        <v>68</v>
      </c>
      <c r="G1392" s="12" t="s">
        <v>64</v>
      </c>
      <c r="H1392" s="12" t="s">
        <v>57</v>
      </c>
      <c r="I1392" s="12" t="s">
        <v>69</v>
      </c>
      <c r="J1392" s="12">
        <v>325</v>
      </c>
      <c r="K1392" s="12">
        <v>464.75</v>
      </c>
      <c r="L1392" s="10"/>
    </row>
    <row r="1393" spans="1:12" ht="18" customHeight="1" x14ac:dyDescent="0.2">
      <c r="A1393" s="12" t="s">
        <v>52</v>
      </c>
      <c r="B1393" s="12">
        <v>2021</v>
      </c>
      <c r="C1393" s="12" t="s">
        <v>1</v>
      </c>
      <c r="D1393" s="12" t="s">
        <v>53</v>
      </c>
      <c r="E1393" s="12" t="s">
        <v>67</v>
      </c>
      <c r="F1393" s="12" t="s">
        <v>68</v>
      </c>
      <c r="G1393" s="12" t="s">
        <v>64</v>
      </c>
      <c r="H1393" s="12" t="s">
        <v>57</v>
      </c>
      <c r="I1393" s="12" t="s">
        <v>69</v>
      </c>
      <c r="J1393" s="12">
        <v>830</v>
      </c>
      <c r="K1393" s="12">
        <v>1186.9000000000001</v>
      </c>
      <c r="L1393" s="10"/>
    </row>
    <row r="1394" spans="1:12" ht="18" customHeight="1" x14ac:dyDescent="0.2">
      <c r="A1394" s="12" t="s">
        <v>61</v>
      </c>
      <c r="B1394" s="12">
        <v>2021</v>
      </c>
      <c r="C1394" s="12" t="s">
        <v>1</v>
      </c>
      <c r="D1394" s="12" t="s">
        <v>53</v>
      </c>
      <c r="E1394" s="12" t="s">
        <v>67</v>
      </c>
      <c r="F1394" s="12" t="s">
        <v>68</v>
      </c>
      <c r="G1394" s="12" t="s">
        <v>64</v>
      </c>
      <c r="H1394" s="12" t="s">
        <v>57</v>
      </c>
      <c r="I1394" s="12" t="s">
        <v>69</v>
      </c>
      <c r="J1394" s="12">
        <v>863</v>
      </c>
      <c r="K1394" s="12">
        <v>1234.0899999999999</v>
      </c>
      <c r="L1394" s="10"/>
    </row>
    <row r="1395" spans="1:12" ht="18" customHeight="1" x14ac:dyDescent="0.2">
      <c r="A1395" s="12" t="s">
        <v>59</v>
      </c>
      <c r="B1395" s="12">
        <v>2021</v>
      </c>
      <c r="C1395" s="12" t="s">
        <v>0</v>
      </c>
      <c r="D1395" s="12" t="s">
        <v>53</v>
      </c>
      <c r="E1395" s="12" t="s">
        <v>67</v>
      </c>
      <c r="F1395" s="12" t="s">
        <v>68</v>
      </c>
      <c r="G1395" s="12" t="s">
        <v>64</v>
      </c>
      <c r="H1395" s="12" t="s">
        <v>57</v>
      </c>
      <c r="I1395" s="12" t="s">
        <v>69</v>
      </c>
      <c r="J1395" s="12">
        <v>356</v>
      </c>
      <c r="K1395" s="12">
        <v>509.08</v>
      </c>
      <c r="L1395" s="10"/>
    </row>
    <row r="1396" spans="1:12" ht="18" customHeight="1" x14ac:dyDescent="0.2">
      <c r="A1396" s="12" t="s">
        <v>52</v>
      </c>
      <c r="B1396" s="12">
        <v>2021</v>
      </c>
      <c r="C1396" s="12" t="s">
        <v>0</v>
      </c>
      <c r="D1396" s="12" t="s">
        <v>53</v>
      </c>
      <c r="E1396" s="12" t="s">
        <v>67</v>
      </c>
      <c r="F1396" s="12" t="s">
        <v>68</v>
      </c>
      <c r="G1396" s="12" t="s">
        <v>64</v>
      </c>
      <c r="H1396" s="12" t="s">
        <v>57</v>
      </c>
      <c r="I1396" s="12" t="s">
        <v>69</v>
      </c>
      <c r="J1396" s="12">
        <v>158</v>
      </c>
      <c r="K1396" s="12">
        <v>225.94</v>
      </c>
      <c r="L1396" s="10"/>
    </row>
    <row r="1397" spans="1:12" ht="18" customHeight="1" x14ac:dyDescent="0.2">
      <c r="A1397" s="12" t="s">
        <v>59</v>
      </c>
      <c r="B1397" s="12">
        <v>2021</v>
      </c>
      <c r="C1397" s="12" t="s">
        <v>0</v>
      </c>
      <c r="D1397" s="12" t="s">
        <v>53</v>
      </c>
      <c r="E1397" s="12" t="s">
        <v>67</v>
      </c>
      <c r="F1397" s="12" t="s">
        <v>68</v>
      </c>
      <c r="G1397" s="12" t="s">
        <v>64</v>
      </c>
      <c r="H1397" s="12" t="s">
        <v>57</v>
      </c>
      <c r="I1397" s="12" t="s">
        <v>69</v>
      </c>
      <c r="J1397" s="12">
        <v>332</v>
      </c>
      <c r="K1397" s="12">
        <v>474.76</v>
      </c>
      <c r="L1397" s="10"/>
    </row>
    <row r="1398" spans="1:12" ht="18" customHeight="1" x14ac:dyDescent="0.2">
      <c r="A1398" s="12" t="s">
        <v>59</v>
      </c>
      <c r="B1398" s="12">
        <v>2021</v>
      </c>
      <c r="C1398" s="12" t="s">
        <v>0</v>
      </c>
      <c r="D1398" s="12" t="s">
        <v>53</v>
      </c>
      <c r="E1398" s="12" t="s">
        <v>67</v>
      </c>
      <c r="F1398" s="12" t="s">
        <v>68</v>
      </c>
      <c r="G1398" s="12" t="s">
        <v>64</v>
      </c>
      <c r="H1398" s="12" t="s">
        <v>57</v>
      </c>
      <c r="I1398" s="12" t="s">
        <v>69</v>
      </c>
      <c r="J1398" s="12">
        <v>358</v>
      </c>
      <c r="K1398" s="12">
        <v>511.94</v>
      </c>
      <c r="L1398" s="10"/>
    </row>
    <row r="1399" spans="1:12" ht="18" customHeight="1" x14ac:dyDescent="0.2">
      <c r="A1399" s="12" t="s">
        <v>59</v>
      </c>
      <c r="B1399" s="12">
        <v>2021</v>
      </c>
      <c r="C1399" s="12" t="s">
        <v>0</v>
      </c>
      <c r="D1399" s="12" t="s">
        <v>53</v>
      </c>
      <c r="E1399" s="12" t="s">
        <v>67</v>
      </c>
      <c r="F1399" s="12" t="s">
        <v>68</v>
      </c>
      <c r="G1399" s="12" t="s">
        <v>64</v>
      </c>
      <c r="H1399" s="12" t="s">
        <v>57</v>
      </c>
      <c r="I1399" s="12" t="s">
        <v>69</v>
      </c>
      <c r="J1399" s="12">
        <v>160</v>
      </c>
      <c r="K1399" s="12">
        <v>228.8</v>
      </c>
      <c r="L1399" s="10"/>
    </row>
    <row r="1400" spans="1:12" ht="18" customHeight="1" x14ac:dyDescent="0.2">
      <c r="A1400" s="12" t="s">
        <v>62</v>
      </c>
      <c r="B1400" s="12">
        <v>2021</v>
      </c>
      <c r="C1400" s="12" t="s">
        <v>0</v>
      </c>
      <c r="D1400" s="12" t="s">
        <v>53</v>
      </c>
      <c r="E1400" s="12" t="s">
        <v>67</v>
      </c>
      <c r="F1400" s="12" t="s">
        <v>68</v>
      </c>
      <c r="G1400" s="12" t="s">
        <v>64</v>
      </c>
      <c r="H1400" s="12" t="s">
        <v>57</v>
      </c>
      <c r="I1400" s="12" t="s">
        <v>69</v>
      </c>
      <c r="J1400" s="12">
        <v>334</v>
      </c>
      <c r="K1400" s="12">
        <v>477.62</v>
      </c>
      <c r="L1400" s="10"/>
    </row>
    <row r="1401" spans="1:12" ht="18" customHeight="1" x14ac:dyDescent="0.2">
      <c r="A1401" s="12" t="s">
        <v>59</v>
      </c>
      <c r="B1401" s="12">
        <v>2021</v>
      </c>
      <c r="C1401" s="12" t="s">
        <v>0</v>
      </c>
      <c r="D1401" s="12" t="s">
        <v>53</v>
      </c>
      <c r="E1401" s="12" t="s">
        <v>67</v>
      </c>
      <c r="F1401" s="12" t="s">
        <v>68</v>
      </c>
      <c r="G1401" s="12" t="s">
        <v>64</v>
      </c>
      <c r="H1401" s="12" t="s">
        <v>57</v>
      </c>
      <c r="I1401" s="12" t="s">
        <v>69</v>
      </c>
      <c r="J1401" s="12">
        <v>820</v>
      </c>
      <c r="K1401" s="12">
        <v>1172.5999999999999</v>
      </c>
      <c r="L1401" s="10"/>
    </row>
    <row r="1402" spans="1:12" ht="18" customHeight="1" x14ac:dyDescent="0.2">
      <c r="A1402" s="12" t="s">
        <v>59</v>
      </c>
      <c r="B1402" s="12">
        <v>2021</v>
      </c>
      <c r="C1402" s="12" t="s">
        <v>0</v>
      </c>
      <c r="D1402" s="12" t="s">
        <v>53</v>
      </c>
      <c r="E1402" s="12" t="s">
        <v>67</v>
      </c>
      <c r="F1402" s="12" t="s">
        <v>68</v>
      </c>
      <c r="G1402" s="12" t="s">
        <v>64</v>
      </c>
      <c r="H1402" s="12" t="s">
        <v>57</v>
      </c>
      <c r="I1402" s="12" t="s">
        <v>69</v>
      </c>
      <c r="J1402" s="12">
        <v>907</v>
      </c>
      <c r="K1402" s="12">
        <v>1297.01</v>
      </c>
      <c r="L1402" s="10"/>
    </row>
    <row r="1403" spans="1:12" ht="18" customHeight="1" x14ac:dyDescent="0.2">
      <c r="A1403" s="12" t="s">
        <v>59</v>
      </c>
      <c r="B1403" s="12">
        <v>2021</v>
      </c>
      <c r="C1403" s="12" t="s">
        <v>0</v>
      </c>
      <c r="D1403" s="12" t="s">
        <v>53</v>
      </c>
      <c r="E1403" s="12" t="s">
        <v>67</v>
      </c>
      <c r="F1403" s="12" t="s">
        <v>68</v>
      </c>
      <c r="G1403" s="12" t="s">
        <v>64</v>
      </c>
      <c r="H1403" s="12" t="s">
        <v>57</v>
      </c>
      <c r="I1403" s="12" t="s">
        <v>69</v>
      </c>
      <c r="J1403" s="12">
        <v>860</v>
      </c>
      <c r="K1403" s="12">
        <v>526.24</v>
      </c>
      <c r="L1403" s="10"/>
    </row>
    <row r="1404" spans="1:12" ht="18" customHeight="1" x14ac:dyDescent="0.2">
      <c r="A1404" s="12" t="s">
        <v>52</v>
      </c>
      <c r="B1404" s="12">
        <v>2021</v>
      </c>
      <c r="C1404" s="12" t="s">
        <v>0</v>
      </c>
      <c r="D1404" s="12" t="s">
        <v>53</v>
      </c>
      <c r="E1404" s="12" t="s">
        <v>67</v>
      </c>
      <c r="F1404" s="12" t="s">
        <v>68</v>
      </c>
      <c r="G1404" s="12" t="s">
        <v>64</v>
      </c>
      <c r="H1404" s="12" t="s">
        <v>57</v>
      </c>
      <c r="I1404" s="12" t="s">
        <v>69</v>
      </c>
      <c r="J1404" s="12">
        <v>159</v>
      </c>
      <c r="K1404" s="12">
        <v>526.24</v>
      </c>
      <c r="L1404" s="10"/>
    </row>
    <row r="1405" spans="1:12" ht="18" customHeight="1" x14ac:dyDescent="0.2">
      <c r="A1405" s="12" t="s">
        <v>59</v>
      </c>
      <c r="B1405" s="12">
        <v>2021</v>
      </c>
      <c r="C1405" s="12" t="s">
        <v>0</v>
      </c>
      <c r="D1405" s="12" t="s">
        <v>53</v>
      </c>
      <c r="E1405" s="12" t="s">
        <v>67</v>
      </c>
      <c r="F1405" s="12" t="s">
        <v>68</v>
      </c>
      <c r="G1405" s="12" t="s">
        <v>64</v>
      </c>
      <c r="H1405" s="12" t="s">
        <v>57</v>
      </c>
      <c r="I1405" s="12" t="s">
        <v>69</v>
      </c>
      <c r="J1405" s="12">
        <v>333</v>
      </c>
      <c r="K1405" s="12">
        <v>476.19</v>
      </c>
      <c r="L1405" s="10"/>
    </row>
    <row r="1406" spans="1:12" ht="18" customHeight="1" x14ac:dyDescent="0.2">
      <c r="A1406" s="12" t="s">
        <v>62</v>
      </c>
      <c r="B1406" s="12">
        <v>2021</v>
      </c>
      <c r="C1406" s="12" t="s">
        <v>0</v>
      </c>
      <c r="D1406" s="12" t="s">
        <v>53</v>
      </c>
      <c r="E1406" s="12" t="s">
        <v>67</v>
      </c>
      <c r="F1406" s="12" t="s">
        <v>68</v>
      </c>
      <c r="G1406" s="12" t="s">
        <v>64</v>
      </c>
      <c r="H1406" s="12" t="s">
        <v>57</v>
      </c>
      <c r="I1406" s="12" t="s">
        <v>69</v>
      </c>
      <c r="J1406" s="12">
        <v>361</v>
      </c>
      <c r="K1406" s="12">
        <v>516.23</v>
      </c>
      <c r="L1406" s="10"/>
    </row>
    <row r="1407" spans="1:12" ht="18" customHeight="1" x14ac:dyDescent="0.2">
      <c r="A1407" s="12" t="s">
        <v>61</v>
      </c>
      <c r="B1407" s="12">
        <v>2021</v>
      </c>
      <c r="C1407" s="12" t="s">
        <v>0</v>
      </c>
      <c r="D1407" s="12" t="s">
        <v>53</v>
      </c>
      <c r="E1407" s="12" t="s">
        <v>67</v>
      </c>
      <c r="F1407" s="12" t="s">
        <v>68</v>
      </c>
      <c r="G1407" s="12" t="s">
        <v>64</v>
      </c>
      <c r="H1407" s="12" t="s">
        <v>57</v>
      </c>
      <c r="I1407" s="12" t="s">
        <v>69</v>
      </c>
      <c r="J1407" s="12">
        <v>157</v>
      </c>
      <c r="K1407" s="12">
        <v>224.51</v>
      </c>
      <c r="L1407" s="10"/>
    </row>
    <row r="1408" spans="1:12" ht="18" customHeight="1" x14ac:dyDescent="0.2">
      <c r="A1408" s="12" t="s">
        <v>59</v>
      </c>
      <c r="B1408" s="12">
        <v>2021</v>
      </c>
      <c r="C1408" s="12" t="s">
        <v>0</v>
      </c>
      <c r="D1408" s="12" t="s">
        <v>53</v>
      </c>
      <c r="E1408" s="12" t="s">
        <v>67</v>
      </c>
      <c r="F1408" s="12" t="s">
        <v>68</v>
      </c>
      <c r="G1408" s="12" t="s">
        <v>64</v>
      </c>
      <c r="H1408" s="12" t="s">
        <v>57</v>
      </c>
      <c r="I1408" s="12" t="s">
        <v>69</v>
      </c>
      <c r="J1408" s="12">
        <v>331</v>
      </c>
      <c r="K1408" s="12">
        <v>473.33</v>
      </c>
      <c r="L1408" s="10"/>
    </row>
    <row r="1409" spans="1:12" ht="18" customHeight="1" x14ac:dyDescent="0.2">
      <c r="A1409" s="12" t="s">
        <v>59</v>
      </c>
      <c r="B1409" s="12">
        <v>2021</v>
      </c>
      <c r="C1409" s="12" t="s">
        <v>0</v>
      </c>
      <c r="D1409" s="12" t="s">
        <v>53</v>
      </c>
      <c r="E1409" s="12" t="s">
        <v>67</v>
      </c>
      <c r="F1409" s="12" t="s">
        <v>68</v>
      </c>
      <c r="G1409" s="12" t="s">
        <v>64</v>
      </c>
      <c r="H1409" s="12" t="s">
        <v>57</v>
      </c>
      <c r="I1409" s="12" t="s">
        <v>69</v>
      </c>
      <c r="J1409" s="12">
        <v>829</v>
      </c>
      <c r="K1409" s="12">
        <v>1185.47</v>
      </c>
      <c r="L1409" s="10"/>
    </row>
    <row r="1410" spans="1:12" ht="18" customHeight="1" x14ac:dyDescent="0.2">
      <c r="A1410" s="12" t="s">
        <v>59</v>
      </c>
      <c r="B1410" s="12">
        <v>2021</v>
      </c>
      <c r="C1410" s="12" t="s">
        <v>0</v>
      </c>
      <c r="D1410" s="12" t="s">
        <v>53</v>
      </c>
      <c r="E1410" s="12" t="s">
        <v>67</v>
      </c>
      <c r="F1410" s="12" t="s">
        <v>68</v>
      </c>
      <c r="G1410" s="12" t="s">
        <v>64</v>
      </c>
      <c r="H1410" s="12" t="s">
        <v>57</v>
      </c>
      <c r="I1410" s="12" t="s">
        <v>69</v>
      </c>
      <c r="J1410" s="12">
        <v>862</v>
      </c>
      <c r="K1410" s="12">
        <v>1232.6599999999999</v>
      </c>
      <c r="L1410" s="10"/>
    </row>
    <row r="1411" spans="1:12" ht="18" customHeight="1" x14ac:dyDescent="0.2">
      <c r="A1411" s="12" t="s">
        <v>59</v>
      </c>
      <c r="B1411" s="12">
        <v>2021</v>
      </c>
      <c r="C1411" s="12" t="s">
        <v>0</v>
      </c>
      <c r="D1411" s="12" t="s">
        <v>53</v>
      </c>
      <c r="E1411" s="12" t="s">
        <v>67</v>
      </c>
      <c r="F1411" s="12" t="s">
        <v>68</v>
      </c>
      <c r="G1411" s="12" t="s">
        <v>64</v>
      </c>
      <c r="H1411" s="12" t="s">
        <v>57</v>
      </c>
      <c r="I1411" s="12" t="s">
        <v>69</v>
      </c>
      <c r="J1411" s="12">
        <v>329</v>
      </c>
      <c r="K1411" s="12">
        <v>470.47</v>
      </c>
      <c r="L1411" s="10"/>
    </row>
    <row r="1412" spans="1:12" ht="18" customHeight="1" x14ac:dyDescent="0.2">
      <c r="A1412" s="12" t="s">
        <v>59</v>
      </c>
      <c r="B1412" s="12">
        <v>2021</v>
      </c>
      <c r="C1412" s="12" t="s">
        <v>6</v>
      </c>
      <c r="D1412" s="12" t="s">
        <v>53</v>
      </c>
      <c r="E1412" s="12" t="s">
        <v>67</v>
      </c>
      <c r="F1412" s="12" t="s">
        <v>68</v>
      </c>
      <c r="G1412" s="12" t="s">
        <v>64</v>
      </c>
      <c r="H1412" s="12" t="s">
        <v>57</v>
      </c>
      <c r="I1412" s="12" t="s">
        <v>69</v>
      </c>
      <c r="J1412" s="12">
        <v>326</v>
      </c>
      <c r="K1412" s="12">
        <v>466.18</v>
      </c>
      <c r="L1412" s="10"/>
    </row>
    <row r="1413" spans="1:12" ht="18" customHeight="1" x14ac:dyDescent="0.2">
      <c r="A1413" s="12" t="s">
        <v>59</v>
      </c>
      <c r="B1413" s="12">
        <v>2021</v>
      </c>
      <c r="C1413" s="12" t="s">
        <v>6</v>
      </c>
      <c r="D1413" s="12" t="s">
        <v>53</v>
      </c>
      <c r="E1413" s="12" t="s">
        <v>67</v>
      </c>
      <c r="F1413" s="12" t="s">
        <v>68</v>
      </c>
      <c r="G1413" s="12" t="s">
        <v>64</v>
      </c>
      <c r="H1413" s="12" t="s">
        <v>57</v>
      </c>
      <c r="I1413" s="12" t="s">
        <v>69</v>
      </c>
      <c r="J1413" s="12">
        <v>128</v>
      </c>
      <c r="K1413" s="12">
        <v>183.04</v>
      </c>
      <c r="L1413" s="10"/>
    </row>
    <row r="1414" spans="1:12" ht="18" customHeight="1" x14ac:dyDescent="0.2">
      <c r="A1414" s="12" t="s">
        <v>52</v>
      </c>
      <c r="B1414" s="12">
        <v>2021</v>
      </c>
      <c r="C1414" s="12" t="s">
        <v>6</v>
      </c>
      <c r="D1414" s="12" t="s">
        <v>53</v>
      </c>
      <c r="E1414" s="12" t="s">
        <v>67</v>
      </c>
      <c r="F1414" s="12" t="s">
        <v>68</v>
      </c>
      <c r="G1414" s="12" t="s">
        <v>64</v>
      </c>
      <c r="H1414" s="12" t="s">
        <v>57</v>
      </c>
      <c r="I1414" s="12" t="s">
        <v>69</v>
      </c>
      <c r="J1414" s="12">
        <v>302</v>
      </c>
      <c r="K1414" s="12">
        <v>431.86</v>
      </c>
      <c r="L1414" s="10"/>
    </row>
    <row r="1415" spans="1:12" ht="18" customHeight="1" x14ac:dyDescent="0.2">
      <c r="A1415" s="12" t="s">
        <v>59</v>
      </c>
      <c r="B1415" s="12">
        <v>2021</v>
      </c>
      <c r="C1415" s="12" t="s">
        <v>6</v>
      </c>
      <c r="D1415" s="12" t="s">
        <v>53</v>
      </c>
      <c r="E1415" s="12" t="s">
        <v>67</v>
      </c>
      <c r="F1415" s="12" t="s">
        <v>68</v>
      </c>
      <c r="G1415" s="12" t="s">
        <v>64</v>
      </c>
      <c r="H1415" s="12" t="s">
        <v>57</v>
      </c>
      <c r="I1415" s="12" t="s">
        <v>69</v>
      </c>
      <c r="J1415" s="12">
        <v>328</v>
      </c>
      <c r="K1415" s="12">
        <v>469.03999999999996</v>
      </c>
      <c r="L1415" s="10"/>
    </row>
    <row r="1416" spans="1:12" ht="18" customHeight="1" x14ac:dyDescent="0.2">
      <c r="A1416" s="12" t="s">
        <v>61</v>
      </c>
      <c r="B1416" s="12">
        <v>2021</v>
      </c>
      <c r="C1416" s="12" t="s">
        <v>6</v>
      </c>
      <c r="D1416" s="12" t="s">
        <v>53</v>
      </c>
      <c r="E1416" s="12" t="s">
        <v>67</v>
      </c>
      <c r="F1416" s="12" t="s">
        <v>68</v>
      </c>
      <c r="G1416" s="12" t="s">
        <v>64</v>
      </c>
      <c r="H1416" s="12" t="s">
        <v>57</v>
      </c>
      <c r="I1416" s="12" t="s">
        <v>69</v>
      </c>
      <c r="J1416" s="12">
        <v>298</v>
      </c>
      <c r="K1416" s="12">
        <v>426.14</v>
      </c>
      <c r="L1416" s="10"/>
    </row>
    <row r="1417" spans="1:12" ht="18" customHeight="1" x14ac:dyDescent="0.2">
      <c r="A1417" s="12" t="s">
        <v>59</v>
      </c>
      <c r="B1417" s="12">
        <v>2021</v>
      </c>
      <c r="C1417" s="12" t="s">
        <v>6</v>
      </c>
      <c r="D1417" s="12" t="s">
        <v>53</v>
      </c>
      <c r="E1417" s="12" t="s">
        <v>67</v>
      </c>
      <c r="F1417" s="12" t="s">
        <v>68</v>
      </c>
      <c r="G1417" s="12" t="s">
        <v>64</v>
      </c>
      <c r="H1417" s="12" t="s">
        <v>57</v>
      </c>
      <c r="I1417" s="12" t="s">
        <v>69</v>
      </c>
      <c r="J1417" s="12">
        <v>826</v>
      </c>
      <c r="K1417" s="12">
        <v>1181.18</v>
      </c>
      <c r="L1417" s="10"/>
    </row>
    <row r="1418" spans="1:12" ht="18" customHeight="1" x14ac:dyDescent="0.2">
      <c r="A1418" s="12" t="s">
        <v>61</v>
      </c>
      <c r="B1418" s="12">
        <v>2021</v>
      </c>
      <c r="C1418" s="12" t="s">
        <v>6</v>
      </c>
      <c r="D1418" s="12" t="s">
        <v>53</v>
      </c>
      <c r="E1418" s="12" t="s">
        <v>67</v>
      </c>
      <c r="F1418" s="12" t="s">
        <v>68</v>
      </c>
      <c r="G1418" s="12" t="s">
        <v>64</v>
      </c>
      <c r="H1418" s="12" t="s">
        <v>57</v>
      </c>
      <c r="I1418" s="12" t="s">
        <v>69</v>
      </c>
      <c r="J1418" s="12">
        <v>859</v>
      </c>
      <c r="K1418" s="12">
        <v>1228.3699999999999</v>
      </c>
      <c r="L1418" s="10"/>
    </row>
    <row r="1419" spans="1:12" ht="18" customHeight="1" x14ac:dyDescent="0.2">
      <c r="A1419" s="12" t="s">
        <v>61</v>
      </c>
      <c r="B1419" s="12">
        <v>2021</v>
      </c>
      <c r="C1419" s="12" t="s">
        <v>6</v>
      </c>
      <c r="D1419" s="12" t="s">
        <v>53</v>
      </c>
      <c r="E1419" s="12" t="s">
        <v>67</v>
      </c>
      <c r="F1419" s="12" t="s">
        <v>68</v>
      </c>
      <c r="G1419" s="12" t="s">
        <v>64</v>
      </c>
      <c r="H1419" s="12" t="s">
        <v>57</v>
      </c>
      <c r="I1419" s="12" t="s">
        <v>69</v>
      </c>
      <c r="J1419" s="12">
        <v>912</v>
      </c>
      <c r="K1419" s="12">
        <v>1304.1599999999999</v>
      </c>
      <c r="L1419" s="10"/>
    </row>
    <row r="1420" spans="1:12" ht="18" customHeight="1" x14ac:dyDescent="0.2">
      <c r="A1420" s="12" t="s">
        <v>61</v>
      </c>
      <c r="B1420" s="12">
        <v>2021</v>
      </c>
      <c r="C1420" s="12" t="s">
        <v>6</v>
      </c>
      <c r="D1420" s="12" t="s">
        <v>53</v>
      </c>
      <c r="E1420" s="12" t="s">
        <v>67</v>
      </c>
      <c r="F1420" s="12" t="s">
        <v>68</v>
      </c>
      <c r="G1420" s="12" t="s">
        <v>64</v>
      </c>
      <c r="H1420" s="12" t="s">
        <v>57</v>
      </c>
      <c r="I1420" s="12" t="s">
        <v>69</v>
      </c>
      <c r="J1420" s="12">
        <v>865</v>
      </c>
      <c r="K1420" s="12">
        <v>526.24</v>
      </c>
      <c r="L1420" s="10"/>
    </row>
    <row r="1421" spans="1:12" ht="18" customHeight="1" x14ac:dyDescent="0.2">
      <c r="A1421" s="12" t="s">
        <v>62</v>
      </c>
      <c r="B1421" s="12">
        <v>2021</v>
      </c>
      <c r="C1421" s="12" t="s">
        <v>6</v>
      </c>
      <c r="D1421" s="12" t="s">
        <v>53</v>
      </c>
      <c r="E1421" s="12" t="s">
        <v>67</v>
      </c>
      <c r="F1421" s="12" t="s">
        <v>68</v>
      </c>
      <c r="G1421" s="12" t="s">
        <v>64</v>
      </c>
      <c r="H1421" s="12" t="s">
        <v>57</v>
      </c>
      <c r="I1421" s="12" t="s">
        <v>69</v>
      </c>
      <c r="J1421" s="12">
        <v>129</v>
      </c>
      <c r="K1421" s="12">
        <v>526.24</v>
      </c>
      <c r="L1421" s="10"/>
    </row>
    <row r="1422" spans="1:12" ht="18" customHeight="1" x14ac:dyDescent="0.2">
      <c r="A1422" s="12" t="s">
        <v>59</v>
      </c>
      <c r="B1422" s="12">
        <v>2021</v>
      </c>
      <c r="C1422" s="12" t="s">
        <v>6</v>
      </c>
      <c r="D1422" s="12" t="s">
        <v>53</v>
      </c>
      <c r="E1422" s="12" t="s">
        <v>67</v>
      </c>
      <c r="F1422" s="12" t="s">
        <v>68</v>
      </c>
      <c r="G1422" s="12" t="s">
        <v>64</v>
      </c>
      <c r="H1422" s="12" t="s">
        <v>57</v>
      </c>
      <c r="I1422" s="12" t="s">
        <v>69</v>
      </c>
      <c r="J1422" s="12">
        <v>297</v>
      </c>
      <c r="K1422" s="12">
        <v>424.71</v>
      </c>
      <c r="L1422" s="10"/>
    </row>
    <row r="1423" spans="1:12" ht="18" customHeight="1" x14ac:dyDescent="0.2">
      <c r="A1423" s="12" t="s">
        <v>61</v>
      </c>
      <c r="B1423" s="12">
        <v>2021</v>
      </c>
      <c r="C1423" s="12" t="s">
        <v>6</v>
      </c>
      <c r="D1423" s="12" t="s">
        <v>53</v>
      </c>
      <c r="E1423" s="12" t="s">
        <v>67</v>
      </c>
      <c r="F1423" s="12" t="s">
        <v>68</v>
      </c>
      <c r="G1423" s="12" t="s">
        <v>64</v>
      </c>
      <c r="H1423" s="12" t="s">
        <v>57</v>
      </c>
      <c r="I1423" s="12" t="s">
        <v>69</v>
      </c>
      <c r="J1423" s="12">
        <v>325</v>
      </c>
      <c r="K1423" s="12">
        <v>464.75</v>
      </c>
      <c r="L1423" s="10"/>
    </row>
    <row r="1424" spans="1:12" ht="18" customHeight="1" x14ac:dyDescent="0.2">
      <c r="A1424" s="12" t="s">
        <v>52</v>
      </c>
      <c r="B1424" s="12">
        <v>2021</v>
      </c>
      <c r="C1424" s="12" t="s">
        <v>6</v>
      </c>
      <c r="D1424" s="12" t="s">
        <v>53</v>
      </c>
      <c r="E1424" s="12" t="s">
        <v>67</v>
      </c>
      <c r="F1424" s="12" t="s">
        <v>68</v>
      </c>
      <c r="G1424" s="12" t="s">
        <v>64</v>
      </c>
      <c r="H1424" s="12" t="s">
        <v>57</v>
      </c>
      <c r="I1424" s="12" t="s">
        <v>69</v>
      </c>
      <c r="J1424" s="12">
        <v>127</v>
      </c>
      <c r="K1424" s="12">
        <v>181.61</v>
      </c>
      <c r="L1424" s="10"/>
    </row>
    <row r="1425" spans="1:12" ht="18" customHeight="1" x14ac:dyDescent="0.2">
      <c r="A1425" s="12" t="s">
        <v>59</v>
      </c>
      <c r="B1425" s="12">
        <v>2021</v>
      </c>
      <c r="C1425" s="12" t="s">
        <v>6</v>
      </c>
      <c r="D1425" s="12" t="s">
        <v>53</v>
      </c>
      <c r="E1425" s="12" t="s">
        <v>67</v>
      </c>
      <c r="F1425" s="12" t="s">
        <v>68</v>
      </c>
      <c r="G1425" s="12" t="s">
        <v>64</v>
      </c>
      <c r="H1425" s="12" t="s">
        <v>57</v>
      </c>
      <c r="I1425" s="12" t="s">
        <v>69</v>
      </c>
      <c r="J1425" s="12">
        <v>301</v>
      </c>
      <c r="K1425" s="12">
        <v>430.43</v>
      </c>
      <c r="L1425" s="10"/>
    </row>
    <row r="1426" spans="1:12" ht="18" customHeight="1" x14ac:dyDescent="0.2">
      <c r="A1426" s="12" t="s">
        <v>52</v>
      </c>
      <c r="B1426" s="12">
        <v>2021</v>
      </c>
      <c r="C1426" s="12" t="s">
        <v>6</v>
      </c>
      <c r="D1426" s="12" t="s">
        <v>53</v>
      </c>
      <c r="E1426" s="12" t="s">
        <v>67</v>
      </c>
      <c r="F1426" s="12" t="s">
        <v>68</v>
      </c>
      <c r="G1426" s="12" t="s">
        <v>64</v>
      </c>
      <c r="H1426" s="12" t="s">
        <v>57</v>
      </c>
      <c r="I1426" s="12" t="s">
        <v>69</v>
      </c>
      <c r="J1426" s="12">
        <v>834</v>
      </c>
      <c r="K1426" s="12">
        <v>1192.6199999999999</v>
      </c>
      <c r="L1426" s="10"/>
    </row>
    <row r="1427" spans="1:12" ht="18" customHeight="1" x14ac:dyDescent="0.2">
      <c r="A1427" s="12" t="s">
        <v>59</v>
      </c>
      <c r="B1427" s="12">
        <v>2021</v>
      </c>
      <c r="C1427" s="12" t="s">
        <v>6</v>
      </c>
      <c r="D1427" s="12" t="s">
        <v>53</v>
      </c>
      <c r="E1427" s="12" t="s">
        <v>67</v>
      </c>
      <c r="F1427" s="12" t="s">
        <v>68</v>
      </c>
      <c r="G1427" s="12" t="s">
        <v>64</v>
      </c>
      <c r="H1427" s="12" t="s">
        <v>57</v>
      </c>
      <c r="I1427" s="12" t="s">
        <v>69</v>
      </c>
      <c r="J1427" s="12">
        <v>868</v>
      </c>
      <c r="K1427" s="12">
        <v>1241.24</v>
      </c>
      <c r="L1427" s="10"/>
    </row>
    <row r="1428" spans="1:12" ht="18" customHeight="1" x14ac:dyDescent="0.2">
      <c r="A1428" s="12" t="s">
        <v>59</v>
      </c>
      <c r="B1428" s="12">
        <v>2021</v>
      </c>
      <c r="C1428" s="12" t="s">
        <v>6</v>
      </c>
      <c r="D1428" s="12" t="s">
        <v>53</v>
      </c>
      <c r="E1428" s="12" t="s">
        <v>67</v>
      </c>
      <c r="F1428" s="12" t="s">
        <v>68</v>
      </c>
      <c r="G1428" s="12" t="s">
        <v>64</v>
      </c>
      <c r="H1428" s="12" t="s">
        <v>57</v>
      </c>
      <c r="I1428" s="12" t="s">
        <v>69</v>
      </c>
      <c r="J1428" s="12">
        <v>299</v>
      </c>
      <c r="K1428" s="12">
        <v>427.57</v>
      </c>
      <c r="L1428" s="10"/>
    </row>
    <row r="1429" spans="1:12" ht="18" customHeight="1" x14ac:dyDescent="0.2">
      <c r="A1429" s="12" t="s">
        <v>63</v>
      </c>
      <c r="B1429" s="12">
        <v>2021</v>
      </c>
      <c r="C1429" s="12" t="s">
        <v>5</v>
      </c>
      <c r="D1429" s="12" t="s">
        <v>53</v>
      </c>
      <c r="E1429" s="12" t="s">
        <v>67</v>
      </c>
      <c r="F1429" s="12" t="s">
        <v>68</v>
      </c>
      <c r="G1429" s="12" t="s">
        <v>64</v>
      </c>
      <c r="H1429" s="12" t="s">
        <v>57</v>
      </c>
      <c r="I1429" s="12" t="s">
        <v>69</v>
      </c>
      <c r="J1429" s="12">
        <v>332</v>
      </c>
      <c r="K1429" s="12">
        <v>474.76</v>
      </c>
      <c r="L1429" s="10"/>
    </row>
    <row r="1430" spans="1:12" ht="18" customHeight="1" x14ac:dyDescent="0.2">
      <c r="A1430" s="12" t="s">
        <v>52</v>
      </c>
      <c r="B1430" s="12">
        <v>2021</v>
      </c>
      <c r="C1430" s="12" t="s">
        <v>5</v>
      </c>
      <c r="D1430" s="12" t="s">
        <v>53</v>
      </c>
      <c r="E1430" s="12" t="s">
        <v>67</v>
      </c>
      <c r="F1430" s="12" t="s">
        <v>68</v>
      </c>
      <c r="G1430" s="12" t="s">
        <v>64</v>
      </c>
      <c r="H1430" s="12" t="s">
        <v>57</v>
      </c>
      <c r="I1430" s="12" t="s">
        <v>69</v>
      </c>
      <c r="J1430" s="12">
        <v>134</v>
      </c>
      <c r="K1430" s="12">
        <v>191.62</v>
      </c>
      <c r="L1430" s="10"/>
    </row>
    <row r="1431" spans="1:12" ht="18" customHeight="1" x14ac:dyDescent="0.2">
      <c r="A1431" s="12" t="s">
        <v>62</v>
      </c>
      <c r="B1431" s="12">
        <v>2021</v>
      </c>
      <c r="C1431" s="12" t="s">
        <v>5</v>
      </c>
      <c r="D1431" s="12" t="s">
        <v>53</v>
      </c>
      <c r="E1431" s="12" t="s">
        <v>67</v>
      </c>
      <c r="F1431" s="12" t="s">
        <v>68</v>
      </c>
      <c r="G1431" s="12" t="s">
        <v>64</v>
      </c>
      <c r="H1431" s="12" t="s">
        <v>57</v>
      </c>
      <c r="I1431" s="12" t="s">
        <v>69</v>
      </c>
      <c r="J1431" s="12">
        <v>334</v>
      </c>
      <c r="K1431" s="12">
        <v>477.62</v>
      </c>
      <c r="L1431" s="10"/>
    </row>
    <row r="1432" spans="1:12" ht="18" customHeight="1" x14ac:dyDescent="0.2">
      <c r="A1432" s="12" t="s">
        <v>52</v>
      </c>
      <c r="B1432" s="12">
        <v>2021</v>
      </c>
      <c r="C1432" s="12" t="s">
        <v>5</v>
      </c>
      <c r="D1432" s="12" t="s">
        <v>53</v>
      </c>
      <c r="E1432" s="12" t="s">
        <v>67</v>
      </c>
      <c r="F1432" s="12" t="s">
        <v>68</v>
      </c>
      <c r="G1432" s="12" t="s">
        <v>64</v>
      </c>
      <c r="H1432" s="12" t="s">
        <v>57</v>
      </c>
      <c r="I1432" s="12" t="s">
        <v>69</v>
      </c>
      <c r="J1432" s="12">
        <v>130</v>
      </c>
      <c r="K1432" s="12">
        <v>185.9</v>
      </c>
      <c r="L1432" s="10"/>
    </row>
    <row r="1433" spans="1:12" ht="18" customHeight="1" x14ac:dyDescent="0.2">
      <c r="A1433" s="12" t="s">
        <v>59</v>
      </c>
      <c r="B1433" s="12">
        <v>2021</v>
      </c>
      <c r="C1433" s="12" t="s">
        <v>5</v>
      </c>
      <c r="D1433" s="12" t="s">
        <v>53</v>
      </c>
      <c r="E1433" s="12" t="s">
        <v>67</v>
      </c>
      <c r="F1433" s="12" t="s">
        <v>68</v>
      </c>
      <c r="G1433" s="12" t="s">
        <v>64</v>
      </c>
      <c r="H1433" s="12" t="s">
        <v>57</v>
      </c>
      <c r="I1433" s="12" t="s">
        <v>69</v>
      </c>
      <c r="J1433" s="12">
        <v>304</v>
      </c>
      <c r="K1433" s="12">
        <v>434.72</v>
      </c>
      <c r="L1433" s="10"/>
    </row>
    <row r="1434" spans="1:12" ht="18" customHeight="1" x14ac:dyDescent="0.2">
      <c r="A1434" s="12" t="s">
        <v>61</v>
      </c>
      <c r="B1434" s="12">
        <v>2021</v>
      </c>
      <c r="C1434" s="12" t="s">
        <v>5</v>
      </c>
      <c r="D1434" s="12" t="s">
        <v>53</v>
      </c>
      <c r="E1434" s="12" t="s">
        <v>67</v>
      </c>
      <c r="F1434" s="12" t="s">
        <v>68</v>
      </c>
      <c r="G1434" s="12" t="s">
        <v>64</v>
      </c>
      <c r="H1434" s="12" t="s">
        <v>57</v>
      </c>
      <c r="I1434" s="12" t="s">
        <v>69</v>
      </c>
      <c r="J1434" s="12">
        <v>825</v>
      </c>
      <c r="K1434" s="12">
        <v>1179.75</v>
      </c>
      <c r="L1434" s="10"/>
    </row>
    <row r="1435" spans="1:12" ht="18" customHeight="1" x14ac:dyDescent="0.2">
      <c r="A1435" s="12" t="s">
        <v>59</v>
      </c>
      <c r="B1435" s="12">
        <v>2021</v>
      </c>
      <c r="C1435" s="12" t="s">
        <v>5</v>
      </c>
      <c r="D1435" s="12" t="s">
        <v>53</v>
      </c>
      <c r="E1435" s="12" t="s">
        <v>67</v>
      </c>
      <c r="F1435" s="12" t="s">
        <v>68</v>
      </c>
      <c r="G1435" s="12" t="s">
        <v>64</v>
      </c>
      <c r="H1435" s="12" t="s">
        <v>57</v>
      </c>
      <c r="I1435" s="12" t="s">
        <v>69</v>
      </c>
      <c r="J1435" s="12">
        <v>858</v>
      </c>
      <c r="K1435" s="12">
        <v>1226.94</v>
      </c>
      <c r="L1435" s="10"/>
    </row>
    <row r="1436" spans="1:12" ht="18" customHeight="1" x14ac:dyDescent="0.2">
      <c r="A1436" s="12" t="s">
        <v>52</v>
      </c>
      <c r="B1436" s="12">
        <v>2021</v>
      </c>
      <c r="C1436" s="12" t="s">
        <v>5</v>
      </c>
      <c r="D1436" s="12" t="s">
        <v>53</v>
      </c>
      <c r="E1436" s="12" t="s">
        <v>67</v>
      </c>
      <c r="F1436" s="12" t="s">
        <v>68</v>
      </c>
      <c r="G1436" s="12" t="s">
        <v>64</v>
      </c>
      <c r="H1436" s="12" t="s">
        <v>57</v>
      </c>
      <c r="I1436" s="12" t="s">
        <v>69</v>
      </c>
      <c r="J1436" s="12">
        <v>911</v>
      </c>
      <c r="K1436" s="12">
        <v>1302.73</v>
      </c>
      <c r="L1436" s="10"/>
    </row>
    <row r="1437" spans="1:12" ht="18" customHeight="1" x14ac:dyDescent="0.2">
      <c r="A1437" s="12" t="s">
        <v>52</v>
      </c>
      <c r="B1437" s="12">
        <v>2021</v>
      </c>
      <c r="C1437" s="12" t="s">
        <v>5</v>
      </c>
      <c r="D1437" s="12" t="s">
        <v>53</v>
      </c>
      <c r="E1437" s="12" t="s">
        <v>67</v>
      </c>
      <c r="F1437" s="12" t="s">
        <v>68</v>
      </c>
      <c r="G1437" s="12" t="s">
        <v>64</v>
      </c>
      <c r="H1437" s="12" t="s">
        <v>57</v>
      </c>
      <c r="I1437" s="12" t="s">
        <v>69</v>
      </c>
      <c r="J1437" s="12">
        <v>864</v>
      </c>
      <c r="K1437" s="12">
        <v>526.24</v>
      </c>
      <c r="L1437" s="10"/>
    </row>
    <row r="1438" spans="1:12" ht="18" customHeight="1" x14ac:dyDescent="0.2">
      <c r="A1438" s="12" t="s">
        <v>59</v>
      </c>
      <c r="B1438" s="12">
        <v>2021</v>
      </c>
      <c r="C1438" s="12" t="s">
        <v>5</v>
      </c>
      <c r="D1438" s="12" t="s">
        <v>53</v>
      </c>
      <c r="E1438" s="12" t="s">
        <v>67</v>
      </c>
      <c r="F1438" s="12" t="s">
        <v>68</v>
      </c>
      <c r="G1438" s="12" t="s">
        <v>64</v>
      </c>
      <c r="H1438" s="12" t="s">
        <v>57</v>
      </c>
      <c r="I1438" s="12" t="s">
        <v>69</v>
      </c>
      <c r="J1438" s="12">
        <v>135</v>
      </c>
      <c r="K1438" s="12">
        <v>526.24</v>
      </c>
      <c r="L1438" s="10"/>
    </row>
    <row r="1439" spans="1:12" ht="18" customHeight="1" x14ac:dyDescent="0.2">
      <c r="A1439" s="12" t="s">
        <v>61</v>
      </c>
      <c r="B1439" s="12">
        <v>2021</v>
      </c>
      <c r="C1439" s="12" t="s">
        <v>5</v>
      </c>
      <c r="D1439" s="12" t="s">
        <v>53</v>
      </c>
      <c r="E1439" s="12" t="s">
        <v>67</v>
      </c>
      <c r="F1439" s="12" t="s">
        <v>68</v>
      </c>
      <c r="G1439" s="12" t="s">
        <v>64</v>
      </c>
      <c r="H1439" s="12" t="s">
        <v>57</v>
      </c>
      <c r="I1439" s="12" t="s">
        <v>69</v>
      </c>
      <c r="J1439" s="12">
        <v>303</v>
      </c>
      <c r="K1439" s="12">
        <v>433.28999999999996</v>
      </c>
      <c r="L1439" s="10"/>
    </row>
    <row r="1440" spans="1:12" ht="18" customHeight="1" x14ac:dyDescent="0.2">
      <c r="A1440" s="12" t="s">
        <v>59</v>
      </c>
      <c r="B1440" s="12">
        <v>2021</v>
      </c>
      <c r="C1440" s="12" t="s">
        <v>5</v>
      </c>
      <c r="D1440" s="12" t="s">
        <v>53</v>
      </c>
      <c r="E1440" s="12" t="s">
        <v>67</v>
      </c>
      <c r="F1440" s="12" t="s">
        <v>68</v>
      </c>
      <c r="G1440" s="12" t="s">
        <v>64</v>
      </c>
      <c r="H1440" s="12" t="s">
        <v>57</v>
      </c>
      <c r="I1440" s="12" t="s">
        <v>69</v>
      </c>
      <c r="J1440" s="12">
        <v>331</v>
      </c>
      <c r="K1440" s="12">
        <v>473.33</v>
      </c>
      <c r="L1440" s="10"/>
    </row>
    <row r="1441" spans="1:12" ht="18" customHeight="1" x14ac:dyDescent="0.2">
      <c r="A1441" s="12" t="s">
        <v>59</v>
      </c>
      <c r="B1441" s="12">
        <v>2021</v>
      </c>
      <c r="C1441" s="12" t="s">
        <v>5</v>
      </c>
      <c r="D1441" s="12" t="s">
        <v>53</v>
      </c>
      <c r="E1441" s="12" t="s">
        <v>67</v>
      </c>
      <c r="F1441" s="12" t="s">
        <v>68</v>
      </c>
      <c r="G1441" s="12" t="s">
        <v>64</v>
      </c>
      <c r="H1441" s="12" t="s">
        <v>57</v>
      </c>
      <c r="I1441" s="12" t="s">
        <v>69</v>
      </c>
      <c r="J1441" s="12">
        <v>133</v>
      </c>
      <c r="K1441" s="12">
        <v>190.19</v>
      </c>
      <c r="L1441" s="10"/>
    </row>
    <row r="1442" spans="1:12" ht="18" customHeight="1" x14ac:dyDescent="0.2">
      <c r="A1442" s="12" t="s">
        <v>62</v>
      </c>
      <c r="B1442" s="12">
        <v>2021</v>
      </c>
      <c r="C1442" s="12" t="s">
        <v>5</v>
      </c>
      <c r="D1442" s="12" t="s">
        <v>53</v>
      </c>
      <c r="E1442" s="12" t="s">
        <v>67</v>
      </c>
      <c r="F1442" s="12" t="s">
        <v>68</v>
      </c>
      <c r="G1442" s="12" t="s">
        <v>64</v>
      </c>
      <c r="H1442" s="12" t="s">
        <v>57</v>
      </c>
      <c r="I1442" s="12" t="s">
        <v>69</v>
      </c>
      <c r="J1442" s="12">
        <v>307</v>
      </c>
      <c r="K1442" s="12">
        <v>439.01</v>
      </c>
      <c r="L1442" s="10"/>
    </row>
    <row r="1443" spans="1:12" ht="18" customHeight="1" x14ac:dyDescent="0.2">
      <c r="A1443" s="12" t="s">
        <v>52</v>
      </c>
      <c r="B1443" s="12">
        <v>2021</v>
      </c>
      <c r="C1443" s="12" t="s">
        <v>5</v>
      </c>
      <c r="D1443" s="12" t="s">
        <v>53</v>
      </c>
      <c r="E1443" s="12" t="s">
        <v>67</v>
      </c>
      <c r="F1443" s="12" t="s">
        <v>68</v>
      </c>
      <c r="G1443" s="12" t="s">
        <v>64</v>
      </c>
      <c r="H1443" s="12" t="s">
        <v>57</v>
      </c>
      <c r="I1443" s="12" t="s">
        <v>69</v>
      </c>
      <c r="J1443" s="12">
        <v>867</v>
      </c>
      <c r="K1443" s="12">
        <v>1239.81</v>
      </c>
      <c r="L1443" s="10"/>
    </row>
    <row r="1444" spans="1:12" ht="18" customHeight="1" x14ac:dyDescent="0.2">
      <c r="A1444" s="12" t="s">
        <v>63</v>
      </c>
      <c r="B1444" s="12">
        <v>2021</v>
      </c>
      <c r="C1444" s="12" t="s">
        <v>5</v>
      </c>
      <c r="D1444" s="12" t="s">
        <v>53</v>
      </c>
      <c r="E1444" s="12" t="s">
        <v>67</v>
      </c>
      <c r="F1444" s="12" t="s">
        <v>68</v>
      </c>
      <c r="G1444" s="12" t="s">
        <v>64</v>
      </c>
      <c r="H1444" s="12" t="s">
        <v>57</v>
      </c>
      <c r="I1444" s="12" t="s">
        <v>69</v>
      </c>
      <c r="J1444" s="12">
        <v>305</v>
      </c>
      <c r="K1444" s="12">
        <v>436.15</v>
      </c>
      <c r="L1444" s="10"/>
    </row>
    <row r="1445" spans="1:12" ht="18" customHeight="1" x14ac:dyDescent="0.2">
      <c r="A1445" s="12" t="s">
        <v>63</v>
      </c>
      <c r="B1445" s="12">
        <v>2021</v>
      </c>
      <c r="C1445" s="12" t="s">
        <v>2</v>
      </c>
      <c r="D1445" s="12" t="s">
        <v>53</v>
      </c>
      <c r="E1445" s="12" t="s">
        <v>67</v>
      </c>
      <c r="F1445" s="12" t="s">
        <v>68</v>
      </c>
      <c r="G1445" s="12" t="s">
        <v>64</v>
      </c>
      <c r="H1445" s="12" t="s">
        <v>57</v>
      </c>
      <c r="I1445" s="12" t="s">
        <v>69</v>
      </c>
      <c r="J1445" s="12">
        <v>350</v>
      </c>
      <c r="K1445" s="12">
        <v>500.5</v>
      </c>
      <c r="L1445" s="10"/>
    </row>
    <row r="1446" spans="1:12" ht="18" customHeight="1" x14ac:dyDescent="0.2">
      <c r="A1446" s="12" t="s">
        <v>59</v>
      </c>
      <c r="B1446" s="12">
        <v>2021</v>
      </c>
      <c r="C1446" s="12" t="s">
        <v>2</v>
      </c>
      <c r="D1446" s="12" t="s">
        <v>53</v>
      </c>
      <c r="E1446" s="12" t="s">
        <v>67</v>
      </c>
      <c r="F1446" s="12" t="s">
        <v>68</v>
      </c>
      <c r="G1446" s="12" t="s">
        <v>64</v>
      </c>
      <c r="H1446" s="12" t="s">
        <v>57</v>
      </c>
      <c r="I1446" s="12" t="s">
        <v>69</v>
      </c>
      <c r="J1446" s="12">
        <v>146</v>
      </c>
      <c r="K1446" s="12">
        <v>208.78</v>
      </c>
      <c r="L1446" s="10"/>
    </row>
    <row r="1447" spans="1:12" ht="18" customHeight="1" x14ac:dyDescent="0.2">
      <c r="A1447" s="12" t="s">
        <v>61</v>
      </c>
      <c r="B1447" s="12">
        <v>2021</v>
      </c>
      <c r="C1447" s="12" t="s">
        <v>2</v>
      </c>
      <c r="D1447" s="12" t="s">
        <v>53</v>
      </c>
      <c r="E1447" s="12" t="s">
        <v>67</v>
      </c>
      <c r="F1447" s="12" t="s">
        <v>68</v>
      </c>
      <c r="G1447" s="12" t="s">
        <v>64</v>
      </c>
      <c r="H1447" s="12" t="s">
        <v>57</v>
      </c>
      <c r="I1447" s="12" t="s">
        <v>69</v>
      </c>
      <c r="J1447" s="12">
        <v>320</v>
      </c>
      <c r="K1447" s="12">
        <v>457.6</v>
      </c>
      <c r="L1447" s="10"/>
    </row>
    <row r="1448" spans="1:12" ht="18" customHeight="1" x14ac:dyDescent="0.2">
      <c r="A1448" s="12" t="s">
        <v>52</v>
      </c>
      <c r="B1448" s="12">
        <v>2021</v>
      </c>
      <c r="C1448" s="12" t="s">
        <v>2</v>
      </c>
      <c r="D1448" s="12" t="s">
        <v>53</v>
      </c>
      <c r="E1448" s="12" t="s">
        <v>67</v>
      </c>
      <c r="F1448" s="12" t="s">
        <v>68</v>
      </c>
      <c r="G1448" s="12" t="s">
        <v>64</v>
      </c>
      <c r="H1448" s="12" t="s">
        <v>57</v>
      </c>
      <c r="I1448" s="12" t="s">
        <v>69</v>
      </c>
      <c r="J1448" s="12">
        <v>346</v>
      </c>
      <c r="K1448" s="12">
        <v>494.78</v>
      </c>
      <c r="L1448" s="10"/>
    </row>
    <row r="1449" spans="1:12" ht="18" customHeight="1" x14ac:dyDescent="0.2">
      <c r="A1449" s="12" t="s">
        <v>52</v>
      </c>
      <c r="B1449" s="12">
        <v>2021</v>
      </c>
      <c r="C1449" s="12" t="s">
        <v>2</v>
      </c>
      <c r="D1449" s="12" t="s">
        <v>53</v>
      </c>
      <c r="E1449" s="12" t="s">
        <v>67</v>
      </c>
      <c r="F1449" s="12" t="s">
        <v>68</v>
      </c>
      <c r="G1449" s="12" t="s">
        <v>64</v>
      </c>
      <c r="H1449" s="12" t="s">
        <v>57</v>
      </c>
      <c r="I1449" s="12" t="s">
        <v>69</v>
      </c>
      <c r="J1449" s="12">
        <v>148</v>
      </c>
      <c r="K1449" s="12">
        <v>211.64</v>
      </c>
      <c r="L1449" s="10"/>
    </row>
    <row r="1450" spans="1:12" ht="18" customHeight="1" x14ac:dyDescent="0.2">
      <c r="A1450" s="12" t="s">
        <v>59</v>
      </c>
      <c r="B1450" s="12">
        <v>2021</v>
      </c>
      <c r="C1450" s="12" t="s">
        <v>2</v>
      </c>
      <c r="D1450" s="12" t="s">
        <v>53</v>
      </c>
      <c r="E1450" s="12" t="s">
        <v>67</v>
      </c>
      <c r="F1450" s="12" t="s">
        <v>68</v>
      </c>
      <c r="G1450" s="12" t="s">
        <v>64</v>
      </c>
      <c r="H1450" s="12" t="s">
        <v>57</v>
      </c>
      <c r="I1450" s="12" t="s">
        <v>69</v>
      </c>
      <c r="J1450" s="12">
        <v>322</v>
      </c>
      <c r="K1450" s="12">
        <v>460.46000000000004</v>
      </c>
      <c r="L1450" s="10"/>
    </row>
    <row r="1451" spans="1:12" ht="18" customHeight="1" x14ac:dyDescent="0.2">
      <c r="A1451" s="12" t="s">
        <v>59</v>
      </c>
      <c r="B1451" s="12">
        <v>2021</v>
      </c>
      <c r="C1451" s="12" t="s">
        <v>2</v>
      </c>
      <c r="D1451" s="12" t="s">
        <v>53</v>
      </c>
      <c r="E1451" s="12" t="s">
        <v>67</v>
      </c>
      <c r="F1451" s="12" t="s">
        <v>68</v>
      </c>
      <c r="G1451" s="12" t="s">
        <v>64</v>
      </c>
      <c r="H1451" s="12" t="s">
        <v>66</v>
      </c>
      <c r="I1451" s="12" t="s">
        <v>69</v>
      </c>
      <c r="J1451" s="12">
        <v>822</v>
      </c>
      <c r="K1451" s="12">
        <v>1175.46</v>
      </c>
      <c r="L1451" s="10"/>
    </row>
    <row r="1452" spans="1:12" ht="18" customHeight="1" x14ac:dyDescent="0.2">
      <c r="A1452" s="12" t="s">
        <v>59</v>
      </c>
      <c r="B1452" s="12">
        <v>2021</v>
      </c>
      <c r="C1452" s="12" t="s">
        <v>2</v>
      </c>
      <c r="D1452" s="12" t="s">
        <v>53</v>
      </c>
      <c r="E1452" s="12" t="s">
        <v>67</v>
      </c>
      <c r="F1452" s="12" t="s">
        <v>68</v>
      </c>
      <c r="G1452" s="12" t="s">
        <v>64</v>
      </c>
      <c r="H1452" s="12" t="s">
        <v>66</v>
      </c>
      <c r="I1452" s="12" t="s">
        <v>69</v>
      </c>
      <c r="J1452" s="12">
        <v>855</v>
      </c>
      <c r="K1452" s="12">
        <v>1222.6500000000001</v>
      </c>
      <c r="L1452" s="10"/>
    </row>
    <row r="1453" spans="1:12" ht="18" customHeight="1" x14ac:dyDescent="0.2">
      <c r="A1453" s="12" t="s">
        <v>62</v>
      </c>
      <c r="B1453" s="12">
        <v>2021</v>
      </c>
      <c r="C1453" s="12" t="s">
        <v>2</v>
      </c>
      <c r="D1453" s="12" t="s">
        <v>53</v>
      </c>
      <c r="E1453" s="12" t="s">
        <v>67</v>
      </c>
      <c r="F1453" s="12" t="s">
        <v>68</v>
      </c>
      <c r="G1453" s="12" t="s">
        <v>64</v>
      </c>
      <c r="H1453" s="12" t="s">
        <v>66</v>
      </c>
      <c r="I1453" s="12" t="s">
        <v>69</v>
      </c>
      <c r="J1453" s="12">
        <v>147</v>
      </c>
      <c r="K1453" s="12">
        <v>526.24</v>
      </c>
      <c r="L1453" s="10"/>
    </row>
    <row r="1454" spans="1:12" ht="18" customHeight="1" x14ac:dyDescent="0.2">
      <c r="A1454" s="12" t="s">
        <v>59</v>
      </c>
      <c r="B1454" s="12">
        <v>2021</v>
      </c>
      <c r="C1454" s="12" t="s">
        <v>2</v>
      </c>
      <c r="D1454" s="12" t="s">
        <v>53</v>
      </c>
      <c r="E1454" s="12" t="s">
        <v>67</v>
      </c>
      <c r="F1454" s="12" t="s">
        <v>68</v>
      </c>
      <c r="G1454" s="12" t="s">
        <v>64</v>
      </c>
      <c r="H1454" s="12" t="s">
        <v>66</v>
      </c>
      <c r="I1454" s="12" t="s">
        <v>69</v>
      </c>
      <c r="J1454" s="12">
        <v>321</v>
      </c>
      <c r="K1454" s="12">
        <v>459.03</v>
      </c>
      <c r="L1454" s="10"/>
    </row>
    <row r="1455" spans="1:12" ht="18" customHeight="1" x14ac:dyDescent="0.2">
      <c r="A1455" s="12" t="s">
        <v>59</v>
      </c>
      <c r="B1455" s="12">
        <v>2021</v>
      </c>
      <c r="C1455" s="12" t="s">
        <v>2</v>
      </c>
      <c r="D1455" s="12" t="s">
        <v>53</v>
      </c>
      <c r="E1455" s="12" t="s">
        <v>67</v>
      </c>
      <c r="F1455" s="12" t="s">
        <v>68</v>
      </c>
      <c r="G1455" s="12" t="s">
        <v>64</v>
      </c>
      <c r="H1455" s="12" t="s">
        <v>66</v>
      </c>
      <c r="I1455" s="12" t="s">
        <v>69</v>
      </c>
      <c r="J1455" s="12">
        <v>349</v>
      </c>
      <c r="K1455" s="12">
        <v>499.07</v>
      </c>
      <c r="L1455" s="10"/>
    </row>
    <row r="1456" spans="1:12" ht="18" customHeight="1" x14ac:dyDescent="0.2">
      <c r="A1456" s="12" t="s">
        <v>59</v>
      </c>
      <c r="B1456" s="12">
        <v>2021</v>
      </c>
      <c r="C1456" s="12" t="s">
        <v>2</v>
      </c>
      <c r="D1456" s="12" t="s">
        <v>53</v>
      </c>
      <c r="E1456" s="12" t="s">
        <v>67</v>
      </c>
      <c r="F1456" s="12" t="s">
        <v>68</v>
      </c>
      <c r="G1456" s="12" t="s">
        <v>64</v>
      </c>
      <c r="H1456" s="12" t="s">
        <v>66</v>
      </c>
      <c r="I1456" s="12" t="s">
        <v>69</v>
      </c>
      <c r="J1456" s="12">
        <v>151</v>
      </c>
      <c r="K1456" s="12">
        <v>215.93</v>
      </c>
      <c r="L1456" s="10"/>
    </row>
    <row r="1457" spans="1:12" ht="18" customHeight="1" x14ac:dyDescent="0.2">
      <c r="A1457" s="12" t="s">
        <v>52</v>
      </c>
      <c r="B1457" s="12">
        <v>2021</v>
      </c>
      <c r="C1457" s="12" t="s">
        <v>2</v>
      </c>
      <c r="D1457" s="12" t="s">
        <v>53</v>
      </c>
      <c r="E1457" s="12" t="s">
        <v>67</v>
      </c>
      <c r="F1457" s="12" t="s">
        <v>68</v>
      </c>
      <c r="G1457" s="12" t="s">
        <v>64</v>
      </c>
      <c r="H1457" s="12" t="s">
        <v>66</v>
      </c>
      <c r="I1457" s="12" t="s">
        <v>69</v>
      </c>
      <c r="J1457" s="12">
        <v>319</v>
      </c>
      <c r="K1457" s="12">
        <v>456.16999999999996</v>
      </c>
      <c r="L1457" s="10"/>
    </row>
    <row r="1458" spans="1:12" ht="18" customHeight="1" x14ac:dyDescent="0.2">
      <c r="A1458" s="12" t="s">
        <v>61</v>
      </c>
      <c r="B1458" s="12">
        <v>2021</v>
      </c>
      <c r="C1458" s="12" t="s">
        <v>2</v>
      </c>
      <c r="D1458" s="12" t="s">
        <v>53</v>
      </c>
      <c r="E1458" s="12" t="s">
        <v>67</v>
      </c>
      <c r="F1458" s="12" t="s">
        <v>68</v>
      </c>
      <c r="G1458" s="12" t="s">
        <v>64</v>
      </c>
      <c r="H1458" s="12" t="s">
        <v>66</v>
      </c>
      <c r="I1458" s="12" t="s">
        <v>69</v>
      </c>
      <c r="J1458" s="12">
        <v>831</v>
      </c>
      <c r="K1458" s="12">
        <v>1188.33</v>
      </c>
      <c r="L1458" s="10"/>
    </row>
    <row r="1459" spans="1:12" ht="18" customHeight="1" x14ac:dyDescent="0.2">
      <c r="A1459" s="12" t="s">
        <v>59</v>
      </c>
      <c r="B1459" s="12">
        <v>2021</v>
      </c>
      <c r="C1459" s="12" t="s">
        <v>2</v>
      </c>
      <c r="D1459" s="12" t="s">
        <v>53</v>
      </c>
      <c r="E1459" s="12" t="s">
        <v>67</v>
      </c>
      <c r="F1459" s="12" t="s">
        <v>68</v>
      </c>
      <c r="G1459" s="12" t="s">
        <v>64</v>
      </c>
      <c r="H1459" s="12" t="s">
        <v>66</v>
      </c>
      <c r="I1459" s="12" t="s">
        <v>69</v>
      </c>
      <c r="J1459" s="12">
        <v>864</v>
      </c>
      <c r="K1459" s="12">
        <v>1235.52</v>
      </c>
      <c r="L1459" s="10"/>
    </row>
    <row r="1460" spans="1:12" ht="18" customHeight="1" x14ac:dyDescent="0.2">
      <c r="A1460" s="12" t="s">
        <v>63</v>
      </c>
      <c r="B1460" s="12">
        <v>2021</v>
      </c>
      <c r="C1460" s="12" t="s">
        <v>2</v>
      </c>
      <c r="D1460" s="12" t="s">
        <v>53</v>
      </c>
      <c r="E1460" s="12" t="s">
        <v>67</v>
      </c>
      <c r="F1460" s="12" t="s">
        <v>68</v>
      </c>
      <c r="G1460" s="12" t="s">
        <v>64</v>
      </c>
      <c r="H1460" s="12" t="s">
        <v>66</v>
      </c>
      <c r="I1460" s="12" t="s">
        <v>69</v>
      </c>
      <c r="J1460" s="12">
        <v>323</v>
      </c>
      <c r="K1460" s="12">
        <v>461.89</v>
      </c>
      <c r="L1460" s="10"/>
    </row>
    <row r="1461" spans="1:12" ht="18" customHeight="1" x14ac:dyDescent="0.2">
      <c r="A1461" s="12" t="s">
        <v>59</v>
      </c>
      <c r="B1461" s="12">
        <v>2021</v>
      </c>
      <c r="C1461" s="12" t="s">
        <v>4</v>
      </c>
      <c r="D1461" s="12" t="s">
        <v>53</v>
      </c>
      <c r="E1461" s="12" t="s">
        <v>67</v>
      </c>
      <c r="F1461" s="12" t="s">
        <v>68</v>
      </c>
      <c r="G1461" s="12" t="s">
        <v>64</v>
      </c>
      <c r="H1461" s="12" t="s">
        <v>66</v>
      </c>
      <c r="I1461" s="12" t="s">
        <v>69</v>
      </c>
      <c r="J1461" s="12">
        <v>338</v>
      </c>
      <c r="K1461" s="12">
        <v>483.34000000000003</v>
      </c>
      <c r="L1461" s="10"/>
    </row>
    <row r="1462" spans="1:12" ht="18" customHeight="1" x14ac:dyDescent="0.2">
      <c r="A1462" s="12" t="s">
        <v>52</v>
      </c>
      <c r="B1462" s="12">
        <v>2021</v>
      </c>
      <c r="C1462" s="12" t="s">
        <v>4</v>
      </c>
      <c r="D1462" s="12" t="s">
        <v>53</v>
      </c>
      <c r="E1462" s="12" t="s">
        <v>67</v>
      </c>
      <c r="F1462" s="12" t="s">
        <v>68</v>
      </c>
      <c r="G1462" s="12" t="s">
        <v>64</v>
      </c>
      <c r="H1462" s="12" t="s">
        <v>66</v>
      </c>
      <c r="I1462" s="12" t="s">
        <v>69</v>
      </c>
      <c r="J1462" s="12">
        <v>140</v>
      </c>
      <c r="K1462" s="12">
        <v>200.2</v>
      </c>
      <c r="L1462" s="10"/>
    </row>
    <row r="1463" spans="1:12" ht="18" customHeight="1" x14ac:dyDescent="0.2">
      <c r="A1463" s="12" t="s">
        <v>52</v>
      </c>
      <c r="B1463" s="12">
        <v>2021</v>
      </c>
      <c r="C1463" s="12" t="s">
        <v>4</v>
      </c>
      <c r="D1463" s="12" t="s">
        <v>53</v>
      </c>
      <c r="E1463" s="12" t="s">
        <v>67</v>
      </c>
      <c r="F1463" s="12" t="s">
        <v>68</v>
      </c>
      <c r="G1463" s="12" t="s">
        <v>64</v>
      </c>
      <c r="H1463" s="12" t="s">
        <v>66</v>
      </c>
      <c r="I1463" s="12" t="s">
        <v>69</v>
      </c>
      <c r="J1463" s="12">
        <v>308</v>
      </c>
      <c r="K1463" s="12">
        <v>440.44</v>
      </c>
      <c r="L1463" s="10"/>
    </row>
    <row r="1464" spans="1:12" ht="18" customHeight="1" x14ac:dyDescent="0.2">
      <c r="A1464" s="12" t="s">
        <v>52</v>
      </c>
      <c r="B1464" s="12">
        <v>2021</v>
      </c>
      <c r="C1464" s="12" t="s">
        <v>4</v>
      </c>
      <c r="D1464" s="12" t="s">
        <v>53</v>
      </c>
      <c r="E1464" s="12" t="s">
        <v>67</v>
      </c>
      <c r="F1464" s="12" t="s">
        <v>68</v>
      </c>
      <c r="G1464" s="12" t="s">
        <v>64</v>
      </c>
      <c r="H1464" s="12" t="s">
        <v>66</v>
      </c>
      <c r="I1464" s="12" t="s">
        <v>69</v>
      </c>
      <c r="J1464" s="12">
        <v>136</v>
      </c>
      <c r="K1464" s="12">
        <v>194.48</v>
      </c>
      <c r="L1464" s="10"/>
    </row>
    <row r="1465" spans="1:12" ht="18" customHeight="1" x14ac:dyDescent="0.2">
      <c r="A1465" s="12" t="s">
        <v>61</v>
      </c>
      <c r="B1465" s="12">
        <v>2021</v>
      </c>
      <c r="C1465" s="12" t="s">
        <v>4</v>
      </c>
      <c r="D1465" s="12" t="s">
        <v>53</v>
      </c>
      <c r="E1465" s="12" t="s">
        <v>67</v>
      </c>
      <c r="F1465" s="12" t="s">
        <v>68</v>
      </c>
      <c r="G1465" s="12" t="s">
        <v>64</v>
      </c>
      <c r="H1465" s="12" t="s">
        <v>66</v>
      </c>
      <c r="I1465" s="12" t="s">
        <v>69</v>
      </c>
      <c r="J1465" s="12">
        <v>310</v>
      </c>
      <c r="K1465" s="12">
        <v>443.3</v>
      </c>
      <c r="L1465" s="10"/>
    </row>
    <row r="1466" spans="1:12" ht="18" customHeight="1" x14ac:dyDescent="0.2">
      <c r="A1466" s="12" t="s">
        <v>61</v>
      </c>
      <c r="B1466" s="12">
        <v>2021</v>
      </c>
      <c r="C1466" s="12" t="s">
        <v>4</v>
      </c>
      <c r="D1466" s="12" t="s">
        <v>53</v>
      </c>
      <c r="E1466" s="12" t="s">
        <v>67</v>
      </c>
      <c r="F1466" s="12" t="s">
        <v>68</v>
      </c>
      <c r="G1466" s="12" t="s">
        <v>64</v>
      </c>
      <c r="H1466" s="12" t="s">
        <v>66</v>
      </c>
      <c r="I1466" s="12" t="s">
        <v>69</v>
      </c>
      <c r="J1466" s="12">
        <v>824</v>
      </c>
      <c r="K1466" s="12">
        <v>1178.32</v>
      </c>
      <c r="L1466" s="10"/>
    </row>
    <row r="1467" spans="1:12" ht="18" customHeight="1" x14ac:dyDescent="0.2">
      <c r="A1467" s="12" t="s">
        <v>52</v>
      </c>
      <c r="B1467" s="12">
        <v>2021</v>
      </c>
      <c r="C1467" s="12" t="s">
        <v>4</v>
      </c>
      <c r="D1467" s="12" t="s">
        <v>53</v>
      </c>
      <c r="E1467" s="12" t="s">
        <v>67</v>
      </c>
      <c r="F1467" s="12" t="s">
        <v>68</v>
      </c>
      <c r="G1467" s="12" t="s">
        <v>64</v>
      </c>
      <c r="H1467" s="12" t="s">
        <v>66</v>
      </c>
      <c r="I1467" s="12" t="s">
        <v>69</v>
      </c>
      <c r="J1467" s="12">
        <v>857</v>
      </c>
      <c r="K1467" s="12">
        <v>1225.51</v>
      </c>
      <c r="L1467" s="10"/>
    </row>
    <row r="1468" spans="1:12" ht="18" customHeight="1" x14ac:dyDescent="0.2">
      <c r="A1468" s="12" t="s">
        <v>59</v>
      </c>
      <c r="B1468" s="12">
        <v>2021</v>
      </c>
      <c r="C1468" s="12" t="s">
        <v>4</v>
      </c>
      <c r="D1468" s="12" t="s">
        <v>53</v>
      </c>
      <c r="E1468" s="12" t="s">
        <v>67</v>
      </c>
      <c r="F1468" s="12" t="s">
        <v>68</v>
      </c>
      <c r="G1468" s="12" t="s">
        <v>64</v>
      </c>
      <c r="H1468" s="12" t="s">
        <v>66</v>
      </c>
      <c r="I1468" s="12" t="s">
        <v>69</v>
      </c>
      <c r="J1468" s="12">
        <v>910</v>
      </c>
      <c r="K1468" s="12">
        <v>1301.3</v>
      </c>
      <c r="L1468" s="10"/>
    </row>
    <row r="1469" spans="1:12" ht="18" customHeight="1" x14ac:dyDescent="0.2">
      <c r="A1469" s="12" t="s">
        <v>59</v>
      </c>
      <c r="B1469" s="12">
        <v>2021</v>
      </c>
      <c r="C1469" s="12" t="s">
        <v>4</v>
      </c>
      <c r="D1469" s="12" t="s">
        <v>53</v>
      </c>
      <c r="E1469" s="12" t="s">
        <v>67</v>
      </c>
      <c r="F1469" s="12" t="s">
        <v>68</v>
      </c>
      <c r="G1469" s="12" t="s">
        <v>64</v>
      </c>
      <c r="H1469" s="12" t="s">
        <v>66</v>
      </c>
      <c r="I1469" s="12" t="s">
        <v>69</v>
      </c>
      <c r="J1469" s="12">
        <v>863</v>
      </c>
      <c r="K1469" s="12">
        <v>526.24</v>
      </c>
      <c r="L1469" s="10"/>
    </row>
    <row r="1470" spans="1:12" ht="18" customHeight="1" x14ac:dyDescent="0.2">
      <c r="A1470" s="12" t="s">
        <v>61</v>
      </c>
      <c r="B1470" s="12">
        <v>2021</v>
      </c>
      <c r="C1470" s="12" t="s">
        <v>4</v>
      </c>
      <c r="D1470" s="12" t="s">
        <v>53</v>
      </c>
      <c r="E1470" s="12" t="s">
        <v>67</v>
      </c>
      <c r="F1470" s="12" t="s">
        <v>68</v>
      </c>
      <c r="G1470" s="12" t="s">
        <v>64</v>
      </c>
      <c r="H1470" s="12" t="s">
        <v>66</v>
      </c>
      <c r="I1470" s="12" t="s">
        <v>69</v>
      </c>
      <c r="J1470" s="12">
        <v>309</v>
      </c>
      <c r="K1470" s="12">
        <v>441.87</v>
      </c>
      <c r="L1470" s="10"/>
    </row>
    <row r="1471" spans="1:12" ht="18" customHeight="1" x14ac:dyDescent="0.2">
      <c r="A1471" s="12" t="s">
        <v>61</v>
      </c>
      <c r="B1471" s="12">
        <v>2021</v>
      </c>
      <c r="C1471" s="12" t="s">
        <v>4</v>
      </c>
      <c r="D1471" s="12" t="s">
        <v>53</v>
      </c>
      <c r="E1471" s="12" t="s">
        <v>67</v>
      </c>
      <c r="F1471" s="12" t="s">
        <v>68</v>
      </c>
      <c r="G1471" s="12" t="s">
        <v>64</v>
      </c>
      <c r="H1471" s="12" t="s">
        <v>66</v>
      </c>
      <c r="I1471" s="12" t="s">
        <v>69</v>
      </c>
      <c r="J1471" s="12">
        <v>337</v>
      </c>
      <c r="K1471" s="12">
        <v>481.90999999999997</v>
      </c>
      <c r="L1471" s="10"/>
    </row>
    <row r="1472" spans="1:12" ht="18" customHeight="1" x14ac:dyDescent="0.2">
      <c r="A1472" s="12" t="s">
        <v>62</v>
      </c>
      <c r="B1472" s="12">
        <v>2021</v>
      </c>
      <c r="C1472" s="12" t="s">
        <v>4</v>
      </c>
      <c r="D1472" s="12" t="s">
        <v>53</v>
      </c>
      <c r="E1472" s="12" t="s">
        <v>67</v>
      </c>
      <c r="F1472" s="12" t="s">
        <v>68</v>
      </c>
      <c r="G1472" s="12" t="s">
        <v>64</v>
      </c>
      <c r="H1472" s="12" t="s">
        <v>66</v>
      </c>
      <c r="I1472" s="12" t="s">
        <v>69</v>
      </c>
      <c r="J1472" s="12">
        <v>139</v>
      </c>
      <c r="K1472" s="12">
        <v>198.76999999999998</v>
      </c>
      <c r="L1472" s="10"/>
    </row>
    <row r="1473" spans="1:12" ht="18" customHeight="1" x14ac:dyDescent="0.2">
      <c r="A1473" s="12" t="s">
        <v>52</v>
      </c>
      <c r="B1473" s="12">
        <v>2021</v>
      </c>
      <c r="C1473" s="12" t="s">
        <v>4</v>
      </c>
      <c r="D1473" s="12" t="s">
        <v>53</v>
      </c>
      <c r="E1473" s="12" t="s">
        <v>67</v>
      </c>
      <c r="F1473" s="12" t="s">
        <v>68</v>
      </c>
      <c r="G1473" s="12" t="s">
        <v>64</v>
      </c>
      <c r="H1473" s="12" t="s">
        <v>66</v>
      </c>
      <c r="I1473" s="12" t="s">
        <v>69</v>
      </c>
      <c r="J1473" s="12">
        <v>833</v>
      </c>
      <c r="K1473" s="12">
        <v>1191.19</v>
      </c>
      <c r="L1473" s="10"/>
    </row>
    <row r="1474" spans="1:12" ht="18" customHeight="1" x14ac:dyDescent="0.2">
      <c r="A1474" s="12" t="s">
        <v>59</v>
      </c>
      <c r="B1474" s="12">
        <v>2021</v>
      </c>
      <c r="C1474" s="12" t="s">
        <v>4</v>
      </c>
      <c r="D1474" s="12" t="s">
        <v>53</v>
      </c>
      <c r="E1474" s="12" t="s">
        <v>67</v>
      </c>
      <c r="F1474" s="12" t="s">
        <v>68</v>
      </c>
      <c r="G1474" s="12" t="s">
        <v>64</v>
      </c>
      <c r="H1474" s="12" t="s">
        <v>66</v>
      </c>
      <c r="I1474" s="12" t="s">
        <v>69</v>
      </c>
      <c r="J1474" s="12">
        <v>866</v>
      </c>
      <c r="K1474" s="12">
        <v>1238.3800000000001</v>
      </c>
      <c r="L1474" s="10"/>
    </row>
    <row r="1475" spans="1:12" ht="18" customHeight="1" x14ac:dyDescent="0.2">
      <c r="A1475" s="12" t="s">
        <v>59</v>
      </c>
      <c r="B1475" s="12">
        <v>2021</v>
      </c>
      <c r="C1475" s="12" t="s">
        <v>4</v>
      </c>
      <c r="D1475" s="12" t="s">
        <v>53</v>
      </c>
      <c r="E1475" s="12" t="s">
        <v>67</v>
      </c>
      <c r="F1475" s="12" t="s">
        <v>68</v>
      </c>
      <c r="G1475" s="12" t="s">
        <v>64</v>
      </c>
      <c r="H1475" s="12" t="s">
        <v>66</v>
      </c>
      <c r="I1475" s="12" t="s">
        <v>69</v>
      </c>
      <c r="J1475" s="12">
        <v>311</v>
      </c>
      <c r="K1475" s="12">
        <v>444.73</v>
      </c>
      <c r="L1475" s="10"/>
    </row>
    <row r="1476" spans="1:12" ht="18" customHeight="1" x14ac:dyDescent="0.2">
      <c r="A1476" s="12" t="s">
        <v>59</v>
      </c>
      <c r="B1476" s="12">
        <v>2021</v>
      </c>
      <c r="C1476" s="12" t="s">
        <v>10</v>
      </c>
      <c r="D1476" s="12" t="s">
        <v>65</v>
      </c>
      <c r="E1476" s="12" t="s">
        <v>67</v>
      </c>
      <c r="F1476" s="12" t="s">
        <v>68</v>
      </c>
      <c r="G1476" s="12" t="s">
        <v>64</v>
      </c>
      <c r="H1476" s="12" t="s">
        <v>66</v>
      </c>
      <c r="I1476" s="12" t="s">
        <v>69</v>
      </c>
      <c r="J1476" s="12">
        <v>350</v>
      </c>
      <c r="K1476" s="12">
        <v>500.5</v>
      </c>
      <c r="L1476" s="10"/>
    </row>
    <row r="1477" spans="1:12" ht="18" customHeight="1" x14ac:dyDescent="0.2">
      <c r="A1477" s="12" t="s">
        <v>52</v>
      </c>
      <c r="B1477" s="12">
        <v>2021</v>
      </c>
      <c r="C1477" s="12" t="s">
        <v>10</v>
      </c>
      <c r="D1477" s="12" t="s">
        <v>65</v>
      </c>
      <c r="E1477" s="12" t="s">
        <v>67</v>
      </c>
      <c r="F1477" s="12" t="s">
        <v>68</v>
      </c>
      <c r="G1477" s="12" t="s">
        <v>64</v>
      </c>
      <c r="H1477" s="12" t="s">
        <v>66</v>
      </c>
      <c r="I1477" s="12" t="s">
        <v>69</v>
      </c>
      <c r="J1477" s="12">
        <v>304</v>
      </c>
      <c r="K1477" s="12">
        <v>434.72</v>
      </c>
      <c r="L1477" s="10"/>
    </row>
    <row r="1478" spans="1:12" ht="18" customHeight="1" x14ac:dyDescent="0.2">
      <c r="A1478" s="12" t="s">
        <v>52</v>
      </c>
      <c r="B1478" s="12">
        <v>2021</v>
      </c>
      <c r="C1478" s="12" t="s">
        <v>10</v>
      </c>
      <c r="D1478" s="12" t="s">
        <v>65</v>
      </c>
      <c r="E1478" s="12" t="s">
        <v>67</v>
      </c>
      <c r="F1478" s="12" t="s">
        <v>68</v>
      </c>
      <c r="G1478" s="12" t="s">
        <v>64</v>
      </c>
      <c r="H1478" s="12" t="s">
        <v>66</v>
      </c>
      <c r="I1478" s="12" t="s">
        <v>69</v>
      </c>
      <c r="J1478" s="12">
        <v>352</v>
      </c>
      <c r="K1478" s="12">
        <v>503.36</v>
      </c>
      <c r="L1478" s="10"/>
    </row>
    <row r="1479" spans="1:12" ht="18" customHeight="1" x14ac:dyDescent="0.2">
      <c r="A1479" s="12" t="s">
        <v>52</v>
      </c>
      <c r="B1479" s="12">
        <v>2021</v>
      </c>
      <c r="C1479" s="12" t="s">
        <v>10</v>
      </c>
      <c r="D1479" s="12" t="s">
        <v>65</v>
      </c>
      <c r="E1479" s="12" t="s">
        <v>67</v>
      </c>
      <c r="F1479" s="12" t="s">
        <v>68</v>
      </c>
      <c r="G1479" s="12" t="s">
        <v>64</v>
      </c>
      <c r="H1479" s="12" t="s">
        <v>66</v>
      </c>
      <c r="I1479" s="12" t="s">
        <v>69</v>
      </c>
      <c r="J1479" s="12">
        <v>829</v>
      </c>
      <c r="K1479" s="12">
        <v>1185.47</v>
      </c>
      <c r="L1479" s="10"/>
    </row>
    <row r="1480" spans="1:12" ht="18" customHeight="1" x14ac:dyDescent="0.2">
      <c r="A1480" s="12" t="s">
        <v>59</v>
      </c>
      <c r="B1480" s="12">
        <v>2021</v>
      </c>
      <c r="C1480" s="12" t="s">
        <v>10</v>
      </c>
      <c r="D1480" s="12" t="s">
        <v>65</v>
      </c>
      <c r="E1480" s="12" t="s">
        <v>67</v>
      </c>
      <c r="F1480" s="12" t="s">
        <v>68</v>
      </c>
      <c r="G1480" s="12" t="s">
        <v>64</v>
      </c>
      <c r="H1480" s="12" t="s">
        <v>66</v>
      </c>
      <c r="I1480" s="12" t="s">
        <v>69</v>
      </c>
      <c r="J1480" s="12">
        <v>862</v>
      </c>
      <c r="K1480" s="12">
        <v>1232.6599999999999</v>
      </c>
      <c r="L1480" s="10"/>
    </row>
    <row r="1481" spans="1:12" ht="18" customHeight="1" x14ac:dyDescent="0.2">
      <c r="A1481" s="12" t="s">
        <v>52</v>
      </c>
      <c r="B1481" s="12">
        <v>2021</v>
      </c>
      <c r="C1481" s="12" t="s">
        <v>10</v>
      </c>
      <c r="D1481" s="12" t="s">
        <v>65</v>
      </c>
      <c r="E1481" s="12" t="s">
        <v>67</v>
      </c>
      <c r="F1481" s="12" t="s">
        <v>68</v>
      </c>
      <c r="G1481" s="12" t="s">
        <v>64</v>
      </c>
      <c r="H1481" s="12" t="s">
        <v>66</v>
      </c>
      <c r="I1481" s="12" t="s">
        <v>69</v>
      </c>
      <c r="J1481" s="12">
        <v>918</v>
      </c>
      <c r="K1481" s="12">
        <v>1312.74</v>
      </c>
      <c r="L1481" s="10"/>
    </row>
    <row r="1482" spans="1:12" ht="18" customHeight="1" x14ac:dyDescent="0.2">
      <c r="A1482" s="12" t="s">
        <v>52</v>
      </c>
      <c r="B1482" s="12">
        <v>2021</v>
      </c>
      <c r="C1482" s="12" t="s">
        <v>10</v>
      </c>
      <c r="D1482" s="12" t="s">
        <v>65</v>
      </c>
      <c r="E1482" s="12" t="s">
        <v>67</v>
      </c>
      <c r="F1482" s="12" t="s">
        <v>68</v>
      </c>
      <c r="G1482" s="12" t="s">
        <v>64</v>
      </c>
      <c r="H1482" s="12" t="s">
        <v>66</v>
      </c>
      <c r="I1482" s="12" t="s">
        <v>69</v>
      </c>
      <c r="J1482" s="12">
        <v>919</v>
      </c>
      <c r="K1482" s="12">
        <v>1314.17</v>
      </c>
      <c r="L1482" s="10"/>
    </row>
    <row r="1483" spans="1:12" ht="18" customHeight="1" x14ac:dyDescent="0.2">
      <c r="A1483" s="12" t="s">
        <v>59</v>
      </c>
      <c r="B1483" s="12">
        <v>2021</v>
      </c>
      <c r="C1483" s="12" t="s">
        <v>10</v>
      </c>
      <c r="D1483" s="12" t="s">
        <v>65</v>
      </c>
      <c r="E1483" s="12" t="s">
        <v>67</v>
      </c>
      <c r="F1483" s="12" t="s">
        <v>68</v>
      </c>
      <c r="G1483" s="12" t="s">
        <v>64</v>
      </c>
      <c r="H1483" s="12" t="s">
        <v>66</v>
      </c>
      <c r="I1483" s="12" t="s">
        <v>69</v>
      </c>
      <c r="J1483" s="12">
        <v>920</v>
      </c>
      <c r="K1483" s="12">
        <v>1315.6</v>
      </c>
      <c r="L1483" s="10"/>
    </row>
    <row r="1484" spans="1:12" ht="18" customHeight="1" x14ac:dyDescent="0.2">
      <c r="A1484" s="12" t="s">
        <v>59</v>
      </c>
      <c r="B1484" s="12">
        <v>2021</v>
      </c>
      <c r="C1484" s="12" t="s">
        <v>10</v>
      </c>
      <c r="D1484" s="12" t="s">
        <v>65</v>
      </c>
      <c r="E1484" s="12" t="s">
        <v>67</v>
      </c>
      <c r="F1484" s="12" t="s">
        <v>68</v>
      </c>
      <c r="G1484" s="12" t="s">
        <v>64</v>
      </c>
      <c r="H1484" s="12" t="s">
        <v>66</v>
      </c>
      <c r="I1484" s="12" t="s">
        <v>69</v>
      </c>
      <c r="J1484" s="12">
        <v>869</v>
      </c>
      <c r="K1484" s="12">
        <v>526.24</v>
      </c>
      <c r="L1484" s="10"/>
    </row>
    <row r="1485" spans="1:12" ht="18" customHeight="1" x14ac:dyDescent="0.2">
      <c r="A1485" s="12" t="s">
        <v>59</v>
      </c>
      <c r="B1485" s="12">
        <v>2021</v>
      </c>
      <c r="C1485" s="12" t="s">
        <v>10</v>
      </c>
      <c r="D1485" s="12" t="s">
        <v>65</v>
      </c>
      <c r="E1485" s="12" t="s">
        <v>67</v>
      </c>
      <c r="F1485" s="12" t="s">
        <v>68</v>
      </c>
      <c r="G1485" s="12" t="s">
        <v>64</v>
      </c>
      <c r="H1485" s="12" t="s">
        <v>66</v>
      </c>
      <c r="I1485" s="12" t="s">
        <v>69</v>
      </c>
      <c r="J1485" s="12">
        <v>351</v>
      </c>
      <c r="K1485" s="12">
        <v>501.93</v>
      </c>
      <c r="L1485" s="10"/>
    </row>
    <row r="1486" spans="1:12" ht="18" customHeight="1" x14ac:dyDescent="0.2">
      <c r="A1486" s="12" t="s">
        <v>52</v>
      </c>
      <c r="B1486" s="12">
        <v>2021</v>
      </c>
      <c r="C1486" s="12" t="s">
        <v>10</v>
      </c>
      <c r="D1486" s="12" t="s">
        <v>65</v>
      </c>
      <c r="E1486" s="12" t="s">
        <v>67</v>
      </c>
      <c r="F1486" s="12" t="s">
        <v>68</v>
      </c>
      <c r="G1486" s="12" t="s">
        <v>64</v>
      </c>
      <c r="H1486" s="12" t="s">
        <v>66</v>
      </c>
      <c r="I1486" s="12" t="s">
        <v>69</v>
      </c>
      <c r="J1486" s="12">
        <v>261</v>
      </c>
      <c r="K1486" s="12">
        <v>373.23</v>
      </c>
      <c r="L1486" s="10"/>
    </row>
    <row r="1487" spans="1:12" ht="18" customHeight="1" x14ac:dyDescent="0.2">
      <c r="A1487" s="12" t="s">
        <v>52</v>
      </c>
      <c r="B1487" s="12">
        <v>2021</v>
      </c>
      <c r="C1487" s="12" t="s">
        <v>10</v>
      </c>
      <c r="D1487" s="12" t="s">
        <v>65</v>
      </c>
      <c r="E1487" s="12" t="s">
        <v>67</v>
      </c>
      <c r="F1487" s="12" t="s">
        <v>68</v>
      </c>
      <c r="G1487" s="12" t="s">
        <v>64</v>
      </c>
      <c r="H1487" s="12" t="s">
        <v>66</v>
      </c>
      <c r="I1487" s="12" t="s">
        <v>69</v>
      </c>
      <c r="J1487" s="12">
        <v>255</v>
      </c>
      <c r="K1487" s="12">
        <v>364.65</v>
      </c>
      <c r="L1487" s="10"/>
    </row>
    <row r="1488" spans="1:12" ht="18" customHeight="1" x14ac:dyDescent="0.2">
      <c r="A1488" s="12" t="s">
        <v>52</v>
      </c>
      <c r="B1488" s="12">
        <v>2021</v>
      </c>
      <c r="C1488" s="12" t="s">
        <v>10</v>
      </c>
      <c r="D1488" s="12" t="s">
        <v>65</v>
      </c>
      <c r="E1488" s="12" t="s">
        <v>67</v>
      </c>
      <c r="F1488" s="12" t="s">
        <v>68</v>
      </c>
      <c r="G1488" s="12" t="s">
        <v>64</v>
      </c>
      <c r="H1488" s="12" t="s">
        <v>66</v>
      </c>
      <c r="I1488" s="12" t="s">
        <v>69</v>
      </c>
      <c r="J1488" s="12">
        <v>307</v>
      </c>
      <c r="K1488" s="12">
        <v>439.01</v>
      </c>
      <c r="L1488" s="10"/>
    </row>
    <row r="1489" spans="1:12" ht="18" customHeight="1" x14ac:dyDescent="0.2">
      <c r="A1489" s="12" t="s">
        <v>52</v>
      </c>
      <c r="B1489" s="12">
        <v>2021</v>
      </c>
      <c r="C1489" s="12" t="s">
        <v>10</v>
      </c>
      <c r="D1489" s="12" t="s">
        <v>65</v>
      </c>
      <c r="E1489" s="12" t="s">
        <v>67</v>
      </c>
      <c r="F1489" s="12" t="s">
        <v>68</v>
      </c>
      <c r="G1489" s="12" t="s">
        <v>64</v>
      </c>
      <c r="H1489" s="12" t="s">
        <v>66</v>
      </c>
      <c r="I1489" s="12" t="s">
        <v>69</v>
      </c>
      <c r="J1489" s="12">
        <v>838</v>
      </c>
      <c r="K1489" s="12">
        <v>1198.3399999999999</v>
      </c>
      <c r="L1489" s="10"/>
    </row>
    <row r="1490" spans="1:12" ht="18" customHeight="1" x14ac:dyDescent="0.2">
      <c r="A1490" s="12" t="s">
        <v>59</v>
      </c>
      <c r="B1490" s="12">
        <v>2021</v>
      </c>
      <c r="C1490" s="12" t="s">
        <v>10</v>
      </c>
      <c r="D1490" s="12" t="s">
        <v>65</v>
      </c>
      <c r="E1490" s="12" t="s">
        <v>67</v>
      </c>
      <c r="F1490" s="12" t="s">
        <v>68</v>
      </c>
      <c r="G1490" s="12" t="s">
        <v>64</v>
      </c>
      <c r="H1490" s="12" t="s">
        <v>66</v>
      </c>
      <c r="I1490" s="12" t="s">
        <v>69</v>
      </c>
      <c r="J1490" s="12">
        <v>871</v>
      </c>
      <c r="K1490" s="12">
        <v>1245.53</v>
      </c>
      <c r="L1490" s="10"/>
    </row>
    <row r="1491" spans="1:12" ht="18" customHeight="1" x14ac:dyDescent="0.2">
      <c r="A1491" s="12" t="s">
        <v>59</v>
      </c>
      <c r="B1491" s="12">
        <v>2021</v>
      </c>
      <c r="C1491" s="12" t="s">
        <v>9</v>
      </c>
      <c r="D1491" s="12" t="s">
        <v>65</v>
      </c>
      <c r="E1491" s="12" t="s">
        <v>67</v>
      </c>
      <c r="F1491" s="12" t="s">
        <v>68</v>
      </c>
      <c r="G1491" s="12" t="s">
        <v>64</v>
      </c>
      <c r="H1491" s="12" t="s">
        <v>66</v>
      </c>
      <c r="I1491" s="12" t="s">
        <v>69</v>
      </c>
      <c r="J1491" s="12">
        <v>308</v>
      </c>
      <c r="K1491" s="12">
        <v>440.44</v>
      </c>
      <c r="L1491" s="10"/>
    </row>
    <row r="1492" spans="1:12" ht="18" customHeight="1" x14ac:dyDescent="0.2">
      <c r="A1492" s="12" t="s">
        <v>63</v>
      </c>
      <c r="B1492" s="12">
        <v>2021</v>
      </c>
      <c r="C1492" s="12" t="s">
        <v>9</v>
      </c>
      <c r="D1492" s="12" t="s">
        <v>65</v>
      </c>
      <c r="E1492" s="12" t="s">
        <v>67</v>
      </c>
      <c r="F1492" s="12" t="s">
        <v>68</v>
      </c>
      <c r="G1492" s="12" t="s">
        <v>64</v>
      </c>
      <c r="H1492" s="12" t="s">
        <v>66</v>
      </c>
      <c r="I1492" s="12" t="s">
        <v>69</v>
      </c>
      <c r="J1492" s="12">
        <v>356</v>
      </c>
      <c r="K1492" s="12">
        <v>509.08</v>
      </c>
      <c r="L1492" s="10"/>
    </row>
    <row r="1493" spans="1:12" ht="18" customHeight="1" x14ac:dyDescent="0.2">
      <c r="A1493" s="12" t="s">
        <v>59</v>
      </c>
      <c r="B1493" s="12">
        <v>2021</v>
      </c>
      <c r="C1493" s="12" t="s">
        <v>9</v>
      </c>
      <c r="D1493" s="12" t="s">
        <v>65</v>
      </c>
      <c r="E1493" s="12" t="s">
        <v>67</v>
      </c>
      <c r="F1493" s="12" t="s">
        <v>68</v>
      </c>
      <c r="G1493" s="12" t="s">
        <v>64</v>
      </c>
      <c r="H1493" s="12" t="s">
        <v>66</v>
      </c>
      <c r="I1493" s="12" t="s">
        <v>69</v>
      </c>
      <c r="J1493" s="12">
        <v>310</v>
      </c>
      <c r="K1493" s="12">
        <v>443.3</v>
      </c>
      <c r="L1493" s="10"/>
    </row>
    <row r="1494" spans="1:12" ht="18" customHeight="1" x14ac:dyDescent="0.2">
      <c r="A1494" s="12" t="s">
        <v>52</v>
      </c>
      <c r="B1494" s="12">
        <v>2021</v>
      </c>
      <c r="C1494" s="12" t="s">
        <v>9</v>
      </c>
      <c r="D1494" s="12" t="s">
        <v>65</v>
      </c>
      <c r="E1494" s="12" t="s">
        <v>67</v>
      </c>
      <c r="F1494" s="12" t="s">
        <v>68</v>
      </c>
      <c r="G1494" s="12" t="s">
        <v>64</v>
      </c>
      <c r="H1494" s="12" t="s">
        <v>66</v>
      </c>
      <c r="I1494" s="12" t="s">
        <v>69</v>
      </c>
      <c r="J1494" s="12">
        <v>358</v>
      </c>
      <c r="K1494" s="12">
        <v>511.94</v>
      </c>
      <c r="L1494" s="10"/>
    </row>
    <row r="1495" spans="1:12" ht="18" customHeight="1" x14ac:dyDescent="0.2">
      <c r="A1495" s="12" t="s">
        <v>52</v>
      </c>
      <c r="B1495" s="12">
        <v>2021</v>
      </c>
      <c r="C1495" s="12" t="s">
        <v>9</v>
      </c>
      <c r="D1495" s="12" t="s">
        <v>65</v>
      </c>
      <c r="E1495" s="12" t="s">
        <v>67</v>
      </c>
      <c r="F1495" s="12" t="s">
        <v>68</v>
      </c>
      <c r="G1495" s="12" t="s">
        <v>64</v>
      </c>
      <c r="H1495" s="12" t="s">
        <v>66</v>
      </c>
      <c r="I1495" s="12" t="s">
        <v>69</v>
      </c>
      <c r="J1495" s="12">
        <v>828</v>
      </c>
      <c r="K1495" s="12">
        <v>1184.04</v>
      </c>
      <c r="L1495" s="10"/>
    </row>
    <row r="1496" spans="1:12" ht="18" customHeight="1" x14ac:dyDescent="0.2">
      <c r="A1496" s="12" t="s">
        <v>62</v>
      </c>
      <c r="B1496" s="12">
        <v>2021</v>
      </c>
      <c r="C1496" s="12" t="s">
        <v>9</v>
      </c>
      <c r="D1496" s="12" t="s">
        <v>65</v>
      </c>
      <c r="E1496" s="12" t="s">
        <v>67</v>
      </c>
      <c r="F1496" s="12" t="s">
        <v>68</v>
      </c>
      <c r="G1496" s="12" t="s">
        <v>64</v>
      </c>
      <c r="H1496" s="12" t="s">
        <v>66</v>
      </c>
      <c r="I1496" s="12" t="s">
        <v>69</v>
      </c>
      <c r="J1496" s="12">
        <v>915</v>
      </c>
      <c r="K1496" s="12">
        <v>1308.45</v>
      </c>
      <c r="L1496" s="10"/>
    </row>
    <row r="1497" spans="1:12" ht="18" customHeight="1" x14ac:dyDescent="0.2">
      <c r="A1497" s="12" t="s">
        <v>59</v>
      </c>
      <c r="B1497" s="12">
        <v>2021</v>
      </c>
      <c r="C1497" s="12" t="s">
        <v>9</v>
      </c>
      <c r="D1497" s="12" t="s">
        <v>65</v>
      </c>
      <c r="E1497" s="12" t="s">
        <v>67</v>
      </c>
      <c r="F1497" s="12" t="s">
        <v>68</v>
      </c>
      <c r="G1497" s="12" t="s">
        <v>64</v>
      </c>
      <c r="H1497" s="12" t="s">
        <v>66</v>
      </c>
      <c r="I1497" s="12" t="s">
        <v>69</v>
      </c>
      <c r="J1497" s="12">
        <v>916</v>
      </c>
      <c r="K1497" s="12">
        <v>1309.8800000000001</v>
      </c>
      <c r="L1497" s="10"/>
    </row>
    <row r="1498" spans="1:12" ht="18" customHeight="1" x14ac:dyDescent="0.2">
      <c r="A1498" s="12" t="s">
        <v>59</v>
      </c>
      <c r="B1498" s="12">
        <v>2021</v>
      </c>
      <c r="C1498" s="12" t="s">
        <v>9</v>
      </c>
      <c r="D1498" s="12" t="s">
        <v>65</v>
      </c>
      <c r="E1498" s="12" t="s">
        <v>67</v>
      </c>
      <c r="F1498" s="12" t="s">
        <v>68</v>
      </c>
      <c r="G1498" s="12" t="s">
        <v>64</v>
      </c>
      <c r="H1498" s="12" t="s">
        <v>66</v>
      </c>
      <c r="I1498" s="12" t="s">
        <v>69</v>
      </c>
      <c r="J1498" s="12">
        <v>917</v>
      </c>
      <c r="K1498" s="12">
        <v>1311.31</v>
      </c>
      <c r="L1498" s="10"/>
    </row>
    <row r="1499" spans="1:12" ht="18" customHeight="1" x14ac:dyDescent="0.2">
      <c r="A1499" s="12" t="s">
        <v>59</v>
      </c>
      <c r="B1499" s="12">
        <v>2021</v>
      </c>
      <c r="C1499" s="12" t="s">
        <v>9</v>
      </c>
      <c r="D1499" s="12" t="s">
        <v>65</v>
      </c>
      <c r="E1499" s="12" t="s">
        <v>67</v>
      </c>
      <c r="F1499" s="12" t="s">
        <v>68</v>
      </c>
      <c r="G1499" s="12" t="s">
        <v>64</v>
      </c>
      <c r="H1499" s="12" t="s">
        <v>66</v>
      </c>
      <c r="I1499" s="12" t="s">
        <v>69</v>
      </c>
      <c r="J1499" s="12">
        <v>868</v>
      </c>
      <c r="K1499" s="12">
        <v>526.24</v>
      </c>
      <c r="L1499" s="10"/>
    </row>
    <row r="1500" spans="1:12" ht="18" customHeight="1" x14ac:dyDescent="0.2">
      <c r="A1500" s="12" t="s">
        <v>61</v>
      </c>
      <c r="B1500" s="12">
        <v>2021</v>
      </c>
      <c r="C1500" s="12" t="s">
        <v>9</v>
      </c>
      <c r="D1500" s="12" t="s">
        <v>65</v>
      </c>
      <c r="E1500" s="12" t="s">
        <v>67</v>
      </c>
      <c r="F1500" s="12" t="s">
        <v>68</v>
      </c>
      <c r="G1500" s="12" t="s">
        <v>64</v>
      </c>
      <c r="H1500" s="12" t="s">
        <v>66</v>
      </c>
      <c r="I1500" s="12" t="s">
        <v>69</v>
      </c>
      <c r="J1500" s="12">
        <v>357</v>
      </c>
      <c r="K1500" s="12">
        <v>526.24</v>
      </c>
      <c r="L1500" s="10"/>
    </row>
    <row r="1501" spans="1:12" ht="18" customHeight="1" x14ac:dyDescent="0.2">
      <c r="A1501" s="12" t="s">
        <v>52</v>
      </c>
      <c r="B1501" s="12">
        <v>2021</v>
      </c>
      <c r="C1501" s="12" t="s">
        <v>9</v>
      </c>
      <c r="D1501" s="12" t="s">
        <v>65</v>
      </c>
      <c r="E1501" s="12" t="s">
        <v>67</v>
      </c>
      <c r="F1501" s="12" t="s">
        <v>68</v>
      </c>
      <c r="G1501" s="12" t="s">
        <v>64</v>
      </c>
      <c r="H1501" s="12" t="s">
        <v>66</v>
      </c>
      <c r="I1501" s="12" t="s">
        <v>69</v>
      </c>
      <c r="J1501" s="12">
        <v>279</v>
      </c>
      <c r="K1501" s="12">
        <v>398.97</v>
      </c>
      <c r="L1501" s="10"/>
    </row>
    <row r="1502" spans="1:12" ht="18" customHeight="1" x14ac:dyDescent="0.2">
      <c r="A1502" s="12" t="s">
        <v>59</v>
      </c>
      <c r="B1502" s="12">
        <v>2021</v>
      </c>
      <c r="C1502" s="12" t="s">
        <v>9</v>
      </c>
      <c r="D1502" s="12" t="s">
        <v>65</v>
      </c>
      <c r="E1502" s="12" t="s">
        <v>67</v>
      </c>
      <c r="F1502" s="12" t="s">
        <v>68</v>
      </c>
      <c r="G1502" s="12" t="s">
        <v>64</v>
      </c>
      <c r="H1502" s="12" t="s">
        <v>66</v>
      </c>
      <c r="I1502" s="12" t="s">
        <v>69</v>
      </c>
      <c r="J1502" s="12">
        <v>273</v>
      </c>
      <c r="K1502" s="12">
        <v>390.39</v>
      </c>
      <c r="L1502" s="10"/>
    </row>
    <row r="1503" spans="1:12" ht="18" customHeight="1" x14ac:dyDescent="0.2">
      <c r="A1503" s="12" t="s">
        <v>59</v>
      </c>
      <c r="B1503" s="12">
        <v>2021</v>
      </c>
      <c r="C1503" s="12" t="s">
        <v>9</v>
      </c>
      <c r="D1503" s="12" t="s">
        <v>65</v>
      </c>
      <c r="E1503" s="12" t="s">
        <v>67</v>
      </c>
      <c r="F1503" s="12" t="s">
        <v>68</v>
      </c>
      <c r="G1503" s="12" t="s">
        <v>64</v>
      </c>
      <c r="H1503" s="12" t="s">
        <v>66</v>
      </c>
      <c r="I1503" s="12" t="s">
        <v>69</v>
      </c>
      <c r="J1503" s="12">
        <v>267</v>
      </c>
      <c r="K1503" s="12">
        <v>381.81</v>
      </c>
      <c r="L1503" s="10"/>
    </row>
    <row r="1504" spans="1:12" ht="18" customHeight="1" x14ac:dyDescent="0.2">
      <c r="A1504" s="12" t="s">
        <v>62</v>
      </c>
      <c r="B1504" s="12">
        <v>2021</v>
      </c>
      <c r="C1504" s="12" t="s">
        <v>9</v>
      </c>
      <c r="D1504" s="12" t="s">
        <v>65</v>
      </c>
      <c r="E1504" s="12" t="s">
        <v>67</v>
      </c>
      <c r="F1504" s="12" t="s">
        <v>68</v>
      </c>
      <c r="G1504" s="12" t="s">
        <v>64</v>
      </c>
      <c r="H1504" s="12" t="s">
        <v>66</v>
      </c>
      <c r="I1504" s="12" t="s">
        <v>69</v>
      </c>
      <c r="J1504" s="12">
        <v>313</v>
      </c>
      <c r="K1504" s="12">
        <v>447.59000000000003</v>
      </c>
      <c r="L1504" s="10"/>
    </row>
    <row r="1505" spans="1:12" ht="18" customHeight="1" x14ac:dyDescent="0.2">
      <c r="A1505" s="12" t="s">
        <v>52</v>
      </c>
      <c r="B1505" s="12">
        <v>2021</v>
      </c>
      <c r="C1505" s="12" t="s">
        <v>9</v>
      </c>
      <c r="D1505" s="12" t="s">
        <v>65</v>
      </c>
      <c r="E1505" s="12" t="s">
        <v>67</v>
      </c>
      <c r="F1505" s="12" t="s">
        <v>68</v>
      </c>
      <c r="G1505" s="12" t="s">
        <v>64</v>
      </c>
      <c r="H1505" s="12" t="s">
        <v>66</v>
      </c>
      <c r="I1505" s="12" t="s">
        <v>69</v>
      </c>
      <c r="J1505" s="12">
        <v>355</v>
      </c>
      <c r="K1505" s="12">
        <v>507.65</v>
      </c>
      <c r="L1505" s="10"/>
    </row>
    <row r="1506" spans="1:12" ht="18" customHeight="1" x14ac:dyDescent="0.2">
      <c r="A1506" s="12" t="s">
        <v>59</v>
      </c>
      <c r="B1506" s="12">
        <v>2021</v>
      </c>
      <c r="C1506" s="12" t="s">
        <v>9</v>
      </c>
      <c r="D1506" s="12" t="s">
        <v>65</v>
      </c>
      <c r="E1506" s="12" t="s">
        <v>67</v>
      </c>
      <c r="F1506" s="12" t="s">
        <v>68</v>
      </c>
      <c r="G1506" s="12" t="s">
        <v>64</v>
      </c>
      <c r="H1506" s="12" t="s">
        <v>66</v>
      </c>
      <c r="I1506" s="12" t="s">
        <v>69</v>
      </c>
      <c r="J1506" s="12">
        <v>837</v>
      </c>
      <c r="K1506" s="12">
        <v>1196.9099999999999</v>
      </c>
      <c r="L1506" s="10"/>
    </row>
    <row r="1507" spans="1:12" ht="18" customHeight="1" x14ac:dyDescent="0.2">
      <c r="A1507" s="12" t="s">
        <v>59</v>
      </c>
      <c r="B1507" s="12">
        <v>2021</v>
      </c>
      <c r="C1507" s="12" t="s">
        <v>9</v>
      </c>
      <c r="D1507" s="12" t="s">
        <v>65</v>
      </c>
      <c r="E1507" s="12" t="s">
        <v>67</v>
      </c>
      <c r="F1507" s="12" t="s">
        <v>68</v>
      </c>
      <c r="G1507" s="12" t="s">
        <v>64</v>
      </c>
      <c r="H1507" s="12" t="s">
        <v>66</v>
      </c>
      <c r="I1507" s="12" t="s">
        <v>69</v>
      </c>
      <c r="J1507" s="12">
        <v>870</v>
      </c>
      <c r="K1507" s="12">
        <v>1244.0999999999999</v>
      </c>
      <c r="L1507" s="10"/>
    </row>
    <row r="1508" spans="1:12" ht="18" customHeight="1" x14ac:dyDescent="0.2">
      <c r="A1508" s="12" t="s">
        <v>52</v>
      </c>
      <c r="B1508" s="12">
        <v>2021</v>
      </c>
      <c r="C1508" s="12" t="s">
        <v>8</v>
      </c>
      <c r="D1508" s="12" t="s">
        <v>65</v>
      </c>
      <c r="E1508" s="12" t="s">
        <v>67</v>
      </c>
      <c r="F1508" s="12" t="s">
        <v>68</v>
      </c>
      <c r="G1508" s="12" t="s">
        <v>64</v>
      </c>
      <c r="H1508" s="12" t="s">
        <v>66</v>
      </c>
      <c r="I1508" s="12" t="s">
        <v>69</v>
      </c>
      <c r="J1508" s="12">
        <v>314</v>
      </c>
      <c r="K1508" s="12">
        <v>449.02</v>
      </c>
      <c r="L1508" s="10"/>
    </row>
    <row r="1509" spans="1:12" ht="18" customHeight="1" x14ac:dyDescent="0.2">
      <c r="A1509" s="12" t="s">
        <v>61</v>
      </c>
      <c r="B1509" s="12">
        <v>2021</v>
      </c>
      <c r="C1509" s="12" t="s">
        <v>8</v>
      </c>
      <c r="D1509" s="12" t="s">
        <v>65</v>
      </c>
      <c r="E1509" s="12" t="s">
        <v>67</v>
      </c>
      <c r="F1509" s="12" t="s">
        <v>68</v>
      </c>
      <c r="G1509" s="12" t="s">
        <v>64</v>
      </c>
      <c r="H1509" s="12" t="s">
        <v>66</v>
      </c>
      <c r="I1509" s="12" t="s">
        <v>69</v>
      </c>
      <c r="J1509" s="12">
        <v>362</v>
      </c>
      <c r="K1509" s="12">
        <v>517.66</v>
      </c>
      <c r="L1509" s="10"/>
    </row>
    <row r="1510" spans="1:12" ht="18" customHeight="1" x14ac:dyDescent="0.2">
      <c r="A1510" s="12" t="s">
        <v>52</v>
      </c>
      <c r="B1510" s="12">
        <v>2021</v>
      </c>
      <c r="C1510" s="12" t="s">
        <v>8</v>
      </c>
      <c r="D1510" s="12" t="s">
        <v>65</v>
      </c>
      <c r="E1510" s="12" t="s">
        <v>67</v>
      </c>
      <c r="F1510" s="12" t="s">
        <v>68</v>
      </c>
      <c r="G1510" s="12" t="s">
        <v>64</v>
      </c>
      <c r="H1510" s="12" t="s">
        <v>66</v>
      </c>
      <c r="I1510" s="12" t="s">
        <v>69</v>
      </c>
      <c r="J1510" s="12">
        <v>290</v>
      </c>
      <c r="K1510" s="12">
        <v>414.7</v>
      </c>
      <c r="L1510" s="10"/>
    </row>
    <row r="1511" spans="1:12" ht="18" customHeight="1" x14ac:dyDescent="0.2">
      <c r="A1511" s="12" t="s">
        <v>52</v>
      </c>
      <c r="B1511" s="12">
        <v>2021</v>
      </c>
      <c r="C1511" s="12" t="s">
        <v>8</v>
      </c>
      <c r="D1511" s="12" t="s">
        <v>65</v>
      </c>
      <c r="E1511" s="12" t="s">
        <v>67</v>
      </c>
      <c r="F1511" s="12" t="s">
        <v>68</v>
      </c>
      <c r="G1511" s="12" t="s">
        <v>64</v>
      </c>
      <c r="H1511" s="12" t="s">
        <v>66</v>
      </c>
      <c r="I1511" s="12" t="s">
        <v>69</v>
      </c>
      <c r="J1511" s="12">
        <v>316</v>
      </c>
      <c r="K1511" s="12">
        <v>451.88</v>
      </c>
      <c r="L1511" s="10"/>
    </row>
    <row r="1512" spans="1:12" ht="18" customHeight="1" x14ac:dyDescent="0.2">
      <c r="A1512" s="12" t="s">
        <v>59</v>
      </c>
      <c r="B1512" s="12">
        <v>2021</v>
      </c>
      <c r="C1512" s="12" t="s">
        <v>8</v>
      </c>
      <c r="D1512" s="12" t="s">
        <v>65</v>
      </c>
      <c r="E1512" s="12" t="s">
        <v>67</v>
      </c>
      <c r="F1512" s="12" t="s">
        <v>68</v>
      </c>
      <c r="G1512" s="12" t="s">
        <v>64</v>
      </c>
      <c r="H1512" s="12" t="s">
        <v>66</v>
      </c>
      <c r="I1512" s="12" t="s">
        <v>69</v>
      </c>
      <c r="J1512" s="12">
        <v>364</v>
      </c>
      <c r="K1512" s="12">
        <v>520.52</v>
      </c>
      <c r="L1512" s="10"/>
    </row>
    <row r="1513" spans="1:12" ht="18" customHeight="1" x14ac:dyDescent="0.2">
      <c r="A1513" s="12" t="s">
        <v>59</v>
      </c>
      <c r="B1513" s="12">
        <v>2021</v>
      </c>
      <c r="C1513" s="12" t="s">
        <v>8</v>
      </c>
      <c r="D1513" s="12" t="s">
        <v>65</v>
      </c>
      <c r="E1513" s="12" t="s">
        <v>67</v>
      </c>
      <c r="F1513" s="12" t="s">
        <v>68</v>
      </c>
      <c r="G1513" s="12" t="s">
        <v>64</v>
      </c>
      <c r="H1513" s="12" t="s">
        <v>66</v>
      </c>
      <c r="I1513" s="12" t="s">
        <v>69</v>
      </c>
      <c r="J1513" s="12">
        <v>827</v>
      </c>
      <c r="K1513" s="12">
        <v>1182.6100000000001</v>
      </c>
      <c r="L1513" s="10"/>
    </row>
    <row r="1514" spans="1:12" ht="18" customHeight="1" x14ac:dyDescent="0.2">
      <c r="A1514" s="12" t="s">
        <v>52</v>
      </c>
      <c r="B1514" s="12">
        <v>2021</v>
      </c>
      <c r="C1514" s="12" t="s">
        <v>8</v>
      </c>
      <c r="D1514" s="12" t="s">
        <v>65</v>
      </c>
      <c r="E1514" s="12" t="s">
        <v>67</v>
      </c>
      <c r="F1514" s="12" t="s">
        <v>68</v>
      </c>
      <c r="G1514" s="12" t="s">
        <v>64</v>
      </c>
      <c r="H1514" s="12" t="s">
        <v>66</v>
      </c>
      <c r="I1514" s="12" t="s">
        <v>69</v>
      </c>
      <c r="J1514" s="12">
        <v>861</v>
      </c>
      <c r="K1514" s="12">
        <v>1231.23</v>
      </c>
      <c r="L1514" s="10"/>
    </row>
    <row r="1515" spans="1:12" ht="18" customHeight="1" x14ac:dyDescent="0.2">
      <c r="A1515" s="12" t="s">
        <v>52</v>
      </c>
      <c r="B1515" s="12">
        <v>2021</v>
      </c>
      <c r="C1515" s="12" t="s">
        <v>8</v>
      </c>
      <c r="D1515" s="12" t="s">
        <v>65</v>
      </c>
      <c r="E1515" s="12" t="s">
        <v>67</v>
      </c>
      <c r="F1515" s="12" t="s">
        <v>68</v>
      </c>
      <c r="G1515" s="12" t="s">
        <v>64</v>
      </c>
      <c r="H1515" s="12" t="s">
        <v>66</v>
      </c>
      <c r="I1515" s="12" t="s">
        <v>69</v>
      </c>
      <c r="J1515" s="12">
        <v>914</v>
      </c>
      <c r="K1515" s="12">
        <v>1307.02</v>
      </c>
      <c r="L1515" s="10"/>
    </row>
    <row r="1516" spans="1:12" ht="18" customHeight="1" x14ac:dyDescent="0.2">
      <c r="A1516" s="12" t="s">
        <v>52</v>
      </c>
      <c r="B1516" s="12">
        <v>2021</v>
      </c>
      <c r="C1516" s="12" t="s">
        <v>8</v>
      </c>
      <c r="D1516" s="12" t="s">
        <v>65</v>
      </c>
      <c r="E1516" s="12" t="s">
        <v>67</v>
      </c>
      <c r="F1516" s="12" t="s">
        <v>68</v>
      </c>
      <c r="G1516" s="12" t="s">
        <v>64</v>
      </c>
      <c r="H1516" s="12" t="s">
        <v>66</v>
      </c>
      <c r="I1516" s="12" t="s">
        <v>69</v>
      </c>
      <c r="J1516" s="12">
        <v>867</v>
      </c>
      <c r="K1516" s="12">
        <v>526.24</v>
      </c>
      <c r="L1516" s="10"/>
    </row>
    <row r="1517" spans="1:12" ht="18" customHeight="1" x14ac:dyDescent="0.2">
      <c r="A1517" s="12" t="s">
        <v>59</v>
      </c>
      <c r="B1517" s="12">
        <v>2021</v>
      </c>
      <c r="C1517" s="12" t="s">
        <v>8</v>
      </c>
      <c r="D1517" s="12" t="s">
        <v>65</v>
      </c>
      <c r="E1517" s="12" t="s">
        <v>67</v>
      </c>
      <c r="F1517" s="12" t="s">
        <v>68</v>
      </c>
      <c r="G1517" s="12" t="s">
        <v>64</v>
      </c>
      <c r="H1517" s="12" t="s">
        <v>66</v>
      </c>
      <c r="I1517" s="12" t="s">
        <v>69</v>
      </c>
      <c r="J1517" s="12">
        <v>363</v>
      </c>
      <c r="K1517" s="12">
        <v>526.24</v>
      </c>
      <c r="L1517" s="10"/>
    </row>
    <row r="1518" spans="1:12" ht="18" customHeight="1" x14ac:dyDescent="0.2">
      <c r="A1518" s="12" t="s">
        <v>59</v>
      </c>
      <c r="B1518" s="12">
        <v>2021</v>
      </c>
      <c r="C1518" s="12" t="s">
        <v>8</v>
      </c>
      <c r="D1518" s="12" t="s">
        <v>65</v>
      </c>
      <c r="E1518" s="12" t="s">
        <v>67</v>
      </c>
      <c r="F1518" s="12" t="s">
        <v>68</v>
      </c>
      <c r="G1518" s="12" t="s">
        <v>64</v>
      </c>
      <c r="H1518" s="12" t="s">
        <v>66</v>
      </c>
      <c r="I1518" s="12" t="s">
        <v>69</v>
      </c>
      <c r="J1518" s="12">
        <v>291</v>
      </c>
      <c r="K1518" s="12">
        <v>416.13</v>
      </c>
      <c r="L1518" s="10"/>
    </row>
    <row r="1519" spans="1:12" ht="18" customHeight="1" x14ac:dyDescent="0.2">
      <c r="A1519" s="12" t="s">
        <v>52</v>
      </c>
      <c r="B1519" s="12">
        <v>2021</v>
      </c>
      <c r="C1519" s="12" t="s">
        <v>8</v>
      </c>
      <c r="D1519" s="12" t="s">
        <v>65</v>
      </c>
      <c r="E1519" s="12" t="s">
        <v>67</v>
      </c>
      <c r="F1519" s="12" t="s">
        <v>68</v>
      </c>
      <c r="G1519" s="12" t="s">
        <v>64</v>
      </c>
      <c r="H1519" s="12" t="s">
        <v>66</v>
      </c>
      <c r="I1519" s="12" t="s">
        <v>69</v>
      </c>
      <c r="J1519" s="12">
        <v>285</v>
      </c>
      <c r="K1519" s="12">
        <v>407.55</v>
      </c>
      <c r="L1519" s="10"/>
    </row>
    <row r="1520" spans="1:12" ht="18" customHeight="1" x14ac:dyDescent="0.2">
      <c r="A1520" s="12" t="s">
        <v>52</v>
      </c>
      <c r="B1520" s="12">
        <v>2021</v>
      </c>
      <c r="C1520" s="12" t="s">
        <v>8</v>
      </c>
      <c r="D1520" s="12" t="s">
        <v>65</v>
      </c>
      <c r="E1520" s="12" t="s">
        <v>67</v>
      </c>
      <c r="F1520" s="12" t="s">
        <v>68</v>
      </c>
      <c r="G1520" s="12" t="s">
        <v>64</v>
      </c>
      <c r="H1520" s="12" t="s">
        <v>66</v>
      </c>
      <c r="I1520" s="12" t="s">
        <v>69</v>
      </c>
      <c r="J1520" s="12">
        <v>361</v>
      </c>
      <c r="K1520" s="12">
        <v>516.23</v>
      </c>
      <c r="L1520" s="10"/>
    </row>
    <row r="1521" spans="1:12" ht="18" customHeight="1" x14ac:dyDescent="0.2">
      <c r="A1521" s="12" t="s">
        <v>52</v>
      </c>
      <c r="B1521" s="12">
        <v>2021</v>
      </c>
      <c r="C1521" s="12" t="s">
        <v>8</v>
      </c>
      <c r="D1521" s="12" t="s">
        <v>65</v>
      </c>
      <c r="E1521" s="12" t="s">
        <v>67</v>
      </c>
      <c r="F1521" s="12" t="s">
        <v>68</v>
      </c>
      <c r="G1521" s="12" t="s">
        <v>64</v>
      </c>
      <c r="H1521" s="12" t="s">
        <v>66</v>
      </c>
      <c r="I1521" s="12" t="s">
        <v>69</v>
      </c>
      <c r="J1521" s="12">
        <v>289</v>
      </c>
      <c r="K1521" s="12">
        <v>413.27</v>
      </c>
      <c r="L1521" s="10"/>
    </row>
    <row r="1522" spans="1:12" ht="18" customHeight="1" x14ac:dyDescent="0.2">
      <c r="A1522" s="12" t="s">
        <v>52</v>
      </c>
      <c r="B1522" s="12">
        <v>2021</v>
      </c>
      <c r="C1522" s="12" t="s">
        <v>8</v>
      </c>
      <c r="D1522" s="12" t="s">
        <v>65</v>
      </c>
      <c r="E1522" s="12" t="s">
        <v>67</v>
      </c>
      <c r="F1522" s="12" t="s">
        <v>68</v>
      </c>
      <c r="G1522" s="12" t="s">
        <v>64</v>
      </c>
      <c r="H1522" s="12" t="s">
        <v>66</v>
      </c>
      <c r="I1522" s="12" t="s">
        <v>69</v>
      </c>
      <c r="J1522" s="12">
        <v>836</v>
      </c>
      <c r="K1522" s="12">
        <v>1195.48</v>
      </c>
      <c r="L1522" s="10"/>
    </row>
    <row r="1523" spans="1:12" ht="18" customHeight="1" x14ac:dyDescent="0.2">
      <c r="A1523" s="12" t="s">
        <v>52</v>
      </c>
      <c r="B1523" s="12">
        <v>2021</v>
      </c>
      <c r="C1523" s="12" t="s">
        <v>8</v>
      </c>
      <c r="D1523" s="12" t="s">
        <v>65</v>
      </c>
      <c r="E1523" s="12" t="s">
        <v>67</v>
      </c>
      <c r="F1523" s="12" t="s">
        <v>68</v>
      </c>
      <c r="G1523" s="12" t="s">
        <v>64</v>
      </c>
      <c r="H1523" s="12" t="s">
        <v>66</v>
      </c>
      <c r="I1523" s="12" t="s">
        <v>69</v>
      </c>
      <c r="J1523" s="12">
        <v>869</v>
      </c>
      <c r="K1523" s="12">
        <v>1242.67</v>
      </c>
      <c r="L1523" s="10"/>
    </row>
    <row r="1524" spans="1:12" ht="18" customHeight="1" x14ac:dyDescent="0.2">
      <c r="A1524" s="12" t="s">
        <v>61</v>
      </c>
      <c r="B1524" s="12">
        <v>2021</v>
      </c>
      <c r="C1524" s="12" t="s">
        <v>7</v>
      </c>
      <c r="D1524" s="12" t="s">
        <v>53</v>
      </c>
      <c r="E1524" s="12" t="s">
        <v>67</v>
      </c>
      <c r="F1524" s="12" t="s">
        <v>68</v>
      </c>
      <c r="G1524" s="12" t="s">
        <v>56</v>
      </c>
      <c r="H1524" s="12" t="s">
        <v>66</v>
      </c>
      <c r="I1524" s="12" t="s">
        <v>58</v>
      </c>
      <c r="J1524" s="12">
        <v>340</v>
      </c>
      <c r="K1524" s="12">
        <v>486.2</v>
      </c>
      <c r="L1524" s="10"/>
    </row>
    <row r="1525" spans="1:12" ht="18" customHeight="1" x14ac:dyDescent="0.2">
      <c r="A1525" s="12" t="s">
        <v>59</v>
      </c>
      <c r="B1525" s="12">
        <v>2021</v>
      </c>
      <c r="C1525" s="12" t="s">
        <v>7</v>
      </c>
      <c r="D1525" s="12" t="s">
        <v>53</v>
      </c>
      <c r="E1525" s="12" t="s">
        <v>67</v>
      </c>
      <c r="F1525" s="12" t="s">
        <v>68</v>
      </c>
      <c r="G1525" s="12" t="s">
        <v>56</v>
      </c>
      <c r="H1525" s="12" t="s">
        <v>66</v>
      </c>
      <c r="I1525" s="12" t="s">
        <v>58</v>
      </c>
      <c r="J1525" s="12">
        <v>334</v>
      </c>
      <c r="K1525" s="12">
        <v>477.62</v>
      </c>
      <c r="L1525" s="10"/>
    </row>
    <row r="1526" spans="1:12" ht="18" customHeight="1" x14ac:dyDescent="0.2">
      <c r="A1526" s="12" t="s">
        <v>59</v>
      </c>
      <c r="B1526" s="12">
        <v>2021</v>
      </c>
      <c r="C1526" s="12" t="s">
        <v>7</v>
      </c>
      <c r="D1526" s="12" t="s">
        <v>53</v>
      </c>
      <c r="E1526" s="12" t="s">
        <v>67</v>
      </c>
      <c r="F1526" s="12" t="s">
        <v>68</v>
      </c>
      <c r="G1526" s="12" t="s">
        <v>56</v>
      </c>
      <c r="H1526" s="12" t="s">
        <v>66</v>
      </c>
      <c r="I1526" s="12" t="s">
        <v>58</v>
      </c>
      <c r="J1526" s="12">
        <v>337</v>
      </c>
      <c r="K1526" s="12">
        <v>481.90999999999997</v>
      </c>
      <c r="L1526" s="10"/>
    </row>
    <row r="1527" spans="1:12" ht="18" customHeight="1" x14ac:dyDescent="0.2">
      <c r="A1527" s="12" t="s">
        <v>61</v>
      </c>
      <c r="B1527" s="12">
        <v>2021</v>
      </c>
      <c r="C1527" s="12" t="s">
        <v>7</v>
      </c>
      <c r="D1527" s="12" t="s">
        <v>53</v>
      </c>
      <c r="E1527" s="12" t="s">
        <v>67</v>
      </c>
      <c r="F1527" s="12" t="s">
        <v>68</v>
      </c>
      <c r="G1527" s="12" t="s">
        <v>56</v>
      </c>
      <c r="H1527" s="12" t="s">
        <v>66</v>
      </c>
      <c r="I1527" s="12" t="s">
        <v>58</v>
      </c>
      <c r="J1527" s="12">
        <v>331</v>
      </c>
      <c r="K1527" s="12">
        <v>473.33</v>
      </c>
      <c r="L1527" s="10"/>
    </row>
    <row r="1528" spans="1:12" ht="18" customHeight="1" x14ac:dyDescent="0.2">
      <c r="A1528" s="12" t="s">
        <v>52</v>
      </c>
      <c r="B1528" s="12">
        <v>2021</v>
      </c>
      <c r="C1528" s="12" t="s">
        <v>8</v>
      </c>
      <c r="D1528" s="12" t="s">
        <v>53</v>
      </c>
      <c r="E1528" s="12" t="s">
        <v>67</v>
      </c>
      <c r="F1528" s="12" t="s">
        <v>68</v>
      </c>
      <c r="G1528" s="12" t="s">
        <v>56</v>
      </c>
      <c r="H1528" s="12" t="s">
        <v>66</v>
      </c>
      <c r="I1528" s="12" t="s">
        <v>58</v>
      </c>
      <c r="J1528" s="12">
        <v>328</v>
      </c>
      <c r="K1528" s="12">
        <v>469.03999999999996</v>
      </c>
      <c r="L1528" s="10"/>
    </row>
    <row r="1529" spans="1:12" ht="18" customHeight="1" x14ac:dyDescent="0.2">
      <c r="A1529" s="12" t="s">
        <v>59</v>
      </c>
      <c r="B1529" s="12">
        <v>2021</v>
      </c>
      <c r="C1529" s="12" t="s">
        <v>8</v>
      </c>
      <c r="D1529" s="12" t="s">
        <v>53</v>
      </c>
      <c r="E1529" s="12" t="s">
        <v>67</v>
      </c>
      <c r="F1529" s="12" t="s">
        <v>68</v>
      </c>
      <c r="G1529" s="12" t="s">
        <v>56</v>
      </c>
      <c r="H1529" s="12" t="s">
        <v>66</v>
      </c>
      <c r="I1529" s="12" t="s">
        <v>58</v>
      </c>
      <c r="J1529" s="12">
        <v>322</v>
      </c>
      <c r="K1529" s="12">
        <v>460.46000000000004</v>
      </c>
      <c r="L1529" s="10"/>
    </row>
    <row r="1530" spans="1:12" ht="18" customHeight="1" x14ac:dyDescent="0.2">
      <c r="A1530" s="12" t="s">
        <v>52</v>
      </c>
      <c r="B1530" s="12">
        <v>2021</v>
      </c>
      <c r="C1530" s="12" t="s">
        <v>8</v>
      </c>
      <c r="D1530" s="12" t="s">
        <v>53</v>
      </c>
      <c r="E1530" s="12" t="s">
        <v>67</v>
      </c>
      <c r="F1530" s="12" t="s">
        <v>68</v>
      </c>
      <c r="G1530" s="12" t="s">
        <v>56</v>
      </c>
      <c r="H1530" s="12" t="s">
        <v>66</v>
      </c>
      <c r="I1530" s="12" t="s">
        <v>58</v>
      </c>
      <c r="J1530" s="12">
        <v>316</v>
      </c>
      <c r="K1530" s="12">
        <v>451.88</v>
      </c>
      <c r="L1530" s="10"/>
    </row>
    <row r="1531" spans="1:12" ht="18" customHeight="1" x14ac:dyDescent="0.2">
      <c r="A1531" s="12" t="s">
        <v>59</v>
      </c>
      <c r="B1531" s="12">
        <v>2021</v>
      </c>
      <c r="C1531" s="12" t="s">
        <v>8</v>
      </c>
      <c r="D1531" s="12" t="s">
        <v>53</v>
      </c>
      <c r="E1531" s="12" t="s">
        <v>67</v>
      </c>
      <c r="F1531" s="12" t="s">
        <v>68</v>
      </c>
      <c r="G1531" s="12" t="s">
        <v>56</v>
      </c>
      <c r="H1531" s="12" t="s">
        <v>66</v>
      </c>
      <c r="I1531" s="12" t="s">
        <v>58</v>
      </c>
      <c r="J1531" s="12">
        <v>325</v>
      </c>
      <c r="K1531" s="12">
        <v>464.75</v>
      </c>
      <c r="L1531" s="10"/>
    </row>
    <row r="1532" spans="1:12" ht="18" customHeight="1" x14ac:dyDescent="0.2">
      <c r="A1532" s="12" t="s">
        <v>61</v>
      </c>
      <c r="B1532" s="12">
        <v>2021</v>
      </c>
      <c r="C1532" s="12" t="s">
        <v>8</v>
      </c>
      <c r="D1532" s="12" t="s">
        <v>53</v>
      </c>
      <c r="E1532" s="12" t="s">
        <v>67</v>
      </c>
      <c r="F1532" s="12" t="s">
        <v>68</v>
      </c>
      <c r="G1532" s="12" t="s">
        <v>56</v>
      </c>
      <c r="H1532" s="12" t="s">
        <v>66</v>
      </c>
      <c r="I1532" s="12" t="s">
        <v>58</v>
      </c>
      <c r="J1532" s="12">
        <v>319</v>
      </c>
      <c r="K1532" s="12">
        <v>456.16999999999996</v>
      </c>
      <c r="L1532" s="10"/>
    </row>
    <row r="1533" spans="1:12" ht="18" customHeight="1" x14ac:dyDescent="0.2">
      <c r="A1533" s="12" t="s">
        <v>52</v>
      </c>
      <c r="B1533" s="12">
        <v>2021</v>
      </c>
      <c r="C1533" s="12" t="s">
        <v>8</v>
      </c>
      <c r="D1533" s="12" t="s">
        <v>53</v>
      </c>
      <c r="E1533" s="12" t="s">
        <v>67</v>
      </c>
      <c r="F1533" s="12" t="s">
        <v>68</v>
      </c>
      <c r="G1533" s="12" t="s">
        <v>56</v>
      </c>
      <c r="H1533" s="12" t="s">
        <v>66</v>
      </c>
      <c r="I1533" s="12" t="s">
        <v>58</v>
      </c>
      <c r="J1533" s="12">
        <v>313</v>
      </c>
      <c r="K1533" s="12">
        <v>447.59000000000003</v>
      </c>
      <c r="L1533" s="10"/>
    </row>
    <row r="1534" spans="1:12" ht="18" customHeight="1" x14ac:dyDescent="0.2">
      <c r="A1534" s="12" t="s">
        <v>61</v>
      </c>
      <c r="B1534" s="12">
        <v>2022</v>
      </c>
      <c r="C1534" s="12" t="s">
        <v>3</v>
      </c>
      <c r="D1534" s="12" t="s">
        <v>53</v>
      </c>
      <c r="E1534" s="12" t="s">
        <v>54</v>
      </c>
      <c r="F1534" s="12" t="s">
        <v>55</v>
      </c>
      <c r="G1534" s="12" t="s">
        <v>64</v>
      </c>
      <c r="H1534" s="12" t="s">
        <v>57</v>
      </c>
      <c r="I1534" s="12" t="s">
        <v>58</v>
      </c>
      <c r="J1534" s="12">
        <v>212</v>
      </c>
      <c r="K1534" s="12">
        <v>303.15999999999997</v>
      </c>
      <c r="L1534" s="10"/>
    </row>
    <row r="1535" spans="1:12" ht="18" customHeight="1" x14ac:dyDescent="0.2">
      <c r="A1535" s="12" t="s">
        <v>59</v>
      </c>
      <c r="B1535" s="12">
        <v>2022</v>
      </c>
      <c r="C1535" s="12" t="s">
        <v>3</v>
      </c>
      <c r="D1535" s="12" t="s">
        <v>53</v>
      </c>
      <c r="E1535" s="12" t="s">
        <v>54</v>
      </c>
      <c r="F1535" s="12" t="s">
        <v>55</v>
      </c>
      <c r="G1535" s="12" t="s">
        <v>64</v>
      </c>
      <c r="H1535" s="12" t="s">
        <v>57</v>
      </c>
      <c r="I1535" s="12" t="s">
        <v>58</v>
      </c>
      <c r="J1535" s="12">
        <v>206</v>
      </c>
      <c r="K1535" s="12">
        <v>294.58</v>
      </c>
      <c r="L1535" s="10"/>
    </row>
    <row r="1536" spans="1:12" ht="18" customHeight="1" x14ac:dyDescent="0.2">
      <c r="A1536" s="12" t="s">
        <v>61</v>
      </c>
      <c r="B1536" s="12">
        <v>2022</v>
      </c>
      <c r="C1536" s="12" t="s">
        <v>3</v>
      </c>
      <c r="D1536" s="12" t="s">
        <v>53</v>
      </c>
      <c r="E1536" s="12" t="s">
        <v>54</v>
      </c>
      <c r="F1536" s="12" t="s">
        <v>55</v>
      </c>
      <c r="G1536" s="12" t="s">
        <v>64</v>
      </c>
      <c r="H1536" s="12" t="s">
        <v>57</v>
      </c>
      <c r="I1536" s="12" t="s">
        <v>60</v>
      </c>
      <c r="J1536" s="12">
        <v>216</v>
      </c>
      <c r="K1536" s="12">
        <v>308.88</v>
      </c>
      <c r="L1536" s="10"/>
    </row>
    <row r="1537" spans="1:12" ht="18" customHeight="1" x14ac:dyDescent="0.2">
      <c r="A1537" s="12" t="s">
        <v>59</v>
      </c>
      <c r="B1537" s="12">
        <v>2022</v>
      </c>
      <c r="C1537" s="12" t="s">
        <v>3</v>
      </c>
      <c r="D1537" s="12" t="s">
        <v>53</v>
      </c>
      <c r="E1537" s="12" t="s">
        <v>54</v>
      </c>
      <c r="F1537" s="12" t="s">
        <v>55</v>
      </c>
      <c r="G1537" s="12" t="s">
        <v>64</v>
      </c>
      <c r="H1537" s="12" t="s">
        <v>57</v>
      </c>
      <c r="I1537" s="12" t="s">
        <v>60</v>
      </c>
      <c r="J1537" s="12">
        <v>210</v>
      </c>
      <c r="K1537" s="12">
        <v>300.3</v>
      </c>
      <c r="L1537" s="10"/>
    </row>
    <row r="1538" spans="1:12" ht="18" customHeight="1" x14ac:dyDescent="0.2">
      <c r="A1538" s="12" t="s">
        <v>61</v>
      </c>
      <c r="B1538" s="12">
        <v>2022</v>
      </c>
      <c r="C1538" s="12" t="s">
        <v>3</v>
      </c>
      <c r="D1538" s="12" t="s">
        <v>53</v>
      </c>
      <c r="E1538" s="12" t="s">
        <v>54</v>
      </c>
      <c r="F1538" s="12" t="s">
        <v>55</v>
      </c>
      <c r="G1538" s="12" t="s">
        <v>64</v>
      </c>
      <c r="H1538" s="12" t="s">
        <v>57</v>
      </c>
      <c r="I1538" s="12" t="s">
        <v>60</v>
      </c>
      <c r="J1538" s="12">
        <v>204</v>
      </c>
      <c r="K1538" s="12">
        <v>291.72000000000003</v>
      </c>
      <c r="L1538" s="10"/>
    </row>
    <row r="1539" spans="1:12" ht="18" customHeight="1" x14ac:dyDescent="0.2">
      <c r="A1539" s="12" t="s">
        <v>61</v>
      </c>
      <c r="B1539" s="12">
        <v>2022</v>
      </c>
      <c r="C1539" s="12" t="s">
        <v>3</v>
      </c>
      <c r="D1539" s="12" t="s">
        <v>53</v>
      </c>
      <c r="E1539" s="12" t="s">
        <v>54</v>
      </c>
      <c r="F1539" s="12" t="s">
        <v>55</v>
      </c>
      <c r="G1539" s="12" t="s">
        <v>64</v>
      </c>
      <c r="H1539" s="12" t="s">
        <v>57</v>
      </c>
      <c r="I1539" s="12" t="s">
        <v>60</v>
      </c>
      <c r="J1539" s="12">
        <v>213</v>
      </c>
      <c r="K1539" s="12">
        <v>304.59000000000003</v>
      </c>
      <c r="L1539" s="10"/>
    </row>
    <row r="1540" spans="1:12" ht="18" customHeight="1" x14ac:dyDescent="0.2">
      <c r="A1540" s="12" t="s">
        <v>52</v>
      </c>
      <c r="B1540" s="12">
        <v>2022</v>
      </c>
      <c r="C1540" s="12" t="s">
        <v>3</v>
      </c>
      <c r="D1540" s="12" t="s">
        <v>53</v>
      </c>
      <c r="E1540" s="12" t="s">
        <v>54</v>
      </c>
      <c r="F1540" s="12" t="s">
        <v>55</v>
      </c>
      <c r="G1540" s="12" t="s">
        <v>64</v>
      </c>
      <c r="H1540" s="12" t="s">
        <v>57</v>
      </c>
      <c r="I1540" s="12" t="s">
        <v>60</v>
      </c>
      <c r="J1540" s="12">
        <v>207</v>
      </c>
      <c r="K1540" s="12">
        <v>296.01</v>
      </c>
      <c r="L1540" s="10"/>
    </row>
    <row r="1541" spans="1:12" ht="18" customHeight="1" x14ac:dyDescent="0.2">
      <c r="A1541" s="12" t="s">
        <v>59</v>
      </c>
      <c r="B1541" s="12">
        <v>2022</v>
      </c>
      <c r="C1541" s="12" t="s">
        <v>3</v>
      </c>
      <c r="D1541" s="12" t="s">
        <v>53</v>
      </c>
      <c r="E1541" s="12" t="s">
        <v>54</v>
      </c>
      <c r="F1541" s="12" t="s">
        <v>55</v>
      </c>
      <c r="G1541" s="12" t="s">
        <v>64</v>
      </c>
      <c r="H1541" s="12" t="s">
        <v>57</v>
      </c>
      <c r="I1541" s="12" t="s">
        <v>60</v>
      </c>
      <c r="J1541" s="12">
        <v>201</v>
      </c>
      <c r="K1541" s="12">
        <v>287.43</v>
      </c>
      <c r="L1541" s="10"/>
    </row>
    <row r="1542" spans="1:12" ht="18" customHeight="1" x14ac:dyDescent="0.2">
      <c r="A1542" s="12" t="s">
        <v>59</v>
      </c>
      <c r="B1542" s="12">
        <v>2022</v>
      </c>
      <c r="C1542" s="12" t="s">
        <v>3</v>
      </c>
      <c r="D1542" s="12" t="s">
        <v>53</v>
      </c>
      <c r="E1542" s="12" t="s">
        <v>54</v>
      </c>
      <c r="F1542" s="12" t="s">
        <v>55</v>
      </c>
      <c r="G1542" s="12" t="s">
        <v>64</v>
      </c>
      <c r="H1542" s="12" t="s">
        <v>57</v>
      </c>
      <c r="I1542" s="12" t="s">
        <v>58</v>
      </c>
      <c r="J1542" s="12">
        <v>215</v>
      </c>
      <c r="K1542" s="12">
        <v>307.45</v>
      </c>
      <c r="L1542" s="10"/>
    </row>
    <row r="1543" spans="1:12" ht="18" customHeight="1" x14ac:dyDescent="0.2">
      <c r="A1543" s="12" t="s">
        <v>59</v>
      </c>
      <c r="B1543" s="12">
        <v>2022</v>
      </c>
      <c r="C1543" s="12" t="s">
        <v>3</v>
      </c>
      <c r="D1543" s="12" t="s">
        <v>53</v>
      </c>
      <c r="E1543" s="12" t="s">
        <v>54</v>
      </c>
      <c r="F1543" s="12" t="s">
        <v>55</v>
      </c>
      <c r="G1543" s="12" t="s">
        <v>64</v>
      </c>
      <c r="H1543" s="12" t="s">
        <v>57</v>
      </c>
      <c r="I1543" s="12" t="s">
        <v>58</v>
      </c>
      <c r="J1543" s="12">
        <v>209</v>
      </c>
      <c r="K1543" s="12">
        <v>298.87</v>
      </c>
      <c r="L1543" s="10"/>
    </row>
    <row r="1544" spans="1:12" ht="18" customHeight="1" x14ac:dyDescent="0.2">
      <c r="A1544" s="12" t="s">
        <v>62</v>
      </c>
      <c r="B1544" s="12">
        <v>2022</v>
      </c>
      <c r="C1544" s="12" t="s">
        <v>3</v>
      </c>
      <c r="D1544" s="12" t="s">
        <v>53</v>
      </c>
      <c r="E1544" s="12" t="s">
        <v>54</v>
      </c>
      <c r="F1544" s="12" t="s">
        <v>55</v>
      </c>
      <c r="G1544" s="12" t="s">
        <v>64</v>
      </c>
      <c r="H1544" s="12" t="s">
        <v>57</v>
      </c>
      <c r="I1544" s="12" t="s">
        <v>58</v>
      </c>
      <c r="J1544" s="12">
        <v>203</v>
      </c>
      <c r="K1544" s="12">
        <v>290.28999999999996</v>
      </c>
      <c r="L1544" s="10"/>
    </row>
    <row r="1545" spans="1:12" ht="18" customHeight="1" x14ac:dyDescent="0.2">
      <c r="A1545" s="12" t="s">
        <v>59</v>
      </c>
      <c r="B1545" s="12">
        <v>2022</v>
      </c>
      <c r="C1545" s="12" t="s">
        <v>7</v>
      </c>
      <c r="D1545" s="12" t="s">
        <v>53</v>
      </c>
      <c r="E1545" s="12" t="s">
        <v>54</v>
      </c>
      <c r="F1545" s="12" t="s">
        <v>55</v>
      </c>
      <c r="G1545" s="12" t="s">
        <v>64</v>
      </c>
      <c r="H1545" s="12" t="s">
        <v>57</v>
      </c>
      <c r="I1545" s="12" t="s">
        <v>60</v>
      </c>
      <c r="J1545" s="12">
        <v>158</v>
      </c>
      <c r="K1545" s="12">
        <v>225.94</v>
      </c>
      <c r="L1545" s="10"/>
    </row>
    <row r="1546" spans="1:12" ht="18" customHeight="1" x14ac:dyDescent="0.2">
      <c r="A1546" s="12" t="s">
        <v>59</v>
      </c>
      <c r="B1546" s="12">
        <v>2022</v>
      </c>
      <c r="C1546" s="12" t="s">
        <v>7</v>
      </c>
      <c r="D1546" s="12" t="s">
        <v>53</v>
      </c>
      <c r="E1546" s="12" t="s">
        <v>54</v>
      </c>
      <c r="F1546" s="12" t="s">
        <v>55</v>
      </c>
      <c r="G1546" s="12" t="s">
        <v>64</v>
      </c>
      <c r="H1546" s="12" t="s">
        <v>57</v>
      </c>
      <c r="I1546" s="12" t="s">
        <v>60</v>
      </c>
      <c r="J1546" s="12">
        <v>160</v>
      </c>
      <c r="K1546" s="12">
        <v>228.8</v>
      </c>
      <c r="L1546" s="10"/>
    </row>
    <row r="1547" spans="1:12" ht="18" customHeight="1" x14ac:dyDescent="0.2">
      <c r="A1547" s="12" t="s">
        <v>63</v>
      </c>
      <c r="B1547" s="12">
        <v>2022</v>
      </c>
      <c r="C1547" s="12" t="s">
        <v>7</v>
      </c>
      <c r="D1547" s="12" t="s">
        <v>53</v>
      </c>
      <c r="E1547" s="12" t="s">
        <v>54</v>
      </c>
      <c r="F1547" s="12" t="s">
        <v>55</v>
      </c>
      <c r="G1547" s="12" t="s">
        <v>64</v>
      </c>
      <c r="H1547" s="12" t="s">
        <v>57</v>
      </c>
      <c r="I1547" s="12" t="s">
        <v>60</v>
      </c>
      <c r="J1547" s="12">
        <v>162</v>
      </c>
      <c r="K1547" s="12">
        <v>231.66</v>
      </c>
      <c r="L1547" s="10"/>
    </row>
    <row r="1548" spans="1:12" ht="18" customHeight="1" x14ac:dyDescent="0.2">
      <c r="A1548" s="12" t="s">
        <v>52</v>
      </c>
      <c r="B1548" s="12">
        <v>2022</v>
      </c>
      <c r="C1548" s="12" t="s">
        <v>7</v>
      </c>
      <c r="D1548" s="12" t="s">
        <v>53</v>
      </c>
      <c r="E1548" s="12" t="s">
        <v>54</v>
      </c>
      <c r="F1548" s="12" t="s">
        <v>55</v>
      </c>
      <c r="G1548" s="12" t="s">
        <v>64</v>
      </c>
      <c r="H1548" s="12" t="s">
        <v>57</v>
      </c>
      <c r="I1548" s="12" t="s">
        <v>60</v>
      </c>
      <c r="J1548" s="12">
        <v>159</v>
      </c>
      <c r="K1548" s="12">
        <v>227.37</v>
      </c>
      <c r="L1548" s="10"/>
    </row>
    <row r="1549" spans="1:12" ht="18" customHeight="1" x14ac:dyDescent="0.2">
      <c r="A1549" s="12" t="s">
        <v>59</v>
      </c>
      <c r="B1549" s="12">
        <v>2022</v>
      </c>
      <c r="C1549" s="12" t="s">
        <v>7</v>
      </c>
      <c r="D1549" s="12" t="s">
        <v>53</v>
      </c>
      <c r="E1549" s="12" t="s">
        <v>54</v>
      </c>
      <c r="F1549" s="12" t="s">
        <v>55</v>
      </c>
      <c r="G1549" s="12" t="s">
        <v>64</v>
      </c>
      <c r="H1549" s="12" t="s">
        <v>57</v>
      </c>
      <c r="I1549" s="12" t="s">
        <v>60</v>
      </c>
      <c r="J1549" s="12">
        <v>161</v>
      </c>
      <c r="K1549" s="12">
        <v>230.23000000000002</v>
      </c>
      <c r="L1549" s="10"/>
    </row>
    <row r="1550" spans="1:12" ht="18" customHeight="1" x14ac:dyDescent="0.2">
      <c r="A1550" s="12" t="s">
        <v>62</v>
      </c>
      <c r="B1550" s="12">
        <v>2022</v>
      </c>
      <c r="C1550" s="12" t="s">
        <v>1</v>
      </c>
      <c r="D1550" s="12" t="s">
        <v>53</v>
      </c>
      <c r="E1550" s="12" t="s">
        <v>54</v>
      </c>
      <c r="F1550" s="12" t="s">
        <v>55</v>
      </c>
      <c r="G1550" s="12" t="s">
        <v>64</v>
      </c>
      <c r="H1550" s="12" t="s">
        <v>57</v>
      </c>
      <c r="I1550" s="12" t="s">
        <v>58</v>
      </c>
      <c r="J1550" s="12">
        <v>248</v>
      </c>
      <c r="K1550" s="12">
        <v>354.64</v>
      </c>
      <c r="L1550" s="10"/>
    </row>
    <row r="1551" spans="1:12" ht="18" customHeight="1" x14ac:dyDescent="0.2">
      <c r="A1551" s="12" t="s">
        <v>59</v>
      </c>
      <c r="B1551" s="12">
        <v>2022</v>
      </c>
      <c r="C1551" s="12" t="s">
        <v>1</v>
      </c>
      <c r="D1551" s="12" t="s">
        <v>53</v>
      </c>
      <c r="E1551" s="12" t="s">
        <v>54</v>
      </c>
      <c r="F1551" s="12" t="s">
        <v>55</v>
      </c>
      <c r="G1551" s="12" t="s">
        <v>64</v>
      </c>
      <c r="H1551" s="12" t="s">
        <v>57</v>
      </c>
      <c r="I1551" s="12" t="s">
        <v>58</v>
      </c>
      <c r="J1551" s="12">
        <v>242</v>
      </c>
      <c r="K1551" s="12">
        <v>346.06</v>
      </c>
      <c r="L1551" s="10"/>
    </row>
    <row r="1552" spans="1:12" ht="18" customHeight="1" x14ac:dyDescent="0.2">
      <c r="A1552" s="12" t="s">
        <v>61</v>
      </c>
      <c r="B1552" s="12">
        <v>2022</v>
      </c>
      <c r="C1552" s="12" t="s">
        <v>1</v>
      </c>
      <c r="D1552" s="12" t="s">
        <v>53</v>
      </c>
      <c r="E1552" s="12" t="s">
        <v>54</v>
      </c>
      <c r="F1552" s="12" t="s">
        <v>55</v>
      </c>
      <c r="G1552" s="12" t="s">
        <v>64</v>
      </c>
      <c r="H1552" s="12" t="s">
        <v>57</v>
      </c>
      <c r="I1552" s="12" t="s">
        <v>58</v>
      </c>
      <c r="J1552" s="12">
        <v>236</v>
      </c>
      <c r="K1552" s="12">
        <v>337.48</v>
      </c>
      <c r="L1552" s="10"/>
    </row>
    <row r="1553" spans="1:12" ht="18" customHeight="1" x14ac:dyDescent="0.2">
      <c r="A1553" s="12" t="s">
        <v>61</v>
      </c>
      <c r="B1553" s="12">
        <v>2022</v>
      </c>
      <c r="C1553" s="12" t="s">
        <v>1</v>
      </c>
      <c r="D1553" s="12" t="s">
        <v>53</v>
      </c>
      <c r="E1553" s="12" t="s">
        <v>54</v>
      </c>
      <c r="F1553" s="12" t="s">
        <v>55</v>
      </c>
      <c r="G1553" s="12" t="s">
        <v>64</v>
      </c>
      <c r="H1553" s="12" t="s">
        <v>57</v>
      </c>
      <c r="I1553" s="12" t="s">
        <v>60</v>
      </c>
      <c r="J1553" s="12">
        <v>246</v>
      </c>
      <c r="K1553" s="12">
        <v>351.78</v>
      </c>
      <c r="L1553" s="10"/>
    </row>
    <row r="1554" spans="1:12" ht="18" customHeight="1" x14ac:dyDescent="0.2">
      <c r="A1554" s="12" t="s">
        <v>52</v>
      </c>
      <c r="B1554" s="12">
        <v>2022</v>
      </c>
      <c r="C1554" s="12" t="s">
        <v>1</v>
      </c>
      <c r="D1554" s="12" t="s">
        <v>53</v>
      </c>
      <c r="E1554" s="12" t="s">
        <v>54</v>
      </c>
      <c r="F1554" s="12" t="s">
        <v>55</v>
      </c>
      <c r="G1554" s="12" t="s">
        <v>64</v>
      </c>
      <c r="H1554" s="12" t="s">
        <v>57</v>
      </c>
      <c r="I1554" s="12" t="s">
        <v>60</v>
      </c>
      <c r="J1554" s="12">
        <v>240</v>
      </c>
      <c r="K1554" s="12">
        <v>343.2</v>
      </c>
      <c r="L1554" s="10"/>
    </row>
    <row r="1555" spans="1:12" ht="18" customHeight="1" x14ac:dyDescent="0.2">
      <c r="A1555" s="12" t="s">
        <v>61</v>
      </c>
      <c r="B1555" s="12">
        <v>2022</v>
      </c>
      <c r="C1555" s="12" t="s">
        <v>1</v>
      </c>
      <c r="D1555" s="12" t="s">
        <v>53</v>
      </c>
      <c r="E1555" s="12" t="s">
        <v>54</v>
      </c>
      <c r="F1555" s="12" t="s">
        <v>55</v>
      </c>
      <c r="G1555" s="12" t="s">
        <v>64</v>
      </c>
      <c r="H1555" s="12" t="s">
        <v>57</v>
      </c>
      <c r="I1555" s="12" t="s">
        <v>60</v>
      </c>
      <c r="J1555" s="12">
        <v>234</v>
      </c>
      <c r="K1555" s="12">
        <v>334.62</v>
      </c>
      <c r="L1555" s="10"/>
    </row>
    <row r="1556" spans="1:12" ht="18" customHeight="1" x14ac:dyDescent="0.2">
      <c r="A1556" s="12" t="s">
        <v>52</v>
      </c>
      <c r="B1556" s="12">
        <v>2022</v>
      </c>
      <c r="C1556" s="12" t="s">
        <v>1</v>
      </c>
      <c r="D1556" s="12" t="s">
        <v>53</v>
      </c>
      <c r="E1556" s="12" t="s">
        <v>54</v>
      </c>
      <c r="F1556" s="12" t="s">
        <v>55</v>
      </c>
      <c r="G1556" s="12" t="s">
        <v>64</v>
      </c>
      <c r="H1556" s="12" t="s">
        <v>57</v>
      </c>
      <c r="I1556" s="12" t="s">
        <v>60</v>
      </c>
      <c r="J1556" s="12">
        <v>243</v>
      </c>
      <c r="K1556" s="12">
        <v>347.49</v>
      </c>
      <c r="L1556" s="10"/>
    </row>
    <row r="1557" spans="1:12" ht="18" customHeight="1" x14ac:dyDescent="0.2">
      <c r="A1557" s="12" t="s">
        <v>59</v>
      </c>
      <c r="B1557" s="12">
        <v>2022</v>
      </c>
      <c r="C1557" s="12" t="s">
        <v>1</v>
      </c>
      <c r="D1557" s="12" t="s">
        <v>53</v>
      </c>
      <c r="E1557" s="12" t="s">
        <v>54</v>
      </c>
      <c r="F1557" s="12" t="s">
        <v>55</v>
      </c>
      <c r="G1557" s="12" t="s">
        <v>64</v>
      </c>
      <c r="H1557" s="12" t="s">
        <v>57</v>
      </c>
      <c r="I1557" s="12" t="s">
        <v>60</v>
      </c>
      <c r="J1557" s="12">
        <v>237</v>
      </c>
      <c r="K1557" s="12">
        <v>338.90999999999997</v>
      </c>
      <c r="L1557" s="10"/>
    </row>
    <row r="1558" spans="1:12" ht="18" customHeight="1" x14ac:dyDescent="0.2">
      <c r="A1558" s="12" t="s">
        <v>61</v>
      </c>
      <c r="B1558" s="12">
        <v>2022</v>
      </c>
      <c r="C1558" s="12" t="s">
        <v>1</v>
      </c>
      <c r="D1558" s="12" t="s">
        <v>53</v>
      </c>
      <c r="E1558" s="12" t="s">
        <v>54</v>
      </c>
      <c r="F1558" s="12" t="s">
        <v>55</v>
      </c>
      <c r="G1558" s="12" t="s">
        <v>64</v>
      </c>
      <c r="H1558" s="12" t="s">
        <v>57</v>
      </c>
      <c r="I1558" s="12" t="s">
        <v>58</v>
      </c>
      <c r="J1558" s="12">
        <v>245</v>
      </c>
      <c r="K1558" s="12">
        <v>350.35</v>
      </c>
      <c r="L1558" s="10"/>
    </row>
    <row r="1559" spans="1:12" ht="18" customHeight="1" x14ac:dyDescent="0.2">
      <c r="A1559" s="12" t="s">
        <v>59</v>
      </c>
      <c r="B1559" s="12">
        <v>2022</v>
      </c>
      <c r="C1559" s="12" t="s">
        <v>1</v>
      </c>
      <c r="D1559" s="12" t="s">
        <v>53</v>
      </c>
      <c r="E1559" s="12" t="s">
        <v>54</v>
      </c>
      <c r="F1559" s="12" t="s">
        <v>55</v>
      </c>
      <c r="G1559" s="12" t="s">
        <v>64</v>
      </c>
      <c r="H1559" s="12" t="s">
        <v>57</v>
      </c>
      <c r="I1559" s="12" t="s">
        <v>58</v>
      </c>
      <c r="J1559" s="12">
        <v>239</v>
      </c>
      <c r="K1559" s="12">
        <v>341.77</v>
      </c>
      <c r="L1559" s="10"/>
    </row>
    <row r="1560" spans="1:12" ht="18" customHeight="1" x14ac:dyDescent="0.2">
      <c r="A1560" s="12" t="s">
        <v>59</v>
      </c>
      <c r="B1560" s="12">
        <v>2022</v>
      </c>
      <c r="C1560" s="12" t="s">
        <v>1</v>
      </c>
      <c r="D1560" s="12" t="s">
        <v>53</v>
      </c>
      <c r="E1560" s="12" t="s">
        <v>54</v>
      </c>
      <c r="F1560" s="12" t="s">
        <v>55</v>
      </c>
      <c r="G1560" s="12" t="s">
        <v>64</v>
      </c>
      <c r="H1560" s="12" t="s">
        <v>57</v>
      </c>
      <c r="I1560" s="12" t="s">
        <v>58</v>
      </c>
      <c r="J1560" s="12">
        <v>233</v>
      </c>
      <c r="K1560" s="12">
        <v>333.19</v>
      </c>
      <c r="L1560" s="10"/>
    </row>
    <row r="1561" spans="1:12" ht="18" customHeight="1" x14ac:dyDescent="0.2">
      <c r="A1561" s="12" t="s">
        <v>59</v>
      </c>
      <c r="B1561" s="12">
        <v>2022</v>
      </c>
      <c r="C1561" s="12" t="s">
        <v>0</v>
      </c>
      <c r="D1561" s="12" t="s">
        <v>53</v>
      </c>
      <c r="E1561" s="12" t="s">
        <v>54</v>
      </c>
      <c r="F1561" s="12" t="s">
        <v>55</v>
      </c>
      <c r="G1561" s="12" t="s">
        <v>64</v>
      </c>
      <c r="H1561" s="12" t="s">
        <v>57</v>
      </c>
      <c r="I1561" s="12" t="s">
        <v>58</v>
      </c>
      <c r="J1561" s="12">
        <v>260</v>
      </c>
      <c r="K1561" s="12">
        <v>371.8</v>
      </c>
      <c r="L1561" s="10"/>
    </row>
    <row r="1562" spans="1:12" ht="18" customHeight="1" x14ac:dyDescent="0.2">
      <c r="A1562" s="12" t="s">
        <v>61</v>
      </c>
      <c r="B1562" s="12">
        <v>2022</v>
      </c>
      <c r="C1562" s="12" t="s">
        <v>0</v>
      </c>
      <c r="D1562" s="12" t="s">
        <v>53</v>
      </c>
      <c r="E1562" s="12" t="s">
        <v>54</v>
      </c>
      <c r="F1562" s="12" t="s">
        <v>55</v>
      </c>
      <c r="G1562" s="12" t="s">
        <v>64</v>
      </c>
      <c r="H1562" s="12" t="s">
        <v>57</v>
      </c>
      <c r="I1562" s="12" t="s">
        <v>58</v>
      </c>
      <c r="J1562" s="12">
        <v>254</v>
      </c>
      <c r="K1562" s="12">
        <v>363.22</v>
      </c>
      <c r="L1562" s="10"/>
    </row>
    <row r="1563" spans="1:12" ht="18" customHeight="1" x14ac:dyDescent="0.2">
      <c r="A1563" s="12" t="s">
        <v>52</v>
      </c>
      <c r="B1563" s="12">
        <v>2022</v>
      </c>
      <c r="C1563" s="12" t="s">
        <v>0</v>
      </c>
      <c r="D1563" s="12" t="s">
        <v>53</v>
      </c>
      <c r="E1563" s="12" t="s">
        <v>54</v>
      </c>
      <c r="F1563" s="12" t="s">
        <v>55</v>
      </c>
      <c r="G1563" s="12" t="s">
        <v>64</v>
      </c>
      <c r="H1563" s="12" t="s">
        <v>57</v>
      </c>
      <c r="I1563" s="12" t="s">
        <v>58</v>
      </c>
      <c r="J1563" s="12">
        <v>264</v>
      </c>
      <c r="K1563" s="12">
        <v>526.24</v>
      </c>
      <c r="L1563" s="10"/>
    </row>
    <row r="1564" spans="1:12" ht="18" customHeight="1" x14ac:dyDescent="0.2">
      <c r="A1564" s="12" t="s">
        <v>61</v>
      </c>
      <c r="B1564" s="12">
        <v>2022</v>
      </c>
      <c r="C1564" s="12" t="s">
        <v>0</v>
      </c>
      <c r="D1564" s="12" t="s">
        <v>53</v>
      </c>
      <c r="E1564" s="12" t="s">
        <v>54</v>
      </c>
      <c r="F1564" s="12" t="s">
        <v>55</v>
      </c>
      <c r="G1564" s="12" t="s">
        <v>64</v>
      </c>
      <c r="H1564" s="12" t="s">
        <v>57</v>
      </c>
      <c r="I1564" s="12" t="s">
        <v>60</v>
      </c>
      <c r="J1564" s="12">
        <v>258</v>
      </c>
      <c r="K1564" s="12">
        <v>526.24</v>
      </c>
      <c r="L1564" s="10"/>
    </row>
    <row r="1565" spans="1:12" ht="18" customHeight="1" x14ac:dyDescent="0.2">
      <c r="A1565" s="12" t="s">
        <v>59</v>
      </c>
      <c r="B1565" s="12">
        <v>2022</v>
      </c>
      <c r="C1565" s="12" t="s">
        <v>0</v>
      </c>
      <c r="D1565" s="12" t="s">
        <v>53</v>
      </c>
      <c r="E1565" s="12" t="s">
        <v>54</v>
      </c>
      <c r="F1565" s="12" t="s">
        <v>55</v>
      </c>
      <c r="G1565" s="12" t="s">
        <v>64</v>
      </c>
      <c r="H1565" s="12" t="s">
        <v>57</v>
      </c>
      <c r="I1565" s="12" t="s">
        <v>60</v>
      </c>
      <c r="J1565" s="12">
        <v>252</v>
      </c>
      <c r="K1565" s="12">
        <v>360.36</v>
      </c>
      <c r="L1565" s="10"/>
    </row>
    <row r="1566" spans="1:12" ht="18" customHeight="1" x14ac:dyDescent="0.2">
      <c r="A1566" s="12" t="s">
        <v>52</v>
      </c>
      <c r="B1566" s="12">
        <v>2022</v>
      </c>
      <c r="C1566" s="12" t="s">
        <v>0</v>
      </c>
      <c r="D1566" s="12" t="s">
        <v>53</v>
      </c>
      <c r="E1566" s="12" t="s">
        <v>54</v>
      </c>
      <c r="F1566" s="12" t="s">
        <v>55</v>
      </c>
      <c r="G1566" s="12" t="s">
        <v>64</v>
      </c>
      <c r="H1566" s="12" t="s">
        <v>57</v>
      </c>
      <c r="I1566" s="12" t="s">
        <v>58</v>
      </c>
      <c r="J1566" s="12">
        <v>261</v>
      </c>
      <c r="K1566" s="12">
        <v>373.23</v>
      </c>
      <c r="L1566" s="10"/>
    </row>
    <row r="1567" spans="1:12" ht="18" customHeight="1" x14ac:dyDescent="0.2">
      <c r="A1567" s="12" t="s">
        <v>59</v>
      </c>
      <c r="B1567" s="12">
        <v>2022</v>
      </c>
      <c r="C1567" s="12" t="s">
        <v>0</v>
      </c>
      <c r="D1567" s="12" t="s">
        <v>53</v>
      </c>
      <c r="E1567" s="12" t="s">
        <v>54</v>
      </c>
      <c r="F1567" s="12" t="s">
        <v>55</v>
      </c>
      <c r="G1567" s="12" t="s">
        <v>64</v>
      </c>
      <c r="H1567" s="12" t="s">
        <v>57</v>
      </c>
      <c r="I1567" s="12" t="s">
        <v>60</v>
      </c>
      <c r="J1567" s="12">
        <v>255</v>
      </c>
      <c r="K1567" s="12">
        <v>364.65</v>
      </c>
      <c r="L1567" s="10"/>
    </row>
    <row r="1568" spans="1:12" ht="18" customHeight="1" x14ac:dyDescent="0.2">
      <c r="A1568" s="12" t="s">
        <v>52</v>
      </c>
      <c r="B1568" s="12">
        <v>2022</v>
      </c>
      <c r="C1568" s="12" t="s">
        <v>0</v>
      </c>
      <c r="D1568" s="12" t="s">
        <v>53</v>
      </c>
      <c r="E1568" s="12" t="s">
        <v>54</v>
      </c>
      <c r="F1568" s="12" t="s">
        <v>55</v>
      </c>
      <c r="G1568" s="12" t="s">
        <v>64</v>
      </c>
      <c r="H1568" s="12" t="s">
        <v>57</v>
      </c>
      <c r="I1568" s="12" t="s">
        <v>60</v>
      </c>
      <c r="J1568" s="12">
        <v>249</v>
      </c>
      <c r="K1568" s="12">
        <v>356.07</v>
      </c>
      <c r="L1568" s="10"/>
    </row>
    <row r="1569" spans="1:12" ht="18" customHeight="1" x14ac:dyDescent="0.2">
      <c r="A1569" s="12" t="s">
        <v>62</v>
      </c>
      <c r="B1569" s="12">
        <v>2022</v>
      </c>
      <c r="C1569" s="12" t="s">
        <v>0</v>
      </c>
      <c r="D1569" s="12" t="s">
        <v>53</v>
      </c>
      <c r="E1569" s="12" t="s">
        <v>54</v>
      </c>
      <c r="F1569" s="12" t="s">
        <v>55</v>
      </c>
      <c r="G1569" s="12" t="s">
        <v>64</v>
      </c>
      <c r="H1569" s="12" t="s">
        <v>57</v>
      </c>
      <c r="I1569" s="12" t="s">
        <v>58</v>
      </c>
      <c r="J1569" s="12">
        <v>263</v>
      </c>
      <c r="K1569" s="12">
        <v>376.09000000000003</v>
      </c>
      <c r="L1569" s="10"/>
    </row>
    <row r="1570" spans="1:12" ht="18" customHeight="1" x14ac:dyDescent="0.2">
      <c r="A1570" s="12" t="s">
        <v>59</v>
      </c>
      <c r="B1570" s="12">
        <v>2022</v>
      </c>
      <c r="C1570" s="12" t="s">
        <v>0</v>
      </c>
      <c r="D1570" s="12" t="s">
        <v>53</v>
      </c>
      <c r="E1570" s="12" t="s">
        <v>54</v>
      </c>
      <c r="F1570" s="12" t="s">
        <v>55</v>
      </c>
      <c r="G1570" s="12" t="s">
        <v>64</v>
      </c>
      <c r="H1570" s="12" t="s">
        <v>57</v>
      </c>
      <c r="I1570" s="12" t="s">
        <v>58</v>
      </c>
      <c r="J1570" s="12">
        <v>257</v>
      </c>
      <c r="K1570" s="12">
        <v>367.51</v>
      </c>
      <c r="L1570" s="10"/>
    </row>
    <row r="1571" spans="1:12" ht="18" customHeight="1" x14ac:dyDescent="0.2">
      <c r="A1571" s="12" t="s">
        <v>52</v>
      </c>
      <c r="B1571" s="12">
        <v>2022</v>
      </c>
      <c r="C1571" s="12" t="s">
        <v>0</v>
      </c>
      <c r="D1571" s="12" t="s">
        <v>53</v>
      </c>
      <c r="E1571" s="12" t="s">
        <v>54</v>
      </c>
      <c r="F1571" s="12" t="s">
        <v>55</v>
      </c>
      <c r="G1571" s="12" t="s">
        <v>64</v>
      </c>
      <c r="H1571" s="12" t="s">
        <v>57</v>
      </c>
      <c r="I1571" s="12" t="s">
        <v>58</v>
      </c>
      <c r="J1571" s="12">
        <v>251</v>
      </c>
      <c r="K1571" s="12">
        <v>358.93</v>
      </c>
      <c r="L1571" s="10"/>
    </row>
    <row r="1572" spans="1:12" ht="18" customHeight="1" x14ac:dyDescent="0.2">
      <c r="A1572" s="12" t="s">
        <v>63</v>
      </c>
      <c r="B1572" s="12">
        <v>2022</v>
      </c>
      <c r="C1572" s="12" t="s">
        <v>6</v>
      </c>
      <c r="D1572" s="12" t="s">
        <v>53</v>
      </c>
      <c r="E1572" s="12" t="s">
        <v>54</v>
      </c>
      <c r="F1572" s="12" t="s">
        <v>55</v>
      </c>
      <c r="G1572" s="12" t="s">
        <v>64</v>
      </c>
      <c r="H1572" s="12" t="s">
        <v>57</v>
      </c>
      <c r="I1572" s="12" t="s">
        <v>60</v>
      </c>
      <c r="J1572" s="12">
        <v>164</v>
      </c>
      <c r="K1572" s="12">
        <v>234.51999999999998</v>
      </c>
      <c r="L1572" s="10"/>
    </row>
    <row r="1573" spans="1:12" ht="18" customHeight="1" x14ac:dyDescent="0.2">
      <c r="A1573" s="12" t="s">
        <v>59</v>
      </c>
      <c r="B1573" s="12">
        <v>2022</v>
      </c>
      <c r="C1573" s="12" t="s">
        <v>6</v>
      </c>
      <c r="D1573" s="12" t="s">
        <v>53</v>
      </c>
      <c r="E1573" s="12" t="s">
        <v>54</v>
      </c>
      <c r="F1573" s="12" t="s">
        <v>55</v>
      </c>
      <c r="G1573" s="12" t="s">
        <v>64</v>
      </c>
      <c r="H1573" s="12" t="s">
        <v>57</v>
      </c>
      <c r="I1573" s="12" t="s">
        <v>60</v>
      </c>
      <c r="J1573" s="12">
        <v>166</v>
      </c>
      <c r="K1573" s="12">
        <v>237.38</v>
      </c>
      <c r="L1573" s="10"/>
    </row>
    <row r="1574" spans="1:12" ht="18" customHeight="1" x14ac:dyDescent="0.2">
      <c r="A1574" s="12" t="s">
        <v>59</v>
      </c>
      <c r="B1574" s="12">
        <v>2022</v>
      </c>
      <c r="C1574" s="12" t="s">
        <v>6</v>
      </c>
      <c r="D1574" s="12" t="s">
        <v>53</v>
      </c>
      <c r="E1574" s="12" t="s">
        <v>54</v>
      </c>
      <c r="F1574" s="12" t="s">
        <v>55</v>
      </c>
      <c r="G1574" s="12" t="s">
        <v>64</v>
      </c>
      <c r="H1574" s="12" t="s">
        <v>57</v>
      </c>
      <c r="I1574" s="12" t="s">
        <v>60</v>
      </c>
      <c r="J1574" s="12">
        <v>168</v>
      </c>
      <c r="K1574" s="12">
        <v>240.24</v>
      </c>
      <c r="L1574" s="10"/>
    </row>
    <row r="1575" spans="1:12" ht="18" customHeight="1" x14ac:dyDescent="0.2">
      <c r="A1575" s="12" t="s">
        <v>61</v>
      </c>
      <c r="B1575" s="12">
        <v>2022</v>
      </c>
      <c r="C1575" s="12" t="s">
        <v>6</v>
      </c>
      <c r="D1575" s="12" t="s">
        <v>53</v>
      </c>
      <c r="E1575" s="12" t="s">
        <v>54</v>
      </c>
      <c r="F1575" s="12" t="s">
        <v>55</v>
      </c>
      <c r="G1575" s="12" t="s">
        <v>64</v>
      </c>
      <c r="H1575" s="12" t="s">
        <v>57</v>
      </c>
      <c r="I1575" s="12" t="s">
        <v>60</v>
      </c>
      <c r="J1575" s="12">
        <v>165</v>
      </c>
      <c r="K1575" s="12">
        <v>235.95</v>
      </c>
      <c r="L1575" s="10"/>
    </row>
    <row r="1576" spans="1:12" ht="18" customHeight="1" x14ac:dyDescent="0.2">
      <c r="A1576" s="12" t="s">
        <v>59</v>
      </c>
      <c r="B1576" s="12">
        <v>2022</v>
      </c>
      <c r="C1576" s="12" t="s">
        <v>6</v>
      </c>
      <c r="D1576" s="12" t="s">
        <v>53</v>
      </c>
      <c r="E1576" s="12" t="s">
        <v>54</v>
      </c>
      <c r="F1576" s="12" t="s">
        <v>55</v>
      </c>
      <c r="G1576" s="12" t="s">
        <v>64</v>
      </c>
      <c r="H1576" s="12" t="s">
        <v>57</v>
      </c>
      <c r="I1576" s="12" t="s">
        <v>60</v>
      </c>
      <c r="J1576" s="12">
        <v>163</v>
      </c>
      <c r="K1576" s="12">
        <v>233.09</v>
      </c>
      <c r="L1576" s="10"/>
    </row>
    <row r="1577" spans="1:12" ht="18" customHeight="1" x14ac:dyDescent="0.2">
      <c r="A1577" s="12" t="s">
        <v>63</v>
      </c>
      <c r="B1577" s="12">
        <v>2022</v>
      </c>
      <c r="C1577" s="12" t="s">
        <v>6</v>
      </c>
      <c r="D1577" s="12" t="s">
        <v>53</v>
      </c>
      <c r="E1577" s="12" t="s">
        <v>54</v>
      </c>
      <c r="F1577" s="12" t="s">
        <v>55</v>
      </c>
      <c r="G1577" s="12" t="s">
        <v>64</v>
      </c>
      <c r="H1577" s="12" t="s">
        <v>57</v>
      </c>
      <c r="I1577" s="12" t="s">
        <v>60</v>
      </c>
      <c r="J1577" s="12">
        <v>167</v>
      </c>
      <c r="K1577" s="12">
        <v>238.81</v>
      </c>
      <c r="L1577" s="10"/>
    </row>
    <row r="1578" spans="1:12" ht="18" customHeight="1" x14ac:dyDescent="0.2">
      <c r="A1578" s="12" t="s">
        <v>59</v>
      </c>
      <c r="B1578" s="12">
        <v>2022</v>
      </c>
      <c r="C1578" s="12" t="s">
        <v>5</v>
      </c>
      <c r="D1578" s="12" t="s">
        <v>53</v>
      </c>
      <c r="E1578" s="12" t="s">
        <v>54</v>
      </c>
      <c r="F1578" s="12" t="s">
        <v>55</v>
      </c>
      <c r="G1578" s="12" t="s">
        <v>64</v>
      </c>
      <c r="H1578" s="12" t="s">
        <v>57</v>
      </c>
      <c r="I1578" s="12" t="s">
        <v>58</v>
      </c>
      <c r="J1578" s="12">
        <v>182</v>
      </c>
      <c r="K1578" s="12">
        <v>260.26</v>
      </c>
      <c r="L1578" s="10"/>
    </row>
    <row r="1579" spans="1:12" ht="18" customHeight="1" x14ac:dyDescent="0.2">
      <c r="A1579" s="12" t="s">
        <v>59</v>
      </c>
      <c r="B1579" s="12">
        <v>2022</v>
      </c>
      <c r="C1579" s="12" t="s">
        <v>5</v>
      </c>
      <c r="D1579" s="12" t="s">
        <v>53</v>
      </c>
      <c r="E1579" s="12" t="s">
        <v>54</v>
      </c>
      <c r="F1579" s="12" t="s">
        <v>55</v>
      </c>
      <c r="G1579" s="12" t="s">
        <v>64</v>
      </c>
      <c r="H1579" s="12" t="s">
        <v>57</v>
      </c>
      <c r="I1579" s="12" t="s">
        <v>58</v>
      </c>
      <c r="J1579" s="12">
        <v>176</v>
      </c>
      <c r="K1579" s="12">
        <v>251.68</v>
      </c>
      <c r="L1579" s="10"/>
    </row>
    <row r="1580" spans="1:12" ht="18" customHeight="1" x14ac:dyDescent="0.2">
      <c r="A1580" s="12" t="s">
        <v>59</v>
      </c>
      <c r="B1580" s="12">
        <v>2022</v>
      </c>
      <c r="C1580" s="12" t="s">
        <v>5</v>
      </c>
      <c r="D1580" s="12" t="s">
        <v>53</v>
      </c>
      <c r="E1580" s="12" t="s">
        <v>54</v>
      </c>
      <c r="F1580" s="12" t="s">
        <v>55</v>
      </c>
      <c r="G1580" s="12" t="s">
        <v>64</v>
      </c>
      <c r="H1580" s="12" t="s">
        <v>57</v>
      </c>
      <c r="I1580" s="12" t="s">
        <v>58</v>
      </c>
      <c r="J1580" s="12">
        <v>170</v>
      </c>
      <c r="K1580" s="12">
        <v>243.1</v>
      </c>
      <c r="L1580" s="10"/>
    </row>
    <row r="1581" spans="1:12" ht="18" customHeight="1" x14ac:dyDescent="0.2">
      <c r="A1581" s="12" t="s">
        <v>59</v>
      </c>
      <c r="B1581" s="12">
        <v>2022</v>
      </c>
      <c r="C1581" s="12" t="s">
        <v>5</v>
      </c>
      <c r="D1581" s="12" t="s">
        <v>53</v>
      </c>
      <c r="E1581" s="12" t="s">
        <v>54</v>
      </c>
      <c r="F1581" s="12" t="s">
        <v>55</v>
      </c>
      <c r="G1581" s="12" t="s">
        <v>64</v>
      </c>
      <c r="H1581" s="12" t="s">
        <v>57</v>
      </c>
      <c r="I1581" s="12" t="s">
        <v>60</v>
      </c>
      <c r="J1581" s="12">
        <v>180</v>
      </c>
      <c r="K1581" s="12">
        <v>257.39999999999998</v>
      </c>
      <c r="L1581" s="10"/>
    </row>
    <row r="1582" spans="1:12" ht="18" customHeight="1" x14ac:dyDescent="0.2">
      <c r="A1582" s="12" t="s">
        <v>52</v>
      </c>
      <c r="B1582" s="12">
        <v>2022</v>
      </c>
      <c r="C1582" s="12" t="s">
        <v>5</v>
      </c>
      <c r="D1582" s="12" t="s">
        <v>53</v>
      </c>
      <c r="E1582" s="12" t="s">
        <v>54</v>
      </c>
      <c r="F1582" s="12" t="s">
        <v>55</v>
      </c>
      <c r="G1582" s="12" t="s">
        <v>64</v>
      </c>
      <c r="H1582" s="12" t="s">
        <v>57</v>
      </c>
      <c r="I1582" s="12" t="s">
        <v>60</v>
      </c>
      <c r="J1582" s="12">
        <v>174</v>
      </c>
      <c r="K1582" s="12">
        <v>248.82</v>
      </c>
      <c r="L1582" s="10"/>
    </row>
    <row r="1583" spans="1:12" ht="18" customHeight="1" x14ac:dyDescent="0.2">
      <c r="A1583" s="12" t="s">
        <v>52</v>
      </c>
      <c r="B1583" s="12">
        <v>2022</v>
      </c>
      <c r="C1583" s="12" t="s">
        <v>5</v>
      </c>
      <c r="D1583" s="12" t="s">
        <v>53</v>
      </c>
      <c r="E1583" s="12" t="s">
        <v>54</v>
      </c>
      <c r="F1583" s="12" t="s">
        <v>55</v>
      </c>
      <c r="G1583" s="12" t="s">
        <v>64</v>
      </c>
      <c r="H1583" s="12" t="s">
        <v>57</v>
      </c>
      <c r="I1583" s="12" t="s">
        <v>60</v>
      </c>
      <c r="J1583" s="12">
        <v>183</v>
      </c>
      <c r="K1583" s="12">
        <v>261.69</v>
      </c>
      <c r="L1583" s="10"/>
    </row>
    <row r="1584" spans="1:12" ht="18" customHeight="1" x14ac:dyDescent="0.2">
      <c r="A1584" s="12" t="s">
        <v>59</v>
      </c>
      <c r="B1584" s="12">
        <v>2022</v>
      </c>
      <c r="C1584" s="12" t="s">
        <v>5</v>
      </c>
      <c r="D1584" s="12" t="s">
        <v>53</v>
      </c>
      <c r="E1584" s="12" t="s">
        <v>54</v>
      </c>
      <c r="F1584" s="12" t="s">
        <v>55</v>
      </c>
      <c r="G1584" s="12" t="s">
        <v>64</v>
      </c>
      <c r="H1584" s="12" t="s">
        <v>57</v>
      </c>
      <c r="I1584" s="12" t="s">
        <v>60</v>
      </c>
      <c r="J1584" s="12">
        <v>177</v>
      </c>
      <c r="K1584" s="12">
        <v>253.11</v>
      </c>
      <c r="L1584" s="10"/>
    </row>
    <row r="1585" spans="1:12" ht="18" customHeight="1" x14ac:dyDescent="0.2">
      <c r="A1585" s="12" t="s">
        <v>59</v>
      </c>
      <c r="B1585" s="12">
        <v>2022</v>
      </c>
      <c r="C1585" s="12" t="s">
        <v>5</v>
      </c>
      <c r="D1585" s="12" t="s">
        <v>53</v>
      </c>
      <c r="E1585" s="12" t="s">
        <v>54</v>
      </c>
      <c r="F1585" s="12" t="s">
        <v>55</v>
      </c>
      <c r="G1585" s="12" t="s">
        <v>64</v>
      </c>
      <c r="H1585" s="12" t="s">
        <v>57</v>
      </c>
      <c r="I1585" s="12" t="s">
        <v>60</v>
      </c>
      <c r="J1585" s="12">
        <v>171</v>
      </c>
      <c r="K1585" s="12">
        <v>244.53</v>
      </c>
      <c r="L1585" s="10"/>
    </row>
    <row r="1586" spans="1:12" ht="18" customHeight="1" x14ac:dyDescent="0.2">
      <c r="A1586" s="12" t="s">
        <v>62</v>
      </c>
      <c r="B1586" s="12">
        <v>2022</v>
      </c>
      <c r="C1586" s="12" t="s">
        <v>5</v>
      </c>
      <c r="D1586" s="12" t="s">
        <v>53</v>
      </c>
      <c r="E1586" s="12" t="s">
        <v>54</v>
      </c>
      <c r="F1586" s="12" t="s">
        <v>55</v>
      </c>
      <c r="G1586" s="12" t="s">
        <v>64</v>
      </c>
      <c r="H1586" s="12" t="s">
        <v>57</v>
      </c>
      <c r="I1586" s="12" t="s">
        <v>58</v>
      </c>
      <c r="J1586" s="12">
        <v>179</v>
      </c>
      <c r="K1586" s="12">
        <v>255.97</v>
      </c>
      <c r="L1586" s="10"/>
    </row>
    <row r="1587" spans="1:12" ht="18" customHeight="1" x14ac:dyDescent="0.2">
      <c r="A1587" s="12" t="s">
        <v>52</v>
      </c>
      <c r="B1587" s="12">
        <v>2022</v>
      </c>
      <c r="C1587" s="12" t="s">
        <v>5</v>
      </c>
      <c r="D1587" s="12" t="s">
        <v>53</v>
      </c>
      <c r="E1587" s="12" t="s">
        <v>54</v>
      </c>
      <c r="F1587" s="12" t="s">
        <v>55</v>
      </c>
      <c r="G1587" s="12" t="s">
        <v>64</v>
      </c>
      <c r="H1587" s="12" t="s">
        <v>57</v>
      </c>
      <c r="I1587" s="12" t="s">
        <v>58</v>
      </c>
      <c r="J1587" s="12">
        <v>173</v>
      </c>
      <c r="K1587" s="12">
        <v>247.39</v>
      </c>
      <c r="L1587" s="10"/>
    </row>
    <row r="1588" spans="1:12" ht="18" customHeight="1" x14ac:dyDescent="0.2">
      <c r="A1588" s="12" t="s">
        <v>52</v>
      </c>
      <c r="B1588" s="12">
        <v>2022</v>
      </c>
      <c r="C1588" s="12" t="s">
        <v>2</v>
      </c>
      <c r="D1588" s="12" t="s">
        <v>53</v>
      </c>
      <c r="E1588" s="12" t="s">
        <v>54</v>
      </c>
      <c r="F1588" s="12" t="s">
        <v>55</v>
      </c>
      <c r="G1588" s="12" t="s">
        <v>64</v>
      </c>
      <c r="H1588" s="12" t="s">
        <v>57</v>
      </c>
      <c r="I1588" s="12" t="s">
        <v>58</v>
      </c>
      <c r="J1588" s="12">
        <v>230</v>
      </c>
      <c r="K1588" s="12">
        <v>328.9</v>
      </c>
      <c r="L1588" s="10"/>
    </row>
    <row r="1589" spans="1:12" ht="18" customHeight="1" x14ac:dyDescent="0.2">
      <c r="A1589" s="12" t="s">
        <v>59</v>
      </c>
      <c r="B1589" s="12">
        <v>2022</v>
      </c>
      <c r="C1589" s="12" t="s">
        <v>2</v>
      </c>
      <c r="D1589" s="12" t="s">
        <v>53</v>
      </c>
      <c r="E1589" s="12" t="s">
        <v>54</v>
      </c>
      <c r="F1589" s="12" t="s">
        <v>55</v>
      </c>
      <c r="G1589" s="12" t="s">
        <v>64</v>
      </c>
      <c r="H1589" s="12" t="s">
        <v>57</v>
      </c>
      <c r="I1589" s="12" t="s">
        <v>58</v>
      </c>
      <c r="J1589" s="12">
        <v>224</v>
      </c>
      <c r="K1589" s="12">
        <v>320.32</v>
      </c>
      <c r="L1589" s="10"/>
    </row>
    <row r="1590" spans="1:12" ht="18" customHeight="1" x14ac:dyDescent="0.2">
      <c r="A1590" s="12" t="s">
        <v>62</v>
      </c>
      <c r="B1590" s="12">
        <v>2022</v>
      </c>
      <c r="C1590" s="12" t="s">
        <v>2</v>
      </c>
      <c r="D1590" s="12" t="s">
        <v>53</v>
      </c>
      <c r="E1590" s="12" t="s">
        <v>54</v>
      </c>
      <c r="F1590" s="12" t="s">
        <v>55</v>
      </c>
      <c r="G1590" s="12" t="s">
        <v>64</v>
      </c>
      <c r="H1590" s="12" t="s">
        <v>57</v>
      </c>
      <c r="I1590" s="12" t="s">
        <v>58</v>
      </c>
      <c r="J1590" s="12">
        <v>218</v>
      </c>
      <c r="K1590" s="12">
        <v>311.74</v>
      </c>
      <c r="L1590" s="10"/>
    </row>
    <row r="1591" spans="1:12" ht="18" customHeight="1" x14ac:dyDescent="0.2">
      <c r="A1591" s="12" t="s">
        <v>59</v>
      </c>
      <c r="B1591" s="12">
        <v>2022</v>
      </c>
      <c r="C1591" s="12" t="s">
        <v>2</v>
      </c>
      <c r="D1591" s="12" t="s">
        <v>53</v>
      </c>
      <c r="E1591" s="12" t="s">
        <v>54</v>
      </c>
      <c r="F1591" s="12" t="s">
        <v>55</v>
      </c>
      <c r="G1591" s="12" t="s">
        <v>64</v>
      </c>
      <c r="H1591" s="12" t="s">
        <v>57</v>
      </c>
      <c r="I1591" s="12" t="s">
        <v>60</v>
      </c>
      <c r="J1591" s="12">
        <v>228</v>
      </c>
      <c r="K1591" s="12">
        <v>326.03999999999996</v>
      </c>
      <c r="L1591" s="10"/>
    </row>
    <row r="1592" spans="1:12" ht="18" customHeight="1" x14ac:dyDescent="0.2">
      <c r="A1592" s="12" t="s">
        <v>59</v>
      </c>
      <c r="B1592" s="12">
        <v>2022</v>
      </c>
      <c r="C1592" s="12" t="s">
        <v>2</v>
      </c>
      <c r="D1592" s="12" t="s">
        <v>53</v>
      </c>
      <c r="E1592" s="12" t="s">
        <v>54</v>
      </c>
      <c r="F1592" s="12" t="s">
        <v>55</v>
      </c>
      <c r="G1592" s="12" t="s">
        <v>64</v>
      </c>
      <c r="H1592" s="12" t="s">
        <v>57</v>
      </c>
      <c r="I1592" s="12" t="s">
        <v>60</v>
      </c>
      <c r="J1592" s="12">
        <v>222</v>
      </c>
      <c r="K1592" s="12">
        <v>317.45999999999998</v>
      </c>
      <c r="L1592" s="10"/>
    </row>
    <row r="1593" spans="1:12" ht="18" customHeight="1" x14ac:dyDescent="0.2">
      <c r="A1593" s="12" t="s">
        <v>62</v>
      </c>
      <c r="B1593" s="12">
        <v>2022</v>
      </c>
      <c r="C1593" s="12" t="s">
        <v>2</v>
      </c>
      <c r="D1593" s="12" t="s">
        <v>53</v>
      </c>
      <c r="E1593" s="12" t="s">
        <v>54</v>
      </c>
      <c r="F1593" s="12" t="s">
        <v>55</v>
      </c>
      <c r="G1593" s="12" t="s">
        <v>64</v>
      </c>
      <c r="H1593" s="12" t="s">
        <v>57</v>
      </c>
      <c r="I1593" s="12" t="s">
        <v>60</v>
      </c>
      <c r="J1593" s="12">
        <v>231</v>
      </c>
      <c r="K1593" s="12">
        <v>330.33</v>
      </c>
      <c r="L1593" s="10"/>
    </row>
    <row r="1594" spans="1:12" ht="18" customHeight="1" x14ac:dyDescent="0.2">
      <c r="A1594" s="12" t="s">
        <v>61</v>
      </c>
      <c r="B1594" s="12">
        <v>2022</v>
      </c>
      <c r="C1594" s="12" t="s">
        <v>2</v>
      </c>
      <c r="D1594" s="12" t="s">
        <v>53</v>
      </c>
      <c r="E1594" s="12" t="s">
        <v>54</v>
      </c>
      <c r="F1594" s="12" t="s">
        <v>55</v>
      </c>
      <c r="G1594" s="12" t="s">
        <v>64</v>
      </c>
      <c r="H1594" s="12" t="s">
        <v>57</v>
      </c>
      <c r="I1594" s="12" t="s">
        <v>60</v>
      </c>
      <c r="J1594" s="12">
        <v>225</v>
      </c>
      <c r="K1594" s="12">
        <v>321.75</v>
      </c>
      <c r="L1594" s="10"/>
    </row>
    <row r="1595" spans="1:12" ht="18" customHeight="1" x14ac:dyDescent="0.2">
      <c r="A1595" s="12" t="s">
        <v>63</v>
      </c>
      <c r="B1595" s="12">
        <v>2022</v>
      </c>
      <c r="C1595" s="12" t="s">
        <v>2</v>
      </c>
      <c r="D1595" s="12" t="s">
        <v>53</v>
      </c>
      <c r="E1595" s="12" t="s">
        <v>54</v>
      </c>
      <c r="F1595" s="12" t="s">
        <v>55</v>
      </c>
      <c r="G1595" s="12" t="s">
        <v>64</v>
      </c>
      <c r="H1595" s="12" t="s">
        <v>57</v>
      </c>
      <c r="I1595" s="12" t="s">
        <v>60</v>
      </c>
      <c r="J1595" s="12">
        <v>219</v>
      </c>
      <c r="K1595" s="12">
        <v>526.24</v>
      </c>
      <c r="L1595" s="10"/>
    </row>
    <row r="1596" spans="1:12" ht="18" customHeight="1" x14ac:dyDescent="0.2">
      <c r="A1596" s="12" t="s">
        <v>52</v>
      </c>
      <c r="B1596" s="12">
        <v>2022</v>
      </c>
      <c r="C1596" s="12" t="s">
        <v>2</v>
      </c>
      <c r="D1596" s="12" t="s">
        <v>53</v>
      </c>
      <c r="E1596" s="12" t="s">
        <v>54</v>
      </c>
      <c r="F1596" s="12" t="s">
        <v>55</v>
      </c>
      <c r="G1596" s="12" t="s">
        <v>64</v>
      </c>
      <c r="H1596" s="12" t="s">
        <v>57</v>
      </c>
      <c r="I1596" s="12" t="s">
        <v>58</v>
      </c>
      <c r="J1596" s="12">
        <v>227</v>
      </c>
      <c r="K1596" s="12">
        <v>324.61</v>
      </c>
      <c r="L1596" s="10"/>
    </row>
    <row r="1597" spans="1:12" ht="18" customHeight="1" x14ac:dyDescent="0.2">
      <c r="A1597" s="12" t="s">
        <v>52</v>
      </c>
      <c r="B1597" s="12">
        <v>2022</v>
      </c>
      <c r="C1597" s="12" t="s">
        <v>2</v>
      </c>
      <c r="D1597" s="12" t="s">
        <v>53</v>
      </c>
      <c r="E1597" s="12" t="s">
        <v>54</v>
      </c>
      <c r="F1597" s="12" t="s">
        <v>55</v>
      </c>
      <c r="G1597" s="12" t="s">
        <v>64</v>
      </c>
      <c r="H1597" s="12" t="s">
        <v>57</v>
      </c>
      <c r="I1597" s="12" t="s">
        <v>58</v>
      </c>
      <c r="J1597" s="12">
        <v>221</v>
      </c>
      <c r="K1597" s="12">
        <v>316.02999999999997</v>
      </c>
      <c r="L1597" s="10"/>
    </row>
    <row r="1598" spans="1:12" ht="18" customHeight="1" x14ac:dyDescent="0.2">
      <c r="A1598" s="12" t="s">
        <v>52</v>
      </c>
      <c r="B1598" s="12">
        <v>2022</v>
      </c>
      <c r="C1598" s="12" t="s">
        <v>4</v>
      </c>
      <c r="D1598" s="12" t="s">
        <v>53</v>
      </c>
      <c r="E1598" s="12" t="s">
        <v>54</v>
      </c>
      <c r="F1598" s="12" t="s">
        <v>55</v>
      </c>
      <c r="G1598" s="12" t="s">
        <v>64</v>
      </c>
      <c r="H1598" s="12" t="s">
        <v>57</v>
      </c>
      <c r="I1598" s="12" t="s">
        <v>58</v>
      </c>
      <c r="J1598" s="12">
        <v>200</v>
      </c>
      <c r="K1598" s="12">
        <v>286</v>
      </c>
      <c r="L1598" s="10"/>
    </row>
    <row r="1599" spans="1:12" ht="18" customHeight="1" x14ac:dyDescent="0.2">
      <c r="A1599" s="12" t="s">
        <v>59</v>
      </c>
      <c r="B1599" s="12">
        <v>2022</v>
      </c>
      <c r="C1599" s="12" t="s">
        <v>4</v>
      </c>
      <c r="D1599" s="12" t="s">
        <v>53</v>
      </c>
      <c r="E1599" s="12" t="s">
        <v>54</v>
      </c>
      <c r="F1599" s="12" t="s">
        <v>55</v>
      </c>
      <c r="G1599" s="12" t="s">
        <v>64</v>
      </c>
      <c r="H1599" s="12" t="s">
        <v>57</v>
      </c>
      <c r="I1599" s="12" t="s">
        <v>58</v>
      </c>
      <c r="J1599" s="12">
        <v>194</v>
      </c>
      <c r="K1599" s="12">
        <v>277.42</v>
      </c>
      <c r="L1599" s="10"/>
    </row>
    <row r="1600" spans="1:12" ht="18" customHeight="1" x14ac:dyDescent="0.2">
      <c r="A1600" s="12" t="s">
        <v>59</v>
      </c>
      <c r="B1600" s="12">
        <v>2022</v>
      </c>
      <c r="C1600" s="12" t="s">
        <v>4</v>
      </c>
      <c r="D1600" s="12" t="s">
        <v>53</v>
      </c>
      <c r="E1600" s="12" t="s">
        <v>54</v>
      </c>
      <c r="F1600" s="12" t="s">
        <v>55</v>
      </c>
      <c r="G1600" s="12" t="s">
        <v>64</v>
      </c>
      <c r="H1600" s="12" t="s">
        <v>57</v>
      </c>
      <c r="I1600" s="12" t="s">
        <v>58</v>
      </c>
      <c r="J1600" s="12">
        <v>188</v>
      </c>
      <c r="K1600" s="12">
        <v>268.84000000000003</v>
      </c>
      <c r="L1600" s="10"/>
    </row>
    <row r="1601" spans="1:12" ht="18" customHeight="1" x14ac:dyDescent="0.2">
      <c r="A1601" s="12" t="s">
        <v>59</v>
      </c>
      <c r="B1601" s="12">
        <v>2022</v>
      </c>
      <c r="C1601" s="12" t="s">
        <v>4</v>
      </c>
      <c r="D1601" s="12" t="s">
        <v>53</v>
      </c>
      <c r="E1601" s="12" t="s">
        <v>54</v>
      </c>
      <c r="F1601" s="12" t="s">
        <v>55</v>
      </c>
      <c r="G1601" s="12" t="s">
        <v>64</v>
      </c>
      <c r="H1601" s="12" t="s">
        <v>57</v>
      </c>
      <c r="I1601" s="12" t="s">
        <v>60</v>
      </c>
      <c r="J1601" s="12">
        <v>198</v>
      </c>
      <c r="K1601" s="12">
        <v>283.14</v>
      </c>
      <c r="L1601" s="10"/>
    </row>
    <row r="1602" spans="1:12" ht="18" customHeight="1" x14ac:dyDescent="0.2">
      <c r="A1602" s="12" t="s">
        <v>59</v>
      </c>
      <c r="B1602" s="12">
        <v>2022</v>
      </c>
      <c r="C1602" s="12" t="s">
        <v>4</v>
      </c>
      <c r="D1602" s="12" t="s">
        <v>53</v>
      </c>
      <c r="E1602" s="12" t="s">
        <v>54</v>
      </c>
      <c r="F1602" s="12" t="s">
        <v>55</v>
      </c>
      <c r="G1602" s="12" t="s">
        <v>64</v>
      </c>
      <c r="H1602" s="12" t="s">
        <v>57</v>
      </c>
      <c r="I1602" s="12" t="s">
        <v>60</v>
      </c>
      <c r="J1602" s="12">
        <v>192</v>
      </c>
      <c r="K1602" s="12">
        <v>274.56</v>
      </c>
      <c r="L1602" s="10"/>
    </row>
    <row r="1603" spans="1:12" ht="18" customHeight="1" x14ac:dyDescent="0.2">
      <c r="A1603" s="12" t="s">
        <v>59</v>
      </c>
      <c r="B1603" s="12">
        <v>2022</v>
      </c>
      <c r="C1603" s="12" t="s">
        <v>4</v>
      </c>
      <c r="D1603" s="12" t="s">
        <v>53</v>
      </c>
      <c r="E1603" s="12" t="s">
        <v>54</v>
      </c>
      <c r="F1603" s="12" t="s">
        <v>55</v>
      </c>
      <c r="G1603" s="12" t="s">
        <v>64</v>
      </c>
      <c r="H1603" s="12" t="s">
        <v>57</v>
      </c>
      <c r="I1603" s="12" t="s">
        <v>60</v>
      </c>
      <c r="J1603" s="12">
        <v>186</v>
      </c>
      <c r="K1603" s="12">
        <v>265.98</v>
      </c>
      <c r="L1603" s="10"/>
    </row>
    <row r="1604" spans="1:12" ht="18" customHeight="1" x14ac:dyDescent="0.2">
      <c r="A1604" s="12" t="s">
        <v>52</v>
      </c>
      <c r="B1604" s="12">
        <v>2022</v>
      </c>
      <c r="C1604" s="12" t="s">
        <v>4</v>
      </c>
      <c r="D1604" s="12" t="s">
        <v>53</v>
      </c>
      <c r="E1604" s="12" t="s">
        <v>54</v>
      </c>
      <c r="F1604" s="12" t="s">
        <v>55</v>
      </c>
      <c r="G1604" s="12" t="s">
        <v>64</v>
      </c>
      <c r="H1604" s="12" t="s">
        <v>57</v>
      </c>
      <c r="I1604" s="12" t="s">
        <v>60</v>
      </c>
      <c r="J1604" s="12">
        <v>195</v>
      </c>
      <c r="K1604" s="12">
        <v>278.85000000000002</v>
      </c>
      <c r="L1604" s="10"/>
    </row>
    <row r="1605" spans="1:12" ht="18" customHeight="1" x14ac:dyDescent="0.2">
      <c r="A1605" s="12" t="s">
        <v>61</v>
      </c>
      <c r="B1605" s="12">
        <v>2022</v>
      </c>
      <c r="C1605" s="12" t="s">
        <v>4</v>
      </c>
      <c r="D1605" s="12" t="s">
        <v>53</v>
      </c>
      <c r="E1605" s="12" t="s">
        <v>54</v>
      </c>
      <c r="F1605" s="12" t="s">
        <v>55</v>
      </c>
      <c r="G1605" s="12" t="s">
        <v>64</v>
      </c>
      <c r="H1605" s="12" t="s">
        <v>57</v>
      </c>
      <c r="I1605" s="12" t="s">
        <v>60</v>
      </c>
      <c r="J1605" s="12">
        <v>189</v>
      </c>
      <c r="K1605" s="12">
        <v>270.27</v>
      </c>
      <c r="L1605" s="10"/>
    </row>
    <row r="1606" spans="1:12" ht="18" customHeight="1" x14ac:dyDescent="0.2">
      <c r="A1606" s="12" t="s">
        <v>61</v>
      </c>
      <c r="B1606" s="12">
        <v>2022</v>
      </c>
      <c r="C1606" s="12" t="s">
        <v>4</v>
      </c>
      <c r="D1606" s="12" t="s">
        <v>53</v>
      </c>
      <c r="E1606" s="12" t="s">
        <v>54</v>
      </c>
      <c r="F1606" s="12" t="s">
        <v>55</v>
      </c>
      <c r="G1606" s="12" t="s">
        <v>64</v>
      </c>
      <c r="H1606" s="12" t="s">
        <v>57</v>
      </c>
      <c r="I1606" s="12" t="s">
        <v>58</v>
      </c>
      <c r="J1606" s="12">
        <v>197</v>
      </c>
      <c r="K1606" s="12">
        <v>281.70999999999998</v>
      </c>
      <c r="L1606" s="10"/>
    </row>
    <row r="1607" spans="1:12" ht="18" customHeight="1" x14ac:dyDescent="0.2">
      <c r="A1607" s="12" t="s">
        <v>61</v>
      </c>
      <c r="B1607" s="12">
        <v>2022</v>
      </c>
      <c r="C1607" s="12" t="s">
        <v>4</v>
      </c>
      <c r="D1607" s="12" t="s">
        <v>53</v>
      </c>
      <c r="E1607" s="12" t="s">
        <v>54</v>
      </c>
      <c r="F1607" s="12" t="s">
        <v>55</v>
      </c>
      <c r="G1607" s="12" t="s">
        <v>64</v>
      </c>
      <c r="H1607" s="12" t="s">
        <v>57</v>
      </c>
      <c r="I1607" s="12" t="s">
        <v>58</v>
      </c>
      <c r="J1607" s="12">
        <v>191</v>
      </c>
      <c r="K1607" s="12">
        <v>273.13</v>
      </c>
      <c r="L1607" s="10"/>
    </row>
    <row r="1608" spans="1:12" ht="18" customHeight="1" x14ac:dyDescent="0.2">
      <c r="A1608" s="12" t="s">
        <v>61</v>
      </c>
      <c r="B1608" s="12">
        <v>2022</v>
      </c>
      <c r="C1608" s="12" t="s">
        <v>4</v>
      </c>
      <c r="D1608" s="12" t="s">
        <v>53</v>
      </c>
      <c r="E1608" s="12" t="s">
        <v>54</v>
      </c>
      <c r="F1608" s="12" t="s">
        <v>55</v>
      </c>
      <c r="G1608" s="12" t="s">
        <v>64</v>
      </c>
      <c r="H1608" s="12" t="s">
        <v>57</v>
      </c>
      <c r="I1608" s="12" t="s">
        <v>58</v>
      </c>
      <c r="J1608" s="12">
        <v>185</v>
      </c>
      <c r="K1608" s="12">
        <v>264.55</v>
      </c>
      <c r="L1608" s="10"/>
    </row>
    <row r="1609" spans="1:12" ht="18" customHeight="1" x14ac:dyDescent="0.2">
      <c r="A1609" s="12" t="s">
        <v>52</v>
      </c>
      <c r="B1609" s="12">
        <v>2022</v>
      </c>
      <c r="C1609" s="12" t="s">
        <v>8</v>
      </c>
      <c r="D1609" s="12" t="s">
        <v>53</v>
      </c>
      <c r="E1609" s="12" t="s">
        <v>54</v>
      </c>
      <c r="F1609" s="12" t="s">
        <v>55</v>
      </c>
      <c r="G1609" s="12" t="s">
        <v>64</v>
      </c>
      <c r="H1609" s="12" t="s">
        <v>57</v>
      </c>
      <c r="I1609" s="12" t="s">
        <v>60</v>
      </c>
      <c r="J1609" s="12">
        <v>154</v>
      </c>
      <c r="K1609" s="12">
        <v>220.22</v>
      </c>
      <c r="L1609" s="10"/>
    </row>
    <row r="1610" spans="1:12" ht="18" customHeight="1" x14ac:dyDescent="0.2">
      <c r="A1610" s="12" t="s">
        <v>59</v>
      </c>
      <c r="B1610" s="12">
        <v>2022</v>
      </c>
      <c r="C1610" s="12" t="s">
        <v>8</v>
      </c>
      <c r="D1610" s="12" t="s">
        <v>53</v>
      </c>
      <c r="E1610" s="12" t="s">
        <v>54</v>
      </c>
      <c r="F1610" s="12" t="s">
        <v>55</v>
      </c>
      <c r="G1610" s="12" t="s">
        <v>64</v>
      </c>
      <c r="H1610" s="12" t="s">
        <v>57</v>
      </c>
      <c r="I1610" s="12" t="s">
        <v>60</v>
      </c>
      <c r="J1610" s="12">
        <v>156</v>
      </c>
      <c r="K1610" s="12">
        <v>223.07999999999998</v>
      </c>
      <c r="L1610" s="10"/>
    </row>
    <row r="1611" spans="1:12" ht="18" customHeight="1" x14ac:dyDescent="0.2">
      <c r="A1611" s="12" t="s">
        <v>59</v>
      </c>
      <c r="B1611" s="12">
        <v>2022</v>
      </c>
      <c r="C1611" s="12" t="s">
        <v>8</v>
      </c>
      <c r="D1611" s="12" t="s">
        <v>53</v>
      </c>
      <c r="E1611" s="12" t="s">
        <v>54</v>
      </c>
      <c r="F1611" s="12" t="s">
        <v>55</v>
      </c>
      <c r="G1611" s="12" t="s">
        <v>64</v>
      </c>
      <c r="H1611" s="12" t="s">
        <v>57</v>
      </c>
      <c r="I1611" s="12" t="s">
        <v>60</v>
      </c>
      <c r="J1611" s="12">
        <v>153</v>
      </c>
      <c r="K1611" s="12">
        <v>218.79</v>
      </c>
      <c r="L1611" s="10"/>
    </row>
    <row r="1612" spans="1:12" ht="18" customHeight="1" x14ac:dyDescent="0.2">
      <c r="A1612" s="12" t="s">
        <v>52</v>
      </c>
      <c r="B1612" s="12">
        <v>2022</v>
      </c>
      <c r="C1612" s="12" t="s">
        <v>8</v>
      </c>
      <c r="D1612" s="12" t="s">
        <v>53</v>
      </c>
      <c r="E1612" s="12" t="s">
        <v>54</v>
      </c>
      <c r="F1612" s="12" t="s">
        <v>55</v>
      </c>
      <c r="G1612" s="12" t="s">
        <v>64</v>
      </c>
      <c r="H1612" s="12" t="s">
        <v>57</v>
      </c>
      <c r="I1612" s="12" t="s">
        <v>60</v>
      </c>
      <c r="J1612" s="12">
        <v>157</v>
      </c>
      <c r="K1612" s="12">
        <v>224.51</v>
      </c>
      <c r="L1612" s="10"/>
    </row>
    <row r="1613" spans="1:12" ht="18" customHeight="1" x14ac:dyDescent="0.2">
      <c r="A1613" s="12" t="s">
        <v>62</v>
      </c>
      <c r="B1613" s="12">
        <v>2022</v>
      </c>
      <c r="C1613" s="12" t="s">
        <v>8</v>
      </c>
      <c r="D1613" s="12" t="s">
        <v>53</v>
      </c>
      <c r="E1613" s="12" t="s">
        <v>54</v>
      </c>
      <c r="F1613" s="12" t="s">
        <v>55</v>
      </c>
      <c r="G1613" s="12" t="s">
        <v>64</v>
      </c>
      <c r="H1613" s="12" t="s">
        <v>57</v>
      </c>
      <c r="I1613" s="12" t="s">
        <v>60</v>
      </c>
      <c r="J1613" s="12">
        <v>155</v>
      </c>
      <c r="K1613" s="12">
        <v>221.65</v>
      </c>
      <c r="L1613" s="10"/>
    </row>
    <row r="1614" spans="1:12" ht="18" customHeight="1" x14ac:dyDescent="0.2">
      <c r="A1614" s="12" t="s">
        <v>52</v>
      </c>
      <c r="B1614" s="12">
        <v>2022</v>
      </c>
      <c r="C1614" s="12" t="s">
        <v>8</v>
      </c>
      <c r="D1614" s="12" t="s">
        <v>53</v>
      </c>
      <c r="E1614" s="12" t="s">
        <v>54</v>
      </c>
      <c r="F1614" s="12" t="s">
        <v>55</v>
      </c>
      <c r="G1614" s="12" t="s">
        <v>64</v>
      </c>
      <c r="H1614" s="12" t="s">
        <v>57</v>
      </c>
      <c r="I1614" s="12" t="s">
        <v>58</v>
      </c>
      <c r="J1614" s="12">
        <v>341</v>
      </c>
      <c r="K1614" s="12">
        <v>487.63</v>
      </c>
      <c r="L1614" s="10"/>
    </row>
    <row r="1615" spans="1:12" ht="18" customHeight="1" x14ac:dyDescent="0.2">
      <c r="A1615" s="12" t="s">
        <v>52</v>
      </c>
      <c r="B1615" s="12">
        <v>2022</v>
      </c>
      <c r="C1615" s="12" t="s">
        <v>7</v>
      </c>
      <c r="D1615" s="12" t="s">
        <v>65</v>
      </c>
      <c r="E1615" s="12" t="s">
        <v>54</v>
      </c>
      <c r="F1615" s="12" t="s">
        <v>55</v>
      </c>
      <c r="G1615" s="12" t="s">
        <v>64</v>
      </c>
      <c r="H1615" s="12" t="s">
        <v>57</v>
      </c>
      <c r="I1615" s="12" t="s">
        <v>58</v>
      </c>
      <c r="J1615" s="12">
        <v>254</v>
      </c>
      <c r="K1615" s="12">
        <v>363.22</v>
      </c>
      <c r="L1615" s="10"/>
    </row>
    <row r="1616" spans="1:12" ht="18" customHeight="1" x14ac:dyDescent="0.2">
      <c r="A1616" s="12" t="s">
        <v>59</v>
      </c>
      <c r="B1616" s="12">
        <v>2022</v>
      </c>
      <c r="C1616" s="12" t="s">
        <v>7</v>
      </c>
      <c r="D1616" s="12" t="s">
        <v>65</v>
      </c>
      <c r="E1616" s="12" t="s">
        <v>54</v>
      </c>
      <c r="F1616" s="12" t="s">
        <v>55</v>
      </c>
      <c r="G1616" s="12" t="s">
        <v>64</v>
      </c>
      <c r="H1616" s="12" t="s">
        <v>57</v>
      </c>
      <c r="I1616" s="12" t="s">
        <v>58</v>
      </c>
      <c r="J1616" s="12">
        <v>256</v>
      </c>
      <c r="K1616" s="12">
        <v>366.08</v>
      </c>
      <c r="L1616" s="10"/>
    </row>
    <row r="1617" spans="1:12" ht="18" customHeight="1" x14ac:dyDescent="0.2">
      <c r="A1617" s="12" t="s">
        <v>59</v>
      </c>
      <c r="B1617" s="12">
        <v>2022</v>
      </c>
      <c r="C1617" s="12" t="s">
        <v>7</v>
      </c>
      <c r="D1617" s="12" t="s">
        <v>65</v>
      </c>
      <c r="E1617" s="12" t="s">
        <v>54</v>
      </c>
      <c r="F1617" s="12" t="s">
        <v>55</v>
      </c>
      <c r="G1617" s="12" t="s">
        <v>64</v>
      </c>
      <c r="H1617" s="12" t="s">
        <v>57</v>
      </c>
      <c r="I1617" s="12" t="s">
        <v>58</v>
      </c>
      <c r="J1617" s="12">
        <v>961</v>
      </c>
      <c r="K1617" s="12">
        <v>1374.23</v>
      </c>
      <c r="L1617" s="10"/>
    </row>
    <row r="1618" spans="1:12" ht="18" customHeight="1" x14ac:dyDescent="0.2">
      <c r="A1618" s="12" t="s">
        <v>59</v>
      </c>
      <c r="B1618" s="12">
        <v>2022</v>
      </c>
      <c r="C1618" s="12" t="s">
        <v>7</v>
      </c>
      <c r="D1618" s="12" t="s">
        <v>65</v>
      </c>
      <c r="E1618" s="12" t="s">
        <v>54</v>
      </c>
      <c r="F1618" s="12" t="s">
        <v>55</v>
      </c>
      <c r="G1618" s="12" t="s">
        <v>64</v>
      </c>
      <c r="H1618" s="12" t="s">
        <v>57</v>
      </c>
      <c r="I1618" s="12" t="s">
        <v>58</v>
      </c>
      <c r="J1618" s="12">
        <v>255</v>
      </c>
      <c r="K1618" s="12">
        <v>364.65</v>
      </c>
      <c r="L1618" s="10"/>
    </row>
    <row r="1619" spans="1:12" ht="18" customHeight="1" x14ac:dyDescent="0.2">
      <c r="A1619" s="12" t="s">
        <v>61</v>
      </c>
      <c r="B1619" s="12">
        <v>2022</v>
      </c>
      <c r="C1619" s="12" t="s">
        <v>7</v>
      </c>
      <c r="D1619" s="12" t="s">
        <v>65</v>
      </c>
      <c r="E1619" s="12" t="s">
        <v>54</v>
      </c>
      <c r="F1619" s="12" t="s">
        <v>55</v>
      </c>
      <c r="G1619" s="12" t="s">
        <v>64</v>
      </c>
      <c r="H1619" s="12" t="s">
        <v>57</v>
      </c>
      <c r="I1619" s="12" t="s">
        <v>58</v>
      </c>
      <c r="J1619" s="12">
        <v>253</v>
      </c>
      <c r="K1619" s="12">
        <v>361.78999999999996</v>
      </c>
      <c r="L1619" s="10"/>
    </row>
    <row r="1620" spans="1:12" ht="18" customHeight="1" x14ac:dyDescent="0.2">
      <c r="A1620" s="12" t="s">
        <v>61</v>
      </c>
      <c r="B1620" s="12">
        <v>2022</v>
      </c>
      <c r="C1620" s="12" t="s">
        <v>7</v>
      </c>
      <c r="D1620" s="12" t="s">
        <v>65</v>
      </c>
      <c r="E1620" s="12" t="s">
        <v>54</v>
      </c>
      <c r="F1620" s="12" t="s">
        <v>55</v>
      </c>
      <c r="G1620" s="12" t="s">
        <v>64</v>
      </c>
      <c r="H1620" s="12" t="s">
        <v>57</v>
      </c>
      <c r="I1620" s="12" t="s">
        <v>58</v>
      </c>
      <c r="J1620" s="12">
        <v>251</v>
      </c>
      <c r="K1620" s="12">
        <v>358.93</v>
      </c>
      <c r="L1620" s="10"/>
    </row>
    <row r="1621" spans="1:12" ht="18" customHeight="1" x14ac:dyDescent="0.2">
      <c r="A1621" s="12" t="s">
        <v>59</v>
      </c>
      <c r="B1621" s="12">
        <v>2022</v>
      </c>
      <c r="C1621" s="12" t="s">
        <v>6</v>
      </c>
      <c r="D1621" s="12" t="s">
        <v>65</v>
      </c>
      <c r="E1621" s="12" t="s">
        <v>54</v>
      </c>
      <c r="F1621" s="12" t="s">
        <v>55</v>
      </c>
      <c r="G1621" s="12" t="s">
        <v>64</v>
      </c>
      <c r="H1621" s="12" t="s">
        <v>57</v>
      </c>
      <c r="I1621" s="12" t="s">
        <v>58</v>
      </c>
      <c r="J1621" s="12">
        <v>260</v>
      </c>
      <c r="K1621" s="12">
        <v>371.8</v>
      </c>
      <c r="L1621" s="10"/>
    </row>
    <row r="1622" spans="1:12" ht="18" customHeight="1" x14ac:dyDescent="0.2">
      <c r="A1622" s="12" t="s">
        <v>59</v>
      </c>
      <c r="B1622" s="12">
        <v>2022</v>
      </c>
      <c r="C1622" s="12" t="s">
        <v>6</v>
      </c>
      <c r="D1622" s="12" t="s">
        <v>65</v>
      </c>
      <c r="E1622" s="12" t="s">
        <v>54</v>
      </c>
      <c r="F1622" s="12" t="s">
        <v>55</v>
      </c>
      <c r="G1622" s="12" t="s">
        <v>64</v>
      </c>
      <c r="H1622" s="12" t="s">
        <v>57</v>
      </c>
      <c r="I1622" s="12" t="s">
        <v>58</v>
      </c>
      <c r="J1622" s="12">
        <v>960</v>
      </c>
      <c r="K1622" s="12">
        <v>1372.8</v>
      </c>
      <c r="L1622" s="10"/>
    </row>
    <row r="1623" spans="1:12" ht="18" customHeight="1" x14ac:dyDescent="0.2">
      <c r="A1623" s="12" t="s">
        <v>62</v>
      </c>
      <c r="B1623" s="12">
        <v>2022</v>
      </c>
      <c r="C1623" s="12" t="s">
        <v>6</v>
      </c>
      <c r="D1623" s="12" t="s">
        <v>65</v>
      </c>
      <c r="E1623" s="12" t="s">
        <v>54</v>
      </c>
      <c r="F1623" s="12" t="s">
        <v>55</v>
      </c>
      <c r="G1623" s="12" t="s">
        <v>64</v>
      </c>
      <c r="H1623" s="12" t="s">
        <v>57</v>
      </c>
      <c r="I1623" s="12" t="s">
        <v>58</v>
      </c>
      <c r="J1623" s="12">
        <v>261</v>
      </c>
      <c r="K1623" s="12">
        <v>373.23</v>
      </c>
      <c r="L1623" s="10"/>
    </row>
    <row r="1624" spans="1:12" ht="18" customHeight="1" x14ac:dyDescent="0.2">
      <c r="A1624" s="12" t="s">
        <v>59</v>
      </c>
      <c r="B1624" s="12">
        <v>2022</v>
      </c>
      <c r="C1624" s="12" t="s">
        <v>6</v>
      </c>
      <c r="D1624" s="12" t="s">
        <v>65</v>
      </c>
      <c r="E1624" s="12" t="s">
        <v>54</v>
      </c>
      <c r="F1624" s="12" t="s">
        <v>55</v>
      </c>
      <c r="G1624" s="12" t="s">
        <v>64</v>
      </c>
      <c r="H1624" s="12" t="s">
        <v>57</v>
      </c>
      <c r="I1624" s="12" t="s">
        <v>58</v>
      </c>
      <c r="J1624" s="12">
        <v>259</v>
      </c>
      <c r="K1624" s="12">
        <v>370.37</v>
      </c>
      <c r="L1624" s="10"/>
    </row>
    <row r="1625" spans="1:12" ht="18" customHeight="1" x14ac:dyDescent="0.2">
      <c r="A1625" s="12" t="s">
        <v>59</v>
      </c>
      <c r="B1625" s="12">
        <v>2022</v>
      </c>
      <c r="C1625" s="12" t="s">
        <v>6</v>
      </c>
      <c r="D1625" s="12" t="s">
        <v>65</v>
      </c>
      <c r="E1625" s="12" t="s">
        <v>54</v>
      </c>
      <c r="F1625" s="12" t="s">
        <v>55</v>
      </c>
      <c r="G1625" s="12" t="s">
        <v>64</v>
      </c>
      <c r="H1625" s="12" t="s">
        <v>57</v>
      </c>
      <c r="I1625" s="12" t="s">
        <v>58</v>
      </c>
      <c r="J1625" s="12">
        <v>257</v>
      </c>
      <c r="K1625" s="12">
        <v>367.51</v>
      </c>
      <c r="L1625" s="10"/>
    </row>
    <row r="1626" spans="1:12" ht="18" customHeight="1" x14ac:dyDescent="0.2">
      <c r="A1626" s="12" t="s">
        <v>52</v>
      </c>
      <c r="B1626" s="12">
        <v>2022</v>
      </c>
      <c r="C1626" s="12" t="s">
        <v>8</v>
      </c>
      <c r="D1626" s="12" t="s">
        <v>65</v>
      </c>
      <c r="E1626" s="12" t="s">
        <v>54</v>
      </c>
      <c r="F1626" s="12" t="s">
        <v>55</v>
      </c>
      <c r="G1626" s="12" t="s">
        <v>64</v>
      </c>
      <c r="H1626" s="12" t="s">
        <v>57</v>
      </c>
      <c r="I1626" s="12" t="s">
        <v>58</v>
      </c>
      <c r="J1626" s="12">
        <v>248</v>
      </c>
      <c r="K1626" s="12">
        <v>354.64</v>
      </c>
      <c r="L1626" s="10"/>
    </row>
    <row r="1627" spans="1:12" ht="18" customHeight="1" x14ac:dyDescent="0.2">
      <c r="A1627" s="12" t="s">
        <v>61</v>
      </c>
      <c r="B1627" s="12">
        <v>2022</v>
      </c>
      <c r="C1627" s="12" t="s">
        <v>8</v>
      </c>
      <c r="D1627" s="12" t="s">
        <v>65</v>
      </c>
      <c r="E1627" s="12" t="s">
        <v>54</v>
      </c>
      <c r="F1627" s="12" t="s">
        <v>55</v>
      </c>
      <c r="G1627" s="12" t="s">
        <v>64</v>
      </c>
      <c r="H1627" s="12" t="s">
        <v>57</v>
      </c>
      <c r="I1627" s="12" t="s">
        <v>58</v>
      </c>
      <c r="J1627" s="12">
        <v>250</v>
      </c>
      <c r="K1627" s="12">
        <v>526.24</v>
      </c>
      <c r="L1627" s="10"/>
    </row>
    <row r="1628" spans="1:12" ht="18" customHeight="1" x14ac:dyDescent="0.2">
      <c r="A1628" s="12" t="s">
        <v>59</v>
      </c>
      <c r="B1628" s="12">
        <v>2022</v>
      </c>
      <c r="C1628" s="12" t="s">
        <v>8</v>
      </c>
      <c r="D1628" s="12" t="s">
        <v>65</v>
      </c>
      <c r="E1628" s="12" t="s">
        <v>54</v>
      </c>
      <c r="F1628" s="12" t="s">
        <v>55</v>
      </c>
      <c r="G1628" s="12" t="s">
        <v>64</v>
      </c>
      <c r="H1628" s="12" t="s">
        <v>57</v>
      </c>
      <c r="I1628" s="12" t="s">
        <v>58</v>
      </c>
      <c r="J1628" s="12">
        <v>249</v>
      </c>
      <c r="K1628" s="12">
        <v>356.07</v>
      </c>
      <c r="L1628" s="10"/>
    </row>
    <row r="1629" spans="1:12" ht="18" customHeight="1" x14ac:dyDescent="0.2">
      <c r="A1629" s="12" t="s">
        <v>52</v>
      </c>
      <c r="B1629" s="12">
        <v>2022</v>
      </c>
      <c r="C1629" s="12" t="s">
        <v>8</v>
      </c>
      <c r="D1629" s="12" t="s">
        <v>65</v>
      </c>
      <c r="E1629" s="12" t="s">
        <v>54</v>
      </c>
      <c r="F1629" s="12" t="s">
        <v>55</v>
      </c>
      <c r="G1629" s="12" t="s">
        <v>64</v>
      </c>
      <c r="H1629" s="12" t="s">
        <v>57</v>
      </c>
      <c r="I1629" s="12" t="s">
        <v>58</v>
      </c>
      <c r="J1629" s="12">
        <v>247</v>
      </c>
      <c r="K1629" s="12">
        <v>353.21</v>
      </c>
      <c r="L1629" s="10"/>
    </row>
    <row r="1630" spans="1:12" ht="18" customHeight="1" x14ac:dyDescent="0.2">
      <c r="A1630" s="12" t="s">
        <v>52</v>
      </c>
      <c r="B1630" s="12">
        <v>2022</v>
      </c>
      <c r="C1630" s="12" t="s">
        <v>3</v>
      </c>
      <c r="D1630" s="12" t="s">
        <v>53</v>
      </c>
      <c r="E1630" s="12" t="s">
        <v>54</v>
      </c>
      <c r="F1630" s="12" t="s">
        <v>55</v>
      </c>
      <c r="G1630" s="12" t="s">
        <v>56</v>
      </c>
      <c r="H1630" s="12" t="s">
        <v>57</v>
      </c>
      <c r="I1630" s="12" t="s">
        <v>60</v>
      </c>
      <c r="J1630" s="12">
        <v>356</v>
      </c>
      <c r="K1630" s="12">
        <v>484.15999999999997</v>
      </c>
      <c r="L1630" s="10"/>
    </row>
    <row r="1631" spans="1:12" ht="18" customHeight="1" x14ac:dyDescent="0.2">
      <c r="A1631" s="12" t="s">
        <v>59</v>
      </c>
      <c r="B1631" s="12">
        <v>2022</v>
      </c>
      <c r="C1631" s="12" t="s">
        <v>3</v>
      </c>
      <c r="D1631" s="12" t="s">
        <v>53</v>
      </c>
      <c r="E1631" s="12" t="s">
        <v>54</v>
      </c>
      <c r="F1631" s="12" t="s">
        <v>55</v>
      </c>
      <c r="G1631" s="12" t="s">
        <v>56</v>
      </c>
      <c r="H1631" s="12" t="s">
        <v>57</v>
      </c>
      <c r="I1631" s="12" t="s">
        <v>60</v>
      </c>
      <c r="J1631" s="12">
        <v>152</v>
      </c>
      <c r="K1631" s="12">
        <v>217.36</v>
      </c>
      <c r="L1631" s="10"/>
    </row>
    <row r="1632" spans="1:12" ht="18" customHeight="1" x14ac:dyDescent="0.2">
      <c r="A1632" s="12" t="s">
        <v>61</v>
      </c>
      <c r="B1632" s="12">
        <v>2022</v>
      </c>
      <c r="C1632" s="12" t="s">
        <v>3</v>
      </c>
      <c r="D1632" s="12" t="s">
        <v>53</v>
      </c>
      <c r="E1632" s="12" t="s">
        <v>67</v>
      </c>
      <c r="F1632" s="12" t="s">
        <v>55</v>
      </c>
      <c r="G1632" s="12" t="s">
        <v>56</v>
      </c>
      <c r="H1632" s="12" t="s">
        <v>57</v>
      </c>
      <c r="I1632" s="12" t="s">
        <v>60</v>
      </c>
      <c r="J1632" s="12">
        <v>352</v>
      </c>
      <c r="K1632" s="12">
        <v>503.36</v>
      </c>
      <c r="L1632" s="10"/>
    </row>
    <row r="1633" spans="1:12" ht="18" customHeight="1" x14ac:dyDescent="0.2">
      <c r="A1633" s="12" t="s">
        <v>52</v>
      </c>
      <c r="B1633" s="12">
        <v>2022</v>
      </c>
      <c r="C1633" s="12" t="s">
        <v>3</v>
      </c>
      <c r="D1633" s="12" t="s">
        <v>53</v>
      </c>
      <c r="E1633" s="12" t="s">
        <v>67</v>
      </c>
      <c r="F1633" s="12" t="s">
        <v>55</v>
      </c>
      <c r="G1633" s="12" t="s">
        <v>56</v>
      </c>
      <c r="H1633" s="12" t="s">
        <v>57</v>
      </c>
      <c r="I1633" s="12" t="s">
        <v>60</v>
      </c>
      <c r="J1633" s="12">
        <v>154</v>
      </c>
      <c r="K1633" s="12">
        <v>220.22</v>
      </c>
      <c r="L1633" s="10"/>
    </row>
    <row r="1634" spans="1:12" ht="18" customHeight="1" x14ac:dyDescent="0.2">
      <c r="A1634" s="12" t="s">
        <v>63</v>
      </c>
      <c r="B1634" s="12">
        <v>2022</v>
      </c>
      <c r="C1634" s="12" t="s">
        <v>3</v>
      </c>
      <c r="D1634" s="12" t="s">
        <v>53</v>
      </c>
      <c r="E1634" s="12" t="s">
        <v>67</v>
      </c>
      <c r="F1634" s="12" t="s">
        <v>55</v>
      </c>
      <c r="G1634" s="12" t="s">
        <v>56</v>
      </c>
      <c r="H1634" s="12" t="s">
        <v>57</v>
      </c>
      <c r="I1634" s="12" t="s">
        <v>60</v>
      </c>
      <c r="J1634" s="12">
        <v>698</v>
      </c>
      <c r="K1634" s="12">
        <v>998.14</v>
      </c>
      <c r="L1634" s="10"/>
    </row>
    <row r="1635" spans="1:12" ht="18" customHeight="1" x14ac:dyDescent="0.2">
      <c r="A1635" s="12" t="s">
        <v>61</v>
      </c>
      <c r="B1635" s="12">
        <v>2022</v>
      </c>
      <c r="C1635" s="12" t="s">
        <v>3</v>
      </c>
      <c r="D1635" s="12" t="s">
        <v>53</v>
      </c>
      <c r="E1635" s="12" t="s">
        <v>67</v>
      </c>
      <c r="F1635" s="12" t="s">
        <v>55</v>
      </c>
      <c r="G1635" s="12" t="s">
        <v>56</v>
      </c>
      <c r="H1635" s="12" t="s">
        <v>57</v>
      </c>
      <c r="I1635" s="12" t="s">
        <v>60</v>
      </c>
      <c r="J1635" s="12">
        <v>731</v>
      </c>
      <c r="K1635" s="12">
        <v>1045.33</v>
      </c>
      <c r="L1635" s="10"/>
    </row>
    <row r="1636" spans="1:12" ht="18" customHeight="1" x14ac:dyDescent="0.2">
      <c r="A1636" s="12" t="s">
        <v>61</v>
      </c>
      <c r="B1636" s="12">
        <v>2022</v>
      </c>
      <c r="C1636" s="12" t="s">
        <v>3</v>
      </c>
      <c r="D1636" s="12" t="s">
        <v>53</v>
      </c>
      <c r="E1636" s="12" t="s">
        <v>67</v>
      </c>
      <c r="F1636" s="12" t="s">
        <v>55</v>
      </c>
      <c r="G1636" s="12" t="s">
        <v>56</v>
      </c>
      <c r="H1636" s="12" t="s">
        <v>57</v>
      </c>
      <c r="I1636" s="12" t="s">
        <v>60</v>
      </c>
      <c r="J1636" s="12">
        <v>771</v>
      </c>
      <c r="K1636" s="12">
        <v>526.24</v>
      </c>
      <c r="L1636" s="10"/>
    </row>
    <row r="1637" spans="1:12" ht="18" customHeight="1" x14ac:dyDescent="0.2">
      <c r="A1637" s="12" t="s">
        <v>61</v>
      </c>
      <c r="B1637" s="12">
        <v>2022</v>
      </c>
      <c r="C1637" s="12" t="s">
        <v>3</v>
      </c>
      <c r="D1637" s="12" t="s">
        <v>53</v>
      </c>
      <c r="E1637" s="12" t="s">
        <v>67</v>
      </c>
      <c r="F1637" s="12" t="s">
        <v>55</v>
      </c>
      <c r="G1637" s="12" t="s">
        <v>56</v>
      </c>
      <c r="H1637" s="12" t="s">
        <v>57</v>
      </c>
      <c r="I1637" s="12" t="s">
        <v>60</v>
      </c>
      <c r="J1637" s="12">
        <v>355</v>
      </c>
      <c r="K1637" s="12">
        <v>507.65</v>
      </c>
      <c r="L1637" s="10"/>
    </row>
    <row r="1638" spans="1:12" ht="18" customHeight="1" x14ac:dyDescent="0.2">
      <c r="A1638" s="12" t="s">
        <v>61</v>
      </c>
      <c r="B1638" s="12">
        <v>2022</v>
      </c>
      <c r="C1638" s="12" t="s">
        <v>3</v>
      </c>
      <c r="D1638" s="12" t="s">
        <v>53</v>
      </c>
      <c r="E1638" s="12" t="s">
        <v>67</v>
      </c>
      <c r="F1638" s="12" t="s">
        <v>55</v>
      </c>
      <c r="G1638" s="12" t="s">
        <v>56</v>
      </c>
      <c r="H1638" s="12" t="s">
        <v>57</v>
      </c>
      <c r="I1638" s="12" t="s">
        <v>60</v>
      </c>
      <c r="J1638" s="12">
        <v>157</v>
      </c>
      <c r="K1638" s="12">
        <v>224.51</v>
      </c>
      <c r="L1638" s="10"/>
    </row>
    <row r="1639" spans="1:12" ht="18" customHeight="1" x14ac:dyDescent="0.2">
      <c r="A1639" s="12" t="s">
        <v>59</v>
      </c>
      <c r="B1639" s="12">
        <v>2022</v>
      </c>
      <c r="C1639" s="12" t="s">
        <v>3</v>
      </c>
      <c r="D1639" s="12" t="s">
        <v>53</v>
      </c>
      <c r="E1639" s="12" t="s">
        <v>67</v>
      </c>
      <c r="F1639" s="12" t="s">
        <v>55</v>
      </c>
      <c r="G1639" s="12" t="s">
        <v>56</v>
      </c>
      <c r="H1639" s="12" t="s">
        <v>57</v>
      </c>
      <c r="I1639" s="12" t="s">
        <v>60</v>
      </c>
      <c r="J1639" s="12">
        <v>353</v>
      </c>
      <c r="K1639" s="12">
        <v>504.78999999999996</v>
      </c>
      <c r="L1639" s="10"/>
    </row>
    <row r="1640" spans="1:12" ht="18" customHeight="1" x14ac:dyDescent="0.2">
      <c r="A1640" s="12" t="s">
        <v>59</v>
      </c>
      <c r="B1640" s="12">
        <v>2022</v>
      </c>
      <c r="C1640" s="12" t="s">
        <v>3</v>
      </c>
      <c r="D1640" s="12" t="s">
        <v>53</v>
      </c>
      <c r="E1640" s="12" t="s">
        <v>67</v>
      </c>
      <c r="F1640" s="12" t="s">
        <v>55</v>
      </c>
      <c r="G1640" s="12" t="s">
        <v>56</v>
      </c>
      <c r="H1640" s="12" t="s">
        <v>57</v>
      </c>
      <c r="I1640" s="12" t="s">
        <v>60</v>
      </c>
      <c r="J1640" s="12">
        <v>155</v>
      </c>
      <c r="K1640" s="12">
        <v>221.65</v>
      </c>
      <c r="L1640" s="10"/>
    </row>
    <row r="1641" spans="1:12" ht="18" customHeight="1" x14ac:dyDescent="0.2">
      <c r="A1641" s="12" t="s">
        <v>59</v>
      </c>
      <c r="B1641" s="12">
        <v>2022</v>
      </c>
      <c r="C1641" s="12" t="s">
        <v>7</v>
      </c>
      <c r="D1641" s="12" t="s">
        <v>53</v>
      </c>
      <c r="E1641" s="12" t="s">
        <v>67</v>
      </c>
      <c r="F1641" s="12" t="s">
        <v>55</v>
      </c>
      <c r="G1641" s="12" t="s">
        <v>56</v>
      </c>
      <c r="H1641" s="12" t="s">
        <v>57</v>
      </c>
      <c r="I1641" s="12" t="s">
        <v>60</v>
      </c>
      <c r="J1641" s="12">
        <v>332</v>
      </c>
      <c r="K1641" s="12">
        <v>451.52</v>
      </c>
      <c r="L1641" s="10"/>
    </row>
    <row r="1642" spans="1:12" ht="18" customHeight="1" x14ac:dyDescent="0.2">
      <c r="A1642" s="12" t="s">
        <v>59</v>
      </c>
      <c r="B1642" s="12">
        <v>2022</v>
      </c>
      <c r="C1642" s="12" t="s">
        <v>7</v>
      </c>
      <c r="D1642" s="12" t="s">
        <v>53</v>
      </c>
      <c r="E1642" s="12" t="s">
        <v>67</v>
      </c>
      <c r="F1642" s="12" t="s">
        <v>55</v>
      </c>
      <c r="G1642" s="12" t="s">
        <v>56</v>
      </c>
      <c r="H1642" s="12" t="s">
        <v>57</v>
      </c>
      <c r="I1642" s="12" t="s">
        <v>60</v>
      </c>
      <c r="J1642" s="12">
        <v>134</v>
      </c>
      <c r="K1642" s="12">
        <v>191.62</v>
      </c>
      <c r="L1642" s="10"/>
    </row>
    <row r="1643" spans="1:12" ht="18" customHeight="1" x14ac:dyDescent="0.2">
      <c r="A1643" s="12" t="s">
        <v>52</v>
      </c>
      <c r="B1643" s="12">
        <v>2022</v>
      </c>
      <c r="C1643" s="12" t="s">
        <v>7</v>
      </c>
      <c r="D1643" s="12" t="s">
        <v>53</v>
      </c>
      <c r="E1643" s="12" t="s">
        <v>67</v>
      </c>
      <c r="F1643" s="12" t="s">
        <v>55</v>
      </c>
      <c r="G1643" s="12" t="s">
        <v>56</v>
      </c>
      <c r="H1643" s="12" t="s">
        <v>57</v>
      </c>
      <c r="I1643" s="12" t="s">
        <v>60</v>
      </c>
      <c r="J1643" s="12">
        <v>334</v>
      </c>
      <c r="K1643" s="12">
        <v>477.62</v>
      </c>
      <c r="L1643" s="10"/>
    </row>
    <row r="1644" spans="1:12" ht="18" customHeight="1" x14ac:dyDescent="0.2">
      <c r="A1644" s="12" t="s">
        <v>59</v>
      </c>
      <c r="B1644" s="12">
        <v>2022</v>
      </c>
      <c r="C1644" s="12" t="s">
        <v>7</v>
      </c>
      <c r="D1644" s="12" t="s">
        <v>53</v>
      </c>
      <c r="E1644" s="12" t="s">
        <v>67</v>
      </c>
      <c r="F1644" s="12" t="s">
        <v>55</v>
      </c>
      <c r="G1644" s="12" t="s">
        <v>56</v>
      </c>
      <c r="H1644" s="12" t="s">
        <v>57</v>
      </c>
      <c r="I1644" s="12" t="s">
        <v>60</v>
      </c>
      <c r="J1644" s="12">
        <v>702</v>
      </c>
      <c r="K1644" s="12">
        <v>1003.86</v>
      </c>
      <c r="L1644" s="10"/>
    </row>
    <row r="1645" spans="1:12" ht="18" customHeight="1" x14ac:dyDescent="0.2">
      <c r="A1645" s="12" t="s">
        <v>52</v>
      </c>
      <c r="B1645" s="12">
        <v>2022</v>
      </c>
      <c r="C1645" s="12" t="s">
        <v>7</v>
      </c>
      <c r="D1645" s="12" t="s">
        <v>53</v>
      </c>
      <c r="E1645" s="12" t="s">
        <v>67</v>
      </c>
      <c r="F1645" s="12" t="s">
        <v>55</v>
      </c>
      <c r="G1645" s="12" t="s">
        <v>56</v>
      </c>
      <c r="H1645" s="12" t="s">
        <v>57</v>
      </c>
      <c r="I1645" s="12" t="s">
        <v>60</v>
      </c>
      <c r="J1645" s="12">
        <v>735</v>
      </c>
      <c r="K1645" s="12">
        <v>1051.05</v>
      </c>
      <c r="L1645" s="10"/>
    </row>
    <row r="1646" spans="1:12" ht="18" customHeight="1" x14ac:dyDescent="0.2">
      <c r="A1646" s="12" t="s">
        <v>59</v>
      </c>
      <c r="B1646" s="12">
        <v>2022</v>
      </c>
      <c r="C1646" s="12" t="s">
        <v>7</v>
      </c>
      <c r="D1646" s="12" t="s">
        <v>53</v>
      </c>
      <c r="E1646" s="12" t="s">
        <v>67</v>
      </c>
      <c r="F1646" s="12" t="s">
        <v>55</v>
      </c>
      <c r="G1646" s="12" t="s">
        <v>56</v>
      </c>
      <c r="H1646" s="12" t="s">
        <v>57</v>
      </c>
      <c r="I1646" s="12" t="s">
        <v>60</v>
      </c>
      <c r="J1646" s="12">
        <v>333</v>
      </c>
      <c r="K1646" s="12">
        <v>526.24</v>
      </c>
      <c r="L1646" s="10"/>
    </row>
    <row r="1647" spans="1:12" ht="18" customHeight="1" x14ac:dyDescent="0.2">
      <c r="A1647" s="12" t="s">
        <v>63</v>
      </c>
      <c r="B1647" s="12">
        <v>2022</v>
      </c>
      <c r="C1647" s="12" t="s">
        <v>7</v>
      </c>
      <c r="D1647" s="12" t="s">
        <v>53</v>
      </c>
      <c r="E1647" s="12" t="s">
        <v>67</v>
      </c>
      <c r="F1647" s="12" t="s">
        <v>55</v>
      </c>
      <c r="G1647" s="12" t="s">
        <v>56</v>
      </c>
      <c r="H1647" s="12" t="s">
        <v>57</v>
      </c>
      <c r="I1647" s="12" t="s">
        <v>60</v>
      </c>
      <c r="J1647" s="12">
        <v>774</v>
      </c>
      <c r="K1647" s="12">
        <v>526.24</v>
      </c>
      <c r="L1647" s="10"/>
    </row>
    <row r="1648" spans="1:12" ht="18" customHeight="1" x14ac:dyDescent="0.2">
      <c r="A1648" s="12" t="s">
        <v>59</v>
      </c>
      <c r="B1648" s="12">
        <v>2022</v>
      </c>
      <c r="C1648" s="12" t="s">
        <v>7</v>
      </c>
      <c r="D1648" s="12" t="s">
        <v>53</v>
      </c>
      <c r="E1648" s="12" t="s">
        <v>67</v>
      </c>
      <c r="F1648" s="12" t="s">
        <v>55</v>
      </c>
      <c r="G1648" s="12" t="s">
        <v>56</v>
      </c>
      <c r="H1648" s="12" t="s">
        <v>57</v>
      </c>
      <c r="I1648" s="12" t="s">
        <v>60</v>
      </c>
      <c r="J1648" s="12">
        <v>331</v>
      </c>
      <c r="K1648" s="12">
        <v>473.33</v>
      </c>
      <c r="L1648" s="10"/>
    </row>
    <row r="1649" spans="1:12" ht="18" customHeight="1" x14ac:dyDescent="0.2">
      <c r="A1649" s="12" t="s">
        <v>59</v>
      </c>
      <c r="B1649" s="12">
        <v>2022</v>
      </c>
      <c r="C1649" s="12" t="s">
        <v>7</v>
      </c>
      <c r="D1649" s="12" t="s">
        <v>53</v>
      </c>
      <c r="E1649" s="12" t="s">
        <v>67</v>
      </c>
      <c r="F1649" s="12" t="s">
        <v>55</v>
      </c>
      <c r="G1649" s="12" t="s">
        <v>56</v>
      </c>
      <c r="H1649" s="12" t="s">
        <v>57</v>
      </c>
      <c r="I1649" s="12" t="s">
        <v>60</v>
      </c>
      <c r="J1649" s="12">
        <v>133</v>
      </c>
      <c r="K1649" s="12">
        <v>190.19</v>
      </c>
      <c r="L1649" s="10"/>
    </row>
    <row r="1650" spans="1:12" ht="18" customHeight="1" x14ac:dyDescent="0.2">
      <c r="A1650" s="12" t="s">
        <v>62</v>
      </c>
      <c r="B1650" s="12">
        <v>2022</v>
      </c>
      <c r="C1650" s="12" t="s">
        <v>7</v>
      </c>
      <c r="D1650" s="12" t="s">
        <v>53</v>
      </c>
      <c r="E1650" s="12" t="s">
        <v>67</v>
      </c>
      <c r="F1650" s="12" t="s">
        <v>55</v>
      </c>
      <c r="G1650" s="12" t="s">
        <v>56</v>
      </c>
      <c r="H1650" s="12" t="s">
        <v>57</v>
      </c>
      <c r="I1650" s="12" t="s">
        <v>60</v>
      </c>
      <c r="J1650" s="12">
        <v>335</v>
      </c>
      <c r="K1650" s="12">
        <v>479.05</v>
      </c>
      <c r="L1650" s="10"/>
    </row>
    <row r="1651" spans="1:12" ht="18" customHeight="1" x14ac:dyDescent="0.2">
      <c r="A1651" s="12" t="s">
        <v>59</v>
      </c>
      <c r="B1651" s="12">
        <v>2022</v>
      </c>
      <c r="C1651" s="12" t="s">
        <v>7</v>
      </c>
      <c r="D1651" s="12" t="s">
        <v>53</v>
      </c>
      <c r="E1651" s="12" t="s">
        <v>67</v>
      </c>
      <c r="F1651" s="12" t="s">
        <v>55</v>
      </c>
      <c r="G1651" s="12" t="s">
        <v>56</v>
      </c>
      <c r="H1651" s="12" t="s">
        <v>57</v>
      </c>
      <c r="I1651" s="12" t="s">
        <v>60</v>
      </c>
      <c r="J1651" s="12">
        <v>131</v>
      </c>
      <c r="K1651" s="12">
        <v>187.32999999999998</v>
      </c>
      <c r="L1651" s="10"/>
    </row>
    <row r="1652" spans="1:12" ht="18" customHeight="1" x14ac:dyDescent="0.2">
      <c r="A1652" s="12" t="s">
        <v>62</v>
      </c>
      <c r="B1652" s="12">
        <v>2022</v>
      </c>
      <c r="C1652" s="12" t="s">
        <v>11</v>
      </c>
      <c r="D1652" s="12" t="s">
        <v>53</v>
      </c>
      <c r="E1652" s="12" t="s">
        <v>67</v>
      </c>
      <c r="F1652" s="12" t="s">
        <v>55</v>
      </c>
      <c r="G1652" s="12" t="s">
        <v>56</v>
      </c>
      <c r="H1652" s="12" t="s">
        <v>57</v>
      </c>
      <c r="I1652" s="12" t="s">
        <v>60</v>
      </c>
      <c r="J1652" s="12">
        <v>140</v>
      </c>
      <c r="K1652" s="12">
        <v>200.2</v>
      </c>
      <c r="L1652" s="10"/>
    </row>
    <row r="1653" spans="1:12" ht="18" customHeight="1" x14ac:dyDescent="0.2">
      <c r="A1653" s="12" t="s">
        <v>59</v>
      </c>
      <c r="B1653" s="12">
        <v>2022</v>
      </c>
      <c r="C1653" s="12" t="s">
        <v>11</v>
      </c>
      <c r="D1653" s="12" t="s">
        <v>53</v>
      </c>
      <c r="E1653" s="12" t="s">
        <v>67</v>
      </c>
      <c r="F1653" s="12" t="s">
        <v>55</v>
      </c>
      <c r="G1653" s="12" t="s">
        <v>56</v>
      </c>
      <c r="H1653" s="12" t="s">
        <v>57</v>
      </c>
      <c r="I1653" s="12" t="s">
        <v>60</v>
      </c>
      <c r="J1653" s="12">
        <v>356</v>
      </c>
      <c r="K1653" s="12">
        <v>509.08</v>
      </c>
      <c r="L1653" s="10"/>
    </row>
    <row r="1654" spans="1:12" ht="18" customHeight="1" x14ac:dyDescent="0.2">
      <c r="A1654" s="12" t="s">
        <v>59</v>
      </c>
      <c r="B1654" s="12">
        <v>2022</v>
      </c>
      <c r="C1654" s="12" t="s">
        <v>11</v>
      </c>
      <c r="D1654" s="12" t="s">
        <v>53</v>
      </c>
      <c r="E1654" s="12" t="s">
        <v>67</v>
      </c>
      <c r="F1654" s="12" t="s">
        <v>55</v>
      </c>
      <c r="G1654" s="12" t="s">
        <v>56</v>
      </c>
      <c r="H1654" s="12" t="s">
        <v>57</v>
      </c>
      <c r="I1654" s="12" t="s">
        <v>60</v>
      </c>
      <c r="J1654" s="12">
        <v>310</v>
      </c>
      <c r="K1654" s="12">
        <v>443.3</v>
      </c>
      <c r="L1654" s="10"/>
    </row>
    <row r="1655" spans="1:12" ht="18" customHeight="1" x14ac:dyDescent="0.2">
      <c r="A1655" s="12" t="s">
        <v>52</v>
      </c>
      <c r="B1655" s="12">
        <v>2022</v>
      </c>
      <c r="C1655" s="12" t="s">
        <v>11</v>
      </c>
      <c r="D1655" s="12" t="s">
        <v>53</v>
      </c>
      <c r="E1655" s="12" t="s">
        <v>67</v>
      </c>
      <c r="F1655" s="12" t="s">
        <v>55</v>
      </c>
      <c r="G1655" s="12" t="s">
        <v>56</v>
      </c>
      <c r="H1655" s="12" t="s">
        <v>57</v>
      </c>
      <c r="I1655" s="12" t="s">
        <v>60</v>
      </c>
      <c r="J1655" s="12">
        <v>358</v>
      </c>
      <c r="K1655" s="12">
        <v>511.94</v>
      </c>
      <c r="L1655" s="10"/>
    </row>
    <row r="1656" spans="1:12" ht="18" customHeight="1" x14ac:dyDescent="0.2">
      <c r="A1656" s="12" t="s">
        <v>63</v>
      </c>
      <c r="B1656" s="12">
        <v>2022</v>
      </c>
      <c r="C1656" s="12" t="s">
        <v>11</v>
      </c>
      <c r="D1656" s="12" t="s">
        <v>53</v>
      </c>
      <c r="E1656" s="12" t="s">
        <v>67</v>
      </c>
      <c r="F1656" s="12" t="s">
        <v>55</v>
      </c>
      <c r="G1656" s="12" t="s">
        <v>56</v>
      </c>
      <c r="H1656" s="12" t="s">
        <v>57</v>
      </c>
      <c r="I1656" s="12" t="s">
        <v>60</v>
      </c>
      <c r="J1656" s="12">
        <v>138</v>
      </c>
      <c r="K1656" s="12">
        <v>197.34</v>
      </c>
      <c r="L1656" s="10"/>
    </row>
    <row r="1657" spans="1:12" ht="18" customHeight="1" x14ac:dyDescent="0.2">
      <c r="A1657" s="12" t="s">
        <v>61</v>
      </c>
      <c r="B1657" s="12">
        <v>2022</v>
      </c>
      <c r="C1657" s="12" t="s">
        <v>11</v>
      </c>
      <c r="D1657" s="12" t="s">
        <v>53</v>
      </c>
      <c r="E1657" s="12" t="s">
        <v>67</v>
      </c>
      <c r="F1657" s="12" t="s">
        <v>55</v>
      </c>
      <c r="G1657" s="12" t="s">
        <v>56</v>
      </c>
      <c r="H1657" s="12" t="s">
        <v>57</v>
      </c>
      <c r="I1657" s="12" t="s">
        <v>60</v>
      </c>
      <c r="J1657" s="12">
        <v>705</v>
      </c>
      <c r="K1657" s="12">
        <v>1008.15</v>
      </c>
      <c r="L1657" s="10"/>
    </row>
    <row r="1658" spans="1:12" ht="18" customHeight="1" x14ac:dyDescent="0.2">
      <c r="A1658" s="12" t="s">
        <v>52</v>
      </c>
      <c r="B1658" s="12">
        <v>2022</v>
      </c>
      <c r="C1658" s="12" t="s">
        <v>11</v>
      </c>
      <c r="D1658" s="12" t="s">
        <v>53</v>
      </c>
      <c r="E1658" s="12" t="s">
        <v>67</v>
      </c>
      <c r="F1658" s="12" t="s">
        <v>55</v>
      </c>
      <c r="G1658" s="12" t="s">
        <v>56</v>
      </c>
      <c r="H1658" s="12" t="s">
        <v>57</v>
      </c>
      <c r="I1658" s="12" t="s">
        <v>60</v>
      </c>
      <c r="J1658" s="12">
        <v>738</v>
      </c>
      <c r="K1658" s="12">
        <v>1055.3399999999999</v>
      </c>
      <c r="L1658" s="10"/>
    </row>
    <row r="1659" spans="1:12" ht="18" customHeight="1" x14ac:dyDescent="0.2">
      <c r="A1659" s="12" t="s">
        <v>52</v>
      </c>
      <c r="B1659" s="12">
        <v>2022</v>
      </c>
      <c r="C1659" s="12" t="s">
        <v>11</v>
      </c>
      <c r="D1659" s="12" t="s">
        <v>53</v>
      </c>
      <c r="E1659" s="12" t="s">
        <v>67</v>
      </c>
      <c r="F1659" s="12" t="s">
        <v>55</v>
      </c>
      <c r="G1659" s="12" t="s">
        <v>56</v>
      </c>
      <c r="H1659" s="12" t="s">
        <v>57</v>
      </c>
      <c r="I1659" s="12" t="s">
        <v>60</v>
      </c>
      <c r="J1659" s="12">
        <v>141</v>
      </c>
      <c r="K1659" s="12">
        <v>201.63</v>
      </c>
      <c r="L1659" s="10"/>
    </row>
    <row r="1660" spans="1:12" ht="18" customHeight="1" x14ac:dyDescent="0.2">
      <c r="A1660" s="12" t="s">
        <v>61</v>
      </c>
      <c r="B1660" s="12">
        <v>2022</v>
      </c>
      <c r="C1660" s="12" t="s">
        <v>11</v>
      </c>
      <c r="D1660" s="12" t="s">
        <v>53</v>
      </c>
      <c r="E1660" s="12" t="s">
        <v>67</v>
      </c>
      <c r="F1660" s="12" t="s">
        <v>55</v>
      </c>
      <c r="G1660" s="12" t="s">
        <v>56</v>
      </c>
      <c r="H1660" s="12" t="s">
        <v>57</v>
      </c>
      <c r="I1660" s="12" t="s">
        <v>60</v>
      </c>
      <c r="J1660" s="12">
        <v>309</v>
      </c>
      <c r="K1660" s="12">
        <v>526.24</v>
      </c>
      <c r="L1660" s="10"/>
    </row>
    <row r="1661" spans="1:12" ht="18" customHeight="1" x14ac:dyDescent="0.2">
      <c r="A1661" s="12" t="s">
        <v>63</v>
      </c>
      <c r="B1661" s="12">
        <v>2022</v>
      </c>
      <c r="C1661" s="12" t="s">
        <v>11</v>
      </c>
      <c r="D1661" s="12" t="s">
        <v>53</v>
      </c>
      <c r="E1661" s="12" t="s">
        <v>67</v>
      </c>
      <c r="F1661" s="12" t="s">
        <v>55</v>
      </c>
      <c r="G1661" s="12" t="s">
        <v>56</v>
      </c>
      <c r="H1661" s="12" t="s">
        <v>57</v>
      </c>
      <c r="I1661" s="12" t="s">
        <v>60</v>
      </c>
      <c r="J1661" s="12">
        <v>778</v>
      </c>
      <c r="K1661" s="12">
        <v>526.24</v>
      </c>
      <c r="L1661" s="10"/>
    </row>
    <row r="1662" spans="1:12" ht="18" customHeight="1" x14ac:dyDescent="0.2">
      <c r="A1662" s="12" t="s">
        <v>52</v>
      </c>
      <c r="B1662" s="12">
        <v>2022</v>
      </c>
      <c r="C1662" s="12" t="s">
        <v>11</v>
      </c>
      <c r="D1662" s="12" t="s">
        <v>53</v>
      </c>
      <c r="E1662" s="12" t="s">
        <v>67</v>
      </c>
      <c r="F1662" s="12" t="s">
        <v>55</v>
      </c>
      <c r="G1662" s="12" t="s">
        <v>56</v>
      </c>
      <c r="H1662" s="12" t="s">
        <v>57</v>
      </c>
      <c r="I1662" s="12" t="s">
        <v>60</v>
      </c>
      <c r="J1662" s="12">
        <v>139</v>
      </c>
      <c r="K1662" s="12">
        <v>198.76999999999998</v>
      </c>
      <c r="L1662" s="10"/>
    </row>
    <row r="1663" spans="1:12" ht="18" customHeight="1" x14ac:dyDescent="0.2">
      <c r="A1663" s="12" t="s">
        <v>59</v>
      </c>
      <c r="B1663" s="12">
        <v>2022</v>
      </c>
      <c r="C1663" s="12" t="s">
        <v>11</v>
      </c>
      <c r="D1663" s="12" t="s">
        <v>53</v>
      </c>
      <c r="E1663" s="12" t="s">
        <v>67</v>
      </c>
      <c r="F1663" s="12" t="s">
        <v>55</v>
      </c>
      <c r="G1663" s="12" t="s">
        <v>56</v>
      </c>
      <c r="H1663" s="12" t="s">
        <v>57</v>
      </c>
      <c r="I1663" s="12" t="s">
        <v>60</v>
      </c>
      <c r="J1663" s="12">
        <v>313</v>
      </c>
      <c r="K1663" s="12">
        <v>447.59000000000003</v>
      </c>
      <c r="L1663" s="10"/>
    </row>
    <row r="1664" spans="1:12" ht="18" customHeight="1" x14ac:dyDescent="0.2">
      <c r="A1664" s="12" t="s">
        <v>59</v>
      </c>
      <c r="B1664" s="12">
        <v>2022</v>
      </c>
      <c r="C1664" s="12" t="s">
        <v>11</v>
      </c>
      <c r="D1664" s="12" t="s">
        <v>53</v>
      </c>
      <c r="E1664" s="12" t="s">
        <v>67</v>
      </c>
      <c r="F1664" s="12" t="s">
        <v>55</v>
      </c>
      <c r="G1664" s="12" t="s">
        <v>56</v>
      </c>
      <c r="H1664" s="12" t="s">
        <v>57</v>
      </c>
      <c r="I1664" s="12" t="s">
        <v>60</v>
      </c>
      <c r="J1664" s="12">
        <v>137</v>
      </c>
      <c r="K1664" s="12">
        <v>195.91</v>
      </c>
      <c r="L1664" s="10"/>
    </row>
    <row r="1665" spans="1:12" ht="18" customHeight="1" x14ac:dyDescent="0.2">
      <c r="A1665" s="12" t="s">
        <v>52</v>
      </c>
      <c r="B1665" s="12">
        <v>2022</v>
      </c>
      <c r="C1665" s="12" t="s">
        <v>11</v>
      </c>
      <c r="D1665" s="12" t="s">
        <v>53</v>
      </c>
      <c r="E1665" s="12" t="s">
        <v>67</v>
      </c>
      <c r="F1665" s="12" t="s">
        <v>55</v>
      </c>
      <c r="G1665" s="12" t="s">
        <v>56</v>
      </c>
      <c r="H1665" s="12" t="s">
        <v>57</v>
      </c>
      <c r="I1665" s="12" t="s">
        <v>60</v>
      </c>
      <c r="J1665" s="12">
        <v>311</v>
      </c>
      <c r="K1665" s="12">
        <v>444.73</v>
      </c>
      <c r="L1665" s="10"/>
    </row>
    <row r="1666" spans="1:12" ht="18" customHeight="1" x14ac:dyDescent="0.2">
      <c r="A1666" s="12" t="s">
        <v>62</v>
      </c>
      <c r="B1666" s="12">
        <v>2022</v>
      </c>
      <c r="C1666" s="12" t="s">
        <v>11</v>
      </c>
      <c r="D1666" s="12" t="s">
        <v>53</v>
      </c>
      <c r="E1666" s="12" t="s">
        <v>67</v>
      </c>
      <c r="F1666" s="12" t="s">
        <v>55</v>
      </c>
      <c r="G1666" s="12" t="s">
        <v>56</v>
      </c>
      <c r="H1666" s="12" t="s">
        <v>57</v>
      </c>
      <c r="I1666" s="12" t="s">
        <v>60</v>
      </c>
      <c r="J1666" s="12">
        <v>747</v>
      </c>
      <c r="K1666" s="12">
        <v>1068.21</v>
      </c>
      <c r="L1666" s="10"/>
    </row>
    <row r="1667" spans="1:12" ht="18" customHeight="1" x14ac:dyDescent="0.2">
      <c r="A1667" s="12" t="s">
        <v>52</v>
      </c>
      <c r="B1667" s="12">
        <v>2022</v>
      </c>
      <c r="C1667" s="12" t="s">
        <v>1</v>
      </c>
      <c r="D1667" s="12" t="s">
        <v>53</v>
      </c>
      <c r="E1667" s="12" t="s">
        <v>67</v>
      </c>
      <c r="F1667" s="12" t="s">
        <v>55</v>
      </c>
      <c r="G1667" s="12" t="s">
        <v>56</v>
      </c>
      <c r="H1667" s="12" t="s">
        <v>57</v>
      </c>
      <c r="I1667" s="12" t="s">
        <v>60</v>
      </c>
      <c r="J1667" s="12">
        <v>362</v>
      </c>
      <c r="K1667" s="12">
        <v>492.32</v>
      </c>
      <c r="L1667" s="10"/>
    </row>
    <row r="1668" spans="1:12" ht="18" customHeight="1" x14ac:dyDescent="0.2">
      <c r="A1668" s="12" t="s">
        <v>59</v>
      </c>
      <c r="B1668" s="12">
        <v>2022</v>
      </c>
      <c r="C1668" s="12" t="s">
        <v>1</v>
      </c>
      <c r="D1668" s="12" t="s">
        <v>53</v>
      </c>
      <c r="E1668" s="12" t="s">
        <v>67</v>
      </c>
      <c r="F1668" s="12" t="s">
        <v>55</v>
      </c>
      <c r="G1668" s="12" t="s">
        <v>56</v>
      </c>
      <c r="H1668" s="12" t="s">
        <v>57</v>
      </c>
      <c r="I1668" s="12" t="s">
        <v>60</v>
      </c>
      <c r="J1668" s="12">
        <v>164</v>
      </c>
      <c r="K1668" s="12">
        <v>234.51999999999998</v>
      </c>
      <c r="L1668" s="10"/>
    </row>
    <row r="1669" spans="1:12" ht="18" customHeight="1" x14ac:dyDescent="0.2">
      <c r="A1669" s="12" t="s">
        <v>61</v>
      </c>
      <c r="B1669" s="12">
        <v>2022</v>
      </c>
      <c r="C1669" s="12" t="s">
        <v>1</v>
      </c>
      <c r="D1669" s="12" t="s">
        <v>53</v>
      </c>
      <c r="E1669" s="12" t="s">
        <v>67</v>
      </c>
      <c r="F1669" s="12" t="s">
        <v>55</v>
      </c>
      <c r="G1669" s="12" t="s">
        <v>56</v>
      </c>
      <c r="H1669" s="12" t="s">
        <v>57</v>
      </c>
      <c r="I1669" s="12" t="s">
        <v>60</v>
      </c>
      <c r="J1669" s="12">
        <v>364</v>
      </c>
      <c r="K1669" s="12">
        <v>520.52</v>
      </c>
      <c r="L1669" s="10"/>
    </row>
    <row r="1670" spans="1:12" ht="18" customHeight="1" x14ac:dyDescent="0.2">
      <c r="A1670" s="12" t="s">
        <v>52</v>
      </c>
      <c r="B1670" s="12">
        <v>2022</v>
      </c>
      <c r="C1670" s="12" t="s">
        <v>1</v>
      </c>
      <c r="D1670" s="12" t="s">
        <v>53</v>
      </c>
      <c r="E1670" s="12" t="s">
        <v>67</v>
      </c>
      <c r="F1670" s="12" t="s">
        <v>55</v>
      </c>
      <c r="G1670" s="12" t="s">
        <v>56</v>
      </c>
      <c r="H1670" s="12" t="s">
        <v>57</v>
      </c>
      <c r="I1670" s="12" t="s">
        <v>60</v>
      </c>
      <c r="J1670" s="12">
        <v>166</v>
      </c>
      <c r="K1670" s="12">
        <v>237.38</v>
      </c>
      <c r="L1670" s="10"/>
    </row>
    <row r="1671" spans="1:12" ht="18" customHeight="1" x14ac:dyDescent="0.2">
      <c r="A1671" s="12" t="s">
        <v>52</v>
      </c>
      <c r="B1671" s="12">
        <v>2022</v>
      </c>
      <c r="C1671" s="12" t="s">
        <v>1</v>
      </c>
      <c r="D1671" s="12" t="s">
        <v>53</v>
      </c>
      <c r="E1671" s="12" t="s">
        <v>67</v>
      </c>
      <c r="F1671" s="12" t="s">
        <v>55</v>
      </c>
      <c r="G1671" s="12" t="s">
        <v>56</v>
      </c>
      <c r="H1671" s="12" t="s">
        <v>57</v>
      </c>
      <c r="I1671" s="12" t="s">
        <v>60</v>
      </c>
      <c r="J1671" s="12">
        <v>696</v>
      </c>
      <c r="K1671" s="12">
        <v>995.28</v>
      </c>
      <c r="L1671" s="10"/>
    </row>
    <row r="1672" spans="1:12" ht="18" customHeight="1" x14ac:dyDescent="0.2">
      <c r="A1672" s="12" t="s">
        <v>61</v>
      </c>
      <c r="B1672" s="12">
        <v>2022</v>
      </c>
      <c r="C1672" s="12" t="s">
        <v>1</v>
      </c>
      <c r="D1672" s="12" t="s">
        <v>53</v>
      </c>
      <c r="E1672" s="12" t="s">
        <v>67</v>
      </c>
      <c r="F1672" s="12" t="s">
        <v>55</v>
      </c>
      <c r="G1672" s="12" t="s">
        <v>56</v>
      </c>
      <c r="H1672" s="12" t="s">
        <v>57</v>
      </c>
      <c r="I1672" s="12" t="s">
        <v>60</v>
      </c>
      <c r="J1672" s="12">
        <v>363</v>
      </c>
      <c r="K1672" s="12">
        <v>519.09</v>
      </c>
      <c r="L1672" s="10"/>
    </row>
    <row r="1673" spans="1:12" ht="18" customHeight="1" x14ac:dyDescent="0.2">
      <c r="A1673" s="12" t="s">
        <v>52</v>
      </c>
      <c r="B1673" s="12">
        <v>2022</v>
      </c>
      <c r="C1673" s="12" t="s">
        <v>1</v>
      </c>
      <c r="D1673" s="12" t="s">
        <v>53</v>
      </c>
      <c r="E1673" s="12" t="s">
        <v>67</v>
      </c>
      <c r="F1673" s="12" t="s">
        <v>55</v>
      </c>
      <c r="G1673" s="12" t="s">
        <v>56</v>
      </c>
      <c r="H1673" s="12" t="s">
        <v>57</v>
      </c>
      <c r="I1673" s="12" t="s">
        <v>60</v>
      </c>
      <c r="J1673" s="12">
        <v>769</v>
      </c>
      <c r="K1673" s="12">
        <v>526.24</v>
      </c>
      <c r="L1673" s="10"/>
    </row>
    <row r="1674" spans="1:12" ht="18" customHeight="1" x14ac:dyDescent="0.2">
      <c r="A1674" s="12" t="s">
        <v>52</v>
      </c>
      <c r="B1674" s="12">
        <v>2022</v>
      </c>
      <c r="C1674" s="12" t="s">
        <v>1</v>
      </c>
      <c r="D1674" s="12" t="s">
        <v>53</v>
      </c>
      <c r="E1674" s="12" t="s">
        <v>67</v>
      </c>
      <c r="F1674" s="12" t="s">
        <v>55</v>
      </c>
      <c r="G1674" s="12" t="s">
        <v>56</v>
      </c>
      <c r="H1674" s="12" t="s">
        <v>57</v>
      </c>
      <c r="I1674" s="12" t="s">
        <v>60</v>
      </c>
      <c r="J1674" s="12">
        <v>367</v>
      </c>
      <c r="K1674" s="12">
        <v>524.80999999999995</v>
      </c>
      <c r="L1674" s="10"/>
    </row>
    <row r="1675" spans="1:12" ht="18" customHeight="1" x14ac:dyDescent="0.2">
      <c r="A1675" s="12" t="s">
        <v>61</v>
      </c>
      <c r="B1675" s="12">
        <v>2022</v>
      </c>
      <c r="C1675" s="12" t="s">
        <v>1</v>
      </c>
      <c r="D1675" s="12" t="s">
        <v>53</v>
      </c>
      <c r="E1675" s="12" t="s">
        <v>67</v>
      </c>
      <c r="F1675" s="12" t="s">
        <v>55</v>
      </c>
      <c r="G1675" s="12" t="s">
        <v>56</v>
      </c>
      <c r="H1675" s="12" t="s">
        <v>57</v>
      </c>
      <c r="I1675" s="12" t="s">
        <v>60</v>
      </c>
      <c r="J1675" s="12">
        <v>163</v>
      </c>
      <c r="K1675" s="12">
        <v>233.09</v>
      </c>
      <c r="L1675" s="10"/>
    </row>
    <row r="1676" spans="1:12" ht="18" customHeight="1" x14ac:dyDescent="0.2">
      <c r="A1676" s="12" t="s">
        <v>59</v>
      </c>
      <c r="B1676" s="12">
        <v>2022</v>
      </c>
      <c r="C1676" s="12" t="s">
        <v>1</v>
      </c>
      <c r="D1676" s="12" t="s">
        <v>53</v>
      </c>
      <c r="E1676" s="12" t="s">
        <v>67</v>
      </c>
      <c r="F1676" s="12" t="s">
        <v>55</v>
      </c>
      <c r="G1676" s="12" t="s">
        <v>56</v>
      </c>
      <c r="H1676" s="12" t="s">
        <v>57</v>
      </c>
      <c r="I1676" s="12" t="s">
        <v>60</v>
      </c>
      <c r="J1676" s="12">
        <v>365</v>
      </c>
      <c r="K1676" s="12">
        <v>521.95000000000005</v>
      </c>
      <c r="L1676" s="10"/>
    </row>
    <row r="1677" spans="1:12" ht="18" customHeight="1" x14ac:dyDescent="0.2">
      <c r="A1677" s="12" t="s">
        <v>61</v>
      </c>
      <c r="B1677" s="12">
        <v>2022</v>
      </c>
      <c r="C1677" s="12" t="s">
        <v>1</v>
      </c>
      <c r="D1677" s="12" t="s">
        <v>53</v>
      </c>
      <c r="E1677" s="12" t="s">
        <v>67</v>
      </c>
      <c r="F1677" s="12" t="s">
        <v>55</v>
      </c>
      <c r="G1677" s="12" t="s">
        <v>56</v>
      </c>
      <c r="H1677" s="12" t="s">
        <v>57</v>
      </c>
      <c r="I1677" s="12" t="s">
        <v>60</v>
      </c>
      <c r="J1677" s="12">
        <v>167</v>
      </c>
      <c r="K1677" s="12">
        <v>238.81</v>
      </c>
      <c r="L1677" s="10"/>
    </row>
    <row r="1678" spans="1:12" ht="18" customHeight="1" x14ac:dyDescent="0.2">
      <c r="A1678" s="12" t="s">
        <v>52</v>
      </c>
      <c r="B1678" s="12">
        <v>2022</v>
      </c>
      <c r="C1678" s="12" t="s">
        <v>0</v>
      </c>
      <c r="D1678" s="12" t="s">
        <v>53</v>
      </c>
      <c r="E1678" s="12" t="s">
        <v>67</v>
      </c>
      <c r="F1678" s="12" t="s">
        <v>55</v>
      </c>
      <c r="G1678" s="12" t="s">
        <v>56</v>
      </c>
      <c r="H1678" s="12" t="s">
        <v>57</v>
      </c>
      <c r="I1678" s="12" t="s">
        <v>60</v>
      </c>
      <c r="J1678" s="12">
        <v>368</v>
      </c>
      <c r="K1678" s="12">
        <v>500.48</v>
      </c>
      <c r="L1678" s="10"/>
    </row>
    <row r="1679" spans="1:12" ht="18" customHeight="1" x14ac:dyDescent="0.2">
      <c r="A1679" s="12" t="s">
        <v>59</v>
      </c>
      <c r="B1679" s="12">
        <v>2022</v>
      </c>
      <c r="C1679" s="12" t="s">
        <v>0</v>
      </c>
      <c r="D1679" s="12" t="s">
        <v>53</v>
      </c>
      <c r="E1679" s="12" t="s">
        <v>67</v>
      </c>
      <c r="F1679" s="12" t="s">
        <v>55</v>
      </c>
      <c r="G1679" s="12" t="s">
        <v>56</v>
      </c>
      <c r="H1679" s="12" t="s">
        <v>57</v>
      </c>
      <c r="I1679" s="12" t="s">
        <v>60</v>
      </c>
      <c r="J1679" s="12">
        <v>170</v>
      </c>
      <c r="K1679" s="12">
        <v>243.1</v>
      </c>
      <c r="L1679" s="10"/>
    </row>
    <row r="1680" spans="1:12" ht="18" customHeight="1" x14ac:dyDescent="0.2">
      <c r="A1680" s="12" t="s">
        <v>59</v>
      </c>
      <c r="B1680" s="12">
        <v>2022</v>
      </c>
      <c r="C1680" s="12" t="s">
        <v>0</v>
      </c>
      <c r="D1680" s="12" t="s">
        <v>53</v>
      </c>
      <c r="E1680" s="12" t="s">
        <v>67</v>
      </c>
      <c r="F1680" s="12" t="s">
        <v>55</v>
      </c>
      <c r="G1680" s="12" t="s">
        <v>56</v>
      </c>
      <c r="H1680" s="12" t="s">
        <v>57</v>
      </c>
      <c r="I1680" s="12" t="s">
        <v>60</v>
      </c>
      <c r="J1680" s="12">
        <v>370</v>
      </c>
      <c r="K1680" s="12">
        <v>529.1</v>
      </c>
      <c r="L1680" s="10"/>
    </row>
    <row r="1681" spans="1:12" ht="18" customHeight="1" x14ac:dyDescent="0.2">
      <c r="A1681" s="12" t="s">
        <v>52</v>
      </c>
      <c r="B1681" s="12">
        <v>2022</v>
      </c>
      <c r="C1681" s="12" t="s">
        <v>0</v>
      </c>
      <c r="D1681" s="12" t="s">
        <v>53</v>
      </c>
      <c r="E1681" s="12" t="s">
        <v>67</v>
      </c>
      <c r="F1681" s="12" t="s">
        <v>55</v>
      </c>
      <c r="G1681" s="12" t="s">
        <v>56</v>
      </c>
      <c r="H1681" s="12" t="s">
        <v>57</v>
      </c>
      <c r="I1681" s="12" t="s">
        <v>60</v>
      </c>
      <c r="J1681" s="12">
        <v>172</v>
      </c>
      <c r="K1681" s="12">
        <v>245.95999999999998</v>
      </c>
      <c r="L1681" s="10"/>
    </row>
    <row r="1682" spans="1:12" ht="18" customHeight="1" x14ac:dyDescent="0.2">
      <c r="A1682" s="12" t="s">
        <v>59</v>
      </c>
      <c r="B1682" s="12">
        <v>2022</v>
      </c>
      <c r="C1682" s="12" t="s">
        <v>0</v>
      </c>
      <c r="D1682" s="12" t="s">
        <v>53</v>
      </c>
      <c r="E1682" s="12" t="s">
        <v>67</v>
      </c>
      <c r="F1682" s="12" t="s">
        <v>55</v>
      </c>
      <c r="G1682" s="12" t="s">
        <v>56</v>
      </c>
      <c r="H1682" s="12" t="s">
        <v>57</v>
      </c>
      <c r="I1682" s="12" t="s">
        <v>60</v>
      </c>
      <c r="J1682" s="12">
        <v>695</v>
      </c>
      <c r="K1682" s="12">
        <v>993.85</v>
      </c>
      <c r="L1682" s="10"/>
    </row>
    <row r="1683" spans="1:12" ht="18" customHeight="1" x14ac:dyDescent="0.2">
      <c r="A1683" s="12" t="s">
        <v>52</v>
      </c>
      <c r="B1683" s="12">
        <v>2022</v>
      </c>
      <c r="C1683" s="12" t="s">
        <v>0</v>
      </c>
      <c r="D1683" s="12" t="s">
        <v>53</v>
      </c>
      <c r="E1683" s="12" t="s">
        <v>67</v>
      </c>
      <c r="F1683" s="12" t="s">
        <v>55</v>
      </c>
      <c r="G1683" s="12" t="s">
        <v>56</v>
      </c>
      <c r="H1683" s="12" t="s">
        <v>57</v>
      </c>
      <c r="I1683" s="12" t="s">
        <v>60</v>
      </c>
      <c r="J1683" s="12">
        <v>729</v>
      </c>
      <c r="K1683" s="12">
        <v>1042.47</v>
      </c>
      <c r="L1683" s="10"/>
    </row>
    <row r="1684" spans="1:12" ht="18" customHeight="1" x14ac:dyDescent="0.2">
      <c r="A1684" s="12" t="s">
        <v>52</v>
      </c>
      <c r="B1684" s="12">
        <v>2022</v>
      </c>
      <c r="C1684" s="12" t="s">
        <v>0</v>
      </c>
      <c r="D1684" s="12" t="s">
        <v>53</v>
      </c>
      <c r="E1684" s="12" t="s">
        <v>67</v>
      </c>
      <c r="F1684" s="12" t="s">
        <v>55</v>
      </c>
      <c r="G1684" s="12" t="s">
        <v>56</v>
      </c>
      <c r="H1684" s="12" t="s">
        <v>57</v>
      </c>
      <c r="I1684" s="12" t="s">
        <v>60</v>
      </c>
      <c r="J1684" s="12">
        <v>369</v>
      </c>
      <c r="K1684" s="12">
        <v>527.66999999999996</v>
      </c>
      <c r="L1684" s="10"/>
    </row>
    <row r="1685" spans="1:12" ht="18" customHeight="1" x14ac:dyDescent="0.2">
      <c r="A1685" s="12" t="s">
        <v>61</v>
      </c>
      <c r="B1685" s="12">
        <v>2022</v>
      </c>
      <c r="C1685" s="12" t="s">
        <v>0</v>
      </c>
      <c r="D1685" s="12" t="s">
        <v>53</v>
      </c>
      <c r="E1685" s="12" t="s">
        <v>67</v>
      </c>
      <c r="F1685" s="12" t="s">
        <v>55</v>
      </c>
      <c r="G1685" s="12" t="s">
        <v>56</v>
      </c>
      <c r="H1685" s="12" t="s">
        <v>57</v>
      </c>
      <c r="I1685" s="12" t="s">
        <v>60</v>
      </c>
      <c r="J1685" s="12">
        <v>768</v>
      </c>
      <c r="K1685" s="12">
        <v>526.24</v>
      </c>
      <c r="L1685" s="10"/>
    </row>
    <row r="1686" spans="1:12" ht="18" customHeight="1" x14ac:dyDescent="0.2">
      <c r="A1686" s="12" t="s">
        <v>59</v>
      </c>
      <c r="B1686" s="12">
        <v>2022</v>
      </c>
      <c r="C1686" s="12" t="s">
        <v>0</v>
      </c>
      <c r="D1686" s="12" t="s">
        <v>53</v>
      </c>
      <c r="E1686" s="12" t="s">
        <v>67</v>
      </c>
      <c r="F1686" s="12" t="s">
        <v>55</v>
      </c>
      <c r="G1686" s="12" t="s">
        <v>56</v>
      </c>
      <c r="H1686" s="12" t="s">
        <v>57</v>
      </c>
      <c r="I1686" s="12" t="s">
        <v>60</v>
      </c>
      <c r="J1686" s="12">
        <v>169</v>
      </c>
      <c r="K1686" s="12">
        <v>241.67000000000002</v>
      </c>
      <c r="L1686" s="10"/>
    </row>
    <row r="1687" spans="1:12" ht="18" customHeight="1" x14ac:dyDescent="0.2">
      <c r="A1687" s="12" t="s">
        <v>59</v>
      </c>
      <c r="B1687" s="12">
        <v>2022</v>
      </c>
      <c r="C1687" s="12" t="s">
        <v>0</v>
      </c>
      <c r="D1687" s="12" t="s">
        <v>53</v>
      </c>
      <c r="E1687" s="12" t="s">
        <v>67</v>
      </c>
      <c r="F1687" s="12" t="s">
        <v>55</v>
      </c>
      <c r="G1687" s="12" t="s">
        <v>56</v>
      </c>
      <c r="H1687" s="12" t="s">
        <v>57</v>
      </c>
      <c r="I1687" s="12" t="s">
        <v>60</v>
      </c>
      <c r="J1687" s="12">
        <v>371</v>
      </c>
      <c r="K1687" s="12">
        <v>530.53</v>
      </c>
      <c r="L1687" s="10"/>
    </row>
    <row r="1688" spans="1:12" ht="18" customHeight="1" x14ac:dyDescent="0.2">
      <c r="A1688" s="12" t="s">
        <v>52</v>
      </c>
      <c r="B1688" s="12">
        <v>2022</v>
      </c>
      <c r="C1688" s="12" t="s">
        <v>0</v>
      </c>
      <c r="D1688" s="12" t="s">
        <v>53</v>
      </c>
      <c r="E1688" s="12" t="s">
        <v>67</v>
      </c>
      <c r="F1688" s="12" t="s">
        <v>55</v>
      </c>
      <c r="G1688" s="12" t="s">
        <v>56</v>
      </c>
      <c r="H1688" s="12" t="s">
        <v>57</v>
      </c>
      <c r="I1688" s="12" t="s">
        <v>60</v>
      </c>
      <c r="J1688" s="12">
        <v>173</v>
      </c>
      <c r="K1688" s="12">
        <v>247.39</v>
      </c>
      <c r="L1688" s="10"/>
    </row>
    <row r="1689" spans="1:12" ht="18" customHeight="1" x14ac:dyDescent="0.2">
      <c r="A1689" s="12" t="s">
        <v>52</v>
      </c>
      <c r="B1689" s="12">
        <v>2022</v>
      </c>
      <c r="C1689" s="12" t="s">
        <v>6</v>
      </c>
      <c r="D1689" s="12" t="s">
        <v>53</v>
      </c>
      <c r="E1689" s="12" t="s">
        <v>67</v>
      </c>
      <c r="F1689" s="12" t="s">
        <v>55</v>
      </c>
      <c r="G1689" s="12" t="s">
        <v>56</v>
      </c>
      <c r="H1689" s="12" t="s">
        <v>57</v>
      </c>
      <c r="I1689" s="12" t="s">
        <v>60</v>
      </c>
      <c r="J1689" s="12">
        <v>338</v>
      </c>
      <c r="K1689" s="12">
        <v>459.68</v>
      </c>
      <c r="L1689" s="10"/>
    </row>
    <row r="1690" spans="1:12" ht="18" customHeight="1" x14ac:dyDescent="0.2">
      <c r="A1690" s="12" t="s">
        <v>63</v>
      </c>
      <c r="B1690" s="12">
        <v>2022</v>
      </c>
      <c r="C1690" s="12" t="s">
        <v>6</v>
      </c>
      <c r="D1690" s="12" t="s">
        <v>53</v>
      </c>
      <c r="E1690" s="12" t="s">
        <v>67</v>
      </c>
      <c r="F1690" s="12" t="s">
        <v>55</v>
      </c>
      <c r="G1690" s="12" t="s">
        <v>56</v>
      </c>
      <c r="H1690" s="12" t="s">
        <v>57</v>
      </c>
      <c r="I1690" s="12" t="s">
        <v>60</v>
      </c>
      <c r="J1690" s="12">
        <v>140</v>
      </c>
      <c r="K1690" s="12">
        <v>200.2</v>
      </c>
      <c r="L1690" s="10"/>
    </row>
    <row r="1691" spans="1:12" ht="18" customHeight="1" x14ac:dyDescent="0.2">
      <c r="A1691" s="12" t="s">
        <v>59</v>
      </c>
      <c r="B1691" s="12">
        <v>2022</v>
      </c>
      <c r="C1691" s="12" t="s">
        <v>6</v>
      </c>
      <c r="D1691" s="12" t="s">
        <v>53</v>
      </c>
      <c r="E1691" s="12" t="s">
        <v>67</v>
      </c>
      <c r="F1691" s="12" t="s">
        <v>55</v>
      </c>
      <c r="G1691" s="12" t="s">
        <v>56</v>
      </c>
      <c r="H1691" s="12" t="s">
        <v>57</v>
      </c>
      <c r="I1691" s="12" t="s">
        <v>60</v>
      </c>
      <c r="J1691" s="12">
        <v>340</v>
      </c>
      <c r="K1691" s="12">
        <v>486.2</v>
      </c>
      <c r="L1691" s="10"/>
    </row>
    <row r="1692" spans="1:12" ht="18" customHeight="1" x14ac:dyDescent="0.2">
      <c r="A1692" s="12" t="s">
        <v>59</v>
      </c>
      <c r="B1692" s="12">
        <v>2022</v>
      </c>
      <c r="C1692" s="12" t="s">
        <v>6</v>
      </c>
      <c r="D1692" s="12" t="s">
        <v>53</v>
      </c>
      <c r="E1692" s="12" t="s">
        <v>67</v>
      </c>
      <c r="F1692" s="12" t="s">
        <v>55</v>
      </c>
      <c r="G1692" s="12" t="s">
        <v>56</v>
      </c>
      <c r="H1692" s="12" t="s">
        <v>57</v>
      </c>
      <c r="I1692" s="12" t="s">
        <v>60</v>
      </c>
      <c r="J1692" s="12">
        <v>136</v>
      </c>
      <c r="K1692" s="12">
        <v>194.48</v>
      </c>
      <c r="L1692" s="10"/>
    </row>
    <row r="1693" spans="1:12" ht="18" customHeight="1" x14ac:dyDescent="0.2">
      <c r="A1693" s="12" t="s">
        <v>52</v>
      </c>
      <c r="B1693" s="12">
        <v>2022</v>
      </c>
      <c r="C1693" s="12" t="s">
        <v>6</v>
      </c>
      <c r="D1693" s="12" t="s">
        <v>53</v>
      </c>
      <c r="E1693" s="12" t="s">
        <v>67</v>
      </c>
      <c r="F1693" s="12" t="s">
        <v>55</v>
      </c>
      <c r="G1693" s="12" t="s">
        <v>56</v>
      </c>
      <c r="H1693" s="12" t="s">
        <v>57</v>
      </c>
      <c r="I1693" s="12" t="s">
        <v>60</v>
      </c>
      <c r="J1693" s="12">
        <v>701</v>
      </c>
      <c r="K1693" s="12">
        <v>1002.4300000000001</v>
      </c>
      <c r="L1693" s="10"/>
    </row>
    <row r="1694" spans="1:12" ht="18" customHeight="1" x14ac:dyDescent="0.2">
      <c r="A1694" s="12" t="s">
        <v>61</v>
      </c>
      <c r="B1694" s="12">
        <v>2022</v>
      </c>
      <c r="C1694" s="12" t="s">
        <v>6</v>
      </c>
      <c r="D1694" s="12" t="s">
        <v>53</v>
      </c>
      <c r="E1694" s="12" t="s">
        <v>67</v>
      </c>
      <c r="F1694" s="12" t="s">
        <v>55</v>
      </c>
      <c r="G1694" s="12" t="s">
        <v>56</v>
      </c>
      <c r="H1694" s="12" t="s">
        <v>57</v>
      </c>
      <c r="I1694" s="12" t="s">
        <v>60</v>
      </c>
      <c r="J1694" s="12">
        <v>734</v>
      </c>
      <c r="K1694" s="12">
        <v>1049.6199999999999</v>
      </c>
      <c r="L1694" s="10"/>
    </row>
    <row r="1695" spans="1:12" ht="18" customHeight="1" x14ac:dyDescent="0.2">
      <c r="A1695" s="12" t="s">
        <v>52</v>
      </c>
      <c r="B1695" s="12">
        <v>2022</v>
      </c>
      <c r="C1695" s="12" t="s">
        <v>6</v>
      </c>
      <c r="D1695" s="12" t="s">
        <v>53</v>
      </c>
      <c r="E1695" s="12" t="s">
        <v>67</v>
      </c>
      <c r="F1695" s="12" t="s">
        <v>55</v>
      </c>
      <c r="G1695" s="12" t="s">
        <v>56</v>
      </c>
      <c r="H1695" s="12" t="s">
        <v>57</v>
      </c>
      <c r="I1695" s="12" t="s">
        <v>60</v>
      </c>
      <c r="J1695" s="12">
        <v>339</v>
      </c>
      <c r="K1695" s="12">
        <v>526.24</v>
      </c>
      <c r="L1695" s="10"/>
    </row>
    <row r="1696" spans="1:12" ht="18" customHeight="1" x14ac:dyDescent="0.2">
      <c r="A1696" s="12" t="s">
        <v>59</v>
      </c>
      <c r="B1696" s="12">
        <v>2022</v>
      </c>
      <c r="C1696" s="12" t="s">
        <v>6</v>
      </c>
      <c r="D1696" s="12" t="s">
        <v>53</v>
      </c>
      <c r="E1696" s="12" t="s">
        <v>67</v>
      </c>
      <c r="F1696" s="12" t="s">
        <v>55</v>
      </c>
      <c r="G1696" s="12" t="s">
        <v>56</v>
      </c>
      <c r="H1696" s="12" t="s">
        <v>57</v>
      </c>
      <c r="I1696" s="12" t="s">
        <v>60</v>
      </c>
      <c r="J1696" s="12">
        <v>773</v>
      </c>
      <c r="K1696" s="12">
        <v>526.24</v>
      </c>
      <c r="L1696" s="10"/>
    </row>
    <row r="1697" spans="1:12" ht="18" customHeight="1" x14ac:dyDescent="0.2">
      <c r="A1697" s="12" t="s">
        <v>52</v>
      </c>
      <c r="B1697" s="12">
        <v>2022</v>
      </c>
      <c r="C1697" s="12" t="s">
        <v>6</v>
      </c>
      <c r="D1697" s="12" t="s">
        <v>53</v>
      </c>
      <c r="E1697" s="12" t="s">
        <v>67</v>
      </c>
      <c r="F1697" s="12" t="s">
        <v>55</v>
      </c>
      <c r="G1697" s="12" t="s">
        <v>56</v>
      </c>
      <c r="H1697" s="12" t="s">
        <v>57</v>
      </c>
      <c r="I1697" s="12" t="s">
        <v>60</v>
      </c>
      <c r="J1697" s="12">
        <v>337</v>
      </c>
      <c r="K1697" s="12">
        <v>481.90999999999997</v>
      </c>
      <c r="L1697" s="10"/>
    </row>
    <row r="1698" spans="1:12" ht="18" customHeight="1" x14ac:dyDescent="0.2">
      <c r="A1698" s="12" t="s">
        <v>59</v>
      </c>
      <c r="B1698" s="12">
        <v>2022</v>
      </c>
      <c r="C1698" s="12" t="s">
        <v>6</v>
      </c>
      <c r="D1698" s="12" t="s">
        <v>53</v>
      </c>
      <c r="E1698" s="12" t="s">
        <v>67</v>
      </c>
      <c r="F1698" s="12" t="s">
        <v>55</v>
      </c>
      <c r="G1698" s="12" t="s">
        <v>56</v>
      </c>
      <c r="H1698" s="12" t="s">
        <v>57</v>
      </c>
      <c r="I1698" s="12" t="s">
        <v>60</v>
      </c>
      <c r="J1698" s="12">
        <v>139</v>
      </c>
      <c r="K1698" s="12">
        <v>198.76999999999998</v>
      </c>
      <c r="L1698" s="10"/>
    </row>
    <row r="1699" spans="1:12" ht="18" customHeight="1" x14ac:dyDescent="0.2">
      <c r="A1699" s="12" t="s">
        <v>63</v>
      </c>
      <c r="B1699" s="12">
        <v>2022</v>
      </c>
      <c r="C1699" s="12" t="s">
        <v>6</v>
      </c>
      <c r="D1699" s="12" t="s">
        <v>53</v>
      </c>
      <c r="E1699" s="12" t="s">
        <v>67</v>
      </c>
      <c r="F1699" s="12" t="s">
        <v>55</v>
      </c>
      <c r="G1699" s="12" t="s">
        <v>56</v>
      </c>
      <c r="H1699" s="12" t="s">
        <v>57</v>
      </c>
      <c r="I1699" s="12" t="s">
        <v>60</v>
      </c>
      <c r="J1699" s="12">
        <v>137</v>
      </c>
      <c r="K1699" s="12">
        <v>195.91</v>
      </c>
      <c r="L1699" s="10"/>
    </row>
    <row r="1700" spans="1:12" ht="18" customHeight="1" x14ac:dyDescent="0.2">
      <c r="A1700" s="12" t="s">
        <v>63</v>
      </c>
      <c r="B1700" s="12">
        <v>2022</v>
      </c>
      <c r="C1700" s="12" t="s">
        <v>5</v>
      </c>
      <c r="D1700" s="12" t="s">
        <v>53</v>
      </c>
      <c r="E1700" s="12" t="s">
        <v>67</v>
      </c>
      <c r="F1700" s="12" t="s">
        <v>55</v>
      </c>
      <c r="G1700" s="12" t="s">
        <v>56</v>
      </c>
      <c r="H1700" s="12" t="s">
        <v>57</v>
      </c>
      <c r="I1700" s="12" t="s">
        <v>60</v>
      </c>
      <c r="J1700" s="12">
        <v>344</v>
      </c>
      <c r="K1700" s="12">
        <v>467.84</v>
      </c>
      <c r="L1700" s="10"/>
    </row>
    <row r="1701" spans="1:12" ht="18" customHeight="1" x14ac:dyDescent="0.2">
      <c r="A1701" s="12" t="s">
        <v>52</v>
      </c>
      <c r="B1701" s="12">
        <v>2022</v>
      </c>
      <c r="C1701" s="12" t="s">
        <v>5</v>
      </c>
      <c r="D1701" s="12" t="s">
        <v>53</v>
      </c>
      <c r="E1701" s="12" t="s">
        <v>67</v>
      </c>
      <c r="F1701" s="12" t="s">
        <v>55</v>
      </c>
      <c r="G1701" s="12" t="s">
        <v>56</v>
      </c>
      <c r="H1701" s="12" t="s">
        <v>57</v>
      </c>
      <c r="I1701" s="12" t="s">
        <v>60</v>
      </c>
      <c r="J1701" s="12">
        <v>146</v>
      </c>
      <c r="K1701" s="12">
        <v>208.78</v>
      </c>
      <c r="L1701" s="10"/>
    </row>
    <row r="1702" spans="1:12" ht="18" customHeight="1" x14ac:dyDescent="0.2">
      <c r="A1702" s="12" t="s">
        <v>59</v>
      </c>
      <c r="B1702" s="12">
        <v>2022</v>
      </c>
      <c r="C1702" s="12" t="s">
        <v>5</v>
      </c>
      <c r="D1702" s="12" t="s">
        <v>53</v>
      </c>
      <c r="E1702" s="12" t="s">
        <v>67</v>
      </c>
      <c r="F1702" s="12" t="s">
        <v>55</v>
      </c>
      <c r="G1702" s="12" t="s">
        <v>56</v>
      </c>
      <c r="H1702" s="12" t="s">
        <v>57</v>
      </c>
      <c r="I1702" s="12" t="s">
        <v>60</v>
      </c>
      <c r="J1702" s="12">
        <v>142</v>
      </c>
      <c r="K1702" s="12">
        <v>203.06</v>
      </c>
      <c r="L1702" s="10"/>
    </row>
    <row r="1703" spans="1:12" ht="18" customHeight="1" x14ac:dyDescent="0.2">
      <c r="A1703" s="12" t="s">
        <v>52</v>
      </c>
      <c r="B1703" s="12">
        <v>2022</v>
      </c>
      <c r="C1703" s="12" t="s">
        <v>5</v>
      </c>
      <c r="D1703" s="12" t="s">
        <v>53</v>
      </c>
      <c r="E1703" s="12" t="s">
        <v>67</v>
      </c>
      <c r="F1703" s="12" t="s">
        <v>55</v>
      </c>
      <c r="G1703" s="12" t="s">
        <v>56</v>
      </c>
      <c r="H1703" s="12" t="s">
        <v>57</v>
      </c>
      <c r="I1703" s="12" t="s">
        <v>60</v>
      </c>
      <c r="J1703" s="12">
        <v>700</v>
      </c>
      <c r="K1703" s="12">
        <v>1001</v>
      </c>
      <c r="L1703" s="10"/>
    </row>
    <row r="1704" spans="1:12" ht="18" customHeight="1" x14ac:dyDescent="0.2">
      <c r="A1704" s="12" t="s">
        <v>59</v>
      </c>
      <c r="B1704" s="12">
        <v>2022</v>
      </c>
      <c r="C1704" s="12" t="s">
        <v>5</v>
      </c>
      <c r="D1704" s="12" t="s">
        <v>53</v>
      </c>
      <c r="E1704" s="12" t="s">
        <v>67</v>
      </c>
      <c r="F1704" s="12" t="s">
        <v>55</v>
      </c>
      <c r="G1704" s="12" t="s">
        <v>56</v>
      </c>
      <c r="H1704" s="12" t="s">
        <v>57</v>
      </c>
      <c r="I1704" s="12" t="s">
        <v>60</v>
      </c>
      <c r="J1704" s="12">
        <v>733</v>
      </c>
      <c r="K1704" s="12">
        <v>1048.19</v>
      </c>
      <c r="L1704" s="10"/>
    </row>
    <row r="1705" spans="1:12" ht="18" customHeight="1" x14ac:dyDescent="0.2">
      <c r="A1705" s="12" t="s">
        <v>59</v>
      </c>
      <c r="B1705" s="12">
        <v>2022</v>
      </c>
      <c r="C1705" s="12" t="s">
        <v>5</v>
      </c>
      <c r="D1705" s="12" t="s">
        <v>53</v>
      </c>
      <c r="E1705" s="12" t="s">
        <v>67</v>
      </c>
      <c r="F1705" s="12" t="s">
        <v>55</v>
      </c>
      <c r="G1705" s="12" t="s">
        <v>56</v>
      </c>
      <c r="H1705" s="12" t="s">
        <v>57</v>
      </c>
      <c r="I1705" s="12" t="s">
        <v>60</v>
      </c>
      <c r="J1705" s="12">
        <v>345</v>
      </c>
      <c r="K1705" s="12">
        <v>526.24</v>
      </c>
      <c r="L1705" s="10"/>
    </row>
    <row r="1706" spans="1:12" ht="18" customHeight="1" x14ac:dyDescent="0.2">
      <c r="A1706" s="12" t="s">
        <v>59</v>
      </c>
      <c r="B1706" s="12">
        <v>2022</v>
      </c>
      <c r="C1706" s="12" t="s">
        <v>5</v>
      </c>
      <c r="D1706" s="12" t="s">
        <v>53</v>
      </c>
      <c r="E1706" s="12" t="s">
        <v>67</v>
      </c>
      <c r="F1706" s="12" t="s">
        <v>55</v>
      </c>
      <c r="G1706" s="12" t="s">
        <v>56</v>
      </c>
      <c r="H1706" s="12" t="s">
        <v>57</v>
      </c>
      <c r="I1706" s="12" t="s">
        <v>60</v>
      </c>
      <c r="J1706" s="12">
        <v>343</v>
      </c>
      <c r="K1706" s="12">
        <v>490.49</v>
      </c>
      <c r="L1706" s="10"/>
    </row>
    <row r="1707" spans="1:12" ht="18" customHeight="1" x14ac:dyDescent="0.2">
      <c r="A1707" s="12" t="s">
        <v>59</v>
      </c>
      <c r="B1707" s="12">
        <v>2022</v>
      </c>
      <c r="C1707" s="12" t="s">
        <v>5</v>
      </c>
      <c r="D1707" s="12" t="s">
        <v>53</v>
      </c>
      <c r="E1707" s="12" t="s">
        <v>67</v>
      </c>
      <c r="F1707" s="12" t="s">
        <v>55</v>
      </c>
      <c r="G1707" s="12" t="s">
        <v>56</v>
      </c>
      <c r="H1707" s="12" t="s">
        <v>57</v>
      </c>
      <c r="I1707" s="12" t="s">
        <v>60</v>
      </c>
      <c r="J1707" s="12">
        <v>145</v>
      </c>
      <c r="K1707" s="12">
        <v>207.35</v>
      </c>
      <c r="L1707" s="10"/>
    </row>
    <row r="1708" spans="1:12" ht="18" customHeight="1" x14ac:dyDescent="0.2">
      <c r="A1708" s="12" t="s">
        <v>59</v>
      </c>
      <c r="B1708" s="12">
        <v>2022</v>
      </c>
      <c r="C1708" s="12" t="s">
        <v>5</v>
      </c>
      <c r="D1708" s="12" t="s">
        <v>53</v>
      </c>
      <c r="E1708" s="12" t="s">
        <v>67</v>
      </c>
      <c r="F1708" s="12" t="s">
        <v>55</v>
      </c>
      <c r="G1708" s="12" t="s">
        <v>56</v>
      </c>
      <c r="H1708" s="12" t="s">
        <v>57</v>
      </c>
      <c r="I1708" s="12" t="s">
        <v>60</v>
      </c>
      <c r="J1708" s="12">
        <v>341</v>
      </c>
      <c r="K1708" s="12">
        <v>487.63</v>
      </c>
      <c r="L1708" s="10"/>
    </row>
    <row r="1709" spans="1:12" ht="18" customHeight="1" x14ac:dyDescent="0.2">
      <c r="A1709" s="12" t="s">
        <v>52</v>
      </c>
      <c r="B1709" s="12">
        <v>2022</v>
      </c>
      <c r="C1709" s="12" t="s">
        <v>5</v>
      </c>
      <c r="D1709" s="12" t="s">
        <v>53</v>
      </c>
      <c r="E1709" s="12" t="s">
        <v>67</v>
      </c>
      <c r="F1709" s="12" t="s">
        <v>55</v>
      </c>
      <c r="G1709" s="12" t="s">
        <v>56</v>
      </c>
      <c r="H1709" s="12" t="s">
        <v>57</v>
      </c>
      <c r="I1709" s="12" t="s">
        <v>60</v>
      </c>
      <c r="J1709" s="12">
        <v>143</v>
      </c>
      <c r="K1709" s="12">
        <v>204.49</v>
      </c>
      <c r="L1709" s="10"/>
    </row>
    <row r="1710" spans="1:12" ht="18" customHeight="1" x14ac:dyDescent="0.2">
      <c r="A1710" s="12" t="s">
        <v>63</v>
      </c>
      <c r="B1710" s="12">
        <v>2022</v>
      </c>
      <c r="C1710" s="12" t="s">
        <v>2</v>
      </c>
      <c r="D1710" s="12" t="s">
        <v>53</v>
      </c>
      <c r="E1710" s="12" t="s">
        <v>67</v>
      </c>
      <c r="F1710" s="12" t="s">
        <v>55</v>
      </c>
      <c r="G1710" s="12" t="s">
        <v>56</v>
      </c>
      <c r="H1710" s="12" t="s">
        <v>57</v>
      </c>
      <c r="I1710" s="12" t="s">
        <v>60</v>
      </c>
      <c r="J1710" s="12">
        <v>158</v>
      </c>
      <c r="K1710" s="12">
        <v>225.94</v>
      </c>
      <c r="L1710" s="10"/>
    </row>
    <row r="1711" spans="1:12" ht="18" customHeight="1" x14ac:dyDescent="0.2">
      <c r="A1711" s="12" t="s">
        <v>61</v>
      </c>
      <c r="B1711" s="12">
        <v>2022</v>
      </c>
      <c r="C1711" s="12" t="s">
        <v>2</v>
      </c>
      <c r="D1711" s="12" t="s">
        <v>53</v>
      </c>
      <c r="E1711" s="12" t="s">
        <v>67</v>
      </c>
      <c r="F1711" s="12" t="s">
        <v>55</v>
      </c>
      <c r="G1711" s="12" t="s">
        <v>56</v>
      </c>
      <c r="H1711" s="12" t="s">
        <v>57</v>
      </c>
      <c r="I1711" s="12" t="s">
        <v>60</v>
      </c>
      <c r="J1711" s="12">
        <v>358</v>
      </c>
      <c r="K1711" s="12">
        <v>511.94</v>
      </c>
      <c r="L1711" s="10"/>
    </row>
    <row r="1712" spans="1:12" ht="18" customHeight="1" x14ac:dyDescent="0.2">
      <c r="A1712" s="12" t="s">
        <v>61</v>
      </c>
      <c r="B1712" s="12">
        <v>2022</v>
      </c>
      <c r="C1712" s="12" t="s">
        <v>2</v>
      </c>
      <c r="D1712" s="12" t="s">
        <v>53</v>
      </c>
      <c r="E1712" s="12" t="s">
        <v>67</v>
      </c>
      <c r="F1712" s="12" t="s">
        <v>55</v>
      </c>
      <c r="G1712" s="12" t="s">
        <v>56</v>
      </c>
      <c r="H1712" s="12" t="s">
        <v>57</v>
      </c>
      <c r="I1712" s="12" t="s">
        <v>60</v>
      </c>
      <c r="J1712" s="12">
        <v>160</v>
      </c>
      <c r="K1712" s="12">
        <v>228.8</v>
      </c>
      <c r="L1712" s="10"/>
    </row>
    <row r="1713" spans="1:12" ht="18" customHeight="1" x14ac:dyDescent="0.2">
      <c r="A1713" s="12" t="s">
        <v>62</v>
      </c>
      <c r="B1713" s="12">
        <v>2022</v>
      </c>
      <c r="C1713" s="12" t="s">
        <v>2</v>
      </c>
      <c r="D1713" s="12" t="s">
        <v>53</v>
      </c>
      <c r="E1713" s="12" t="s">
        <v>67</v>
      </c>
      <c r="F1713" s="12" t="s">
        <v>55</v>
      </c>
      <c r="G1713" s="12" t="s">
        <v>56</v>
      </c>
      <c r="H1713" s="12" t="s">
        <v>57</v>
      </c>
      <c r="I1713" s="12" t="s">
        <v>60</v>
      </c>
      <c r="J1713" s="12">
        <v>697</v>
      </c>
      <c r="K1713" s="12">
        <v>996.71</v>
      </c>
      <c r="L1713" s="10"/>
    </row>
    <row r="1714" spans="1:12" ht="18" customHeight="1" x14ac:dyDescent="0.2">
      <c r="A1714" s="12" t="s">
        <v>62</v>
      </c>
      <c r="B1714" s="12">
        <v>2022</v>
      </c>
      <c r="C1714" s="12" t="s">
        <v>2</v>
      </c>
      <c r="D1714" s="12" t="s">
        <v>53</v>
      </c>
      <c r="E1714" s="12" t="s">
        <v>67</v>
      </c>
      <c r="F1714" s="12" t="s">
        <v>55</v>
      </c>
      <c r="G1714" s="12" t="s">
        <v>56</v>
      </c>
      <c r="H1714" s="12" t="s">
        <v>57</v>
      </c>
      <c r="I1714" s="12" t="s">
        <v>60</v>
      </c>
      <c r="J1714" s="12">
        <v>730</v>
      </c>
      <c r="K1714" s="12">
        <v>1043.9000000000001</v>
      </c>
      <c r="L1714" s="10"/>
    </row>
    <row r="1715" spans="1:12" ht="18" customHeight="1" x14ac:dyDescent="0.2">
      <c r="A1715" s="12" t="s">
        <v>52</v>
      </c>
      <c r="B1715" s="12">
        <v>2022</v>
      </c>
      <c r="C1715" s="12" t="s">
        <v>2</v>
      </c>
      <c r="D1715" s="12" t="s">
        <v>53</v>
      </c>
      <c r="E1715" s="12" t="s">
        <v>67</v>
      </c>
      <c r="F1715" s="12" t="s">
        <v>55</v>
      </c>
      <c r="G1715" s="12" t="s">
        <v>56</v>
      </c>
      <c r="H1715" s="12" t="s">
        <v>57</v>
      </c>
      <c r="I1715" s="12" t="s">
        <v>60</v>
      </c>
      <c r="J1715" s="12">
        <v>357</v>
      </c>
      <c r="K1715" s="12">
        <v>510.51</v>
      </c>
      <c r="L1715" s="10"/>
    </row>
    <row r="1716" spans="1:12" ht="18" customHeight="1" x14ac:dyDescent="0.2">
      <c r="A1716" s="12" t="s">
        <v>59</v>
      </c>
      <c r="B1716" s="12">
        <v>2022</v>
      </c>
      <c r="C1716" s="12" t="s">
        <v>2</v>
      </c>
      <c r="D1716" s="12" t="s">
        <v>53</v>
      </c>
      <c r="E1716" s="12" t="s">
        <v>67</v>
      </c>
      <c r="F1716" s="12" t="s">
        <v>55</v>
      </c>
      <c r="G1716" s="12" t="s">
        <v>56</v>
      </c>
      <c r="H1716" s="12" t="s">
        <v>57</v>
      </c>
      <c r="I1716" s="12" t="s">
        <v>60</v>
      </c>
      <c r="J1716" s="12">
        <v>770</v>
      </c>
      <c r="K1716" s="12">
        <v>526.24</v>
      </c>
      <c r="L1716" s="10"/>
    </row>
    <row r="1717" spans="1:12" ht="18" customHeight="1" x14ac:dyDescent="0.2">
      <c r="A1717" s="12" t="s">
        <v>59</v>
      </c>
      <c r="B1717" s="12">
        <v>2022</v>
      </c>
      <c r="C1717" s="12" t="s">
        <v>2</v>
      </c>
      <c r="D1717" s="12" t="s">
        <v>53</v>
      </c>
      <c r="E1717" s="12" t="s">
        <v>67</v>
      </c>
      <c r="F1717" s="12" t="s">
        <v>55</v>
      </c>
      <c r="G1717" s="12" t="s">
        <v>56</v>
      </c>
      <c r="H1717" s="12" t="s">
        <v>57</v>
      </c>
      <c r="I1717" s="12" t="s">
        <v>60</v>
      </c>
      <c r="J1717" s="12">
        <v>361</v>
      </c>
      <c r="K1717" s="12">
        <v>516.23</v>
      </c>
      <c r="L1717" s="10"/>
    </row>
    <row r="1718" spans="1:12" ht="18" customHeight="1" x14ac:dyDescent="0.2">
      <c r="A1718" s="12" t="s">
        <v>59</v>
      </c>
      <c r="B1718" s="12">
        <v>2022</v>
      </c>
      <c r="C1718" s="12" t="s">
        <v>2</v>
      </c>
      <c r="D1718" s="12" t="s">
        <v>53</v>
      </c>
      <c r="E1718" s="12" t="s">
        <v>67</v>
      </c>
      <c r="F1718" s="12" t="s">
        <v>55</v>
      </c>
      <c r="G1718" s="12" t="s">
        <v>56</v>
      </c>
      <c r="H1718" s="12" t="s">
        <v>57</v>
      </c>
      <c r="I1718" s="12" t="s">
        <v>60</v>
      </c>
      <c r="J1718" s="12">
        <v>359</v>
      </c>
      <c r="K1718" s="12">
        <v>513.37</v>
      </c>
      <c r="L1718" s="10"/>
    </row>
    <row r="1719" spans="1:12" ht="18" customHeight="1" x14ac:dyDescent="0.2">
      <c r="A1719" s="12" t="s">
        <v>59</v>
      </c>
      <c r="B1719" s="12">
        <v>2022</v>
      </c>
      <c r="C1719" s="12" t="s">
        <v>2</v>
      </c>
      <c r="D1719" s="12" t="s">
        <v>53</v>
      </c>
      <c r="E1719" s="12" t="s">
        <v>67</v>
      </c>
      <c r="F1719" s="12" t="s">
        <v>55</v>
      </c>
      <c r="G1719" s="12" t="s">
        <v>56</v>
      </c>
      <c r="H1719" s="12" t="s">
        <v>57</v>
      </c>
      <c r="I1719" s="12" t="s">
        <v>60</v>
      </c>
      <c r="J1719" s="12">
        <v>161</v>
      </c>
      <c r="K1719" s="12">
        <v>230.23000000000002</v>
      </c>
      <c r="L1719" s="10"/>
    </row>
    <row r="1720" spans="1:12" ht="18" customHeight="1" x14ac:dyDescent="0.2">
      <c r="A1720" s="12" t="s">
        <v>59</v>
      </c>
      <c r="B1720" s="12">
        <v>2022</v>
      </c>
      <c r="C1720" s="12" t="s">
        <v>4</v>
      </c>
      <c r="D1720" s="12" t="s">
        <v>53</v>
      </c>
      <c r="E1720" s="12" t="s">
        <v>67</v>
      </c>
      <c r="F1720" s="12" t="s">
        <v>55</v>
      </c>
      <c r="G1720" s="12" t="s">
        <v>56</v>
      </c>
      <c r="H1720" s="12" t="s">
        <v>57</v>
      </c>
      <c r="I1720" s="12" t="s">
        <v>60</v>
      </c>
      <c r="J1720" s="12">
        <v>350</v>
      </c>
      <c r="K1720" s="12">
        <v>476</v>
      </c>
      <c r="L1720" s="10"/>
    </row>
    <row r="1721" spans="1:12" ht="18" customHeight="1" x14ac:dyDescent="0.2">
      <c r="A1721" s="12" t="s">
        <v>59</v>
      </c>
      <c r="B1721" s="12">
        <v>2022</v>
      </c>
      <c r="C1721" s="12" t="s">
        <v>4</v>
      </c>
      <c r="D1721" s="12" t="s">
        <v>53</v>
      </c>
      <c r="E1721" s="12" t="s">
        <v>67</v>
      </c>
      <c r="F1721" s="12" t="s">
        <v>55</v>
      </c>
      <c r="G1721" s="12" t="s">
        <v>56</v>
      </c>
      <c r="H1721" s="12" t="s">
        <v>57</v>
      </c>
      <c r="I1721" s="12" t="s">
        <v>60</v>
      </c>
      <c r="J1721" s="12">
        <v>346</v>
      </c>
      <c r="K1721" s="12">
        <v>494.78</v>
      </c>
      <c r="L1721" s="10"/>
    </row>
    <row r="1722" spans="1:12" ht="18" customHeight="1" x14ac:dyDescent="0.2">
      <c r="A1722" s="12" t="s">
        <v>61</v>
      </c>
      <c r="B1722" s="12">
        <v>2022</v>
      </c>
      <c r="C1722" s="12" t="s">
        <v>4</v>
      </c>
      <c r="D1722" s="12" t="s">
        <v>53</v>
      </c>
      <c r="E1722" s="12" t="s">
        <v>67</v>
      </c>
      <c r="F1722" s="12" t="s">
        <v>55</v>
      </c>
      <c r="G1722" s="12" t="s">
        <v>56</v>
      </c>
      <c r="H1722" s="12" t="s">
        <v>57</v>
      </c>
      <c r="I1722" s="12" t="s">
        <v>60</v>
      </c>
      <c r="J1722" s="12">
        <v>148</v>
      </c>
      <c r="K1722" s="12">
        <v>211.64</v>
      </c>
      <c r="L1722" s="10"/>
    </row>
    <row r="1723" spans="1:12" ht="18" customHeight="1" x14ac:dyDescent="0.2">
      <c r="A1723" s="12" t="s">
        <v>59</v>
      </c>
      <c r="B1723" s="12">
        <v>2022</v>
      </c>
      <c r="C1723" s="12" t="s">
        <v>4</v>
      </c>
      <c r="D1723" s="12" t="s">
        <v>53</v>
      </c>
      <c r="E1723" s="12" t="s">
        <v>67</v>
      </c>
      <c r="F1723" s="12" t="s">
        <v>55</v>
      </c>
      <c r="G1723" s="12" t="s">
        <v>56</v>
      </c>
      <c r="H1723" s="12" t="s">
        <v>57</v>
      </c>
      <c r="I1723" s="12" t="s">
        <v>60</v>
      </c>
      <c r="J1723" s="12">
        <v>699</v>
      </c>
      <c r="K1723" s="12">
        <v>999.56999999999994</v>
      </c>
      <c r="L1723" s="10"/>
    </row>
    <row r="1724" spans="1:12" ht="18" customHeight="1" x14ac:dyDescent="0.2">
      <c r="A1724" s="12" t="s">
        <v>52</v>
      </c>
      <c r="B1724" s="12">
        <v>2022</v>
      </c>
      <c r="C1724" s="12" t="s">
        <v>4</v>
      </c>
      <c r="D1724" s="12" t="s">
        <v>53</v>
      </c>
      <c r="E1724" s="12" t="s">
        <v>67</v>
      </c>
      <c r="F1724" s="12" t="s">
        <v>55</v>
      </c>
      <c r="G1724" s="12" t="s">
        <v>56</v>
      </c>
      <c r="H1724" s="12" t="s">
        <v>57</v>
      </c>
      <c r="I1724" s="12" t="s">
        <v>60</v>
      </c>
      <c r="J1724" s="12">
        <v>732</v>
      </c>
      <c r="K1724" s="12">
        <v>1046.76</v>
      </c>
      <c r="L1724" s="10"/>
    </row>
    <row r="1725" spans="1:12" ht="18" customHeight="1" x14ac:dyDescent="0.2">
      <c r="A1725" s="12" t="s">
        <v>52</v>
      </c>
      <c r="B1725" s="12">
        <v>2022</v>
      </c>
      <c r="C1725" s="12" t="s">
        <v>4</v>
      </c>
      <c r="D1725" s="12" t="s">
        <v>53</v>
      </c>
      <c r="E1725" s="12" t="s">
        <v>67</v>
      </c>
      <c r="F1725" s="12" t="s">
        <v>55</v>
      </c>
      <c r="G1725" s="12" t="s">
        <v>56</v>
      </c>
      <c r="H1725" s="12" t="s">
        <v>57</v>
      </c>
      <c r="I1725" s="12" t="s">
        <v>60</v>
      </c>
      <c r="J1725" s="12">
        <v>351</v>
      </c>
      <c r="K1725" s="12">
        <v>526.24</v>
      </c>
      <c r="L1725" s="10"/>
    </row>
    <row r="1726" spans="1:12" ht="18" customHeight="1" x14ac:dyDescent="0.2">
      <c r="A1726" s="12" t="s">
        <v>59</v>
      </c>
      <c r="B1726" s="12">
        <v>2022</v>
      </c>
      <c r="C1726" s="12" t="s">
        <v>4</v>
      </c>
      <c r="D1726" s="12" t="s">
        <v>53</v>
      </c>
      <c r="E1726" s="12" t="s">
        <v>67</v>
      </c>
      <c r="F1726" s="12" t="s">
        <v>55</v>
      </c>
      <c r="G1726" s="12" t="s">
        <v>56</v>
      </c>
      <c r="H1726" s="12" t="s">
        <v>57</v>
      </c>
      <c r="I1726" s="12" t="s">
        <v>60</v>
      </c>
      <c r="J1726" s="12">
        <v>772</v>
      </c>
      <c r="K1726" s="12">
        <v>526.24</v>
      </c>
      <c r="L1726" s="10"/>
    </row>
    <row r="1727" spans="1:12" ht="18" customHeight="1" x14ac:dyDescent="0.2">
      <c r="A1727" s="12" t="s">
        <v>61</v>
      </c>
      <c r="B1727" s="12">
        <v>2022</v>
      </c>
      <c r="C1727" s="12" t="s">
        <v>4</v>
      </c>
      <c r="D1727" s="12" t="s">
        <v>53</v>
      </c>
      <c r="E1727" s="12" t="s">
        <v>67</v>
      </c>
      <c r="F1727" s="12" t="s">
        <v>55</v>
      </c>
      <c r="G1727" s="12" t="s">
        <v>56</v>
      </c>
      <c r="H1727" s="12" t="s">
        <v>57</v>
      </c>
      <c r="I1727" s="12" t="s">
        <v>60</v>
      </c>
      <c r="J1727" s="12">
        <v>349</v>
      </c>
      <c r="K1727" s="12">
        <v>499.07</v>
      </c>
      <c r="L1727" s="10"/>
    </row>
    <row r="1728" spans="1:12" ht="18" customHeight="1" x14ac:dyDescent="0.2">
      <c r="A1728" s="12" t="s">
        <v>59</v>
      </c>
      <c r="B1728" s="12">
        <v>2022</v>
      </c>
      <c r="C1728" s="12" t="s">
        <v>4</v>
      </c>
      <c r="D1728" s="12" t="s">
        <v>53</v>
      </c>
      <c r="E1728" s="12" t="s">
        <v>67</v>
      </c>
      <c r="F1728" s="12" t="s">
        <v>55</v>
      </c>
      <c r="G1728" s="12" t="s">
        <v>56</v>
      </c>
      <c r="H1728" s="12" t="s">
        <v>57</v>
      </c>
      <c r="I1728" s="12" t="s">
        <v>60</v>
      </c>
      <c r="J1728" s="12">
        <v>151</v>
      </c>
      <c r="K1728" s="12">
        <v>215.93</v>
      </c>
      <c r="L1728" s="10"/>
    </row>
    <row r="1729" spans="1:12" ht="18" customHeight="1" x14ac:dyDescent="0.2">
      <c r="A1729" s="12" t="s">
        <v>61</v>
      </c>
      <c r="B1729" s="12">
        <v>2022</v>
      </c>
      <c r="C1729" s="12" t="s">
        <v>4</v>
      </c>
      <c r="D1729" s="12" t="s">
        <v>53</v>
      </c>
      <c r="E1729" s="12" t="s">
        <v>67</v>
      </c>
      <c r="F1729" s="12" t="s">
        <v>55</v>
      </c>
      <c r="G1729" s="12" t="s">
        <v>56</v>
      </c>
      <c r="H1729" s="12" t="s">
        <v>57</v>
      </c>
      <c r="I1729" s="12" t="s">
        <v>60</v>
      </c>
      <c r="J1729" s="12">
        <v>347</v>
      </c>
      <c r="K1729" s="12">
        <v>496.21000000000004</v>
      </c>
      <c r="L1729" s="10"/>
    </row>
    <row r="1730" spans="1:12" ht="18" customHeight="1" x14ac:dyDescent="0.2">
      <c r="A1730" s="12" t="s">
        <v>59</v>
      </c>
      <c r="B1730" s="12">
        <v>2022</v>
      </c>
      <c r="C1730" s="12" t="s">
        <v>4</v>
      </c>
      <c r="D1730" s="12" t="s">
        <v>53</v>
      </c>
      <c r="E1730" s="12" t="s">
        <v>67</v>
      </c>
      <c r="F1730" s="12" t="s">
        <v>55</v>
      </c>
      <c r="G1730" s="12" t="s">
        <v>56</v>
      </c>
      <c r="H1730" s="12" t="s">
        <v>57</v>
      </c>
      <c r="I1730" s="12" t="s">
        <v>60</v>
      </c>
      <c r="J1730" s="12">
        <v>149</v>
      </c>
      <c r="K1730" s="12">
        <v>213.07</v>
      </c>
      <c r="L1730" s="10"/>
    </row>
    <row r="1731" spans="1:12" ht="18" customHeight="1" x14ac:dyDescent="0.2">
      <c r="A1731" s="12" t="s">
        <v>61</v>
      </c>
      <c r="B1731" s="12">
        <v>2022</v>
      </c>
      <c r="C1731" s="12" t="s">
        <v>10</v>
      </c>
      <c r="D1731" s="12" t="s">
        <v>53</v>
      </c>
      <c r="E1731" s="12" t="s">
        <v>67</v>
      </c>
      <c r="F1731" s="12" t="s">
        <v>55</v>
      </c>
      <c r="G1731" s="12" t="s">
        <v>56</v>
      </c>
      <c r="H1731" s="12" t="s">
        <v>57</v>
      </c>
      <c r="I1731" s="12" t="s">
        <v>60</v>
      </c>
      <c r="J1731" s="12">
        <v>146</v>
      </c>
      <c r="K1731" s="12">
        <v>208.78</v>
      </c>
      <c r="L1731" s="10"/>
    </row>
    <row r="1732" spans="1:12" ht="18" customHeight="1" x14ac:dyDescent="0.2">
      <c r="A1732" s="12" t="s">
        <v>63</v>
      </c>
      <c r="B1732" s="12">
        <v>2022</v>
      </c>
      <c r="C1732" s="12" t="s">
        <v>10</v>
      </c>
      <c r="D1732" s="12" t="s">
        <v>53</v>
      </c>
      <c r="E1732" s="12" t="s">
        <v>67</v>
      </c>
      <c r="F1732" s="12" t="s">
        <v>55</v>
      </c>
      <c r="G1732" s="12" t="s">
        <v>56</v>
      </c>
      <c r="H1732" s="12" t="s">
        <v>57</v>
      </c>
      <c r="I1732" s="12" t="s">
        <v>60</v>
      </c>
      <c r="J1732" s="12">
        <v>314</v>
      </c>
      <c r="K1732" s="12">
        <v>449.02</v>
      </c>
      <c r="L1732" s="10"/>
    </row>
    <row r="1733" spans="1:12" ht="18" customHeight="1" x14ac:dyDescent="0.2">
      <c r="A1733" s="12" t="s">
        <v>52</v>
      </c>
      <c r="B1733" s="12">
        <v>2022</v>
      </c>
      <c r="C1733" s="12" t="s">
        <v>10</v>
      </c>
      <c r="D1733" s="12" t="s">
        <v>53</v>
      </c>
      <c r="E1733" s="12" t="s">
        <v>67</v>
      </c>
      <c r="F1733" s="12" t="s">
        <v>55</v>
      </c>
      <c r="G1733" s="12" t="s">
        <v>56</v>
      </c>
      <c r="H1733" s="12" t="s">
        <v>57</v>
      </c>
      <c r="I1733" s="12" t="s">
        <v>60</v>
      </c>
      <c r="J1733" s="12">
        <v>362</v>
      </c>
      <c r="K1733" s="12">
        <v>517.66</v>
      </c>
      <c r="L1733" s="10"/>
    </row>
    <row r="1734" spans="1:12" ht="18" customHeight="1" x14ac:dyDescent="0.2">
      <c r="A1734" s="12" t="s">
        <v>61</v>
      </c>
      <c r="B1734" s="12">
        <v>2022</v>
      </c>
      <c r="C1734" s="12" t="s">
        <v>10</v>
      </c>
      <c r="D1734" s="12" t="s">
        <v>53</v>
      </c>
      <c r="E1734" s="12" t="s">
        <v>67</v>
      </c>
      <c r="F1734" s="12" t="s">
        <v>55</v>
      </c>
      <c r="G1734" s="12" t="s">
        <v>56</v>
      </c>
      <c r="H1734" s="12" t="s">
        <v>57</v>
      </c>
      <c r="I1734" s="12" t="s">
        <v>60</v>
      </c>
      <c r="J1734" s="12">
        <v>142</v>
      </c>
      <c r="K1734" s="12">
        <v>203.06</v>
      </c>
      <c r="L1734" s="10"/>
    </row>
    <row r="1735" spans="1:12" ht="18" customHeight="1" x14ac:dyDescent="0.2">
      <c r="A1735" s="12" t="s">
        <v>52</v>
      </c>
      <c r="B1735" s="12">
        <v>2022</v>
      </c>
      <c r="C1735" s="12" t="s">
        <v>10</v>
      </c>
      <c r="D1735" s="12" t="s">
        <v>53</v>
      </c>
      <c r="E1735" s="12" t="s">
        <v>67</v>
      </c>
      <c r="F1735" s="12" t="s">
        <v>55</v>
      </c>
      <c r="G1735" s="12" t="s">
        <v>56</v>
      </c>
      <c r="H1735" s="12" t="s">
        <v>57</v>
      </c>
      <c r="I1735" s="12" t="s">
        <v>60</v>
      </c>
      <c r="J1735" s="12">
        <v>316</v>
      </c>
      <c r="K1735" s="12">
        <v>451.88</v>
      </c>
      <c r="L1735" s="10"/>
    </row>
    <row r="1736" spans="1:12" ht="18" customHeight="1" x14ac:dyDescent="0.2">
      <c r="A1736" s="12" t="s">
        <v>59</v>
      </c>
      <c r="B1736" s="12">
        <v>2022</v>
      </c>
      <c r="C1736" s="12" t="s">
        <v>10</v>
      </c>
      <c r="D1736" s="12" t="s">
        <v>53</v>
      </c>
      <c r="E1736" s="12" t="s">
        <v>67</v>
      </c>
      <c r="F1736" s="12" t="s">
        <v>55</v>
      </c>
      <c r="G1736" s="12" t="s">
        <v>56</v>
      </c>
      <c r="H1736" s="12" t="s">
        <v>57</v>
      </c>
      <c r="I1736" s="12" t="s">
        <v>60</v>
      </c>
      <c r="J1736" s="12">
        <v>364</v>
      </c>
      <c r="K1736" s="12">
        <v>520.52</v>
      </c>
      <c r="L1736" s="10"/>
    </row>
    <row r="1737" spans="1:12" ht="18" customHeight="1" x14ac:dyDescent="0.2">
      <c r="A1737" s="12" t="s">
        <v>52</v>
      </c>
      <c r="B1737" s="12">
        <v>2022</v>
      </c>
      <c r="C1737" s="12" t="s">
        <v>10</v>
      </c>
      <c r="D1737" s="12" t="s">
        <v>53</v>
      </c>
      <c r="E1737" s="12" t="s">
        <v>67</v>
      </c>
      <c r="F1737" s="12" t="s">
        <v>55</v>
      </c>
      <c r="G1737" s="12" t="s">
        <v>56</v>
      </c>
      <c r="H1737" s="12" t="s">
        <v>57</v>
      </c>
      <c r="I1737" s="12" t="s">
        <v>60</v>
      </c>
      <c r="J1737" s="12">
        <v>144</v>
      </c>
      <c r="K1737" s="12">
        <v>205.92000000000002</v>
      </c>
      <c r="L1737" s="10"/>
    </row>
    <row r="1738" spans="1:12" ht="18" customHeight="1" x14ac:dyDescent="0.2">
      <c r="A1738" s="12" t="s">
        <v>61</v>
      </c>
      <c r="B1738" s="12">
        <v>2022</v>
      </c>
      <c r="C1738" s="12" t="s">
        <v>10</v>
      </c>
      <c r="D1738" s="12" t="s">
        <v>53</v>
      </c>
      <c r="E1738" s="12" t="s">
        <v>67</v>
      </c>
      <c r="F1738" s="12" t="s">
        <v>55</v>
      </c>
      <c r="G1738" s="12" t="s">
        <v>56</v>
      </c>
      <c r="H1738" s="12" t="s">
        <v>57</v>
      </c>
      <c r="I1738" s="12" t="s">
        <v>60</v>
      </c>
      <c r="J1738" s="12">
        <v>704</v>
      </c>
      <c r="K1738" s="12">
        <v>1006.72</v>
      </c>
      <c r="L1738" s="10"/>
    </row>
    <row r="1739" spans="1:12" ht="18" customHeight="1" x14ac:dyDescent="0.2">
      <c r="A1739" s="12" t="s">
        <v>61</v>
      </c>
      <c r="B1739" s="12">
        <v>2022</v>
      </c>
      <c r="C1739" s="12" t="s">
        <v>10</v>
      </c>
      <c r="D1739" s="12" t="s">
        <v>53</v>
      </c>
      <c r="E1739" s="12" t="s">
        <v>67</v>
      </c>
      <c r="F1739" s="12" t="s">
        <v>55</v>
      </c>
      <c r="G1739" s="12" t="s">
        <v>56</v>
      </c>
      <c r="H1739" s="12" t="s">
        <v>57</v>
      </c>
      <c r="I1739" s="12" t="s">
        <v>60</v>
      </c>
      <c r="J1739" s="12">
        <v>315</v>
      </c>
      <c r="K1739" s="12">
        <v>526.24</v>
      </c>
      <c r="L1739" s="10"/>
    </row>
    <row r="1740" spans="1:12" ht="18" customHeight="1" x14ac:dyDescent="0.2">
      <c r="A1740" s="12" t="s">
        <v>52</v>
      </c>
      <c r="B1740" s="12">
        <v>2022</v>
      </c>
      <c r="C1740" s="12" t="s">
        <v>10</v>
      </c>
      <c r="D1740" s="12" t="s">
        <v>53</v>
      </c>
      <c r="E1740" s="12" t="s">
        <v>67</v>
      </c>
      <c r="F1740" s="12" t="s">
        <v>55</v>
      </c>
      <c r="G1740" s="12" t="s">
        <v>56</v>
      </c>
      <c r="H1740" s="12" t="s">
        <v>57</v>
      </c>
      <c r="I1740" s="12" t="s">
        <v>60</v>
      </c>
      <c r="J1740" s="12">
        <v>777</v>
      </c>
      <c r="K1740" s="12">
        <v>526.24</v>
      </c>
      <c r="L1740" s="10"/>
    </row>
    <row r="1741" spans="1:12" ht="18" customHeight="1" x14ac:dyDescent="0.2">
      <c r="A1741" s="12" t="s">
        <v>59</v>
      </c>
      <c r="B1741" s="12">
        <v>2022</v>
      </c>
      <c r="C1741" s="12" t="s">
        <v>10</v>
      </c>
      <c r="D1741" s="12" t="s">
        <v>53</v>
      </c>
      <c r="E1741" s="12" t="s">
        <v>67</v>
      </c>
      <c r="F1741" s="12" t="s">
        <v>55</v>
      </c>
      <c r="G1741" s="12" t="s">
        <v>56</v>
      </c>
      <c r="H1741" s="12" t="s">
        <v>57</v>
      </c>
      <c r="I1741" s="12" t="s">
        <v>60</v>
      </c>
      <c r="J1741" s="12">
        <v>145</v>
      </c>
      <c r="K1741" s="12">
        <v>207.35</v>
      </c>
      <c r="L1741" s="10"/>
    </row>
    <row r="1742" spans="1:12" ht="18" customHeight="1" x14ac:dyDescent="0.2">
      <c r="A1742" s="12" t="s">
        <v>59</v>
      </c>
      <c r="B1742" s="12">
        <v>2022</v>
      </c>
      <c r="C1742" s="12" t="s">
        <v>10</v>
      </c>
      <c r="D1742" s="12" t="s">
        <v>53</v>
      </c>
      <c r="E1742" s="12" t="s">
        <v>67</v>
      </c>
      <c r="F1742" s="12" t="s">
        <v>55</v>
      </c>
      <c r="G1742" s="12" t="s">
        <v>56</v>
      </c>
      <c r="H1742" s="12" t="s">
        <v>57</v>
      </c>
      <c r="I1742" s="12" t="s">
        <v>60</v>
      </c>
      <c r="J1742" s="12">
        <v>319</v>
      </c>
      <c r="K1742" s="12">
        <v>456.16999999999996</v>
      </c>
      <c r="L1742" s="10"/>
    </row>
    <row r="1743" spans="1:12" ht="18" customHeight="1" x14ac:dyDescent="0.2">
      <c r="A1743" s="12" t="s">
        <v>61</v>
      </c>
      <c r="B1743" s="12">
        <v>2022</v>
      </c>
      <c r="C1743" s="12" t="s">
        <v>10</v>
      </c>
      <c r="D1743" s="12" t="s">
        <v>53</v>
      </c>
      <c r="E1743" s="12" t="s">
        <v>67</v>
      </c>
      <c r="F1743" s="12" t="s">
        <v>55</v>
      </c>
      <c r="G1743" s="12" t="s">
        <v>56</v>
      </c>
      <c r="H1743" s="12" t="s">
        <v>57</v>
      </c>
      <c r="I1743" s="12" t="s">
        <v>60</v>
      </c>
      <c r="J1743" s="12">
        <v>361</v>
      </c>
      <c r="K1743" s="12">
        <v>516.23</v>
      </c>
      <c r="L1743" s="10"/>
    </row>
    <row r="1744" spans="1:12" ht="18" customHeight="1" x14ac:dyDescent="0.2">
      <c r="A1744" s="12" t="s">
        <v>52</v>
      </c>
      <c r="B1744" s="12">
        <v>2022</v>
      </c>
      <c r="C1744" s="12" t="s">
        <v>10</v>
      </c>
      <c r="D1744" s="12" t="s">
        <v>53</v>
      </c>
      <c r="E1744" s="12" t="s">
        <v>67</v>
      </c>
      <c r="F1744" s="12" t="s">
        <v>55</v>
      </c>
      <c r="G1744" s="12" t="s">
        <v>56</v>
      </c>
      <c r="H1744" s="12" t="s">
        <v>57</v>
      </c>
      <c r="I1744" s="12" t="s">
        <v>60</v>
      </c>
      <c r="J1744" s="12">
        <v>143</v>
      </c>
      <c r="K1744" s="12">
        <v>204.49</v>
      </c>
      <c r="L1744" s="10"/>
    </row>
    <row r="1745" spans="1:12" ht="18" customHeight="1" x14ac:dyDescent="0.2">
      <c r="A1745" s="12" t="s">
        <v>52</v>
      </c>
      <c r="B1745" s="12">
        <v>2022</v>
      </c>
      <c r="C1745" s="12" t="s">
        <v>10</v>
      </c>
      <c r="D1745" s="12" t="s">
        <v>53</v>
      </c>
      <c r="E1745" s="12" t="s">
        <v>67</v>
      </c>
      <c r="F1745" s="12" t="s">
        <v>55</v>
      </c>
      <c r="G1745" s="12" t="s">
        <v>56</v>
      </c>
      <c r="H1745" s="12" t="s">
        <v>57</v>
      </c>
      <c r="I1745" s="12" t="s">
        <v>60</v>
      </c>
      <c r="J1745" s="12">
        <v>317</v>
      </c>
      <c r="K1745" s="12">
        <v>453.31</v>
      </c>
      <c r="L1745" s="10"/>
    </row>
    <row r="1746" spans="1:12" ht="18" customHeight="1" x14ac:dyDescent="0.2">
      <c r="A1746" s="12" t="s">
        <v>61</v>
      </c>
      <c r="B1746" s="12">
        <v>2022</v>
      </c>
      <c r="C1746" s="12" t="s">
        <v>10</v>
      </c>
      <c r="D1746" s="12" t="s">
        <v>53</v>
      </c>
      <c r="E1746" s="12" t="s">
        <v>67</v>
      </c>
      <c r="F1746" s="12" t="s">
        <v>55</v>
      </c>
      <c r="G1746" s="12" t="s">
        <v>56</v>
      </c>
      <c r="H1746" s="12" t="s">
        <v>57</v>
      </c>
      <c r="I1746" s="12" t="s">
        <v>60</v>
      </c>
      <c r="J1746" s="12">
        <v>746</v>
      </c>
      <c r="K1746" s="12">
        <v>1066.78</v>
      </c>
      <c r="L1746" s="10"/>
    </row>
    <row r="1747" spans="1:12" ht="18" customHeight="1" x14ac:dyDescent="0.2">
      <c r="A1747" s="12" t="s">
        <v>59</v>
      </c>
      <c r="B1747" s="12">
        <v>2022</v>
      </c>
      <c r="C1747" s="12" t="s">
        <v>9</v>
      </c>
      <c r="D1747" s="12" t="s">
        <v>53</v>
      </c>
      <c r="E1747" s="12" t="s">
        <v>67</v>
      </c>
      <c r="F1747" s="12" t="s">
        <v>55</v>
      </c>
      <c r="G1747" s="12" t="s">
        <v>56</v>
      </c>
      <c r="H1747" s="12" t="s">
        <v>57</v>
      </c>
      <c r="I1747" s="12" t="s">
        <v>60</v>
      </c>
      <c r="J1747" s="12">
        <v>152</v>
      </c>
      <c r="K1747" s="12">
        <v>217.36</v>
      </c>
      <c r="L1747" s="10"/>
    </row>
    <row r="1748" spans="1:12" ht="18" customHeight="1" x14ac:dyDescent="0.2">
      <c r="A1748" s="12" t="s">
        <v>62</v>
      </c>
      <c r="B1748" s="12">
        <v>2022</v>
      </c>
      <c r="C1748" s="12" t="s">
        <v>9</v>
      </c>
      <c r="D1748" s="12" t="s">
        <v>53</v>
      </c>
      <c r="E1748" s="12" t="s">
        <v>67</v>
      </c>
      <c r="F1748" s="12" t="s">
        <v>55</v>
      </c>
      <c r="G1748" s="12" t="s">
        <v>56</v>
      </c>
      <c r="H1748" s="12" t="s">
        <v>57</v>
      </c>
      <c r="I1748" s="12" t="s">
        <v>60</v>
      </c>
      <c r="J1748" s="12">
        <v>320</v>
      </c>
      <c r="K1748" s="12">
        <v>457.6</v>
      </c>
      <c r="L1748" s="10"/>
    </row>
    <row r="1749" spans="1:12" ht="18" customHeight="1" x14ac:dyDescent="0.2">
      <c r="A1749" s="12" t="s">
        <v>61</v>
      </c>
      <c r="B1749" s="12">
        <v>2022</v>
      </c>
      <c r="C1749" s="12" t="s">
        <v>9</v>
      </c>
      <c r="D1749" s="12" t="s">
        <v>53</v>
      </c>
      <c r="E1749" s="12" t="s">
        <v>67</v>
      </c>
      <c r="F1749" s="12" t="s">
        <v>55</v>
      </c>
      <c r="G1749" s="12" t="s">
        <v>56</v>
      </c>
      <c r="H1749" s="12" t="s">
        <v>57</v>
      </c>
      <c r="I1749" s="12" t="s">
        <v>60</v>
      </c>
      <c r="J1749" s="12">
        <v>368</v>
      </c>
      <c r="K1749" s="12">
        <v>526.24</v>
      </c>
      <c r="L1749" s="10"/>
    </row>
    <row r="1750" spans="1:12" ht="18" customHeight="1" x14ac:dyDescent="0.2">
      <c r="A1750" s="12" t="s">
        <v>52</v>
      </c>
      <c r="B1750" s="12">
        <v>2022</v>
      </c>
      <c r="C1750" s="12" t="s">
        <v>9</v>
      </c>
      <c r="D1750" s="12" t="s">
        <v>53</v>
      </c>
      <c r="E1750" s="12" t="s">
        <v>67</v>
      </c>
      <c r="F1750" s="12" t="s">
        <v>55</v>
      </c>
      <c r="G1750" s="12" t="s">
        <v>56</v>
      </c>
      <c r="H1750" s="12" t="s">
        <v>57</v>
      </c>
      <c r="I1750" s="12" t="s">
        <v>60</v>
      </c>
      <c r="J1750" s="12">
        <v>148</v>
      </c>
      <c r="K1750" s="12">
        <v>211.64</v>
      </c>
      <c r="L1750" s="10"/>
    </row>
    <row r="1751" spans="1:12" ht="18" customHeight="1" x14ac:dyDescent="0.2">
      <c r="A1751" s="12" t="s">
        <v>52</v>
      </c>
      <c r="B1751" s="12">
        <v>2022</v>
      </c>
      <c r="C1751" s="12" t="s">
        <v>9</v>
      </c>
      <c r="D1751" s="12" t="s">
        <v>53</v>
      </c>
      <c r="E1751" s="12" t="s">
        <v>67</v>
      </c>
      <c r="F1751" s="12" t="s">
        <v>55</v>
      </c>
      <c r="G1751" s="12" t="s">
        <v>56</v>
      </c>
      <c r="H1751" s="12" t="s">
        <v>57</v>
      </c>
      <c r="I1751" s="12" t="s">
        <v>60</v>
      </c>
      <c r="J1751" s="12">
        <v>322</v>
      </c>
      <c r="K1751" s="12">
        <v>460.46000000000004</v>
      </c>
      <c r="L1751" s="10"/>
    </row>
    <row r="1752" spans="1:12" ht="18" customHeight="1" x14ac:dyDescent="0.2">
      <c r="A1752" s="12" t="s">
        <v>59</v>
      </c>
      <c r="B1752" s="12">
        <v>2022</v>
      </c>
      <c r="C1752" s="12" t="s">
        <v>9</v>
      </c>
      <c r="D1752" s="12" t="s">
        <v>53</v>
      </c>
      <c r="E1752" s="12" t="s">
        <v>67</v>
      </c>
      <c r="F1752" s="12" t="s">
        <v>55</v>
      </c>
      <c r="G1752" s="12" t="s">
        <v>56</v>
      </c>
      <c r="H1752" s="12" t="s">
        <v>57</v>
      </c>
      <c r="I1752" s="12" t="s">
        <v>60</v>
      </c>
      <c r="J1752" s="12">
        <v>370</v>
      </c>
      <c r="K1752" s="12">
        <v>529.1</v>
      </c>
      <c r="L1752" s="10"/>
    </row>
    <row r="1753" spans="1:12" ht="18" customHeight="1" x14ac:dyDescent="0.2">
      <c r="A1753" s="12" t="s">
        <v>52</v>
      </c>
      <c r="B1753" s="12">
        <v>2022</v>
      </c>
      <c r="C1753" s="12" t="s">
        <v>9</v>
      </c>
      <c r="D1753" s="12" t="s">
        <v>53</v>
      </c>
      <c r="E1753" s="12" t="s">
        <v>67</v>
      </c>
      <c r="F1753" s="12" t="s">
        <v>55</v>
      </c>
      <c r="G1753" s="12" t="s">
        <v>56</v>
      </c>
      <c r="H1753" s="12" t="s">
        <v>57</v>
      </c>
      <c r="I1753" s="12" t="s">
        <v>60</v>
      </c>
      <c r="J1753" s="12">
        <v>150</v>
      </c>
      <c r="K1753" s="12">
        <v>214.5</v>
      </c>
      <c r="L1753" s="10"/>
    </row>
    <row r="1754" spans="1:12" ht="18" customHeight="1" x14ac:dyDescent="0.2">
      <c r="A1754" s="12" t="s">
        <v>61</v>
      </c>
      <c r="B1754" s="12">
        <v>2022</v>
      </c>
      <c r="C1754" s="12" t="s">
        <v>9</v>
      </c>
      <c r="D1754" s="12" t="s">
        <v>53</v>
      </c>
      <c r="E1754" s="12" t="s">
        <v>67</v>
      </c>
      <c r="F1754" s="12" t="s">
        <v>55</v>
      </c>
      <c r="G1754" s="12" t="s">
        <v>56</v>
      </c>
      <c r="H1754" s="12" t="s">
        <v>57</v>
      </c>
      <c r="I1754" s="12" t="s">
        <v>60</v>
      </c>
      <c r="J1754" s="12">
        <v>703</v>
      </c>
      <c r="K1754" s="12">
        <v>1005.29</v>
      </c>
      <c r="L1754" s="10"/>
    </row>
    <row r="1755" spans="1:12" ht="18" customHeight="1" x14ac:dyDescent="0.2">
      <c r="A1755" s="12" t="s">
        <v>63</v>
      </c>
      <c r="B1755" s="12">
        <v>2022</v>
      </c>
      <c r="C1755" s="12" t="s">
        <v>9</v>
      </c>
      <c r="D1755" s="12" t="s">
        <v>53</v>
      </c>
      <c r="E1755" s="12" t="s">
        <v>67</v>
      </c>
      <c r="F1755" s="12" t="s">
        <v>55</v>
      </c>
      <c r="G1755" s="12" t="s">
        <v>56</v>
      </c>
      <c r="H1755" s="12" t="s">
        <v>57</v>
      </c>
      <c r="I1755" s="12" t="s">
        <v>60</v>
      </c>
      <c r="J1755" s="12">
        <v>737</v>
      </c>
      <c r="K1755" s="12">
        <v>1053.9099999999999</v>
      </c>
      <c r="L1755" s="10"/>
    </row>
    <row r="1756" spans="1:12" ht="18" customHeight="1" x14ac:dyDescent="0.2">
      <c r="A1756" s="12" t="s">
        <v>63</v>
      </c>
      <c r="B1756" s="12">
        <v>2022</v>
      </c>
      <c r="C1756" s="12" t="s">
        <v>9</v>
      </c>
      <c r="D1756" s="12" t="s">
        <v>53</v>
      </c>
      <c r="E1756" s="12" t="s">
        <v>67</v>
      </c>
      <c r="F1756" s="12" t="s">
        <v>55</v>
      </c>
      <c r="G1756" s="12" t="s">
        <v>56</v>
      </c>
      <c r="H1756" s="12" t="s">
        <v>57</v>
      </c>
      <c r="I1756" s="12" t="s">
        <v>60</v>
      </c>
      <c r="J1756" s="12">
        <v>147</v>
      </c>
      <c r="K1756" s="12">
        <v>210.21</v>
      </c>
      <c r="L1756" s="10"/>
    </row>
    <row r="1757" spans="1:12" ht="18" customHeight="1" x14ac:dyDescent="0.2">
      <c r="A1757" s="12" t="s">
        <v>59</v>
      </c>
      <c r="B1757" s="12">
        <v>2022</v>
      </c>
      <c r="C1757" s="12" t="s">
        <v>9</v>
      </c>
      <c r="D1757" s="12" t="s">
        <v>53</v>
      </c>
      <c r="E1757" s="12" t="s">
        <v>67</v>
      </c>
      <c r="F1757" s="12" t="s">
        <v>55</v>
      </c>
      <c r="G1757" s="12" t="s">
        <v>56</v>
      </c>
      <c r="H1757" s="12" t="s">
        <v>57</v>
      </c>
      <c r="I1757" s="12" t="s">
        <v>60</v>
      </c>
      <c r="J1757" s="12">
        <v>321</v>
      </c>
      <c r="K1757" s="12">
        <v>526.24</v>
      </c>
      <c r="L1757" s="10"/>
    </row>
    <row r="1758" spans="1:12" ht="18" customHeight="1" x14ac:dyDescent="0.2">
      <c r="A1758" s="12" t="s">
        <v>52</v>
      </c>
      <c r="B1758" s="12">
        <v>2022</v>
      </c>
      <c r="C1758" s="12" t="s">
        <v>9</v>
      </c>
      <c r="D1758" s="12" t="s">
        <v>53</v>
      </c>
      <c r="E1758" s="12" t="s">
        <v>67</v>
      </c>
      <c r="F1758" s="12" t="s">
        <v>55</v>
      </c>
      <c r="G1758" s="12" t="s">
        <v>56</v>
      </c>
      <c r="H1758" s="12" t="s">
        <v>57</v>
      </c>
      <c r="I1758" s="12" t="s">
        <v>60</v>
      </c>
      <c r="J1758" s="12">
        <v>776</v>
      </c>
      <c r="K1758" s="12">
        <v>526.24</v>
      </c>
      <c r="L1758" s="10"/>
    </row>
    <row r="1759" spans="1:12" ht="18" customHeight="1" x14ac:dyDescent="0.2">
      <c r="A1759" s="12" t="s">
        <v>59</v>
      </c>
      <c r="B1759" s="12">
        <v>2022</v>
      </c>
      <c r="C1759" s="12" t="s">
        <v>9</v>
      </c>
      <c r="D1759" s="12" t="s">
        <v>53</v>
      </c>
      <c r="E1759" s="12" t="s">
        <v>67</v>
      </c>
      <c r="F1759" s="12" t="s">
        <v>55</v>
      </c>
      <c r="G1759" s="12" t="s">
        <v>56</v>
      </c>
      <c r="H1759" s="12" t="s">
        <v>57</v>
      </c>
      <c r="I1759" s="12" t="s">
        <v>60</v>
      </c>
      <c r="J1759" s="12">
        <v>151</v>
      </c>
      <c r="K1759" s="12">
        <v>215.93</v>
      </c>
      <c r="L1759" s="10"/>
    </row>
    <row r="1760" spans="1:12" ht="18" customHeight="1" x14ac:dyDescent="0.2">
      <c r="A1760" s="12" t="s">
        <v>52</v>
      </c>
      <c r="B1760" s="12">
        <v>2022</v>
      </c>
      <c r="C1760" s="12" t="s">
        <v>9</v>
      </c>
      <c r="D1760" s="12" t="s">
        <v>53</v>
      </c>
      <c r="E1760" s="12" t="s">
        <v>67</v>
      </c>
      <c r="F1760" s="12" t="s">
        <v>55</v>
      </c>
      <c r="G1760" s="12" t="s">
        <v>56</v>
      </c>
      <c r="H1760" s="12" t="s">
        <v>57</v>
      </c>
      <c r="I1760" s="12" t="s">
        <v>60</v>
      </c>
      <c r="J1760" s="12">
        <v>367</v>
      </c>
      <c r="K1760" s="12">
        <v>524.80999999999995</v>
      </c>
      <c r="L1760" s="10"/>
    </row>
    <row r="1761" spans="1:12" ht="18" customHeight="1" x14ac:dyDescent="0.2">
      <c r="A1761" s="12" t="s">
        <v>61</v>
      </c>
      <c r="B1761" s="12">
        <v>2022</v>
      </c>
      <c r="C1761" s="12" t="s">
        <v>9</v>
      </c>
      <c r="D1761" s="12" t="s">
        <v>53</v>
      </c>
      <c r="E1761" s="12" t="s">
        <v>67</v>
      </c>
      <c r="F1761" s="12" t="s">
        <v>55</v>
      </c>
      <c r="G1761" s="12" t="s">
        <v>56</v>
      </c>
      <c r="H1761" s="12" t="s">
        <v>57</v>
      </c>
      <c r="I1761" s="12" t="s">
        <v>60</v>
      </c>
      <c r="J1761" s="12">
        <v>149</v>
      </c>
      <c r="K1761" s="12">
        <v>213.07</v>
      </c>
      <c r="L1761" s="10"/>
    </row>
    <row r="1762" spans="1:12" ht="18" customHeight="1" x14ac:dyDescent="0.2">
      <c r="A1762" s="12" t="s">
        <v>61</v>
      </c>
      <c r="B1762" s="12">
        <v>2022</v>
      </c>
      <c r="C1762" s="12" t="s">
        <v>9</v>
      </c>
      <c r="D1762" s="12" t="s">
        <v>53</v>
      </c>
      <c r="E1762" s="12" t="s">
        <v>67</v>
      </c>
      <c r="F1762" s="12" t="s">
        <v>55</v>
      </c>
      <c r="G1762" s="12" t="s">
        <v>56</v>
      </c>
      <c r="H1762" s="12" t="s">
        <v>57</v>
      </c>
      <c r="I1762" s="12" t="s">
        <v>60</v>
      </c>
      <c r="J1762" s="12">
        <v>323</v>
      </c>
      <c r="K1762" s="12">
        <v>461.89</v>
      </c>
      <c r="L1762" s="10"/>
    </row>
    <row r="1763" spans="1:12" ht="18" customHeight="1" x14ac:dyDescent="0.2">
      <c r="A1763" s="12" t="s">
        <v>59</v>
      </c>
      <c r="B1763" s="12">
        <v>2022</v>
      </c>
      <c r="C1763" s="12" t="s">
        <v>9</v>
      </c>
      <c r="D1763" s="12" t="s">
        <v>53</v>
      </c>
      <c r="E1763" s="12" t="s">
        <v>67</v>
      </c>
      <c r="F1763" s="12" t="s">
        <v>55</v>
      </c>
      <c r="G1763" s="12" t="s">
        <v>56</v>
      </c>
      <c r="H1763" s="12" t="s">
        <v>57</v>
      </c>
      <c r="I1763" s="12" t="s">
        <v>60</v>
      </c>
      <c r="J1763" s="12">
        <v>371</v>
      </c>
      <c r="K1763" s="12">
        <v>530.53</v>
      </c>
      <c r="L1763" s="10"/>
    </row>
    <row r="1764" spans="1:12" ht="18" customHeight="1" x14ac:dyDescent="0.2">
      <c r="A1764" s="12" t="s">
        <v>52</v>
      </c>
      <c r="B1764" s="12">
        <v>2022</v>
      </c>
      <c r="C1764" s="12" t="s">
        <v>8</v>
      </c>
      <c r="D1764" s="12" t="s">
        <v>53</v>
      </c>
      <c r="E1764" s="12" t="s">
        <v>67</v>
      </c>
      <c r="F1764" s="12" t="s">
        <v>55</v>
      </c>
      <c r="G1764" s="12" t="s">
        <v>56</v>
      </c>
      <c r="H1764" s="12" t="s">
        <v>57</v>
      </c>
      <c r="I1764" s="12" t="s">
        <v>60</v>
      </c>
      <c r="J1764" s="12">
        <v>326</v>
      </c>
      <c r="K1764" s="12">
        <v>443.36</v>
      </c>
      <c r="L1764" s="10"/>
    </row>
    <row r="1765" spans="1:12" ht="18" customHeight="1" x14ac:dyDescent="0.2">
      <c r="A1765" s="12" t="s">
        <v>62</v>
      </c>
      <c r="B1765" s="12">
        <v>2022</v>
      </c>
      <c r="C1765" s="12" t="s">
        <v>8</v>
      </c>
      <c r="D1765" s="12" t="s">
        <v>53</v>
      </c>
      <c r="E1765" s="12" t="s">
        <v>67</v>
      </c>
      <c r="F1765" s="12" t="s">
        <v>55</v>
      </c>
      <c r="G1765" s="12" t="s">
        <v>56</v>
      </c>
      <c r="H1765" s="12" t="s">
        <v>57</v>
      </c>
      <c r="I1765" s="12" t="s">
        <v>60</v>
      </c>
      <c r="J1765" s="12">
        <v>128</v>
      </c>
      <c r="K1765" s="12">
        <v>183.04</v>
      </c>
      <c r="L1765" s="10"/>
    </row>
    <row r="1766" spans="1:12" ht="18" customHeight="1" x14ac:dyDescent="0.2">
      <c r="A1766" s="12" t="s">
        <v>52</v>
      </c>
      <c r="B1766" s="12">
        <v>2022</v>
      </c>
      <c r="C1766" s="12" t="s">
        <v>8</v>
      </c>
      <c r="D1766" s="12" t="s">
        <v>53</v>
      </c>
      <c r="E1766" s="12" t="s">
        <v>67</v>
      </c>
      <c r="F1766" s="12" t="s">
        <v>55</v>
      </c>
      <c r="G1766" s="12" t="s">
        <v>56</v>
      </c>
      <c r="H1766" s="12" t="s">
        <v>57</v>
      </c>
      <c r="I1766" s="12" t="s">
        <v>60</v>
      </c>
      <c r="J1766" s="12">
        <v>328</v>
      </c>
      <c r="K1766" s="12">
        <v>469.03999999999996</v>
      </c>
      <c r="L1766" s="10"/>
    </row>
    <row r="1767" spans="1:12" ht="18" customHeight="1" x14ac:dyDescent="0.2">
      <c r="A1767" s="12" t="s">
        <v>52</v>
      </c>
      <c r="B1767" s="12">
        <v>2022</v>
      </c>
      <c r="C1767" s="12" t="s">
        <v>8</v>
      </c>
      <c r="D1767" s="12" t="s">
        <v>53</v>
      </c>
      <c r="E1767" s="12" t="s">
        <v>67</v>
      </c>
      <c r="F1767" s="12" t="s">
        <v>55</v>
      </c>
      <c r="G1767" s="12" t="s">
        <v>56</v>
      </c>
      <c r="H1767" s="12" t="s">
        <v>57</v>
      </c>
      <c r="I1767" s="12" t="s">
        <v>60</v>
      </c>
      <c r="J1767" s="12">
        <v>130</v>
      </c>
      <c r="K1767" s="12">
        <v>185.9</v>
      </c>
      <c r="L1767" s="10"/>
    </row>
    <row r="1768" spans="1:12" ht="18" customHeight="1" x14ac:dyDescent="0.2">
      <c r="A1768" s="12" t="s">
        <v>59</v>
      </c>
      <c r="B1768" s="12">
        <v>2022</v>
      </c>
      <c r="C1768" s="12" t="s">
        <v>8</v>
      </c>
      <c r="D1768" s="12" t="s">
        <v>53</v>
      </c>
      <c r="E1768" s="12" t="s">
        <v>67</v>
      </c>
      <c r="F1768" s="12" t="s">
        <v>55</v>
      </c>
      <c r="G1768" s="12" t="s">
        <v>56</v>
      </c>
      <c r="H1768" s="12" t="s">
        <v>57</v>
      </c>
      <c r="I1768" s="12" t="s">
        <v>60</v>
      </c>
      <c r="J1768" s="12">
        <v>736</v>
      </c>
      <c r="K1768" s="12">
        <v>1052.48</v>
      </c>
      <c r="L1768" s="10"/>
    </row>
    <row r="1769" spans="1:12" ht="18" customHeight="1" x14ac:dyDescent="0.2">
      <c r="A1769" s="12" t="s">
        <v>52</v>
      </c>
      <c r="B1769" s="12">
        <v>2022</v>
      </c>
      <c r="C1769" s="12" t="s">
        <v>8</v>
      </c>
      <c r="D1769" s="12" t="s">
        <v>53</v>
      </c>
      <c r="E1769" s="12" t="s">
        <v>67</v>
      </c>
      <c r="F1769" s="12" t="s">
        <v>55</v>
      </c>
      <c r="G1769" s="12" t="s">
        <v>56</v>
      </c>
      <c r="H1769" s="12" t="s">
        <v>57</v>
      </c>
      <c r="I1769" s="12" t="s">
        <v>60</v>
      </c>
      <c r="J1769" s="12">
        <v>327</v>
      </c>
      <c r="K1769" s="12">
        <v>526.24</v>
      </c>
      <c r="L1769" s="10"/>
    </row>
    <row r="1770" spans="1:12" ht="18" customHeight="1" x14ac:dyDescent="0.2">
      <c r="A1770" s="12" t="s">
        <v>59</v>
      </c>
      <c r="B1770" s="12">
        <v>2022</v>
      </c>
      <c r="C1770" s="12" t="s">
        <v>8</v>
      </c>
      <c r="D1770" s="12" t="s">
        <v>53</v>
      </c>
      <c r="E1770" s="12" t="s">
        <v>67</v>
      </c>
      <c r="F1770" s="12" t="s">
        <v>55</v>
      </c>
      <c r="G1770" s="12" t="s">
        <v>56</v>
      </c>
      <c r="H1770" s="12" t="s">
        <v>57</v>
      </c>
      <c r="I1770" s="12" t="s">
        <v>60</v>
      </c>
      <c r="J1770" s="12">
        <v>775</v>
      </c>
      <c r="K1770" s="12">
        <v>526.24</v>
      </c>
      <c r="L1770" s="10"/>
    </row>
    <row r="1771" spans="1:12" ht="18" customHeight="1" x14ac:dyDescent="0.2">
      <c r="A1771" s="12" t="s">
        <v>59</v>
      </c>
      <c r="B1771" s="12">
        <v>2022</v>
      </c>
      <c r="C1771" s="12" t="s">
        <v>8</v>
      </c>
      <c r="D1771" s="12" t="s">
        <v>53</v>
      </c>
      <c r="E1771" s="12" t="s">
        <v>67</v>
      </c>
      <c r="F1771" s="12" t="s">
        <v>55</v>
      </c>
      <c r="G1771" s="12" t="s">
        <v>56</v>
      </c>
      <c r="H1771" s="12" t="s">
        <v>57</v>
      </c>
      <c r="I1771" s="12" t="s">
        <v>60</v>
      </c>
      <c r="J1771" s="12">
        <v>325</v>
      </c>
      <c r="K1771" s="12">
        <v>464.75</v>
      </c>
      <c r="L1771" s="10"/>
    </row>
    <row r="1772" spans="1:12" ht="18" customHeight="1" x14ac:dyDescent="0.2">
      <c r="A1772" s="12" t="s">
        <v>52</v>
      </c>
      <c r="B1772" s="12">
        <v>2022</v>
      </c>
      <c r="C1772" s="12" t="s">
        <v>8</v>
      </c>
      <c r="D1772" s="12" t="s">
        <v>53</v>
      </c>
      <c r="E1772" s="12" t="s">
        <v>67</v>
      </c>
      <c r="F1772" s="12" t="s">
        <v>55</v>
      </c>
      <c r="G1772" s="12" t="s">
        <v>56</v>
      </c>
      <c r="H1772" s="12" t="s">
        <v>57</v>
      </c>
      <c r="I1772" s="12" t="s">
        <v>60</v>
      </c>
      <c r="J1772" s="12">
        <v>127</v>
      </c>
      <c r="K1772" s="12">
        <v>181.61</v>
      </c>
      <c r="L1772" s="10"/>
    </row>
    <row r="1773" spans="1:12" ht="18" customHeight="1" x14ac:dyDescent="0.2">
      <c r="A1773" s="12" t="s">
        <v>52</v>
      </c>
      <c r="B1773" s="12">
        <v>2022</v>
      </c>
      <c r="C1773" s="12" t="s">
        <v>8</v>
      </c>
      <c r="D1773" s="12" t="s">
        <v>53</v>
      </c>
      <c r="E1773" s="12" t="s">
        <v>67</v>
      </c>
      <c r="F1773" s="12" t="s">
        <v>55</v>
      </c>
      <c r="G1773" s="12" t="s">
        <v>56</v>
      </c>
      <c r="H1773" s="12" t="s">
        <v>57</v>
      </c>
      <c r="I1773" s="12" t="s">
        <v>60</v>
      </c>
      <c r="J1773" s="12">
        <v>329</v>
      </c>
      <c r="K1773" s="12">
        <v>470.47</v>
      </c>
      <c r="L1773" s="10"/>
    </row>
    <row r="1774" spans="1:12" ht="18" customHeight="1" x14ac:dyDescent="0.2">
      <c r="A1774" s="12" t="s">
        <v>61</v>
      </c>
      <c r="B1774" s="12">
        <v>2022</v>
      </c>
      <c r="C1774" s="12" t="s">
        <v>3</v>
      </c>
      <c r="D1774" s="12" t="s">
        <v>65</v>
      </c>
      <c r="E1774" s="12" t="s">
        <v>54</v>
      </c>
      <c r="F1774" s="12" t="s">
        <v>55</v>
      </c>
      <c r="G1774" s="12" t="s">
        <v>56</v>
      </c>
      <c r="H1774" s="12" t="s">
        <v>57</v>
      </c>
      <c r="I1774" s="12" t="s">
        <v>60</v>
      </c>
      <c r="J1774" s="12">
        <v>182</v>
      </c>
      <c r="K1774" s="12">
        <v>260.26</v>
      </c>
      <c r="L1774" s="10"/>
    </row>
    <row r="1775" spans="1:12" ht="18" customHeight="1" x14ac:dyDescent="0.2">
      <c r="A1775" s="12" t="s">
        <v>59</v>
      </c>
      <c r="B1775" s="12">
        <v>2022</v>
      </c>
      <c r="C1775" s="12" t="s">
        <v>3</v>
      </c>
      <c r="D1775" s="12" t="s">
        <v>65</v>
      </c>
      <c r="E1775" s="12" t="s">
        <v>54</v>
      </c>
      <c r="F1775" s="12" t="s">
        <v>55</v>
      </c>
      <c r="G1775" s="12" t="s">
        <v>56</v>
      </c>
      <c r="H1775" s="12" t="s">
        <v>57</v>
      </c>
      <c r="I1775" s="12" t="s">
        <v>60</v>
      </c>
      <c r="J1775" s="12">
        <v>176</v>
      </c>
      <c r="K1775" s="12">
        <v>251.68</v>
      </c>
      <c r="L1775" s="10"/>
    </row>
    <row r="1776" spans="1:12" ht="18" customHeight="1" x14ac:dyDescent="0.2">
      <c r="A1776" s="12" t="s">
        <v>52</v>
      </c>
      <c r="B1776" s="12">
        <v>2022</v>
      </c>
      <c r="C1776" s="12" t="s">
        <v>3</v>
      </c>
      <c r="D1776" s="12" t="s">
        <v>65</v>
      </c>
      <c r="E1776" s="12" t="s">
        <v>54</v>
      </c>
      <c r="F1776" s="12" t="s">
        <v>55</v>
      </c>
      <c r="G1776" s="12" t="s">
        <v>56</v>
      </c>
      <c r="H1776" s="12" t="s">
        <v>57</v>
      </c>
      <c r="I1776" s="12" t="s">
        <v>58</v>
      </c>
      <c r="J1776" s="12">
        <v>200</v>
      </c>
      <c r="K1776" s="12">
        <v>286</v>
      </c>
      <c r="L1776" s="10"/>
    </row>
    <row r="1777" spans="1:12" ht="18" customHeight="1" x14ac:dyDescent="0.2">
      <c r="A1777" s="12" t="s">
        <v>59</v>
      </c>
      <c r="B1777" s="12">
        <v>2022</v>
      </c>
      <c r="C1777" s="12" t="s">
        <v>3</v>
      </c>
      <c r="D1777" s="12" t="s">
        <v>65</v>
      </c>
      <c r="E1777" s="12" t="s">
        <v>54</v>
      </c>
      <c r="F1777" s="12" t="s">
        <v>55</v>
      </c>
      <c r="G1777" s="12" t="s">
        <v>56</v>
      </c>
      <c r="H1777" s="12" t="s">
        <v>57</v>
      </c>
      <c r="I1777" s="12" t="s">
        <v>58</v>
      </c>
      <c r="J1777" s="12">
        <v>248</v>
      </c>
      <c r="K1777" s="12">
        <v>354.64</v>
      </c>
      <c r="L1777" s="10"/>
    </row>
    <row r="1778" spans="1:12" ht="18" customHeight="1" x14ac:dyDescent="0.2">
      <c r="A1778" s="12" t="s">
        <v>52</v>
      </c>
      <c r="B1778" s="12">
        <v>2022</v>
      </c>
      <c r="C1778" s="12" t="s">
        <v>3</v>
      </c>
      <c r="D1778" s="12" t="s">
        <v>65</v>
      </c>
      <c r="E1778" s="12" t="s">
        <v>54</v>
      </c>
      <c r="F1778" s="12" t="s">
        <v>55</v>
      </c>
      <c r="G1778" s="12" t="s">
        <v>56</v>
      </c>
      <c r="H1778" s="12" t="s">
        <v>57</v>
      </c>
      <c r="I1778" s="12" t="s">
        <v>58</v>
      </c>
      <c r="J1778" s="12">
        <v>184</v>
      </c>
      <c r="K1778" s="12">
        <v>263.12</v>
      </c>
      <c r="L1778" s="10"/>
    </row>
    <row r="1779" spans="1:12" ht="18" customHeight="1" x14ac:dyDescent="0.2">
      <c r="A1779" s="12" t="s">
        <v>52</v>
      </c>
      <c r="B1779" s="12">
        <v>2022</v>
      </c>
      <c r="C1779" s="12" t="s">
        <v>3</v>
      </c>
      <c r="D1779" s="12" t="s">
        <v>65</v>
      </c>
      <c r="E1779" s="12" t="s">
        <v>54</v>
      </c>
      <c r="F1779" s="12" t="s">
        <v>55</v>
      </c>
      <c r="G1779" s="12" t="s">
        <v>56</v>
      </c>
      <c r="H1779" s="12" t="s">
        <v>57</v>
      </c>
      <c r="I1779" s="12" t="s">
        <v>58</v>
      </c>
      <c r="J1779" s="12">
        <v>178</v>
      </c>
      <c r="K1779" s="12">
        <v>254.54</v>
      </c>
      <c r="L1779" s="10"/>
    </row>
    <row r="1780" spans="1:12" ht="18" customHeight="1" x14ac:dyDescent="0.2">
      <c r="A1780" s="12" t="s">
        <v>59</v>
      </c>
      <c r="B1780" s="12">
        <v>2022</v>
      </c>
      <c r="C1780" s="12" t="s">
        <v>3</v>
      </c>
      <c r="D1780" s="12" t="s">
        <v>65</v>
      </c>
      <c r="E1780" s="12" t="s">
        <v>54</v>
      </c>
      <c r="F1780" s="12" t="s">
        <v>55</v>
      </c>
      <c r="G1780" s="12" t="s">
        <v>56</v>
      </c>
      <c r="H1780" s="12" t="s">
        <v>57</v>
      </c>
      <c r="I1780" s="12" t="s">
        <v>58</v>
      </c>
      <c r="J1780" s="12">
        <v>172</v>
      </c>
      <c r="K1780" s="12">
        <v>245.95999999999998</v>
      </c>
      <c r="L1780" s="10"/>
    </row>
    <row r="1781" spans="1:12" ht="18" customHeight="1" x14ac:dyDescent="0.2">
      <c r="A1781" s="12" t="s">
        <v>52</v>
      </c>
      <c r="B1781" s="12">
        <v>2022</v>
      </c>
      <c r="C1781" s="12" t="s">
        <v>3</v>
      </c>
      <c r="D1781" s="12" t="s">
        <v>65</v>
      </c>
      <c r="E1781" s="12" t="s">
        <v>54</v>
      </c>
      <c r="F1781" s="12" t="s">
        <v>55</v>
      </c>
      <c r="G1781" s="12" t="s">
        <v>56</v>
      </c>
      <c r="H1781" s="12" t="s">
        <v>57</v>
      </c>
      <c r="I1781" s="12" t="s">
        <v>58</v>
      </c>
      <c r="J1781" s="12">
        <v>202</v>
      </c>
      <c r="K1781" s="12">
        <v>526.24</v>
      </c>
      <c r="L1781" s="10"/>
    </row>
    <row r="1782" spans="1:12" ht="18" customHeight="1" x14ac:dyDescent="0.2">
      <c r="A1782" s="12" t="s">
        <v>59</v>
      </c>
      <c r="B1782" s="12">
        <v>2022</v>
      </c>
      <c r="C1782" s="12" t="s">
        <v>3</v>
      </c>
      <c r="D1782" s="12" t="s">
        <v>65</v>
      </c>
      <c r="E1782" s="12" t="s">
        <v>54</v>
      </c>
      <c r="F1782" s="12" t="s">
        <v>55</v>
      </c>
      <c r="G1782" s="12" t="s">
        <v>56</v>
      </c>
      <c r="H1782" s="12" t="s">
        <v>57</v>
      </c>
      <c r="I1782" s="12" t="s">
        <v>58</v>
      </c>
      <c r="J1782" s="12">
        <v>250</v>
      </c>
      <c r="K1782" s="12">
        <v>526.24</v>
      </c>
      <c r="L1782" s="10"/>
    </row>
    <row r="1783" spans="1:12" ht="18" customHeight="1" x14ac:dyDescent="0.2">
      <c r="A1783" s="12" t="s">
        <v>62</v>
      </c>
      <c r="B1783" s="12">
        <v>2022</v>
      </c>
      <c r="C1783" s="12" t="s">
        <v>3</v>
      </c>
      <c r="D1783" s="12" t="s">
        <v>65</v>
      </c>
      <c r="E1783" s="12" t="s">
        <v>54</v>
      </c>
      <c r="F1783" s="12" t="s">
        <v>55</v>
      </c>
      <c r="G1783" s="12" t="s">
        <v>56</v>
      </c>
      <c r="H1783" s="12" t="s">
        <v>57</v>
      </c>
      <c r="I1783" s="12" t="s">
        <v>58</v>
      </c>
      <c r="J1783" s="12">
        <v>246</v>
      </c>
      <c r="K1783" s="12">
        <v>351.78</v>
      </c>
      <c r="L1783" s="10"/>
    </row>
    <row r="1784" spans="1:12" ht="18" customHeight="1" x14ac:dyDescent="0.2">
      <c r="A1784" s="12" t="s">
        <v>52</v>
      </c>
      <c r="B1784" s="12">
        <v>2022</v>
      </c>
      <c r="C1784" s="12" t="s">
        <v>3</v>
      </c>
      <c r="D1784" s="12" t="s">
        <v>65</v>
      </c>
      <c r="E1784" s="12" t="s">
        <v>54</v>
      </c>
      <c r="F1784" s="12" t="s">
        <v>55</v>
      </c>
      <c r="G1784" s="12" t="s">
        <v>56</v>
      </c>
      <c r="H1784" s="12" t="s">
        <v>57</v>
      </c>
      <c r="I1784" s="12" t="s">
        <v>58</v>
      </c>
      <c r="J1784" s="12">
        <v>201</v>
      </c>
      <c r="K1784" s="12">
        <v>287.43</v>
      </c>
      <c r="L1784" s="10"/>
    </row>
    <row r="1785" spans="1:12" ht="18" customHeight="1" x14ac:dyDescent="0.2">
      <c r="A1785" s="12" t="s">
        <v>61</v>
      </c>
      <c r="B1785" s="12">
        <v>2022</v>
      </c>
      <c r="C1785" s="12" t="s">
        <v>3</v>
      </c>
      <c r="D1785" s="12" t="s">
        <v>65</v>
      </c>
      <c r="E1785" s="12" t="s">
        <v>54</v>
      </c>
      <c r="F1785" s="12" t="s">
        <v>55</v>
      </c>
      <c r="G1785" s="12" t="s">
        <v>56</v>
      </c>
      <c r="H1785" s="12" t="s">
        <v>57</v>
      </c>
      <c r="I1785" s="12" t="s">
        <v>58</v>
      </c>
      <c r="J1785" s="12">
        <v>249</v>
      </c>
      <c r="K1785" s="12">
        <v>356.07</v>
      </c>
      <c r="L1785" s="10"/>
    </row>
    <row r="1786" spans="1:12" ht="18" customHeight="1" x14ac:dyDescent="0.2">
      <c r="A1786" s="12" t="s">
        <v>52</v>
      </c>
      <c r="B1786" s="12">
        <v>2022</v>
      </c>
      <c r="C1786" s="12" t="s">
        <v>3</v>
      </c>
      <c r="D1786" s="12" t="s">
        <v>65</v>
      </c>
      <c r="E1786" s="12" t="s">
        <v>54</v>
      </c>
      <c r="F1786" s="12" t="s">
        <v>55</v>
      </c>
      <c r="G1786" s="12" t="s">
        <v>56</v>
      </c>
      <c r="H1786" s="12" t="s">
        <v>57</v>
      </c>
      <c r="I1786" s="12" t="s">
        <v>58</v>
      </c>
      <c r="J1786" s="12">
        <v>181</v>
      </c>
      <c r="K1786" s="12">
        <v>258.83</v>
      </c>
      <c r="L1786" s="10"/>
    </row>
    <row r="1787" spans="1:12" ht="18" customHeight="1" x14ac:dyDescent="0.2">
      <c r="A1787" s="12" t="s">
        <v>52</v>
      </c>
      <c r="B1787" s="12">
        <v>2022</v>
      </c>
      <c r="C1787" s="12" t="s">
        <v>3</v>
      </c>
      <c r="D1787" s="12" t="s">
        <v>65</v>
      </c>
      <c r="E1787" s="12" t="s">
        <v>54</v>
      </c>
      <c r="F1787" s="12" t="s">
        <v>55</v>
      </c>
      <c r="G1787" s="12" t="s">
        <v>56</v>
      </c>
      <c r="H1787" s="12" t="s">
        <v>57</v>
      </c>
      <c r="I1787" s="12" t="s">
        <v>58</v>
      </c>
      <c r="J1787" s="12">
        <v>175</v>
      </c>
      <c r="K1787" s="12">
        <v>250.25</v>
      </c>
      <c r="L1787" s="10"/>
    </row>
    <row r="1788" spans="1:12" ht="18" customHeight="1" x14ac:dyDescent="0.2">
      <c r="A1788" s="12" t="s">
        <v>59</v>
      </c>
      <c r="B1788" s="12">
        <v>2022</v>
      </c>
      <c r="C1788" s="12" t="s">
        <v>3</v>
      </c>
      <c r="D1788" s="12" t="s">
        <v>65</v>
      </c>
      <c r="E1788" s="12" t="s">
        <v>54</v>
      </c>
      <c r="F1788" s="12" t="s">
        <v>55</v>
      </c>
      <c r="G1788" s="12" t="s">
        <v>56</v>
      </c>
      <c r="H1788" s="12" t="s">
        <v>57</v>
      </c>
      <c r="I1788" s="12" t="s">
        <v>58</v>
      </c>
      <c r="J1788" s="12">
        <v>792</v>
      </c>
      <c r="K1788" s="12">
        <v>1132.56</v>
      </c>
      <c r="L1788" s="10"/>
    </row>
    <row r="1789" spans="1:12" ht="18" customHeight="1" x14ac:dyDescent="0.2">
      <c r="A1789" s="12" t="s">
        <v>59</v>
      </c>
      <c r="B1789" s="12">
        <v>2022</v>
      </c>
      <c r="C1789" s="12" t="s">
        <v>3</v>
      </c>
      <c r="D1789" s="12" t="s">
        <v>65</v>
      </c>
      <c r="E1789" s="12" t="s">
        <v>54</v>
      </c>
      <c r="F1789" s="12" t="s">
        <v>55</v>
      </c>
      <c r="G1789" s="12" t="s">
        <v>56</v>
      </c>
      <c r="H1789" s="12" t="s">
        <v>57</v>
      </c>
      <c r="I1789" s="12" t="s">
        <v>58</v>
      </c>
      <c r="J1789" s="12">
        <v>825</v>
      </c>
      <c r="K1789" s="12">
        <v>1179.75</v>
      </c>
      <c r="L1789" s="10"/>
    </row>
    <row r="1790" spans="1:12" ht="18" customHeight="1" x14ac:dyDescent="0.2">
      <c r="A1790" s="12" t="s">
        <v>52</v>
      </c>
      <c r="B1790" s="12">
        <v>2022</v>
      </c>
      <c r="C1790" s="12" t="s">
        <v>3</v>
      </c>
      <c r="D1790" s="12" t="s">
        <v>65</v>
      </c>
      <c r="E1790" s="12" t="s">
        <v>54</v>
      </c>
      <c r="F1790" s="12" t="s">
        <v>55</v>
      </c>
      <c r="G1790" s="12" t="s">
        <v>56</v>
      </c>
      <c r="H1790" s="12" t="s">
        <v>57</v>
      </c>
      <c r="I1790" s="12" t="s">
        <v>60</v>
      </c>
      <c r="J1790" s="12">
        <v>185</v>
      </c>
      <c r="K1790" s="12">
        <v>264.55</v>
      </c>
      <c r="L1790" s="10"/>
    </row>
    <row r="1791" spans="1:12" ht="18" customHeight="1" x14ac:dyDescent="0.2">
      <c r="A1791" s="12" t="s">
        <v>63</v>
      </c>
      <c r="B1791" s="12">
        <v>2022</v>
      </c>
      <c r="C1791" s="12" t="s">
        <v>3</v>
      </c>
      <c r="D1791" s="12" t="s">
        <v>65</v>
      </c>
      <c r="E1791" s="12" t="s">
        <v>54</v>
      </c>
      <c r="F1791" s="12" t="s">
        <v>55</v>
      </c>
      <c r="G1791" s="12" t="s">
        <v>56</v>
      </c>
      <c r="H1791" s="12" t="s">
        <v>57</v>
      </c>
      <c r="I1791" s="12" t="s">
        <v>60</v>
      </c>
      <c r="J1791" s="12">
        <v>179</v>
      </c>
      <c r="K1791" s="12">
        <v>255.97</v>
      </c>
      <c r="L1791" s="10"/>
    </row>
    <row r="1792" spans="1:12" ht="18" customHeight="1" x14ac:dyDescent="0.2">
      <c r="A1792" s="12" t="s">
        <v>61</v>
      </c>
      <c r="B1792" s="12">
        <v>2022</v>
      </c>
      <c r="C1792" s="12" t="s">
        <v>3</v>
      </c>
      <c r="D1792" s="12" t="s">
        <v>65</v>
      </c>
      <c r="E1792" s="12" t="s">
        <v>54</v>
      </c>
      <c r="F1792" s="12" t="s">
        <v>55</v>
      </c>
      <c r="G1792" s="12" t="s">
        <v>56</v>
      </c>
      <c r="H1792" s="12" t="s">
        <v>57</v>
      </c>
      <c r="I1792" s="12" t="s">
        <v>60</v>
      </c>
      <c r="J1792" s="12">
        <v>173</v>
      </c>
      <c r="K1792" s="12">
        <v>247.39</v>
      </c>
      <c r="L1792" s="10"/>
    </row>
    <row r="1793" spans="1:12" ht="18" customHeight="1" x14ac:dyDescent="0.2">
      <c r="A1793" s="12" t="s">
        <v>52</v>
      </c>
      <c r="B1793" s="12">
        <v>2022</v>
      </c>
      <c r="C1793" s="12" t="s">
        <v>3</v>
      </c>
      <c r="D1793" s="12" t="s">
        <v>65</v>
      </c>
      <c r="E1793" s="12" t="s">
        <v>54</v>
      </c>
      <c r="F1793" s="12" t="s">
        <v>55</v>
      </c>
      <c r="G1793" s="12" t="s">
        <v>56</v>
      </c>
      <c r="H1793" s="12" t="s">
        <v>57</v>
      </c>
      <c r="I1793" s="12" t="s">
        <v>58</v>
      </c>
      <c r="J1793" s="12">
        <v>203</v>
      </c>
      <c r="K1793" s="12">
        <v>290.28999999999996</v>
      </c>
      <c r="L1793" s="10"/>
    </row>
    <row r="1794" spans="1:12" ht="18" customHeight="1" x14ac:dyDescent="0.2">
      <c r="A1794" s="12" t="s">
        <v>62</v>
      </c>
      <c r="B1794" s="12">
        <v>2022</v>
      </c>
      <c r="C1794" s="12" t="s">
        <v>7</v>
      </c>
      <c r="D1794" s="12" t="s">
        <v>65</v>
      </c>
      <c r="E1794" s="12" t="s">
        <v>54</v>
      </c>
      <c r="F1794" s="12" t="s">
        <v>55</v>
      </c>
      <c r="G1794" s="12" t="s">
        <v>56</v>
      </c>
      <c r="H1794" s="12" t="s">
        <v>57</v>
      </c>
      <c r="I1794" s="12" t="s">
        <v>60</v>
      </c>
      <c r="J1794" s="12">
        <v>368</v>
      </c>
      <c r="K1794" s="12">
        <v>526.24</v>
      </c>
      <c r="L1794" s="10"/>
    </row>
    <row r="1795" spans="1:12" ht="18" customHeight="1" x14ac:dyDescent="0.2">
      <c r="A1795" s="12" t="s">
        <v>59</v>
      </c>
      <c r="B1795" s="12">
        <v>2022</v>
      </c>
      <c r="C1795" s="12" t="s">
        <v>7</v>
      </c>
      <c r="D1795" s="12" t="s">
        <v>65</v>
      </c>
      <c r="E1795" s="12" t="s">
        <v>54</v>
      </c>
      <c r="F1795" s="12" t="s">
        <v>55</v>
      </c>
      <c r="G1795" s="12" t="s">
        <v>56</v>
      </c>
      <c r="H1795" s="12" t="s">
        <v>57</v>
      </c>
      <c r="I1795" s="12" t="s">
        <v>60</v>
      </c>
      <c r="J1795" s="12">
        <v>362</v>
      </c>
      <c r="K1795" s="12">
        <v>517.66</v>
      </c>
      <c r="L1795" s="10"/>
    </row>
    <row r="1796" spans="1:12" ht="18" customHeight="1" x14ac:dyDescent="0.2">
      <c r="A1796" s="12" t="s">
        <v>59</v>
      </c>
      <c r="B1796" s="12">
        <v>2022</v>
      </c>
      <c r="C1796" s="12" t="s">
        <v>7</v>
      </c>
      <c r="D1796" s="12" t="s">
        <v>65</v>
      </c>
      <c r="E1796" s="12" t="s">
        <v>54</v>
      </c>
      <c r="F1796" s="12" t="s">
        <v>55</v>
      </c>
      <c r="G1796" s="12" t="s">
        <v>56</v>
      </c>
      <c r="H1796" s="12" t="s">
        <v>57</v>
      </c>
      <c r="I1796" s="12" t="s">
        <v>60</v>
      </c>
      <c r="J1796" s="12">
        <v>356</v>
      </c>
      <c r="K1796" s="12">
        <v>509.08</v>
      </c>
      <c r="L1796" s="10"/>
    </row>
    <row r="1797" spans="1:12" ht="18" customHeight="1" x14ac:dyDescent="0.2">
      <c r="A1797" s="12" t="s">
        <v>59</v>
      </c>
      <c r="B1797" s="12">
        <v>2022</v>
      </c>
      <c r="C1797" s="12" t="s">
        <v>7</v>
      </c>
      <c r="D1797" s="12" t="s">
        <v>65</v>
      </c>
      <c r="E1797" s="12" t="s">
        <v>54</v>
      </c>
      <c r="F1797" s="12" t="s">
        <v>55</v>
      </c>
      <c r="G1797" s="12" t="s">
        <v>56</v>
      </c>
      <c r="H1797" s="12" t="s">
        <v>57</v>
      </c>
      <c r="I1797" s="12" t="s">
        <v>58</v>
      </c>
      <c r="J1797" s="12">
        <v>182</v>
      </c>
      <c r="K1797" s="12">
        <v>260.26</v>
      </c>
      <c r="L1797" s="10"/>
    </row>
    <row r="1798" spans="1:12" ht="18" customHeight="1" x14ac:dyDescent="0.2">
      <c r="A1798" s="12" t="s">
        <v>61</v>
      </c>
      <c r="B1798" s="12">
        <v>2022</v>
      </c>
      <c r="C1798" s="12" t="s">
        <v>7</v>
      </c>
      <c r="D1798" s="12" t="s">
        <v>65</v>
      </c>
      <c r="E1798" s="12" t="s">
        <v>54</v>
      </c>
      <c r="F1798" s="12" t="s">
        <v>55</v>
      </c>
      <c r="G1798" s="12" t="s">
        <v>56</v>
      </c>
      <c r="H1798" s="12" t="s">
        <v>57</v>
      </c>
      <c r="I1798" s="12" t="s">
        <v>58</v>
      </c>
      <c r="J1798" s="12">
        <v>224</v>
      </c>
      <c r="K1798" s="12">
        <v>320.32</v>
      </c>
      <c r="L1798" s="10"/>
    </row>
    <row r="1799" spans="1:12" ht="18" customHeight="1" x14ac:dyDescent="0.2">
      <c r="A1799" s="12" t="s">
        <v>61</v>
      </c>
      <c r="B1799" s="12">
        <v>2022</v>
      </c>
      <c r="C1799" s="12" t="s">
        <v>7</v>
      </c>
      <c r="D1799" s="12" t="s">
        <v>65</v>
      </c>
      <c r="E1799" s="12" t="s">
        <v>54</v>
      </c>
      <c r="F1799" s="12" t="s">
        <v>55</v>
      </c>
      <c r="G1799" s="12" t="s">
        <v>56</v>
      </c>
      <c r="H1799" s="12" t="s">
        <v>57</v>
      </c>
      <c r="I1799" s="12" t="s">
        <v>58</v>
      </c>
      <c r="J1799" s="12">
        <v>364</v>
      </c>
      <c r="K1799" s="12">
        <v>520.52</v>
      </c>
      <c r="L1799" s="10"/>
    </row>
    <row r="1800" spans="1:12" ht="18" customHeight="1" x14ac:dyDescent="0.2">
      <c r="A1800" s="12" t="s">
        <v>59</v>
      </c>
      <c r="B1800" s="12">
        <v>2022</v>
      </c>
      <c r="C1800" s="12" t="s">
        <v>7</v>
      </c>
      <c r="D1800" s="12" t="s">
        <v>65</v>
      </c>
      <c r="E1800" s="12" t="s">
        <v>54</v>
      </c>
      <c r="F1800" s="12" t="s">
        <v>55</v>
      </c>
      <c r="G1800" s="12" t="s">
        <v>56</v>
      </c>
      <c r="H1800" s="12" t="s">
        <v>57</v>
      </c>
      <c r="I1800" s="12" t="s">
        <v>58</v>
      </c>
      <c r="J1800" s="12">
        <v>358</v>
      </c>
      <c r="K1800" s="12">
        <v>511.94</v>
      </c>
      <c r="L1800" s="10"/>
    </row>
    <row r="1801" spans="1:12" ht="18" customHeight="1" x14ac:dyDescent="0.2">
      <c r="A1801" s="12" t="s">
        <v>63</v>
      </c>
      <c r="B1801" s="12">
        <v>2022</v>
      </c>
      <c r="C1801" s="12" t="s">
        <v>7</v>
      </c>
      <c r="D1801" s="12" t="s">
        <v>65</v>
      </c>
      <c r="E1801" s="12" t="s">
        <v>54</v>
      </c>
      <c r="F1801" s="12" t="s">
        <v>55</v>
      </c>
      <c r="G1801" s="12" t="s">
        <v>56</v>
      </c>
      <c r="H1801" s="12" t="s">
        <v>57</v>
      </c>
      <c r="I1801" s="12" t="s">
        <v>58</v>
      </c>
      <c r="J1801" s="12">
        <v>178</v>
      </c>
      <c r="K1801" s="12">
        <v>526.24</v>
      </c>
      <c r="L1801" s="10"/>
    </row>
    <row r="1802" spans="1:12" ht="18" customHeight="1" x14ac:dyDescent="0.2">
      <c r="A1802" s="12" t="s">
        <v>61</v>
      </c>
      <c r="B1802" s="12">
        <v>2022</v>
      </c>
      <c r="C1802" s="12" t="s">
        <v>7</v>
      </c>
      <c r="D1802" s="12" t="s">
        <v>65</v>
      </c>
      <c r="E1802" s="12" t="s">
        <v>54</v>
      </c>
      <c r="F1802" s="12" t="s">
        <v>55</v>
      </c>
      <c r="G1802" s="12" t="s">
        <v>56</v>
      </c>
      <c r="H1802" s="12" t="s">
        <v>57</v>
      </c>
      <c r="I1802" s="12" t="s">
        <v>58</v>
      </c>
      <c r="J1802" s="12">
        <v>226</v>
      </c>
      <c r="K1802" s="12">
        <v>526.24</v>
      </c>
      <c r="L1802" s="10"/>
    </row>
    <row r="1803" spans="1:12" ht="18" customHeight="1" x14ac:dyDescent="0.2">
      <c r="A1803" s="12" t="s">
        <v>59</v>
      </c>
      <c r="B1803" s="12">
        <v>2022</v>
      </c>
      <c r="C1803" s="12" t="s">
        <v>7</v>
      </c>
      <c r="D1803" s="12" t="s">
        <v>65</v>
      </c>
      <c r="E1803" s="12" t="s">
        <v>54</v>
      </c>
      <c r="F1803" s="12" t="s">
        <v>55</v>
      </c>
      <c r="G1803" s="12" t="s">
        <v>56</v>
      </c>
      <c r="H1803" s="12" t="s">
        <v>57</v>
      </c>
      <c r="I1803" s="12" t="s">
        <v>58</v>
      </c>
      <c r="J1803" s="12">
        <v>1014</v>
      </c>
      <c r="K1803" s="12">
        <v>1450.02</v>
      </c>
      <c r="L1803" s="10"/>
    </row>
    <row r="1804" spans="1:12" ht="18" customHeight="1" x14ac:dyDescent="0.2">
      <c r="A1804" s="12" t="s">
        <v>59</v>
      </c>
      <c r="B1804" s="12">
        <v>2022</v>
      </c>
      <c r="C1804" s="12" t="s">
        <v>7</v>
      </c>
      <c r="D1804" s="12" t="s">
        <v>65</v>
      </c>
      <c r="E1804" s="12" t="s">
        <v>54</v>
      </c>
      <c r="F1804" s="12" t="s">
        <v>55</v>
      </c>
      <c r="G1804" s="12" t="s">
        <v>56</v>
      </c>
      <c r="H1804" s="12" t="s">
        <v>57</v>
      </c>
      <c r="I1804" s="12" t="s">
        <v>58</v>
      </c>
      <c r="J1804" s="12">
        <v>228</v>
      </c>
      <c r="K1804" s="12">
        <v>326.03999999999996</v>
      </c>
      <c r="L1804" s="10"/>
    </row>
    <row r="1805" spans="1:12" ht="18" customHeight="1" x14ac:dyDescent="0.2">
      <c r="A1805" s="12" t="s">
        <v>59</v>
      </c>
      <c r="B1805" s="12">
        <v>2022</v>
      </c>
      <c r="C1805" s="12" t="s">
        <v>7</v>
      </c>
      <c r="D1805" s="12" t="s">
        <v>65</v>
      </c>
      <c r="E1805" s="12" t="s">
        <v>54</v>
      </c>
      <c r="F1805" s="12" t="s">
        <v>55</v>
      </c>
      <c r="G1805" s="12" t="s">
        <v>56</v>
      </c>
      <c r="H1805" s="12" t="s">
        <v>57</v>
      </c>
      <c r="I1805" s="12" t="s">
        <v>58</v>
      </c>
      <c r="J1805" s="12">
        <v>225</v>
      </c>
      <c r="K1805" s="12">
        <v>321.75</v>
      </c>
      <c r="L1805" s="10"/>
    </row>
    <row r="1806" spans="1:12" ht="18" customHeight="1" x14ac:dyDescent="0.2">
      <c r="A1806" s="12" t="s">
        <v>59</v>
      </c>
      <c r="B1806" s="12">
        <v>2022</v>
      </c>
      <c r="C1806" s="12" t="s">
        <v>7</v>
      </c>
      <c r="D1806" s="12" t="s">
        <v>65</v>
      </c>
      <c r="E1806" s="12" t="s">
        <v>54</v>
      </c>
      <c r="F1806" s="12" t="s">
        <v>55</v>
      </c>
      <c r="G1806" s="12" t="s">
        <v>56</v>
      </c>
      <c r="H1806" s="12" t="s">
        <v>57</v>
      </c>
      <c r="I1806" s="12" t="s">
        <v>58</v>
      </c>
      <c r="J1806" s="12">
        <v>367</v>
      </c>
      <c r="K1806" s="12">
        <v>524.80999999999995</v>
      </c>
      <c r="L1806" s="10"/>
    </row>
    <row r="1807" spans="1:12" ht="18" customHeight="1" x14ac:dyDescent="0.2">
      <c r="A1807" s="12" t="s">
        <v>59</v>
      </c>
      <c r="B1807" s="12">
        <v>2022</v>
      </c>
      <c r="C1807" s="12" t="s">
        <v>7</v>
      </c>
      <c r="D1807" s="12" t="s">
        <v>65</v>
      </c>
      <c r="E1807" s="12" t="s">
        <v>54</v>
      </c>
      <c r="F1807" s="12" t="s">
        <v>55</v>
      </c>
      <c r="G1807" s="12" t="s">
        <v>56</v>
      </c>
      <c r="H1807" s="12" t="s">
        <v>57</v>
      </c>
      <c r="I1807" s="12" t="s">
        <v>58</v>
      </c>
      <c r="J1807" s="12">
        <v>361</v>
      </c>
      <c r="K1807" s="12">
        <v>516.23</v>
      </c>
      <c r="L1807" s="10"/>
    </row>
    <row r="1808" spans="1:12" ht="18" customHeight="1" x14ac:dyDescent="0.2">
      <c r="A1808" s="12" t="s">
        <v>63</v>
      </c>
      <c r="B1808" s="12">
        <v>2022</v>
      </c>
      <c r="C1808" s="12" t="s">
        <v>7</v>
      </c>
      <c r="D1808" s="12" t="s">
        <v>65</v>
      </c>
      <c r="E1808" s="12" t="s">
        <v>54</v>
      </c>
      <c r="F1808" s="12" t="s">
        <v>55</v>
      </c>
      <c r="G1808" s="12" t="s">
        <v>56</v>
      </c>
      <c r="H1808" s="12" t="s">
        <v>57</v>
      </c>
      <c r="I1808" s="12" t="s">
        <v>58</v>
      </c>
      <c r="J1808" s="12">
        <v>355</v>
      </c>
      <c r="K1808" s="12">
        <v>507.65</v>
      </c>
      <c r="L1808" s="10"/>
    </row>
    <row r="1809" spans="1:12" ht="18" customHeight="1" x14ac:dyDescent="0.2">
      <c r="A1809" s="12" t="s">
        <v>61</v>
      </c>
      <c r="B1809" s="12">
        <v>2022</v>
      </c>
      <c r="C1809" s="12" t="s">
        <v>7</v>
      </c>
      <c r="D1809" s="12" t="s">
        <v>65</v>
      </c>
      <c r="E1809" s="12" t="s">
        <v>54</v>
      </c>
      <c r="F1809" s="12" t="s">
        <v>55</v>
      </c>
      <c r="G1809" s="12" t="s">
        <v>56</v>
      </c>
      <c r="H1809" s="12" t="s">
        <v>57</v>
      </c>
      <c r="I1809" s="12" t="s">
        <v>58</v>
      </c>
      <c r="J1809" s="12">
        <v>795</v>
      </c>
      <c r="K1809" s="12">
        <v>1136.8499999999999</v>
      </c>
      <c r="L1809" s="10"/>
    </row>
    <row r="1810" spans="1:12" ht="18" customHeight="1" x14ac:dyDescent="0.2">
      <c r="A1810" s="12" t="s">
        <v>59</v>
      </c>
      <c r="B1810" s="12">
        <v>2022</v>
      </c>
      <c r="C1810" s="12" t="s">
        <v>7</v>
      </c>
      <c r="D1810" s="12" t="s">
        <v>65</v>
      </c>
      <c r="E1810" s="12" t="s">
        <v>54</v>
      </c>
      <c r="F1810" s="12" t="s">
        <v>55</v>
      </c>
      <c r="G1810" s="12" t="s">
        <v>56</v>
      </c>
      <c r="H1810" s="12" t="s">
        <v>57</v>
      </c>
      <c r="I1810" s="12" t="s">
        <v>58</v>
      </c>
      <c r="J1810" s="12">
        <v>828</v>
      </c>
      <c r="K1810" s="12">
        <v>1184.04</v>
      </c>
      <c r="L1810" s="10"/>
    </row>
    <row r="1811" spans="1:12" ht="18" customHeight="1" x14ac:dyDescent="0.2">
      <c r="A1811" s="12" t="s">
        <v>52</v>
      </c>
      <c r="B1811" s="12">
        <v>2022</v>
      </c>
      <c r="C1811" s="12" t="s">
        <v>7</v>
      </c>
      <c r="D1811" s="12" t="s">
        <v>65</v>
      </c>
      <c r="E1811" s="12" t="s">
        <v>54</v>
      </c>
      <c r="F1811" s="12" t="s">
        <v>55</v>
      </c>
      <c r="G1811" s="12" t="s">
        <v>56</v>
      </c>
      <c r="H1811" s="12" t="s">
        <v>57</v>
      </c>
      <c r="I1811" s="12" t="s">
        <v>60</v>
      </c>
      <c r="J1811" s="12">
        <v>365</v>
      </c>
      <c r="K1811" s="12">
        <v>521.95000000000005</v>
      </c>
      <c r="L1811" s="10"/>
    </row>
    <row r="1812" spans="1:12" ht="18" customHeight="1" x14ac:dyDescent="0.2">
      <c r="A1812" s="12" t="s">
        <v>59</v>
      </c>
      <c r="B1812" s="12">
        <v>2022</v>
      </c>
      <c r="C1812" s="12" t="s">
        <v>7</v>
      </c>
      <c r="D1812" s="12" t="s">
        <v>65</v>
      </c>
      <c r="E1812" s="12" t="s">
        <v>54</v>
      </c>
      <c r="F1812" s="12" t="s">
        <v>55</v>
      </c>
      <c r="G1812" s="12" t="s">
        <v>56</v>
      </c>
      <c r="H1812" s="12" t="s">
        <v>57</v>
      </c>
      <c r="I1812" s="12" t="s">
        <v>60</v>
      </c>
      <c r="J1812" s="12">
        <v>359</v>
      </c>
      <c r="K1812" s="12">
        <v>513.37</v>
      </c>
      <c r="L1812" s="10"/>
    </row>
    <row r="1813" spans="1:12" ht="18" customHeight="1" x14ac:dyDescent="0.2">
      <c r="A1813" s="12" t="s">
        <v>59</v>
      </c>
      <c r="B1813" s="12">
        <v>2022</v>
      </c>
      <c r="C1813" s="12" t="s">
        <v>7</v>
      </c>
      <c r="D1813" s="12" t="s">
        <v>65</v>
      </c>
      <c r="E1813" s="12" t="s">
        <v>54</v>
      </c>
      <c r="F1813" s="12" t="s">
        <v>55</v>
      </c>
      <c r="G1813" s="12" t="s">
        <v>56</v>
      </c>
      <c r="H1813" s="12" t="s">
        <v>57</v>
      </c>
      <c r="I1813" s="12" t="s">
        <v>60</v>
      </c>
      <c r="J1813" s="12">
        <v>353</v>
      </c>
      <c r="K1813" s="12">
        <v>504.78999999999996</v>
      </c>
      <c r="L1813" s="10"/>
    </row>
    <row r="1814" spans="1:12" ht="18" customHeight="1" x14ac:dyDescent="0.2">
      <c r="A1814" s="12" t="s">
        <v>59</v>
      </c>
      <c r="B1814" s="12">
        <v>2022</v>
      </c>
      <c r="C1814" s="12" t="s">
        <v>7</v>
      </c>
      <c r="D1814" s="12" t="s">
        <v>65</v>
      </c>
      <c r="E1814" s="12" t="s">
        <v>54</v>
      </c>
      <c r="F1814" s="12" t="s">
        <v>55</v>
      </c>
      <c r="G1814" s="12" t="s">
        <v>56</v>
      </c>
      <c r="H1814" s="12" t="s">
        <v>57</v>
      </c>
      <c r="I1814" s="12" t="s">
        <v>58</v>
      </c>
      <c r="J1814" s="12">
        <v>179</v>
      </c>
      <c r="K1814" s="12">
        <v>255.97</v>
      </c>
      <c r="L1814" s="10"/>
    </row>
    <row r="1815" spans="1:12" ht="18" customHeight="1" x14ac:dyDescent="0.2">
      <c r="A1815" s="12" t="s">
        <v>52</v>
      </c>
      <c r="B1815" s="12">
        <v>2022</v>
      </c>
      <c r="C1815" s="12" t="s">
        <v>7</v>
      </c>
      <c r="D1815" s="12" t="s">
        <v>65</v>
      </c>
      <c r="E1815" s="12" t="s">
        <v>54</v>
      </c>
      <c r="F1815" s="12" t="s">
        <v>55</v>
      </c>
      <c r="G1815" s="12" t="s">
        <v>56</v>
      </c>
      <c r="H1815" s="12" t="s">
        <v>57</v>
      </c>
      <c r="I1815" s="12" t="s">
        <v>58</v>
      </c>
      <c r="J1815" s="12">
        <v>227</v>
      </c>
      <c r="K1815" s="12">
        <v>324.61</v>
      </c>
      <c r="L1815" s="10"/>
    </row>
    <row r="1816" spans="1:12" ht="18" customHeight="1" x14ac:dyDescent="0.2">
      <c r="A1816" s="12" t="s">
        <v>59</v>
      </c>
      <c r="B1816" s="12">
        <v>2022</v>
      </c>
      <c r="C1816" s="12" t="s">
        <v>11</v>
      </c>
      <c r="D1816" s="12" t="s">
        <v>65</v>
      </c>
      <c r="E1816" s="12" t="s">
        <v>54</v>
      </c>
      <c r="F1816" s="12" t="s">
        <v>55</v>
      </c>
      <c r="G1816" s="12" t="s">
        <v>56</v>
      </c>
      <c r="H1816" s="12" t="s">
        <v>57</v>
      </c>
      <c r="I1816" s="12" t="s">
        <v>60</v>
      </c>
      <c r="J1816" s="12">
        <v>302</v>
      </c>
      <c r="K1816" s="12">
        <v>431.86</v>
      </c>
      <c r="L1816" s="10"/>
    </row>
    <row r="1817" spans="1:12" ht="18" customHeight="1" x14ac:dyDescent="0.2">
      <c r="A1817" s="12" t="s">
        <v>52</v>
      </c>
      <c r="B1817" s="12">
        <v>2022</v>
      </c>
      <c r="C1817" s="12" t="s">
        <v>11</v>
      </c>
      <c r="D1817" s="12" t="s">
        <v>65</v>
      </c>
      <c r="E1817" s="12" t="s">
        <v>54</v>
      </c>
      <c r="F1817" s="12" t="s">
        <v>55</v>
      </c>
      <c r="G1817" s="12" t="s">
        <v>56</v>
      </c>
      <c r="H1817" s="12" t="s">
        <v>57</v>
      </c>
      <c r="I1817" s="12" t="s">
        <v>60</v>
      </c>
      <c r="J1817" s="12">
        <v>296</v>
      </c>
      <c r="K1817" s="12">
        <v>423.28</v>
      </c>
      <c r="L1817" s="10"/>
    </row>
    <row r="1818" spans="1:12" ht="18" customHeight="1" x14ac:dyDescent="0.2">
      <c r="A1818" s="12" t="s">
        <v>61</v>
      </c>
      <c r="B1818" s="12">
        <v>2022</v>
      </c>
      <c r="C1818" s="12" t="s">
        <v>11</v>
      </c>
      <c r="D1818" s="12" t="s">
        <v>65</v>
      </c>
      <c r="E1818" s="12" t="s">
        <v>54</v>
      </c>
      <c r="F1818" s="12" t="s">
        <v>55</v>
      </c>
      <c r="G1818" s="12" t="s">
        <v>56</v>
      </c>
      <c r="H1818" s="12" t="s">
        <v>57</v>
      </c>
      <c r="I1818" s="12" t="s">
        <v>60</v>
      </c>
      <c r="J1818" s="12">
        <v>290</v>
      </c>
      <c r="K1818" s="12">
        <v>414.7</v>
      </c>
      <c r="L1818" s="10"/>
    </row>
    <row r="1819" spans="1:12" ht="18" customHeight="1" x14ac:dyDescent="0.2">
      <c r="A1819" s="12" t="s">
        <v>59</v>
      </c>
      <c r="B1819" s="12">
        <v>2022</v>
      </c>
      <c r="C1819" s="12" t="s">
        <v>11</v>
      </c>
      <c r="D1819" s="12" t="s">
        <v>65</v>
      </c>
      <c r="E1819" s="12" t="s">
        <v>54</v>
      </c>
      <c r="F1819" s="12" t="s">
        <v>55</v>
      </c>
      <c r="G1819" s="12" t="s">
        <v>56</v>
      </c>
      <c r="H1819" s="12" t="s">
        <v>57</v>
      </c>
      <c r="I1819" s="12" t="s">
        <v>58</v>
      </c>
      <c r="J1819" s="12">
        <v>230</v>
      </c>
      <c r="K1819" s="12">
        <v>328.9</v>
      </c>
      <c r="L1819" s="10"/>
    </row>
    <row r="1820" spans="1:12" ht="18" customHeight="1" x14ac:dyDescent="0.2">
      <c r="A1820" s="12" t="s">
        <v>61</v>
      </c>
      <c r="B1820" s="12">
        <v>2022</v>
      </c>
      <c r="C1820" s="12" t="s">
        <v>11</v>
      </c>
      <c r="D1820" s="12" t="s">
        <v>65</v>
      </c>
      <c r="E1820" s="12" t="s">
        <v>54</v>
      </c>
      <c r="F1820" s="12" t="s">
        <v>55</v>
      </c>
      <c r="G1820" s="12" t="s">
        <v>56</v>
      </c>
      <c r="H1820" s="12" t="s">
        <v>57</v>
      </c>
      <c r="I1820" s="12" t="s">
        <v>58</v>
      </c>
      <c r="J1820" s="12">
        <v>158</v>
      </c>
      <c r="K1820" s="12">
        <v>225.94</v>
      </c>
      <c r="L1820" s="10"/>
    </row>
    <row r="1821" spans="1:12" ht="18" customHeight="1" x14ac:dyDescent="0.2">
      <c r="A1821" s="12" t="s">
        <v>52</v>
      </c>
      <c r="B1821" s="12">
        <v>2022</v>
      </c>
      <c r="C1821" s="12" t="s">
        <v>11</v>
      </c>
      <c r="D1821" s="12" t="s">
        <v>65</v>
      </c>
      <c r="E1821" s="12" t="s">
        <v>54</v>
      </c>
      <c r="F1821" s="12" t="s">
        <v>55</v>
      </c>
      <c r="G1821" s="12" t="s">
        <v>56</v>
      </c>
      <c r="H1821" s="12" t="s">
        <v>57</v>
      </c>
      <c r="I1821" s="12" t="s">
        <v>58</v>
      </c>
      <c r="J1821" s="12">
        <v>206</v>
      </c>
      <c r="K1821" s="12">
        <v>294.58</v>
      </c>
      <c r="L1821" s="10"/>
    </row>
    <row r="1822" spans="1:12" ht="18" customHeight="1" x14ac:dyDescent="0.2">
      <c r="A1822" s="12" t="s">
        <v>52</v>
      </c>
      <c r="B1822" s="12">
        <v>2022</v>
      </c>
      <c r="C1822" s="12" t="s">
        <v>11</v>
      </c>
      <c r="D1822" s="12" t="s">
        <v>65</v>
      </c>
      <c r="E1822" s="12" t="s">
        <v>54</v>
      </c>
      <c r="F1822" s="12" t="s">
        <v>55</v>
      </c>
      <c r="G1822" s="12" t="s">
        <v>56</v>
      </c>
      <c r="H1822" s="12" t="s">
        <v>57</v>
      </c>
      <c r="I1822" s="12" t="s">
        <v>58</v>
      </c>
      <c r="J1822" s="12">
        <v>304</v>
      </c>
      <c r="K1822" s="12">
        <v>434.72</v>
      </c>
      <c r="L1822" s="10"/>
    </row>
    <row r="1823" spans="1:12" ht="18" customHeight="1" x14ac:dyDescent="0.2">
      <c r="A1823" s="12" t="s">
        <v>59</v>
      </c>
      <c r="B1823" s="12">
        <v>2022</v>
      </c>
      <c r="C1823" s="12" t="s">
        <v>11</v>
      </c>
      <c r="D1823" s="12" t="s">
        <v>65</v>
      </c>
      <c r="E1823" s="12" t="s">
        <v>54</v>
      </c>
      <c r="F1823" s="12" t="s">
        <v>55</v>
      </c>
      <c r="G1823" s="12" t="s">
        <v>56</v>
      </c>
      <c r="H1823" s="12" t="s">
        <v>57</v>
      </c>
      <c r="I1823" s="12" t="s">
        <v>58</v>
      </c>
      <c r="J1823" s="12">
        <v>298</v>
      </c>
      <c r="K1823" s="12">
        <v>426.14</v>
      </c>
      <c r="L1823" s="10"/>
    </row>
    <row r="1824" spans="1:12" ht="18" customHeight="1" x14ac:dyDescent="0.2">
      <c r="A1824" s="12" t="s">
        <v>61</v>
      </c>
      <c r="B1824" s="12">
        <v>2022</v>
      </c>
      <c r="C1824" s="12" t="s">
        <v>11</v>
      </c>
      <c r="D1824" s="12" t="s">
        <v>65</v>
      </c>
      <c r="E1824" s="12" t="s">
        <v>54</v>
      </c>
      <c r="F1824" s="12" t="s">
        <v>55</v>
      </c>
      <c r="G1824" s="12" t="s">
        <v>56</v>
      </c>
      <c r="H1824" s="12" t="s">
        <v>57</v>
      </c>
      <c r="I1824" s="12" t="s">
        <v>58</v>
      </c>
      <c r="J1824" s="12">
        <v>292</v>
      </c>
      <c r="K1824" s="12">
        <v>417.56</v>
      </c>
      <c r="L1824" s="10"/>
    </row>
    <row r="1825" spans="1:12" ht="18" customHeight="1" x14ac:dyDescent="0.2">
      <c r="A1825" s="12" t="s">
        <v>59</v>
      </c>
      <c r="B1825" s="12">
        <v>2022</v>
      </c>
      <c r="C1825" s="12" t="s">
        <v>11</v>
      </c>
      <c r="D1825" s="12" t="s">
        <v>65</v>
      </c>
      <c r="E1825" s="12" t="s">
        <v>54</v>
      </c>
      <c r="F1825" s="12" t="s">
        <v>55</v>
      </c>
      <c r="G1825" s="12" t="s">
        <v>56</v>
      </c>
      <c r="H1825" s="12" t="s">
        <v>57</v>
      </c>
      <c r="I1825" s="12" t="s">
        <v>58</v>
      </c>
      <c r="J1825" s="12">
        <v>232</v>
      </c>
      <c r="K1825" s="12">
        <v>526.24</v>
      </c>
      <c r="L1825" s="10"/>
    </row>
    <row r="1826" spans="1:12" ht="18" customHeight="1" x14ac:dyDescent="0.2">
      <c r="A1826" s="12" t="s">
        <v>52</v>
      </c>
      <c r="B1826" s="12">
        <v>2022</v>
      </c>
      <c r="C1826" s="12" t="s">
        <v>11</v>
      </c>
      <c r="D1826" s="12" t="s">
        <v>65</v>
      </c>
      <c r="E1826" s="12" t="s">
        <v>54</v>
      </c>
      <c r="F1826" s="12" t="s">
        <v>55</v>
      </c>
      <c r="G1826" s="12" t="s">
        <v>56</v>
      </c>
      <c r="H1826" s="12" t="s">
        <v>57</v>
      </c>
      <c r="I1826" s="12" t="s">
        <v>58</v>
      </c>
      <c r="J1826" s="12">
        <v>160</v>
      </c>
      <c r="K1826" s="12">
        <v>526.24</v>
      </c>
      <c r="L1826" s="10"/>
    </row>
    <row r="1827" spans="1:12" ht="18" customHeight="1" x14ac:dyDescent="0.2">
      <c r="A1827" s="12" t="s">
        <v>59</v>
      </c>
      <c r="B1827" s="12">
        <v>2022</v>
      </c>
      <c r="C1827" s="12" t="s">
        <v>11</v>
      </c>
      <c r="D1827" s="12" t="s">
        <v>65</v>
      </c>
      <c r="E1827" s="12" t="s">
        <v>54</v>
      </c>
      <c r="F1827" s="12" t="s">
        <v>55</v>
      </c>
      <c r="G1827" s="12" t="s">
        <v>56</v>
      </c>
      <c r="H1827" s="12" t="s">
        <v>57</v>
      </c>
      <c r="I1827" s="12" t="s">
        <v>58</v>
      </c>
      <c r="J1827" s="12">
        <v>964</v>
      </c>
      <c r="K1827" s="12">
        <v>1378.52</v>
      </c>
      <c r="L1827" s="10"/>
    </row>
    <row r="1828" spans="1:12" ht="18" customHeight="1" x14ac:dyDescent="0.2">
      <c r="A1828" s="12" t="s">
        <v>52</v>
      </c>
      <c r="B1828" s="12">
        <v>2022</v>
      </c>
      <c r="C1828" s="12" t="s">
        <v>11</v>
      </c>
      <c r="D1828" s="12" t="s">
        <v>65</v>
      </c>
      <c r="E1828" s="12" t="s">
        <v>54</v>
      </c>
      <c r="F1828" s="12" t="s">
        <v>55</v>
      </c>
      <c r="G1828" s="12" t="s">
        <v>56</v>
      </c>
      <c r="H1828" s="12" t="s">
        <v>57</v>
      </c>
      <c r="I1828" s="12" t="s">
        <v>58</v>
      </c>
      <c r="J1828" s="12">
        <v>1018</v>
      </c>
      <c r="K1828" s="12">
        <v>1455.74</v>
      </c>
      <c r="L1828" s="10"/>
    </row>
    <row r="1829" spans="1:12" ht="18" customHeight="1" x14ac:dyDescent="0.2">
      <c r="A1829" s="12" t="s">
        <v>61</v>
      </c>
      <c r="B1829" s="12">
        <v>2022</v>
      </c>
      <c r="C1829" s="12" t="s">
        <v>11</v>
      </c>
      <c r="D1829" s="12" t="s">
        <v>65</v>
      </c>
      <c r="E1829" s="12" t="s">
        <v>54</v>
      </c>
      <c r="F1829" s="12" t="s">
        <v>55</v>
      </c>
      <c r="G1829" s="12" t="s">
        <v>56</v>
      </c>
      <c r="H1829" s="12" t="s">
        <v>57</v>
      </c>
      <c r="I1829" s="12" t="s">
        <v>58</v>
      </c>
      <c r="J1829" s="12">
        <v>204</v>
      </c>
      <c r="K1829" s="12">
        <v>291.72000000000003</v>
      </c>
      <c r="L1829" s="10"/>
    </row>
    <row r="1830" spans="1:12" ht="18" customHeight="1" x14ac:dyDescent="0.2">
      <c r="A1830" s="12" t="s">
        <v>61</v>
      </c>
      <c r="B1830" s="12">
        <v>2022</v>
      </c>
      <c r="C1830" s="12" t="s">
        <v>11</v>
      </c>
      <c r="D1830" s="12" t="s">
        <v>65</v>
      </c>
      <c r="E1830" s="12" t="s">
        <v>54</v>
      </c>
      <c r="F1830" s="12" t="s">
        <v>55</v>
      </c>
      <c r="G1830" s="12" t="s">
        <v>56</v>
      </c>
      <c r="H1830" s="12" t="s">
        <v>57</v>
      </c>
      <c r="I1830" s="12" t="s">
        <v>58</v>
      </c>
      <c r="J1830" s="12">
        <v>231</v>
      </c>
      <c r="K1830" s="12">
        <v>330.33</v>
      </c>
      <c r="L1830" s="10"/>
    </row>
    <row r="1831" spans="1:12" ht="18" customHeight="1" x14ac:dyDescent="0.2">
      <c r="A1831" s="12" t="s">
        <v>59</v>
      </c>
      <c r="B1831" s="12">
        <v>2022</v>
      </c>
      <c r="C1831" s="12" t="s">
        <v>11</v>
      </c>
      <c r="D1831" s="12" t="s">
        <v>65</v>
      </c>
      <c r="E1831" s="12" t="s">
        <v>54</v>
      </c>
      <c r="F1831" s="12" t="s">
        <v>55</v>
      </c>
      <c r="G1831" s="12" t="s">
        <v>56</v>
      </c>
      <c r="H1831" s="12" t="s">
        <v>57</v>
      </c>
      <c r="I1831" s="12" t="s">
        <v>58</v>
      </c>
      <c r="J1831" s="12">
        <v>159</v>
      </c>
      <c r="K1831" s="12">
        <v>227.37</v>
      </c>
      <c r="L1831" s="10"/>
    </row>
    <row r="1832" spans="1:12" ht="18" customHeight="1" x14ac:dyDescent="0.2">
      <c r="A1832" s="12" t="s">
        <v>59</v>
      </c>
      <c r="B1832" s="12">
        <v>2022</v>
      </c>
      <c r="C1832" s="12" t="s">
        <v>11</v>
      </c>
      <c r="D1832" s="12" t="s">
        <v>65</v>
      </c>
      <c r="E1832" s="12" t="s">
        <v>54</v>
      </c>
      <c r="F1832" s="12" t="s">
        <v>55</v>
      </c>
      <c r="G1832" s="12" t="s">
        <v>56</v>
      </c>
      <c r="H1832" s="12" t="s">
        <v>57</v>
      </c>
      <c r="I1832" s="12" t="s">
        <v>58</v>
      </c>
      <c r="J1832" s="12">
        <v>207</v>
      </c>
      <c r="K1832" s="12">
        <v>296.01</v>
      </c>
      <c r="L1832" s="10"/>
    </row>
    <row r="1833" spans="1:12" ht="18" customHeight="1" x14ac:dyDescent="0.2">
      <c r="A1833" s="12" t="s">
        <v>52</v>
      </c>
      <c r="B1833" s="12">
        <v>2022</v>
      </c>
      <c r="C1833" s="12" t="s">
        <v>11</v>
      </c>
      <c r="D1833" s="12" t="s">
        <v>65</v>
      </c>
      <c r="E1833" s="12" t="s">
        <v>54</v>
      </c>
      <c r="F1833" s="12" t="s">
        <v>55</v>
      </c>
      <c r="G1833" s="12" t="s">
        <v>56</v>
      </c>
      <c r="H1833" s="12" t="s">
        <v>57</v>
      </c>
      <c r="I1833" s="12" t="s">
        <v>58</v>
      </c>
      <c r="J1833" s="12">
        <v>301</v>
      </c>
      <c r="K1833" s="12">
        <v>430.43</v>
      </c>
      <c r="L1833" s="10"/>
    </row>
    <row r="1834" spans="1:12" ht="18" customHeight="1" x14ac:dyDescent="0.2">
      <c r="A1834" s="12" t="s">
        <v>61</v>
      </c>
      <c r="B1834" s="12">
        <v>2022</v>
      </c>
      <c r="C1834" s="12" t="s">
        <v>11</v>
      </c>
      <c r="D1834" s="12" t="s">
        <v>65</v>
      </c>
      <c r="E1834" s="12" t="s">
        <v>54</v>
      </c>
      <c r="F1834" s="12" t="s">
        <v>55</v>
      </c>
      <c r="G1834" s="12" t="s">
        <v>56</v>
      </c>
      <c r="H1834" s="12" t="s">
        <v>57</v>
      </c>
      <c r="I1834" s="12" t="s">
        <v>58</v>
      </c>
      <c r="J1834" s="12">
        <v>295</v>
      </c>
      <c r="K1834" s="12">
        <v>421.85</v>
      </c>
      <c r="L1834" s="10"/>
    </row>
    <row r="1835" spans="1:12" ht="18" customHeight="1" x14ac:dyDescent="0.2">
      <c r="A1835" s="12" t="s">
        <v>52</v>
      </c>
      <c r="B1835" s="12">
        <v>2022</v>
      </c>
      <c r="C1835" s="12" t="s">
        <v>11</v>
      </c>
      <c r="D1835" s="12" t="s">
        <v>65</v>
      </c>
      <c r="E1835" s="12" t="s">
        <v>54</v>
      </c>
      <c r="F1835" s="12" t="s">
        <v>55</v>
      </c>
      <c r="G1835" s="12" t="s">
        <v>56</v>
      </c>
      <c r="H1835" s="12" t="s">
        <v>57</v>
      </c>
      <c r="I1835" s="12" t="s">
        <v>58</v>
      </c>
      <c r="J1835" s="12">
        <v>289</v>
      </c>
      <c r="K1835" s="12">
        <v>413.27</v>
      </c>
      <c r="L1835" s="10"/>
    </row>
    <row r="1836" spans="1:12" ht="18" customHeight="1" x14ac:dyDescent="0.2">
      <c r="A1836" s="12" t="s">
        <v>61</v>
      </c>
      <c r="B1836" s="12">
        <v>2022</v>
      </c>
      <c r="C1836" s="12" t="s">
        <v>11</v>
      </c>
      <c r="D1836" s="12" t="s">
        <v>65</v>
      </c>
      <c r="E1836" s="12" t="s">
        <v>54</v>
      </c>
      <c r="F1836" s="12" t="s">
        <v>55</v>
      </c>
      <c r="G1836" s="12" t="s">
        <v>56</v>
      </c>
      <c r="H1836" s="12" t="s">
        <v>57</v>
      </c>
      <c r="I1836" s="12" t="s">
        <v>58</v>
      </c>
      <c r="J1836" s="12">
        <v>799</v>
      </c>
      <c r="K1836" s="12">
        <v>1142.57</v>
      </c>
      <c r="L1836" s="10"/>
    </row>
    <row r="1837" spans="1:12" ht="18" customHeight="1" x14ac:dyDescent="0.2">
      <c r="A1837" s="12" t="s">
        <v>59</v>
      </c>
      <c r="B1837" s="12">
        <v>2022</v>
      </c>
      <c r="C1837" s="12" t="s">
        <v>11</v>
      </c>
      <c r="D1837" s="12" t="s">
        <v>65</v>
      </c>
      <c r="E1837" s="12" t="s">
        <v>54</v>
      </c>
      <c r="F1837" s="12" t="s">
        <v>55</v>
      </c>
      <c r="G1837" s="12" t="s">
        <v>56</v>
      </c>
      <c r="H1837" s="12" t="s">
        <v>57</v>
      </c>
      <c r="I1837" s="12" t="s">
        <v>58</v>
      </c>
      <c r="J1837" s="12">
        <v>832</v>
      </c>
      <c r="K1837" s="12">
        <v>1189.76</v>
      </c>
      <c r="L1837" s="10"/>
    </row>
    <row r="1838" spans="1:12" ht="18" customHeight="1" x14ac:dyDescent="0.2">
      <c r="A1838" s="12" t="s">
        <v>61</v>
      </c>
      <c r="B1838" s="12">
        <v>2022</v>
      </c>
      <c r="C1838" s="12" t="s">
        <v>11</v>
      </c>
      <c r="D1838" s="12" t="s">
        <v>65</v>
      </c>
      <c r="E1838" s="12" t="s">
        <v>54</v>
      </c>
      <c r="F1838" s="12" t="s">
        <v>55</v>
      </c>
      <c r="G1838" s="12" t="s">
        <v>56</v>
      </c>
      <c r="H1838" s="12" t="s">
        <v>57</v>
      </c>
      <c r="I1838" s="12" t="s">
        <v>60</v>
      </c>
      <c r="J1838" s="12">
        <v>299</v>
      </c>
      <c r="K1838" s="12">
        <v>427.57</v>
      </c>
      <c r="L1838" s="10"/>
    </row>
    <row r="1839" spans="1:12" ht="18" customHeight="1" x14ac:dyDescent="0.2">
      <c r="A1839" s="12" t="s">
        <v>59</v>
      </c>
      <c r="B1839" s="12">
        <v>2022</v>
      </c>
      <c r="C1839" s="12" t="s">
        <v>11</v>
      </c>
      <c r="D1839" s="12" t="s">
        <v>65</v>
      </c>
      <c r="E1839" s="12" t="s">
        <v>54</v>
      </c>
      <c r="F1839" s="12" t="s">
        <v>55</v>
      </c>
      <c r="G1839" s="12" t="s">
        <v>56</v>
      </c>
      <c r="H1839" s="12" t="s">
        <v>57</v>
      </c>
      <c r="I1839" s="12" t="s">
        <v>60</v>
      </c>
      <c r="J1839" s="12">
        <v>293</v>
      </c>
      <c r="K1839" s="12">
        <v>418.99</v>
      </c>
      <c r="L1839" s="10"/>
    </row>
    <row r="1840" spans="1:12" ht="18" customHeight="1" x14ac:dyDescent="0.2">
      <c r="A1840" s="12" t="s">
        <v>52</v>
      </c>
      <c r="B1840" s="12">
        <v>2022</v>
      </c>
      <c r="C1840" s="12" t="s">
        <v>11</v>
      </c>
      <c r="D1840" s="12" t="s">
        <v>65</v>
      </c>
      <c r="E1840" s="12" t="s">
        <v>54</v>
      </c>
      <c r="F1840" s="12" t="s">
        <v>55</v>
      </c>
      <c r="G1840" s="12" t="s">
        <v>56</v>
      </c>
      <c r="H1840" s="12" t="s">
        <v>57</v>
      </c>
      <c r="I1840" s="12" t="s">
        <v>58</v>
      </c>
      <c r="J1840" s="12">
        <v>233</v>
      </c>
      <c r="K1840" s="12">
        <v>333.19</v>
      </c>
      <c r="L1840" s="10"/>
    </row>
    <row r="1841" spans="1:12" ht="18" customHeight="1" x14ac:dyDescent="0.2">
      <c r="A1841" s="12" t="s">
        <v>52</v>
      </c>
      <c r="B1841" s="12">
        <v>2022</v>
      </c>
      <c r="C1841" s="12" t="s">
        <v>11</v>
      </c>
      <c r="D1841" s="12" t="s">
        <v>65</v>
      </c>
      <c r="E1841" s="12" t="s">
        <v>54</v>
      </c>
      <c r="F1841" s="12" t="s">
        <v>55</v>
      </c>
      <c r="G1841" s="12" t="s">
        <v>56</v>
      </c>
      <c r="H1841" s="12" t="s">
        <v>57</v>
      </c>
      <c r="I1841" s="12" t="s">
        <v>58</v>
      </c>
      <c r="J1841" s="12">
        <v>161</v>
      </c>
      <c r="K1841" s="12">
        <v>230.23000000000002</v>
      </c>
      <c r="L1841" s="10"/>
    </row>
    <row r="1842" spans="1:12" ht="18" customHeight="1" x14ac:dyDescent="0.2">
      <c r="A1842" s="12" t="s">
        <v>59</v>
      </c>
      <c r="B1842" s="12">
        <v>2022</v>
      </c>
      <c r="C1842" s="12" t="s">
        <v>11</v>
      </c>
      <c r="D1842" s="12" t="s">
        <v>65</v>
      </c>
      <c r="E1842" s="12" t="s">
        <v>54</v>
      </c>
      <c r="F1842" s="12" t="s">
        <v>55</v>
      </c>
      <c r="G1842" s="12" t="s">
        <v>56</v>
      </c>
      <c r="H1842" s="12" t="s">
        <v>57</v>
      </c>
      <c r="I1842" s="12" t="s">
        <v>58</v>
      </c>
      <c r="J1842" s="12">
        <v>203</v>
      </c>
      <c r="K1842" s="12">
        <v>290.28999999999996</v>
      </c>
      <c r="L1842" s="10"/>
    </row>
    <row r="1843" spans="1:12" ht="18" customHeight="1" x14ac:dyDescent="0.2">
      <c r="A1843" s="12" t="s">
        <v>52</v>
      </c>
      <c r="B1843" s="12">
        <v>2022</v>
      </c>
      <c r="C1843" s="12" t="s">
        <v>1</v>
      </c>
      <c r="D1843" s="12" t="s">
        <v>65</v>
      </c>
      <c r="E1843" s="12" t="s">
        <v>54</v>
      </c>
      <c r="F1843" s="12" t="s">
        <v>55</v>
      </c>
      <c r="G1843" s="12" t="s">
        <v>56</v>
      </c>
      <c r="H1843" s="12" t="s">
        <v>57</v>
      </c>
      <c r="I1843" s="12" t="s">
        <v>60</v>
      </c>
      <c r="J1843" s="12">
        <v>218</v>
      </c>
      <c r="K1843" s="12">
        <v>311.74</v>
      </c>
      <c r="L1843" s="10"/>
    </row>
    <row r="1844" spans="1:12" ht="18" customHeight="1" x14ac:dyDescent="0.2">
      <c r="A1844" s="12" t="s">
        <v>59</v>
      </c>
      <c r="B1844" s="12">
        <v>2022</v>
      </c>
      <c r="C1844" s="12" t="s">
        <v>1</v>
      </c>
      <c r="D1844" s="12" t="s">
        <v>65</v>
      </c>
      <c r="E1844" s="12" t="s">
        <v>54</v>
      </c>
      <c r="F1844" s="12" t="s">
        <v>55</v>
      </c>
      <c r="G1844" s="12" t="s">
        <v>56</v>
      </c>
      <c r="H1844" s="12" t="s">
        <v>57</v>
      </c>
      <c r="I1844" s="12" t="s">
        <v>60</v>
      </c>
      <c r="J1844" s="12">
        <v>212</v>
      </c>
      <c r="K1844" s="12">
        <v>303.15999999999997</v>
      </c>
      <c r="L1844" s="10"/>
    </row>
    <row r="1845" spans="1:12" ht="18" customHeight="1" x14ac:dyDescent="0.2">
      <c r="A1845" s="12" t="s">
        <v>61</v>
      </c>
      <c r="B1845" s="12">
        <v>2022</v>
      </c>
      <c r="C1845" s="12" t="s">
        <v>1</v>
      </c>
      <c r="D1845" s="12" t="s">
        <v>65</v>
      </c>
      <c r="E1845" s="12" t="s">
        <v>54</v>
      </c>
      <c r="F1845" s="12" t="s">
        <v>55</v>
      </c>
      <c r="G1845" s="12" t="s">
        <v>56</v>
      </c>
      <c r="H1845" s="12" t="s">
        <v>57</v>
      </c>
      <c r="I1845" s="12" t="s">
        <v>60</v>
      </c>
      <c r="J1845" s="12">
        <v>206</v>
      </c>
      <c r="K1845" s="12">
        <v>294.58</v>
      </c>
      <c r="L1845" s="10"/>
    </row>
    <row r="1846" spans="1:12" ht="18" customHeight="1" x14ac:dyDescent="0.2">
      <c r="A1846" s="12" t="s">
        <v>52</v>
      </c>
      <c r="B1846" s="12">
        <v>2022</v>
      </c>
      <c r="C1846" s="12" t="s">
        <v>1</v>
      </c>
      <c r="D1846" s="12" t="s">
        <v>65</v>
      </c>
      <c r="E1846" s="12" t="s">
        <v>54</v>
      </c>
      <c r="F1846" s="12" t="s">
        <v>55</v>
      </c>
      <c r="G1846" s="12" t="s">
        <v>56</v>
      </c>
      <c r="H1846" s="12" t="s">
        <v>57</v>
      </c>
      <c r="I1846" s="12" t="s">
        <v>58</v>
      </c>
      <c r="J1846" s="12">
        <v>212</v>
      </c>
      <c r="K1846" s="12">
        <v>303.15999999999997</v>
      </c>
      <c r="L1846" s="10"/>
    </row>
    <row r="1847" spans="1:12" ht="18" customHeight="1" x14ac:dyDescent="0.2">
      <c r="A1847" s="12" t="s">
        <v>61</v>
      </c>
      <c r="B1847" s="12">
        <v>2022</v>
      </c>
      <c r="C1847" s="12" t="s">
        <v>1</v>
      </c>
      <c r="D1847" s="12" t="s">
        <v>65</v>
      </c>
      <c r="E1847" s="12" t="s">
        <v>54</v>
      </c>
      <c r="F1847" s="12" t="s">
        <v>55</v>
      </c>
      <c r="G1847" s="12" t="s">
        <v>56</v>
      </c>
      <c r="H1847" s="12" t="s">
        <v>57</v>
      </c>
      <c r="I1847" s="12" t="s">
        <v>58</v>
      </c>
      <c r="J1847" s="12">
        <v>260</v>
      </c>
      <c r="K1847" s="12">
        <v>371.8</v>
      </c>
      <c r="L1847" s="10"/>
    </row>
    <row r="1848" spans="1:12" ht="18" customHeight="1" x14ac:dyDescent="0.2">
      <c r="A1848" s="12" t="s">
        <v>52</v>
      </c>
      <c r="B1848" s="12">
        <v>2022</v>
      </c>
      <c r="C1848" s="12" t="s">
        <v>1</v>
      </c>
      <c r="D1848" s="12" t="s">
        <v>65</v>
      </c>
      <c r="E1848" s="12" t="s">
        <v>54</v>
      </c>
      <c r="F1848" s="12" t="s">
        <v>55</v>
      </c>
      <c r="G1848" s="12" t="s">
        <v>56</v>
      </c>
      <c r="H1848" s="12" t="s">
        <v>57</v>
      </c>
      <c r="I1848" s="12" t="s">
        <v>58</v>
      </c>
      <c r="J1848" s="12">
        <v>214</v>
      </c>
      <c r="K1848" s="12">
        <v>306.02</v>
      </c>
      <c r="L1848" s="10"/>
    </row>
    <row r="1849" spans="1:12" ht="18" customHeight="1" x14ac:dyDescent="0.2">
      <c r="A1849" s="12" t="s">
        <v>52</v>
      </c>
      <c r="B1849" s="12">
        <v>2022</v>
      </c>
      <c r="C1849" s="12" t="s">
        <v>1</v>
      </c>
      <c r="D1849" s="12" t="s">
        <v>65</v>
      </c>
      <c r="E1849" s="12" t="s">
        <v>54</v>
      </c>
      <c r="F1849" s="12" t="s">
        <v>55</v>
      </c>
      <c r="G1849" s="12" t="s">
        <v>56</v>
      </c>
      <c r="H1849" s="12" t="s">
        <v>57</v>
      </c>
      <c r="I1849" s="12" t="s">
        <v>58</v>
      </c>
      <c r="J1849" s="12">
        <v>208</v>
      </c>
      <c r="K1849" s="12">
        <v>297.44</v>
      </c>
      <c r="L1849" s="10"/>
    </row>
    <row r="1850" spans="1:12" ht="18" customHeight="1" x14ac:dyDescent="0.2">
      <c r="A1850" s="12" t="s">
        <v>59</v>
      </c>
      <c r="B1850" s="12">
        <v>2022</v>
      </c>
      <c r="C1850" s="12" t="s">
        <v>1</v>
      </c>
      <c r="D1850" s="12" t="s">
        <v>65</v>
      </c>
      <c r="E1850" s="12" t="s">
        <v>54</v>
      </c>
      <c r="F1850" s="12" t="s">
        <v>55</v>
      </c>
      <c r="G1850" s="12" t="s">
        <v>56</v>
      </c>
      <c r="H1850" s="12" t="s">
        <v>57</v>
      </c>
      <c r="I1850" s="12" t="s">
        <v>58</v>
      </c>
      <c r="J1850" s="12">
        <v>214</v>
      </c>
      <c r="K1850" s="12">
        <v>526.24</v>
      </c>
      <c r="L1850" s="10"/>
    </row>
    <row r="1851" spans="1:12" ht="18" customHeight="1" x14ac:dyDescent="0.2">
      <c r="A1851" s="12" t="s">
        <v>59</v>
      </c>
      <c r="B1851" s="12">
        <v>2022</v>
      </c>
      <c r="C1851" s="12" t="s">
        <v>1</v>
      </c>
      <c r="D1851" s="12" t="s">
        <v>65</v>
      </c>
      <c r="E1851" s="12" t="s">
        <v>54</v>
      </c>
      <c r="F1851" s="12" t="s">
        <v>55</v>
      </c>
      <c r="G1851" s="12" t="s">
        <v>56</v>
      </c>
      <c r="H1851" s="12" t="s">
        <v>57</v>
      </c>
      <c r="I1851" s="12" t="s">
        <v>58</v>
      </c>
      <c r="J1851" s="12">
        <v>256</v>
      </c>
      <c r="K1851" s="12">
        <v>526.24</v>
      </c>
      <c r="L1851" s="10"/>
    </row>
    <row r="1852" spans="1:12" ht="18" customHeight="1" x14ac:dyDescent="0.2">
      <c r="A1852" s="12" t="s">
        <v>52</v>
      </c>
      <c r="B1852" s="12">
        <v>2022</v>
      </c>
      <c r="C1852" s="12" t="s">
        <v>1</v>
      </c>
      <c r="D1852" s="12" t="s">
        <v>65</v>
      </c>
      <c r="E1852" s="12" t="s">
        <v>54</v>
      </c>
      <c r="F1852" s="12" t="s">
        <v>55</v>
      </c>
      <c r="G1852" s="12" t="s">
        <v>56</v>
      </c>
      <c r="H1852" s="12" t="s">
        <v>57</v>
      </c>
      <c r="I1852" s="12" t="s">
        <v>58</v>
      </c>
      <c r="J1852" s="12">
        <v>1009</v>
      </c>
      <c r="K1852" s="12">
        <v>1442.87</v>
      </c>
      <c r="L1852" s="10"/>
    </row>
    <row r="1853" spans="1:12" ht="18" customHeight="1" x14ac:dyDescent="0.2">
      <c r="A1853" s="12" t="s">
        <v>59</v>
      </c>
      <c r="B1853" s="12">
        <v>2022</v>
      </c>
      <c r="C1853" s="12" t="s">
        <v>1</v>
      </c>
      <c r="D1853" s="12" t="s">
        <v>65</v>
      </c>
      <c r="E1853" s="12" t="s">
        <v>54</v>
      </c>
      <c r="F1853" s="12" t="s">
        <v>55</v>
      </c>
      <c r="G1853" s="12" t="s">
        <v>56</v>
      </c>
      <c r="H1853" s="12" t="s">
        <v>57</v>
      </c>
      <c r="I1853" s="12" t="s">
        <v>58</v>
      </c>
      <c r="J1853" s="12">
        <v>258</v>
      </c>
      <c r="K1853" s="12">
        <v>368.94</v>
      </c>
      <c r="L1853" s="10"/>
    </row>
    <row r="1854" spans="1:12" ht="18" customHeight="1" x14ac:dyDescent="0.2">
      <c r="A1854" s="12" t="s">
        <v>52</v>
      </c>
      <c r="B1854" s="12">
        <v>2022</v>
      </c>
      <c r="C1854" s="12" t="s">
        <v>1</v>
      </c>
      <c r="D1854" s="12" t="s">
        <v>65</v>
      </c>
      <c r="E1854" s="12" t="s">
        <v>54</v>
      </c>
      <c r="F1854" s="12" t="s">
        <v>55</v>
      </c>
      <c r="G1854" s="12" t="s">
        <v>56</v>
      </c>
      <c r="H1854" s="12" t="s">
        <v>57</v>
      </c>
      <c r="I1854" s="12" t="s">
        <v>58</v>
      </c>
      <c r="J1854" s="12">
        <v>213</v>
      </c>
      <c r="K1854" s="12">
        <v>304.59000000000003</v>
      </c>
      <c r="L1854" s="10"/>
    </row>
    <row r="1855" spans="1:12" ht="18" customHeight="1" x14ac:dyDescent="0.2">
      <c r="A1855" s="12" t="s">
        <v>62</v>
      </c>
      <c r="B1855" s="12">
        <v>2022</v>
      </c>
      <c r="C1855" s="12" t="s">
        <v>1</v>
      </c>
      <c r="D1855" s="12" t="s">
        <v>65</v>
      </c>
      <c r="E1855" s="12" t="s">
        <v>54</v>
      </c>
      <c r="F1855" s="12" t="s">
        <v>55</v>
      </c>
      <c r="G1855" s="12" t="s">
        <v>56</v>
      </c>
      <c r="H1855" s="12" t="s">
        <v>57</v>
      </c>
      <c r="I1855" s="12" t="s">
        <v>58</v>
      </c>
      <c r="J1855" s="12">
        <v>261</v>
      </c>
      <c r="K1855" s="12">
        <v>373.23</v>
      </c>
      <c r="L1855" s="10"/>
    </row>
    <row r="1856" spans="1:12" ht="18" customHeight="1" x14ac:dyDescent="0.2">
      <c r="A1856" s="12" t="s">
        <v>59</v>
      </c>
      <c r="B1856" s="12">
        <v>2022</v>
      </c>
      <c r="C1856" s="12" t="s">
        <v>1</v>
      </c>
      <c r="D1856" s="12" t="s">
        <v>65</v>
      </c>
      <c r="E1856" s="12" t="s">
        <v>54</v>
      </c>
      <c r="F1856" s="12" t="s">
        <v>55</v>
      </c>
      <c r="G1856" s="12" t="s">
        <v>56</v>
      </c>
      <c r="H1856" s="12" t="s">
        <v>57</v>
      </c>
      <c r="I1856" s="12" t="s">
        <v>58</v>
      </c>
      <c r="J1856" s="12">
        <v>217</v>
      </c>
      <c r="K1856" s="12">
        <v>310.31</v>
      </c>
      <c r="L1856" s="10"/>
    </row>
    <row r="1857" spans="1:12" ht="18" customHeight="1" x14ac:dyDescent="0.2">
      <c r="A1857" s="12" t="s">
        <v>52</v>
      </c>
      <c r="B1857" s="12">
        <v>2022</v>
      </c>
      <c r="C1857" s="12" t="s">
        <v>1</v>
      </c>
      <c r="D1857" s="12" t="s">
        <v>65</v>
      </c>
      <c r="E1857" s="12" t="s">
        <v>54</v>
      </c>
      <c r="F1857" s="12" t="s">
        <v>55</v>
      </c>
      <c r="G1857" s="12" t="s">
        <v>56</v>
      </c>
      <c r="H1857" s="12" t="s">
        <v>57</v>
      </c>
      <c r="I1857" s="12" t="s">
        <v>58</v>
      </c>
      <c r="J1857" s="12">
        <v>211</v>
      </c>
      <c r="K1857" s="12">
        <v>301.73</v>
      </c>
      <c r="L1857" s="10"/>
    </row>
    <row r="1858" spans="1:12" ht="18" customHeight="1" x14ac:dyDescent="0.2">
      <c r="A1858" s="12" t="s">
        <v>52</v>
      </c>
      <c r="B1858" s="12">
        <v>2022</v>
      </c>
      <c r="C1858" s="12" t="s">
        <v>1</v>
      </c>
      <c r="D1858" s="12" t="s">
        <v>65</v>
      </c>
      <c r="E1858" s="12" t="s">
        <v>54</v>
      </c>
      <c r="F1858" s="12" t="s">
        <v>55</v>
      </c>
      <c r="G1858" s="12" t="s">
        <v>56</v>
      </c>
      <c r="H1858" s="12" t="s">
        <v>57</v>
      </c>
      <c r="I1858" s="12" t="s">
        <v>58</v>
      </c>
      <c r="J1858" s="12">
        <v>205</v>
      </c>
      <c r="K1858" s="12">
        <v>293.14999999999998</v>
      </c>
      <c r="L1858" s="10"/>
    </row>
    <row r="1859" spans="1:12" ht="18" customHeight="1" x14ac:dyDescent="0.2">
      <c r="A1859" s="12" t="s">
        <v>52</v>
      </c>
      <c r="B1859" s="12">
        <v>2022</v>
      </c>
      <c r="C1859" s="12" t="s">
        <v>1</v>
      </c>
      <c r="D1859" s="12" t="s">
        <v>65</v>
      </c>
      <c r="E1859" s="12" t="s">
        <v>54</v>
      </c>
      <c r="F1859" s="12" t="s">
        <v>55</v>
      </c>
      <c r="G1859" s="12" t="s">
        <v>56</v>
      </c>
      <c r="H1859" s="12" t="s">
        <v>57</v>
      </c>
      <c r="I1859" s="12" t="s">
        <v>58</v>
      </c>
      <c r="J1859" s="12">
        <v>790</v>
      </c>
      <c r="K1859" s="12">
        <v>1129.7</v>
      </c>
      <c r="L1859" s="10"/>
    </row>
    <row r="1860" spans="1:12" ht="18" customHeight="1" x14ac:dyDescent="0.2">
      <c r="A1860" s="12" t="s">
        <v>59</v>
      </c>
      <c r="B1860" s="12">
        <v>2022</v>
      </c>
      <c r="C1860" s="12" t="s">
        <v>1</v>
      </c>
      <c r="D1860" s="12" t="s">
        <v>65</v>
      </c>
      <c r="E1860" s="12" t="s">
        <v>54</v>
      </c>
      <c r="F1860" s="12" t="s">
        <v>55</v>
      </c>
      <c r="G1860" s="12" t="s">
        <v>56</v>
      </c>
      <c r="H1860" s="12" t="s">
        <v>57</v>
      </c>
      <c r="I1860" s="12" t="s">
        <v>58</v>
      </c>
      <c r="J1860" s="12">
        <v>823</v>
      </c>
      <c r="K1860" s="12">
        <v>1176.8899999999999</v>
      </c>
      <c r="L1860" s="10"/>
    </row>
    <row r="1861" spans="1:12" ht="18" customHeight="1" x14ac:dyDescent="0.2">
      <c r="A1861" s="12" t="s">
        <v>52</v>
      </c>
      <c r="B1861" s="12">
        <v>2022</v>
      </c>
      <c r="C1861" s="12" t="s">
        <v>1</v>
      </c>
      <c r="D1861" s="12" t="s">
        <v>65</v>
      </c>
      <c r="E1861" s="12" t="s">
        <v>54</v>
      </c>
      <c r="F1861" s="12" t="s">
        <v>55</v>
      </c>
      <c r="G1861" s="12" t="s">
        <v>56</v>
      </c>
      <c r="H1861" s="12" t="s">
        <v>57</v>
      </c>
      <c r="I1861" s="12" t="s">
        <v>60</v>
      </c>
      <c r="J1861" s="12">
        <v>215</v>
      </c>
      <c r="K1861" s="12">
        <v>307.45</v>
      </c>
      <c r="L1861" s="10"/>
    </row>
    <row r="1862" spans="1:12" ht="18" customHeight="1" x14ac:dyDescent="0.2">
      <c r="A1862" s="12" t="s">
        <v>61</v>
      </c>
      <c r="B1862" s="12">
        <v>2022</v>
      </c>
      <c r="C1862" s="12" t="s">
        <v>1</v>
      </c>
      <c r="D1862" s="12" t="s">
        <v>65</v>
      </c>
      <c r="E1862" s="12" t="s">
        <v>54</v>
      </c>
      <c r="F1862" s="12" t="s">
        <v>55</v>
      </c>
      <c r="G1862" s="12" t="s">
        <v>56</v>
      </c>
      <c r="H1862" s="12" t="s">
        <v>57</v>
      </c>
      <c r="I1862" s="12" t="s">
        <v>60</v>
      </c>
      <c r="J1862" s="12">
        <v>209</v>
      </c>
      <c r="K1862" s="12">
        <v>298.87</v>
      </c>
      <c r="L1862" s="10"/>
    </row>
    <row r="1863" spans="1:12" ht="18" customHeight="1" x14ac:dyDescent="0.2">
      <c r="A1863" s="12" t="s">
        <v>52</v>
      </c>
      <c r="B1863" s="12">
        <v>2022</v>
      </c>
      <c r="C1863" s="12" t="s">
        <v>1</v>
      </c>
      <c r="D1863" s="12" t="s">
        <v>65</v>
      </c>
      <c r="E1863" s="12" t="s">
        <v>54</v>
      </c>
      <c r="F1863" s="12" t="s">
        <v>55</v>
      </c>
      <c r="G1863" s="12" t="s">
        <v>56</v>
      </c>
      <c r="H1863" s="12" t="s">
        <v>57</v>
      </c>
      <c r="I1863" s="12" t="s">
        <v>60</v>
      </c>
      <c r="J1863" s="12">
        <v>203</v>
      </c>
      <c r="K1863" s="12">
        <v>290.28999999999996</v>
      </c>
      <c r="L1863" s="10"/>
    </row>
    <row r="1864" spans="1:12" ht="18" customHeight="1" x14ac:dyDescent="0.2">
      <c r="A1864" s="12" t="s">
        <v>61</v>
      </c>
      <c r="B1864" s="12">
        <v>2022</v>
      </c>
      <c r="C1864" s="12" t="s">
        <v>1</v>
      </c>
      <c r="D1864" s="12" t="s">
        <v>65</v>
      </c>
      <c r="E1864" s="12" t="s">
        <v>54</v>
      </c>
      <c r="F1864" s="12" t="s">
        <v>55</v>
      </c>
      <c r="G1864" s="12" t="s">
        <v>56</v>
      </c>
      <c r="H1864" s="12" t="s">
        <v>57</v>
      </c>
      <c r="I1864" s="12" t="s">
        <v>58</v>
      </c>
      <c r="J1864" s="12">
        <v>257</v>
      </c>
      <c r="K1864" s="12">
        <v>367.51</v>
      </c>
      <c r="L1864" s="10"/>
    </row>
    <row r="1865" spans="1:12" ht="18" customHeight="1" x14ac:dyDescent="0.2">
      <c r="A1865" s="12" t="s">
        <v>59</v>
      </c>
      <c r="B1865" s="12">
        <v>2022</v>
      </c>
      <c r="C1865" s="12" t="s">
        <v>0</v>
      </c>
      <c r="D1865" s="12" t="s">
        <v>65</v>
      </c>
      <c r="E1865" s="12" t="s">
        <v>54</v>
      </c>
      <c r="F1865" s="12" t="s">
        <v>55</v>
      </c>
      <c r="G1865" s="12" t="s">
        <v>56</v>
      </c>
      <c r="H1865" s="12" t="s">
        <v>57</v>
      </c>
      <c r="I1865" s="12" t="s">
        <v>60</v>
      </c>
      <c r="J1865" s="12">
        <v>230</v>
      </c>
      <c r="K1865" s="12">
        <v>328.9</v>
      </c>
      <c r="L1865" s="10"/>
    </row>
    <row r="1866" spans="1:12" ht="18" customHeight="1" x14ac:dyDescent="0.2">
      <c r="A1866" s="12" t="s">
        <v>52</v>
      </c>
      <c r="B1866" s="12">
        <v>2022</v>
      </c>
      <c r="C1866" s="12" t="s">
        <v>0</v>
      </c>
      <c r="D1866" s="12" t="s">
        <v>65</v>
      </c>
      <c r="E1866" s="12" t="s">
        <v>54</v>
      </c>
      <c r="F1866" s="12" t="s">
        <v>55</v>
      </c>
      <c r="G1866" s="12" t="s">
        <v>56</v>
      </c>
      <c r="H1866" s="12" t="s">
        <v>57</v>
      </c>
      <c r="I1866" s="12" t="s">
        <v>60</v>
      </c>
      <c r="J1866" s="12">
        <v>224</v>
      </c>
      <c r="K1866" s="12">
        <v>320.32</v>
      </c>
      <c r="L1866" s="10"/>
    </row>
    <row r="1867" spans="1:12" ht="18" customHeight="1" x14ac:dyDescent="0.2">
      <c r="A1867" s="12" t="s">
        <v>63</v>
      </c>
      <c r="B1867" s="12">
        <v>2022</v>
      </c>
      <c r="C1867" s="12" t="s">
        <v>0</v>
      </c>
      <c r="D1867" s="12" t="s">
        <v>65</v>
      </c>
      <c r="E1867" s="12" t="s">
        <v>54</v>
      </c>
      <c r="F1867" s="12" t="s">
        <v>55</v>
      </c>
      <c r="G1867" s="12" t="s">
        <v>56</v>
      </c>
      <c r="H1867" s="12" t="s">
        <v>57</v>
      </c>
      <c r="I1867" s="12" t="s">
        <v>58</v>
      </c>
      <c r="J1867" s="12">
        <v>218</v>
      </c>
      <c r="K1867" s="12">
        <v>311.74</v>
      </c>
      <c r="L1867" s="10"/>
    </row>
    <row r="1868" spans="1:12" ht="18" customHeight="1" x14ac:dyDescent="0.2">
      <c r="A1868" s="12" t="s">
        <v>62</v>
      </c>
      <c r="B1868" s="12">
        <v>2022</v>
      </c>
      <c r="C1868" s="12" t="s">
        <v>0</v>
      </c>
      <c r="D1868" s="12" t="s">
        <v>65</v>
      </c>
      <c r="E1868" s="12" t="s">
        <v>54</v>
      </c>
      <c r="F1868" s="12" t="s">
        <v>55</v>
      </c>
      <c r="G1868" s="12" t="s">
        <v>56</v>
      </c>
      <c r="H1868" s="12" t="s">
        <v>57</v>
      </c>
      <c r="I1868" s="12" t="s">
        <v>58</v>
      </c>
      <c r="J1868" s="12">
        <v>266</v>
      </c>
      <c r="K1868" s="12">
        <v>380.38</v>
      </c>
      <c r="L1868" s="10"/>
    </row>
    <row r="1869" spans="1:12" ht="18" customHeight="1" x14ac:dyDescent="0.2">
      <c r="A1869" s="12" t="s">
        <v>59</v>
      </c>
      <c r="B1869" s="12">
        <v>2022</v>
      </c>
      <c r="C1869" s="12" t="s">
        <v>0</v>
      </c>
      <c r="D1869" s="12" t="s">
        <v>65</v>
      </c>
      <c r="E1869" s="12" t="s">
        <v>54</v>
      </c>
      <c r="F1869" s="12" t="s">
        <v>55</v>
      </c>
      <c r="G1869" s="12" t="s">
        <v>56</v>
      </c>
      <c r="H1869" s="12" t="s">
        <v>57</v>
      </c>
      <c r="I1869" s="12" t="s">
        <v>58</v>
      </c>
      <c r="J1869" s="12">
        <v>232</v>
      </c>
      <c r="K1869" s="12">
        <v>331.76</v>
      </c>
      <c r="L1869" s="10"/>
    </row>
    <row r="1870" spans="1:12" ht="18" customHeight="1" x14ac:dyDescent="0.2">
      <c r="A1870" s="12" t="s">
        <v>59</v>
      </c>
      <c r="B1870" s="12">
        <v>2022</v>
      </c>
      <c r="C1870" s="12" t="s">
        <v>0</v>
      </c>
      <c r="D1870" s="12" t="s">
        <v>65</v>
      </c>
      <c r="E1870" s="12" t="s">
        <v>54</v>
      </c>
      <c r="F1870" s="12" t="s">
        <v>55</v>
      </c>
      <c r="G1870" s="12" t="s">
        <v>56</v>
      </c>
      <c r="H1870" s="12" t="s">
        <v>57</v>
      </c>
      <c r="I1870" s="12" t="s">
        <v>58</v>
      </c>
      <c r="J1870" s="12">
        <v>226</v>
      </c>
      <c r="K1870" s="12">
        <v>323.18</v>
      </c>
      <c r="L1870" s="10"/>
    </row>
    <row r="1871" spans="1:12" ht="18" customHeight="1" x14ac:dyDescent="0.2">
      <c r="A1871" s="12" t="s">
        <v>59</v>
      </c>
      <c r="B1871" s="12">
        <v>2022</v>
      </c>
      <c r="C1871" s="12" t="s">
        <v>0</v>
      </c>
      <c r="D1871" s="12" t="s">
        <v>65</v>
      </c>
      <c r="E1871" s="12" t="s">
        <v>54</v>
      </c>
      <c r="F1871" s="12" t="s">
        <v>55</v>
      </c>
      <c r="G1871" s="12" t="s">
        <v>56</v>
      </c>
      <c r="H1871" s="12" t="s">
        <v>57</v>
      </c>
      <c r="I1871" s="12" t="s">
        <v>58</v>
      </c>
      <c r="J1871" s="12">
        <v>220</v>
      </c>
      <c r="K1871" s="12">
        <v>314.60000000000002</v>
      </c>
      <c r="L1871" s="10"/>
    </row>
    <row r="1872" spans="1:12" ht="18" customHeight="1" x14ac:dyDescent="0.2">
      <c r="A1872" s="12" t="s">
        <v>52</v>
      </c>
      <c r="B1872" s="12">
        <v>2022</v>
      </c>
      <c r="C1872" s="12" t="s">
        <v>0</v>
      </c>
      <c r="D1872" s="12" t="s">
        <v>65</v>
      </c>
      <c r="E1872" s="12" t="s">
        <v>54</v>
      </c>
      <c r="F1872" s="12" t="s">
        <v>55</v>
      </c>
      <c r="G1872" s="12" t="s">
        <v>56</v>
      </c>
      <c r="H1872" s="12" t="s">
        <v>57</v>
      </c>
      <c r="I1872" s="12" t="s">
        <v>58</v>
      </c>
      <c r="J1872" s="12">
        <v>262</v>
      </c>
      <c r="K1872" s="12">
        <v>526.24</v>
      </c>
      <c r="L1872" s="10"/>
    </row>
    <row r="1873" spans="1:12" ht="18" customHeight="1" x14ac:dyDescent="0.2">
      <c r="A1873" s="12" t="s">
        <v>52</v>
      </c>
      <c r="B1873" s="12">
        <v>2022</v>
      </c>
      <c r="C1873" s="12" t="s">
        <v>0</v>
      </c>
      <c r="D1873" s="12" t="s">
        <v>65</v>
      </c>
      <c r="E1873" s="12" t="s">
        <v>54</v>
      </c>
      <c r="F1873" s="12" t="s">
        <v>55</v>
      </c>
      <c r="G1873" s="12" t="s">
        <v>56</v>
      </c>
      <c r="H1873" s="12" t="s">
        <v>57</v>
      </c>
      <c r="I1873" s="12" t="s">
        <v>58</v>
      </c>
      <c r="J1873" s="12">
        <v>1008</v>
      </c>
      <c r="K1873" s="12">
        <v>1441.44</v>
      </c>
      <c r="L1873" s="10"/>
    </row>
    <row r="1874" spans="1:12" ht="18" customHeight="1" x14ac:dyDescent="0.2">
      <c r="A1874" s="12" t="s">
        <v>59</v>
      </c>
      <c r="B1874" s="12">
        <v>2022</v>
      </c>
      <c r="C1874" s="12" t="s">
        <v>0</v>
      </c>
      <c r="D1874" s="12" t="s">
        <v>65</v>
      </c>
      <c r="E1874" s="12" t="s">
        <v>54</v>
      </c>
      <c r="F1874" s="12" t="s">
        <v>55</v>
      </c>
      <c r="G1874" s="12" t="s">
        <v>56</v>
      </c>
      <c r="H1874" s="12" t="s">
        <v>57</v>
      </c>
      <c r="I1874" s="12" t="s">
        <v>58</v>
      </c>
      <c r="J1874" s="12">
        <v>1041</v>
      </c>
      <c r="K1874" s="12">
        <v>1488.63</v>
      </c>
      <c r="L1874" s="10"/>
    </row>
    <row r="1875" spans="1:12" ht="18" customHeight="1" x14ac:dyDescent="0.2">
      <c r="A1875" s="12" t="s">
        <v>59</v>
      </c>
      <c r="B1875" s="12">
        <v>2022</v>
      </c>
      <c r="C1875" s="12" t="s">
        <v>0</v>
      </c>
      <c r="D1875" s="12" t="s">
        <v>65</v>
      </c>
      <c r="E1875" s="12" t="s">
        <v>54</v>
      </c>
      <c r="F1875" s="12" t="s">
        <v>55</v>
      </c>
      <c r="G1875" s="12" t="s">
        <v>56</v>
      </c>
      <c r="H1875" s="12" t="s">
        <v>57</v>
      </c>
      <c r="I1875" s="12" t="s">
        <v>58</v>
      </c>
      <c r="J1875" s="12">
        <v>219</v>
      </c>
      <c r="K1875" s="12">
        <v>313.17</v>
      </c>
      <c r="L1875" s="10"/>
    </row>
    <row r="1876" spans="1:12" ht="18" customHeight="1" x14ac:dyDescent="0.2">
      <c r="A1876" s="12" t="s">
        <v>63</v>
      </c>
      <c r="B1876" s="12">
        <v>2022</v>
      </c>
      <c r="C1876" s="12" t="s">
        <v>0</v>
      </c>
      <c r="D1876" s="12" t="s">
        <v>65</v>
      </c>
      <c r="E1876" s="12" t="s">
        <v>54</v>
      </c>
      <c r="F1876" s="12" t="s">
        <v>55</v>
      </c>
      <c r="G1876" s="12" t="s">
        <v>56</v>
      </c>
      <c r="H1876" s="12" t="s">
        <v>57</v>
      </c>
      <c r="I1876" s="12" t="s">
        <v>58</v>
      </c>
      <c r="J1876" s="12">
        <v>229</v>
      </c>
      <c r="K1876" s="12">
        <v>327.47000000000003</v>
      </c>
      <c r="L1876" s="10"/>
    </row>
    <row r="1877" spans="1:12" ht="18" customHeight="1" x14ac:dyDescent="0.2">
      <c r="A1877" s="12" t="s">
        <v>52</v>
      </c>
      <c r="B1877" s="12">
        <v>2022</v>
      </c>
      <c r="C1877" s="12" t="s">
        <v>0</v>
      </c>
      <c r="D1877" s="12" t="s">
        <v>65</v>
      </c>
      <c r="E1877" s="12" t="s">
        <v>54</v>
      </c>
      <c r="F1877" s="12" t="s">
        <v>55</v>
      </c>
      <c r="G1877" s="12" t="s">
        <v>56</v>
      </c>
      <c r="H1877" s="12" t="s">
        <v>57</v>
      </c>
      <c r="I1877" s="12" t="s">
        <v>58</v>
      </c>
      <c r="J1877" s="12">
        <v>223</v>
      </c>
      <c r="K1877" s="12">
        <v>318.89</v>
      </c>
      <c r="L1877" s="10"/>
    </row>
    <row r="1878" spans="1:12" ht="18" customHeight="1" x14ac:dyDescent="0.2">
      <c r="A1878" s="12" t="s">
        <v>59</v>
      </c>
      <c r="B1878" s="12">
        <v>2022</v>
      </c>
      <c r="C1878" s="12" t="s">
        <v>0</v>
      </c>
      <c r="D1878" s="12" t="s">
        <v>65</v>
      </c>
      <c r="E1878" s="12" t="s">
        <v>54</v>
      </c>
      <c r="F1878" s="12" t="s">
        <v>55</v>
      </c>
      <c r="G1878" s="12" t="s">
        <v>56</v>
      </c>
      <c r="H1878" s="12" t="s">
        <v>57</v>
      </c>
      <c r="I1878" s="12" t="s">
        <v>58</v>
      </c>
      <c r="J1878" s="12">
        <v>789</v>
      </c>
      <c r="K1878" s="12">
        <v>1128.27</v>
      </c>
      <c r="L1878" s="10"/>
    </row>
    <row r="1879" spans="1:12" ht="18" customHeight="1" x14ac:dyDescent="0.2">
      <c r="A1879" s="12" t="s">
        <v>59</v>
      </c>
      <c r="B1879" s="12">
        <v>2022</v>
      </c>
      <c r="C1879" s="12" t="s">
        <v>0</v>
      </c>
      <c r="D1879" s="12" t="s">
        <v>65</v>
      </c>
      <c r="E1879" s="12" t="s">
        <v>54</v>
      </c>
      <c r="F1879" s="12" t="s">
        <v>55</v>
      </c>
      <c r="G1879" s="12" t="s">
        <v>56</v>
      </c>
      <c r="H1879" s="12" t="s">
        <v>57</v>
      </c>
      <c r="I1879" s="12" t="s">
        <v>58</v>
      </c>
      <c r="J1879" s="12">
        <v>822</v>
      </c>
      <c r="K1879" s="12">
        <v>1175.46</v>
      </c>
      <c r="L1879" s="10"/>
    </row>
    <row r="1880" spans="1:12" ht="18" customHeight="1" x14ac:dyDescent="0.2">
      <c r="A1880" s="12" t="s">
        <v>59</v>
      </c>
      <c r="B1880" s="12">
        <v>2022</v>
      </c>
      <c r="C1880" s="12" t="s">
        <v>0</v>
      </c>
      <c r="D1880" s="12" t="s">
        <v>65</v>
      </c>
      <c r="E1880" s="12" t="s">
        <v>54</v>
      </c>
      <c r="F1880" s="12" t="s">
        <v>55</v>
      </c>
      <c r="G1880" s="12" t="s">
        <v>56</v>
      </c>
      <c r="H1880" s="12" t="s">
        <v>57</v>
      </c>
      <c r="I1880" s="12" t="s">
        <v>60</v>
      </c>
      <c r="J1880" s="12">
        <v>233</v>
      </c>
      <c r="K1880" s="12">
        <v>333.19</v>
      </c>
      <c r="L1880" s="10"/>
    </row>
    <row r="1881" spans="1:12" ht="18" customHeight="1" x14ac:dyDescent="0.2">
      <c r="A1881" s="12" t="s">
        <v>59</v>
      </c>
      <c r="B1881" s="12">
        <v>2022</v>
      </c>
      <c r="C1881" s="12" t="s">
        <v>0</v>
      </c>
      <c r="D1881" s="12" t="s">
        <v>65</v>
      </c>
      <c r="E1881" s="12" t="s">
        <v>54</v>
      </c>
      <c r="F1881" s="12" t="s">
        <v>55</v>
      </c>
      <c r="G1881" s="12" t="s">
        <v>56</v>
      </c>
      <c r="H1881" s="12" t="s">
        <v>57</v>
      </c>
      <c r="I1881" s="12" t="s">
        <v>60</v>
      </c>
      <c r="J1881" s="12">
        <v>227</v>
      </c>
      <c r="K1881" s="12">
        <v>324.61</v>
      </c>
      <c r="L1881" s="10"/>
    </row>
    <row r="1882" spans="1:12" ht="18" customHeight="1" x14ac:dyDescent="0.2">
      <c r="A1882" s="12" t="s">
        <v>52</v>
      </c>
      <c r="B1882" s="12">
        <v>2022</v>
      </c>
      <c r="C1882" s="12" t="s">
        <v>0</v>
      </c>
      <c r="D1882" s="12" t="s">
        <v>65</v>
      </c>
      <c r="E1882" s="12" t="s">
        <v>54</v>
      </c>
      <c r="F1882" s="12" t="s">
        <v>55</v>
      </c>
      <c r="G1882" s="12" t="s">
        <v>56</v>
      </c>
      <c r="H1882" s="12" t="s">
        <v>57</v>
      </c>
      <c r="I1882" s="12" t="s">
        <v>60</v>
      </c>
      <c r="J1882" s="12">
        <v>221</v>
      </c>
      <c r="K1882" s="12">
        <v>316.02999999999997</v>
      </c>
      <c r="L1882" s="10"/>
    </row>
    <row r="1883" spans="1:12" ht="18" customHeight="1" x14ac:dyDescent="0.2">
      <c r="A1883" s="12" t="s">
        <v>59</v>
      </c>
      <c r="B1883" s="12">
        <v>2022</v>
      </c>
      <c r="C1883" s="12" t="s">
        <v>0</v>
      </c>
      <c r="D1883" s="12" t="s">
        <v>65</v>
      </c>
      <c r="E1883" s="12" t="s">
        <v>54</v>
      </c>
      <c r="F1883" s="12" t="s">
        <v>55</v>
      </c>
      <c r="G1883" s="12" t="s">
        <v>56</v>
      </c>
      <c r="H1883" s="12" t="s">
        <v>57</v>
      </c>
      <c r="I1883" s="12" t="s">
        <v>58</v>
      </c>
      <c r="J1883" s="12">
        <v>215</v>
      </c>
      <c r="K1883" s="12">
        <v>307.45</v>
      </c>
      <c r="L1883" s="10"/>
    </row>
    <row r="1884" spans="1:12" ht="18" customHeight="1" x14ac:dyDescent="0.2">
      <c r="A1884" s="12" t="s">
        <v>61</v>
      </c>
      <c r="B1884" s="12">
        <v>2022</v>
      </c>
      <c r="C1884" s="12" t="s">
        <v>0</v>
      </c>
      <c r="D1884" s="12" t="s">
        <v>65</v>
      </c>
      <c r="E1884" s="12" t="s">
        <v>54</v>
      </c>
      <c r="F1884" s="12" t="s">
        <v>55</v>
      </c>
      <c r="G1884" s="12" t="s">
        <v>56</v>
      </c>
      <c r="H1884" s="12" t="s">
        <v>57</v>
      </c>
      <c r="I1884" s="12" t="s">
        <v>58</v>
      </c>
      <c r="J1884" s="12">
        <v>263</v>
      </c>
      <c r="K1884" s="12">
        <v>376.09000000000003</v>
      </c>
      <c r="L1884" s="10"/>
    </row>
    <row r="1885" spans="1:12" ht="18" customHeight="1" x14ac:dyDescent="0.2">
      <c r="A1885" s="12" t="s">
        <v>52</v>
      </c>
      <c r="B1885" s="12">
        <v>2022</v>
      </c>
      <c r="C1885" s="12" t="s">
        <v>6</v>
      </c>
      <c r="D1885" s="12" t="s">
        <v>65</v>
      </c>
      <c r="E1885" s="12" t="s">
        <v>54</v>
      </c>
      <c r="F1885" s="12" t="s">
        <v>55</v>
      </c>
      <c r="G1885" s="12" t="s">
        <v>56</v>
      </c>
      <c r="H1885" s="12" t="s">
        <v>57</v>
      </c>
      <c r="I1885" s="12" t="s">
        <v>60</v>
      </c>
      <c r="J1885" s="12">
        <v>134</v>
      </c>
      <c r="K1885" s="12">
        <v>191.62</v>
      </c>
      <c r="L1885" s="10"/>
    </row>
    <row r="1886" spans="1:12" ht="18" customHeight="1" x14ac:dyDescent="0.2">
      <c r="A1886" s="12" t="s">
        <v>52</v>
      </c>
      <c r="B1886" s="12">
        <v>2022</v>
      </c>
      <c r="C1886" s="12" t="s">
        <v>6</v>
      </c>
      <c r="D1886" s="12" t="s">
        <v>65</v>
      </c>
      <c r="E1886" s="12" t="s">
        <v>54</v>
      </c>
      <c r="F1886" s="12" t="s">
        <v>55</v>
      </c>
      <c r="G1886" s="12" t="s">
        <v>56</v>
      </c>
      <c r="H1886" s="12" t="s">
        <v>57</v>
      </c>
      <c r="I1886" s="12" t="s">
        <v>60</v>
      </c>
      <c r="J1886" s="12">
        <v>128</v>
      </c>
      <c r="K1886" s="12">
        <v>183.04</v>
      </c>
      <c r="L1886" s="10"/>
    </row>
    <row r="1887" spans="1:12" ht="18" customHeight="1" x14ac:dyDescent="0.2">
      <c r="A1887" s="12" t="s">
        <v>59</v>
      </c>
      <c r="B1887" s="12">
        <v>2022</v>
      </c>
      <c r="C1887" s="12" t="s">
        <v>6</v>
      </c>
      <c r="D1887" s="12" t="s">
        <v>65</v>
      </c>
      <c r="E1887" s="12" t="s">
        <v>54</v>
      </c>
      <c r="F1887" s="12" t="s">
        <v>55</v>
      </c>
      <c r="G1887" s="12" t="s">
        <v>56</v>
      </c>
      <c r="H1887" s="12" t="s">
        <v>57</v>
      </c>
      <c r="I1887" s="12" t="s">
        <v>58</v>
      </c>
      <c r="J1887" s="12">
        <v>230</v>
      </c>
      <c r="K1887" s="12">
        <v>328.9</v>
      </c>
      <c r="L1887" s="10"/>
    </row>
    <row r="1888" spans="1:12" ht="18" customHeight="1" x14ac:dyDescent="0.2">
      <c r="A1888" s="12" t="s">
        <v>59</v>
      </c>
      <c r="B1888" s="12">
        <v>2022</v>
      </c>
      <c r="C1888" s="12" t="s">
        <v>6</v>
      </c>
      <c r="D1888" s="12" t="s">
        <v>65</v>
      </c>
      <c r="E1888" s="12" t="s">
        <v>54</v>
      </c>
      <c r="F1888" s="12" t="s">
        <v>55</v>
      </c>
      <c r="G1888" s="12" t="s">
        <v>56</v>
      </c>
      <c r="H1888" s="12" t="s">
        <v>57</v>
      </c>
      <c r="I1888" s="12" t="s">
        <v>58</v>
      </c>
      <c r="J1888" s="12">
        <v>136</v>
      </c>
      <c r="K1888" s="12">
        <v>194.48</v>
      </c>
      <c r="L1888" s="10"/>
    </row>
    <row r="1889" spans="1:12" ht="18" customHeight="1" x14ac:dyDescent="0.2">
      <c r="A1889" s="12" t="s">
        <v>52</v>
      </c>
      <c r="B1889" s="12">
        <v>2022</v>
      </c>
      <c r="C1889" s="12" t="s">
        <v>6</v>
      </c>
      <c r="D1889" s="12" t="s">
        <v>65</v>
      </c>
      <c r="E1889" s="12" t="s">
        <v>54</v>
      </c>
      <c r="F1889" s="12" t="s">
        <v>55</v>
      </c>
      <c r="G1889" s="12" t="s">
        <v>56</v>
      </c>
      <c r="H1889" s="12" t="s">
        <v>57</v>
      </c>
      <c r="I1889" s="12" t="s">
        <v>58</v>
      </c>
      <c r="J1889" s="12">
        <v>130</v>
      </c>
      <c r="K1889" s="12">
        <v>185.9</v>
      </c>
      <c r="L1889" s="10"/>
    </row>
    <row r="1890" spans="1:12" ht="18" customHeight="1" x14ac:dyDescent="0.2">
      <c r="A1890" s="12" t="s">
        <v>61</v>
      </c>
      <c r="B1890" s="12">
        <v>2022</v>
      </c>
      <c r="C1890" s="12" t="s">
        <v>6</v>
      </c>
      <c r="D1890" s="12" t="s">
        <v>65</v>
      </c>
      <c r="E1890" s="12" t="s">
        <v>54</v>
      </c>
      <c r="F1890" s="12" t="s">
        <v>55</v>
      </c>
      <c r="G1890" s="12" t="s">
        <v>56</v>
      </c>
      <c r="H1890" s="12" t="s">
        <v>57</v>
      </c>
      <c r="I1890" s="12" t="s">
        <v>58</v>
      </c>
      <c r="J1890" s="12">
        <v>370</v>
      </c>
      <c r="K1890" s="12">
        <v>529.1</v>
      </c>
      <c r="L1890" s="10"/>
    </row>
    <row r="1891" spans="1:12" ht="18" customHeight="1" x14ac:dyDescent="0.2">
      <c r="A1891" s="12" t="s">
        <v>59</v>
      </c>
      <c r="B1891" s="12">
        <v>2022</v>
      </c>
      <c r="C1891" s="12" t="s">
        <v>6</v>
      </c>
      <c r="D1891" s="12" t="s">
        <v>65</v>
      </c>
      <c r="E1891" s="12" t="s">
        <v>54</v>
      </c>
      <c r="F1891" s="12" t="s">
        <v>55</v>
      </c>
      <c r="G1891" s="12" t="s">
        <v>56</v>
      </c>
      <c r="H1891" s="12" t="s">
        <v>57</v>
      </c>
      <c r="I1891" s="12" t="s">
        <v>58</v>
      </c>
      <c r="J1891" s="12">
        <v>184</v>
      </c>
      <c r="K1891" s="12">
        <v>526.24</v>
      </c>
      <c r="L1891" s="10"/>
    </row>
    <row r="1892" spans="1:12" ht="18" customHeight="1" x14ac:dyDescent="0.2">
      <c r="A1892" s="12" t="s">
        <v>59</v>
      </c>
      <c r="B1892" s="12">
        <v>2022</v>
      </c>
      <c r="C1892" s="12" t="s">
        <v>6</v>
      </c>
      <c r="D1892" s="12" t="s">
        <v>65</v>
      </c>
      <c r="E1892" s="12" t="s">
        <v>54</v>
      </c>
      <c r="F1892" s="12" t="s">
        <v>55</v>
      </c>
      <c r="G1892" s="12" t="s">
        <v>56</v>
      </c>
      <c r="H1892" s="12" t="s">
        <v>57</v>
      </c>
      <c r="I1892" s="12" t="s">
        <v>58</v>
      </c>
      <c r="J1892" s="12">
        <v>232</v>
      </c>
      <c r="K1892" s="12">
        <v>526.24</v>
      </c>
      <c r="L1892" s="10"/>
    </row>
    <row r="1893" spans="1:12" ht="18" customHeight="1" x14ac:dyDescent="0.2">
      <c r="A1893" s="12" t="s">
        <v>61</v>
      </c>
      <c r="B1893" s="12">
        <v>2022</v>
      </c>
      <c r="C1893" s="12" t="s">
        <v>6</v>
      </c>
      <c r="D1893" s="12" t="s">
        <v>65</v>
      </c>
      <c r="E1893" s="12" t="s">
        <v>54</v>
      </c>
      <c r="F1893" s="12" t="s">
        <v>55</v>
      </c>
      <c r="G1893" s="12" t="s">
        <v>56</v>
      </c>
      <c r="H1893" s="12" t="s">
        <v>57</v>
      </c>
      <c r="I1893" s="12" t="s">
        <v>58</v>
      </c>
      <c r="J1893" s="12">
        <v>1013</v>
      </c>
      <c r="K1893" s="12">
        <v>1448.59</v>
      </c>
      <c r="L1893" s="10"/>
    </row>
    <row r="1894" spans="1:12" ht="18" customHeight="1" x14ac:dyDescent="0.2">
      <c r="A1894" s="12" t="s">
        <v>62</v>
      </c>
      <c r="B1894" s="12">
        <v>2022</v>
      </c>
      <c r="C1894" s="12" t="s">
        <v>6</v>
      </c>
      <c r="D1894" s="12" t="s">
        <v>65</v>
      </c>
      <c r="E1894" s="12" t="s">
        <v>54</v>
      </c>
      <c r="F1894" s="12" t="s">
        <v>55</v>
      </c>
      <c r="G1894" s="12" t="s">
        <v>56</v>
      </c>
      <c r="H1894" s="12" t="s">
        <v>57</v>
      </c>
      <c r="I1894" s="12" t="s">
        <v>58</v>
      </c>
      <c r="J1894" s="12">
        <v>234</v>
      </c>
      <c r="K1894" s="12">
        <v>334.62</v>
      </c>
      <c r="L1894" s="10"/>
    </row>
    <row r="1895" spans="1:12" ht="18" customHeight="1" x14ac:dyDescent="0.2">
      <c r="A1895" s="12" t="s">
        <v>61</v>
      </c>
      <c r="B1895" s="12">
        <v>2022</v>
      </c>
      <c r="C1895" s="12" t="s">
        <v>6</v>
      </c>
      <c r="D1895" s="12" t="s">
        <v>65</v>
      </c>
      <c r="E1895" s="12" t="s">
        <v>54</v>
      </c>
      <c r="F1895" s="12" t="s">
        <v>55</v>
      </c>
      <c r="G1895" s="12" t="s">
        <v>56</v>
      </c>
      <c r="H1895" s="12" t="s">
        <v>57</v>
      </c>
      <c r="I1895" s="12" t="s">
        <v>58</v>
      </c>
      <c r="J1895" s="12">
        <v>183</v>
      </c>
      <c r="K1895" s="12">
        <v>261.69</v>
      </c>
      <c r="L1895" s="10"/>
    </row>
    <row r="1896" spans="1:12" ht="18" customHeight="1" x14ac:dyDescent="0.2">
      <c r="A1896" s="12" t="s">
        <v>59</v>
      </c>
      <c r="B1896" s="12">
        <v>2022</v>
      </c>
      <c r="C1896" s="12" t="s">
        <v>6</v>
      </c>
      <c r="D1896" s="12" t="s">
        <v>65</v>
      </c>
      <c r="E1896" s="12" t="s">
        <v>54</v>
      </c>
      <c r="F1896" s="12" t="s">
        <v>55</v>
      </c>
      <c r="G1896" s="12" t="s">
        <v>56</v>
      </c>
      <c r="H1896" s="12" t="s">
        <v>57</v>
      </c>
      <c r="I1896" s="12" t="s">
        <v>58</v>
      </c>
      <c r="J1896" s="12">
        <v>231</v>
      </c>
      <c r="K1896" s="12">
        <v>330.33</v>
      </c>
      <c r="L1896" s="10"/>
    </row>
    <row r="1897" spans="1:12" ht="18" customHeight="1" x14ac:dyDescent="0.2">
      <c r="A1897" s="12" t="s">
        <v>61</v>
      </c>
      <c r="B1897" s="12">
        <v>2022</v>
      </c>
      <c r="C1897" s="12" t="s">
        <v>6</v>
      </c>
      <c r="D1897" s="12" t="s">
        <v>65</v>
      </c>
      <c r="E1897" s="12" t="s">
        <v>54</v>
      </c>
      <c r="F1897" s="12" t="s">
        <v>55</v>
      </c>
      <c r="G1897" s="12" t="s">
        <v>56</v>
      </c>
      <c r="H1897" s="12" t="s">
        <v>57</v>
      </c>
      <c r="I1897" s="12" t="s">
        <v>58</v>
      </c>
      <c r="J1897" s="12">
        <v>133</v>
      </c>
      <c r="K1897" s="12">
        <v>190.19</v>
      </c>
      <c r="L1897" s="10"/>
    </row>
    <row r="1898" spans="1:12" ht="18" customHeight="1" x14ac:dyDescent="0.2">
      <c r="A1898" s="12" t="s">
        <v>59</v>
      </c>
      <c r="B1898" s="12">
        <v>2022</v>
      </c>
      <c r="C1898" s="12" t="s">
        <v>6</v>
      </c>
      <c r="D1898" s="12" t="s">
        <v>65</v>
      </c>
      <c r="E1898" s="12" t="s">
        <v>54</v>
      </c>
      <c r="F1898" s="12" t="s">
        <v>55</v>
      </c>
      <c r="G1898" s="12" t="s">
        <v>56</v>
      </c>
      <c r="H1898" s="12" t="s">
        <v>57</v>
      </c>
      <c r="I1898" s="12" t="s">
        <v>58</v>
      </c>
      <c r="J1898" s="12">
        <v>127</v>
      </c>
      <c r="K1898" s="12">
        <v>181.61</v>
      </c>
      <c r="L1898" s="10"/>
    </row>
    <row r="1899" spans="1:12" ht="18" customHeight="1" x14ac:dyDescent="0.2">
      <c r="A1899" s="12" t="s">
        <v>59</v>
      </c>
      <c r="B1899" s="12">
        <v>2022</v>
      </c>
      <c r="C1899" s="12" t="s">
        <v>6</v>
      </c>
      <c r="D1899" s="12" t="s">
        <v>65</v>
      </c>
      <c r="E1899" s="12" t="s">
        <v>54</v>
      </c>
      <c r="F1899" s="12" t="s">
        <v>55</v>
      </c>
      <c r="G1899" s="12" t="s">
        <v>56</v>
      </c>
      <c r="H1899" s="12" t="s">
        <v>57</v>
      </c>
      <c r="I1899" s="12" t="s">
        <v>58</v>
      </c>
      <c r="J1899" s="12">
        <v>794</v>
      </c>
      <c r="K1899" s="12">
        <v>1135.42</v>
      </c>
      <c r="L1899" s="10"/>
    </row>
    <row r="1900" spans="1:12" ht="18" customHeight="1" x14ac:dyDescent="0.2">
      <c r="A1900" s="12" t="s">
        <v>59</v>
      </c>
      <c r="B1900" s="12">
        <v>2022</v>
      </c>
      <c r="C1900" s="12" t="s">
        <v>6</v>
      </c>
      <c r="D1900" s="12" t="s">
        <v>65</v>
      </c>
      <c r="E1900" s="12" t="s">
        <v>54</v>
      </c>
      <c r="F1900" s="12" t="s">
        <v>55</v>
      </c>
      <c r="G1900" s="12" t="s">
        <v>56</v>
      </c>
      <c r="H1900" s="12" t="s">
        <v>57</v>
      </c>
      <c r="I1900" s="12" t="s">
        <v>60</v>
      </c>
      <c r="J1900" s="12">
        <v>137</v>
      </c>
      <c r="K1900" s="12">
        <v>195.91</v>
      </c>
      <c r="L1900" s="10"/>
    </row>
    <row r="1901" spans="1:12" ht="18" customHeight="1" x14ac:dyDescent="0.2">
      <c r="A1901" s="12" t="s">
        <v>52</v>
      </c>
      <c r="B1901" s="12">
        <v>2022</v>
      </c>
      <c r="C1901" s="12" t="s">
        <v>6</v>
      </c>
      <c r="D1901" s="12" t="s">
        <v>65</v>
      </c>
      <c r="E1901" s="12" t="s">
        <v>54</v>
      </c>
      <c r="F1901" s="12" t="s">
        <v>55</v>
      </c>
      <c r="G1901" s="12" t="s">
        <v>56</v>
      </c>
      <c r="H1901" s="12" t="s">
        <v>57</v>
      </c>
      <c r="I1901" s="12" t="s">
        <v>60</v>
      </c>
      <c r="J1901" s="12">
        <v>131</v>
      </c>
      <c r="K1901" s="12">
        <v>187.32999999999998</v>
      </c>
      <c r="L1901" s="10"/>
    </row>
    <row r="1902" spans="1:12" ht="18" customHeight="1" x14ac:dyDescent="0.2">
      <c r="A1902" s="12" t="s">
        <v>52</v>
      </c>
      <c r="B1902" s="12">
        <v>2022</v>
      </c>
      <c r="C1902" s="12" t="s">
        <v>6</v>
      </c>
      <c r="D1902" s="12" t="s">
        <v>65</v>
      </c>
      <c r="E1902" s="12" t="s">
        <v>54</v>
      </c>
      <c r="F1902" s="12" t="s">
        <v>55</v>
      </c>
      <c r="G1902" s="12" t="s">
        <v>56</v>
      </c>
      <c r="H1902" s="12" t="s">
        <v>57</v>
      </c>
      <c r="I1902" s="12" t="s">
        <v>60</v>
      </c>
      <c r="J1902" s="12">
        <v>371</v>
      </c>
      <c r="K1902" s="12">
        <v>530.53</v>
      </c>
      <c r="L1902" s="10"/>
    </row>
    <row r="1903" spans="1:12" ht="18" customHeight="1" x14ac:dyDescent="0.2">
      <c r="A1903" s="12" t="s">
        <v>52</v>
      </c>
      <c r="B1903" s="12">
        <v>2022</v>
      </c>
      <c r="C1903" s="12" t="s">
        <v>6</v>
      </c>
      <c r="D1903" s="12" t="s">
        <v>65</v>
      </c>
      <c r="E1903" s="12" t="s">
        <v>54</v>
      </c>
      <c r="F1903" s="12" t="s">
        <v>55</v>
      </c>
      <c r="G1903" s="12" t="s">
        <v>56</v>
      </c>
      <c r="H1903" s="12" t="s">
        <v>57</v>
      </c>
      <c r="I1903" s="12" t="s">
        <v>58</v>
      </c>
      <c r="J1903" s="12">
        <v>185</v>
      </c>
      <c r="K1903" s="12">
        <v>264.55</v>
      </c>
      <c r="L1903" s="10"/>
    </row>
    <row r="1904" spans="1:12" ht="18" customHeight="1" x14ac:dyDescent="0.2">
      <c r="A1904" s="12" t="s">
        <v>59</v>
      </c>
      <c r="B1904" s="12">
        <v>2022</v>
      </c>
      <c r="C1904" s="12" t="s">
        <v>6</v>
      </c>
      <c r="D1904" s="12" t="s">
        <v>65</v>
      </c>
      <c r="E1904" s="12" t="s">
        <v>54</v>
      </c>
      <c r="F1904" s="12" t="s">
        <v>55</v>
      </c>
      <c r="G1904" s="12" t="s">
        <v>56</v>
      </c>
      <c r="H1904" s="12" t="s">
        <v>57</v>
      </c>
      <c r="I1904" s="12" t="s">
        <v>58</v>
      </c>
      <c r="J1904" s="12">
        <v>233</v>
      </c>
      <c r="K1904" s="12">
        <v>333.19</v>
      </c>
      <c r="L1904" s="10"/>
    </row>
    <row r="1905" spans="1:12" ht="18" customHeight="1" x14ac:dyDescent="0.2">
      <c r="A1905" s="12" t="s">
        <v>59</v>
      </c>
      <c r="B1905" s="12">
        <v>2022</v>
      </c>
      <c r="C1905" s="12" t="s">
        <v>5</v>
      </c>
      <c r="D1905" s="12" t="s">
        <v>65</v>
      </c>
      <c r="E1905" s="12" t="s">
        <v>54</v>
      </c>
      <c r="F1905" s="12" t="s">
        <v>55</v>
      </c>
      <c r="G1905" s="12" t="s">
        <v>56</v>
      </c>
      <c r="H1905" s="12" t="s">
        <v>57</v>
      </c>
      <c r="I1905" s="12" t="s">
        <v>60</v>
      </c>
      <c r="J1905" s="12">
        <v>152</v>
      </c>
      <c r="K1905" s="12">
        <v>217.36</v>
      </c>
      <c r="L1905" s="10"/>
    </row>
    <row r="1906" spans="1:12" ht="18" customHeight="1" x14ac:dyDescent="0.2">
      <c r="A1906" s="12" t="s">
        <v>59</v>
      </c>
      <c r="B1906" s="12">
        <v>2022</v>
      </c>
      <c r="C1906" s="12" t="s">
        <v>5</v>
      </c>
      <c r="D1906" s="12" t="s">
        <v>65</v>
      </c>
      <c r="E1906" s="12" t="s">
        <v>54</v>
      </c>
      <c r="F1906" s="12" t="s">
        <v>55</v>
      </c>
      <c r="G1906" s="12" t="s">
        <v>56</v>
      </c>
      <c r="H1906" s="12" t="s">
        <v>57</v>
      </c>
      <c r="I1906" s="12" t="s">
        <v>60</v>
      </c>
      <c r="J1906" s="12">
        <v>146</v>
      </c>
      <c r="K1906" s="12">
        <v>208.78</v>
      </c>
      <c r="L1906" s="10"/>
    </row>
    <row r="1907" spans="1:12" ht="18" customHeight="1" x14ac:dyDescent="0.2">
      <c r="A1907" s="12" t="s">
        <v>59</v>
      </c>
      <c r="B1907" s="12">
        <v>2022</v>
      </c>
      <c r="C1907" s="12" t="s">
        <v>5</v>
      </c>
      <c r="D1907" s="12" t="s">
        <v>65</v>
      </c>
      <c r="E1907" s="12" t="s">
        <v>54</v>
      </c>
      <c r="F1907" s="12" t="s">
        <v>55</v>
      </c>
      <c r="G1907" s="12" t="s">
        <v>56</v>
      </c>
      <c r="H1907" s="12" t="s">
        <v>57</v>
      </c>
      <c r="I1907" s="12" t="s">
        <v>60</v>
      </c>
      <c r="J1907" s="12">
        <v>140</v>
      </c>
      <c r="K1907" s="12">
        <v>200.2</v>
      </c>
      <c r="L1907" s="10"/>
    </row>
    <row r="1908" spans="1:12" ht="18" customHeight="1" x14ac:dyDescent="0.2">
      <c r="A1908" s="12" t="s">
        <v>63</v>
      </c>
      <c r="B1908" s="12">
        <v>2022</v>
      </c>
      <c r="C1908" s="12" t="s">
        <v>5</v>
      </c>
      <c r="D1908" s="12" t="s">
        <v>65</v>
      </c>
      <c r="E1908" s="12" t="s">
        <v>54</v>
      </c>
      <c r="F1908" s="12" t="s">
        <v>55</v>
      </c>
      <c r="G1908" s="12" t="s">
        <v>56</v>
      </c>
      <c r="H1908" s="12" t="s">
        <v>57</v>
      </c>
      <c r="I1908" s="12" t="s">
        <v>58</v>
      </c>
      <c r="J1908" s="12">
        <v>188</v>
      </c>
      <c r="K1908" s="12">
        <v>268.84000000000003</v>
      </c>
      <c r="L1908" s="10"/>
    </row>
    <row r="1909" spans="1:12" ht="18" customHeight="1" x14ac:dyDescent="0.2">
      <c r="A1909" s="12" t="s">
        <v>52</v>
      </c>
      <c r="B1909" s="12">
        <v>2022</v>
      </c>
      <c r="C1909" s="12" t="s">
        <v>5</v>
      </c>
      <c r="D1909" s="12" t="s">
        <v>65</v>
      </c>
      <c r="E1909" s="12" t="s">
        <v>54</v>
      </c>
      <c r="F1909" s="12" t="s">
        <v>55</v>
      </c>
      <c r="G1909" s="12" t="s">
        <v>56</v>
      </c>
      <c r="H1909" s="12" t="s">
        <v>57</v>
      </c>
      <c r="I1909" s="12" t="s">
        <v>58</v>
      </c>
      <c r="J1909" s="12">
        <v>236</v>
      </c>
      <c r="K1909" s="12">
        <v>337.48</v>
      </c>
      <c r="L1909" s="10"/>
    </row>
    <row r="1910" spans="1:12" ht="18" customHeight="1" x14ac:dyDescent="0.2">
      <c r="A1910" s="12" t="s">
        <v>59</v>
      </c>
      <c r="B1910" s="12">
        <v>2022</v>
      </c>
      <c r="C1910" s="12" t="s">
        <v>5</v>
      </c>
      <c r="D1910" s="12" t="s">
        <v>65</v>
      </c>
      <c r="E1910" s="12" t="s">
        <v>54</v>
      </c>
      <c r="F1910" s="12" t="s">
        <v>55</v>
      </c>
      <c r="G1910" s="12" t="s">
        <v>56</v>
      </c>
      <c r="H1910" s="12" t="s">
        <v>57</v>
      </c>
      <c r="I1910" s="12" t="s">
        <v>58</v>
      </c>
      <c r="J1910" s="12">
        <v>154</v>
      </c>
      <c r="K1910" s="12">
        <v>220.22</v>
      </c>
      <c r="L1910" s="10"/>
    </row>
    <row r="1911" spans="1:12" ht="18" customHeight="1" x14ac:dyDescent="0.2">
      <c r="A1911" s="12" t="s">
        <v>52</v>
      </c>
      <c r="B1911" s="12">
        <v>2022</v>
      </c>
      <c r="C1911" s="12" t="s">
        <v>5</v>
      </c>
      <c r="D1911" s="12" t="s">
        <v>65</v>
      </c>
      <c r="E1911" s="12" t="s">
        <v>54</v>
      </c>
      <c r="F1911" s="12" t="s">
        <v>55</v>
      </c>
      <c r="G1911" s="12" t="s">
        <v>56</v>
      </c>
      <c r="H1911" s="12" t="s">
        <v>57</v>
      </c>
      <c r="I1911" s="12" t="s">
        <v>58</v>
      </c>
      <c r="J1911" s="12">
        <v>148</v>
      </c>
      <c r="K1911" s="12">
        <v>211.64</v>
      </c>
      <c r="L1911" s="10"/>
    </row>
    <row r="1912" spans="1:12" ht="18" customHeight="1" x14ac:dyDescent="0.2">
      <c r="A1912" s="12" t="s">
        <v>61</v>
      </c>
      <c r="B1912" s="12">
        <v>2022</v>
      </c>
      <c r="C1912" s="12" t="s">
        <v>5</v>
      </c>
      <c r="D1912" s="12" t="s">
        <v>65</v>
      </c>
      <c r="E1912" s="12" t="s">
        <v>54</v>
      </c>
      <c r="F1912" s="12" t="s">
        <v>55</v>
      </c>
      <c r="G1912" s="12" t="s">
        <v>56</v>
      </c>
      <c r="H1912" s="12" t="s">
        <v>57</v>
      </c>
      <c r="I1912" s="12" t="s">
        <v>58</v>
      </c>
      <c r="J1912" s="12">
        <v>142</v>
      </c>
      <c r="K1912" s="12">
        <v>203.06</v>
      </c>
      <c r="L1912" s="10"/>
    </row>
    <row r="1913" spans="1:12" ht="18" customHeight="1" x14ac:dyDescent="0.2">
      <c r="A1913" s="12" t="s">
        <v>52</v>
      </c>
      <c r="B1913" s="12">
        <v>2022</v>
      </c>
      <c r="C1913" s="12" t="s">
        <v>5</v>
      </c>
      <c r="D1913" s="12" t="s">
        <v>65</v>
      </c>
      <c r="E1913" s="12" t="s">
        <v>54</v>
      </c>
      <c r="F1913" s="12" t="s">
        <v>55</v>
      </c>
      <c r="G1913" s="12" t="s">
        <v>56</v>
      </c>
      <c r="H1913" s="12" t="s">
        <v>57</v>
      </c>
      <c r="I1913" s="12" t="s">
        <v>58</v>
      </c>
      <c r="J1913" s="12">
        <v>190</v>
      </c>
      <c r="K1913" s="12">
        <v>526.24</v>
      </c>
      <c r="L1913" s="10"/>
    </row>
    <row r="1914" spans="1:12" ht="18" customHeight="1" x14ac:dyDescent="0.2">
      <c r="A1914" s="12" t="s">
        <v>62</v>
      </c>
      <c r="B1914" s="12">
        <v>2022</v>
      </c>
      <c r="C1914" s="12" t="s">
        <v>5</v>
      </c>
      <c r="D1914" s="12" t="s">
        <v>65</v>
      </c>
      <c r="E1914" s="12" t="s">
        <v>54</v>
      </c>
      <c r="F1914" s="12" t="s">
        <v>55</v>
      </c>
      <c r="G1914" s="12" t="s">
        <v>56</v>
      </c>
      <c r="H1914" s="12" t="s">
        <v>57</v>
      </c>
      <c r="I1914" s="12" t="s">
        <v>58</v>
      </c>
      <c r="J1914" s="12">
        <v>238</v>
      </c>
      <c r="K1914" s="12">
        <v>526.24</v>
      </c>
      <c r="L1914" s="10"/>
    </row>
    <row r="1915" spans="1:12" ht="18" customHeight="1" x14ac:dyDescent="0.2">
      <c r="A1915" s="12" t="s">
        <v>61</v>
      </c>
      <c r="B1915" s="12">
        <v>2022</v>
      </c>
      <c r="C1915" s="12" t="s">
        <v>5</v>
      </c>
      <c r="D1915" s="12" t="s">
        <v>65</v>
      </c>
      <c r="E1915" s="12" t="s">
        <v>54</v>
      </c>
      <c r="F1915" s="12" t="s">
        <v>55</v>
      </c>
      <c r="G1915" s="12" t="s">
        <v>56</v>
      </c>
      <c r="H1915" s="12" t="s">
        <v>57</v>
      </c>
      <c r="I1915" s="12" t="s">
        <v>58</v>
      </c>
      <c r="J1915" s="12">
        <v>1012</v>
      </c>
      <c r="K1915" s="12">
        <v>1447.1599999999999</v>
      </c>
      <c r="L1915" s="10"/>
    </row>
    <row r="1916" spans="1:12" ht="18" customHeight="1" x14ac:dyDescent="0.2">
      <c r="A1916" s="12" t="s">
        <v>61</v>
      </c>
      <c r="B1916" s="12">
        <v>2022</v>
      </c>
      <c r="C1916" s="12" t="s">
        <v>5</v>
      </c>
      <c r="D1916" s="12" t="s">
        <v>65</v>
      </c>
      <c r="E1916" s="12" t="s">
        <v>54</v>
      </c>
      <c r="F1916" s="12" t="s">
        <v>55</v>
      </c>
      <c r="G1916" s="12" t="s">
        <v>56</v>
      </c>
      <c r="H1916" s="12" t="s">
        <v>57</v>
      </c>
      <c r="I1916" s="12" t="s">
        <v>58</v>
      </c>
      <c r="J1916" s="12">
        <v>189</v>
      </c>
      <c r="K1916" s="12">
        <v>270.27</v>
      </c>
      <c r="L1916" s="10"/>
    </row>
    <row r="1917" spans="1:12" ht="18" customHeight="1" x14ac:dyDescent="0.2">
      <c r="A1917" s="12" t="s">
        <v>59</v>
      </c>
      <c r="B1917" s="12">
        <v>2022</v>
      </c>
      <c r="C1917" s="12" t="s">
        <v>5</v>
      </c>
      <c r="D1917" s="12" t="s">
        <v>65</v>
      </c>
      <c r="E1917" s="12" t="s">
        <v>54</v>
      </c>
      <c r="F1917" s="12" t="s">
        <v>55</v>
      </c>
      <c r="G1917" s="12" t="s">
        <v>56</v>
      </c>
      <c r="H1917" s="12" t="s">
        <v>57</v>
      </c>
      <c r="I1917" s="12" t="s">
        <v>58</v>
      </c>
      <c r="J1917" s="12">
        <v>237</v>
      </c>
      <c r="K1917" s="12">
        <v>338.90999999999997</v>
      </c>
      <c r="L1917" s="10"/>
    </row>
    <row r="1918" spans="1:12" ht="18" customHeight="1" x14ac:dyDescent="0.2">
      <c r="A1918" s="12" t="s">
        <v>61</v>
      </c>
      <c r="B1918" s="12">
        <v>2022</v>
      </c>
      <c r="C1918" s="12" t="s">
        <v>5</v>
      </c>
      <c r="D1918" s="12" t="s">
        <v>65</v>
      </c>
      <c r="E1918" s="12" t="s">
        <v>54</v>
      </c>
      <c r="F1918" s="12" t="s">
        <v>55</v>
      </c>
      <c r="G1918" s="12" t="s">
        <v>56</v>
      </c>
      <c r="H1918" s="12" t="s">
        <v>57</v>
      </c>
      <c r="I1918" s="12" t="s">
        <v>58</v>
      </c>
      <c r="J1918" s="12">
        <v>151</v>
      </c>
      <c r="K1918" s="12">
        <v>215.93</v>
      </c>
      <c r="L1918" s="10"/>
    </row>
    <row r="1919" spans="1:12" ht="18" customHeight="1" x14ac:dyDescent="0.2">
      <c r="A1919" s="12" t="s">
        <v>52</v>
      </c>
      <c r="B1919" s="12">
        <v>2022</v>
      </c>
      <c r="C1919" s="12" t="s">
        <v>5</v>
      </c>
      <c r="D1919" s="12" t="s">
        <v>65</v>
      </c>
      <c r="E1919" s="12" t="s">
        <v>54</v>
      </c>
      <c r="F1919" s="12" t="s">
        <v>55</v>
      </c>
      <c r="G1919" s="12" t="s">
        <v>56</v>
      </c>
      <c r="H1919" s="12" t="s">
        <v>57</v>
      </c>
      <c r="I1919" s="12" t="s">
        <v>58</v>
      </c>
      <c r="J1919" s="12">
        <v>145</v>
      </c>
      <c r="K1919" s="12">
        <v>207.35</v>
      </c>
      <c r="L1919" s="10"/>
    </row>
    <row r="1920" spans="1:12" ht="18" customHeight="1" x14ac:dyDescent="0.2">
      <c r="A1920" s="12" t="s">
        <v>63</v>
      </c>
      <c r="B1920" s="12">
        <v>2022</v>
      </c>
      <c r="C1920" s="12" t="s">
        <v>5</v>
      </c>
      <c r="D1920" s="12" t="s">
        <v>65</v>
      </c>
      <c r="E1920" s="12" t="s">
        <v>54</v>
      </c>
      <c r="F1920" s="12" t="s">
        <v>55</v>
      </c>
      <c r="G1920" s="12" t="s">
        <v>56</v>
      </c>
      <c r="H1920" s="12" t="s">
        <v>57</v>
      </c>
      <c r="I1920" s="12" t="s">
        <v>58</v>
      </c>
      <c r="J1920" s="12">
        <v>139</v>
      </c>
      <c r="K1920" s="12">
        <v>198.76999999999998</v>
      </c>
      <c r="L1920" s="10"/>
    </row>
    <row r="1921" spans="1:12" ht="18" customHeight="1" x14ac:dyDescent="0.2">
      <c r="A1921" s="12" t="s">
        <v>59</v>
      </c>
      <c r="B1921" s="12">
        <v>2022</v>
      </c>
      <c r="C1921" s="12" t="s">
        <v>5</v>
      </c>
      <c r="D1921" s="12" t="s">
        <v>65</v>
      </c>
      <c r="E1921" s="12" t="s">
        <v>54</v>
      </c>
      <c r="F1921" s="12" t="s">
        <v>55</v>
      </c>
      <c r="G1921" s="12" t="s">
        <v>56</v>
      </c>
      <c r="H1921" s="12" t="s">
        <v>57</v>
      </c>
      <c r="I1921" s="12" t="s">
        <v>58</v>
      </c>
      <c r="J1921" s="12">
        <v>793</v>
      </c>
      <c r="K1921" s="12">
        <v>1133.99</v>
      </c>
      <c r="L1921" s="10"/>
    </row>
    <row r="1922" spans="1:12" ht="18" customHeight="1" x14ac:dyDescent="0.2">
      <c r="A1922" s="12" t="s">
        <v>59</v>
      </c>
      <c r="B1922" s="12">
        <v>2022</v>
      </c>
      <c r="C1922" s="12" t="s">
        <v>5</v>
      </c>
      <c r="D1922" s="12" t="s">
        <v>65</v>
      </c>
      <c r="E1922" s="12" t="s">
        <v>54</v>
      </c>
      <c r="F1922" s="12" t="s">
        <v>55</v>
      </c>
      <c r="G1922" s="12" t="s">
        <v>56</v>
      </c>
      <c r="H1922" s="12" t="s">
        <v>57</v>
      </c>
      <c r="I1922" s="12" t="s">
        <v>58</v>
      </c>
      <c r="J1922" s="12">
        <v>827</v>
      </c>
      <c r="K1922" s="12">
        <v>1182.6100000000001</v>
      </c>
      <c r="L1922" s="10"/>
    </row>
    <row r="1923" spans="1:12" ht="18" customHeight="1" x14ac:dyDescent="0.2">
      <c r="A1923" s="12" t="s">
        <v>63</v>
      </c>
      <c r="B1923" s="12">
        <v>2022</v>
      </c>
      <c r="C1923" s="12" t="s">
        <v>5</v>
      </c>
      <c r="D1923" s="12" t="s">
        <v>65</v>
      </c>
      <c r="E1923" s="12" t="s">
        <v>54</v>
      </c>
      <c r="F1923" s="12" t="s">
        <v>55</v>
      </c>
      <c r="G1923" s="12" t="s">
        <v>56</v>
      </c>
      <c r="H1923" s="12" t="s">
        <v>57</v>
      </c>
      <c r="I1923" s="12" t="s">
        <v>60</v>
      </c>
      <c r="J1923" s="12">
        <v>149</v>
      </c>
      <c r="K1923" s="12">
        <v>213.07</v>
      </c>
      <c r="L1923" s="10"/>
    </row>
    <row r="1924" spans="1:12" ht="18" customHeight="1" x14ac:dyDescent="0.2">
      <c r="A1924" s="12" t="s">
        <v>52</v>
      </c>
      <c r="B1924" s="12">
        <v>2022</v>
      </c>
      <c r="C1924" s="12" t="s">
        <v>5</v>
      </c>
      <c r="D1924" s="12" t="s">
        <v>65</v>
      </c>
      <c r="E1924" s="12" t="s">
        <v>54</v>
      </c>
      <c r="F1924" s="12" t="s">
        <v>55</v>
      </c>
      <c r="G1924" s="12" t="s">
        <v>56</v>
      </c>
      <c r="H1924" s="12" t="s">
        <v>57</v>
      </c>
      <c r="I1924" s="12" t="s">
        <v>60</v>
      </c>
      <c r="J1924" s="12">
        <v>143</v>
      </c>
      <c r="K1924" s="12">
        <v>204.49</v>
      </c>
      <c r="L1924" s="10"/>
    </row>
    <row r="1925" spans="1:12" ht="18" customHeight="1" x14ac:dyDescent="0.2">
      <c r="A1925" s="12" t="s">
        <v>52</v>
      </c>
      <c r="B1925" s="12">
        <v>2022</v>
      </c>
      <c r="C1925" s="12" t="s">
        <v>5</v>
      </c>
      <c r="D1925" s="12" t="s">
        <v>65</v>
      </c>
      <c r="E1925" s="12" t="s">
        <v>54</v>
      </c>
      <c r="F1925" s="12" t="s">
        <v>55</v>
      </c>
      <c r="G1925" s="12" t="s">
        <v>56</v>
      </c>
      <c r="H1925" s="12" t="s">
        <v>57</v>
      </c>
      <c r="I1925" s="12" t="s">
        <v>58</v>
      </c>
      <c r="J1925" s="12">
        <v>191</v>
      </c>
      <c r="K1925" s="12">
        <v>273.13</v>
      </c>
      <c r="L1925" s="10"/>
    </row>
    <row r="1926" spans="1:12" ht="18" customHeight="1" x14ac:dyDescent="0.2">
      <c r="A1926" s="12" t="s">
        <v>59</v>
      </c>
      <c r="B1926" s="12">
        <v>2022</v>
      </c>
      <c r="C1926" s="12" t="s">
        <v>5</v>
      </c>
      <c r="D1926" s="12" t="s">
        <v>65</v>
      </c>
      <c r="E1926" s="12" t="s">
        <v>54</v>
      </c>
      <c r="F1926" s="12" t="s">
        <v>55</v>
      </c>
      <c r="G1926" s="12" t="s">
        <v>56</v>
      </c>
      <c r="H1926" s="12" t="s">
        <v>57</v>
      </c>
      <c r="I1926" s="12" t="s">
        <v>58</v>
      </c>
      <c r="J1926" s="12">
        <v>239</v>
      </c>
      <c r="K1926" s="12">
        <v>341.77</v>
      </c>
      <c r="L1926" s="10"/>
    </row>
    <row r="1927" spans="1:12" ht="18" customHeight="1" x14ac:dyDescent="0.2">
      <c r="A1927" s="12" t="s">
        <v>59</v>
      </c>
      <c r="B1927" s="12">
        <v>2022</v>
      </c>
      <c r="C1927" s="12" t="s">
        <v>2</v>
      </c>
      <c r="D1927" s="12" t="s">
        <v>65</v>
      </c>
      <c r="E1927" s="12" t="s">
        <v>54</v>
      </c>
      <c r="F1927" s="12" t="s">
        <v>55</v>
      </c>
      <c r="G1927" s="12" t="s">
        <v>56</v>
      </c>
      <c r="H1927" s="12" t="s">
        <v>57</v>
      </c>
      <c r="I1927" s="12" t="s">
        <v>60</v>
      </c>
      <c r="J1927" s="12">
        <v>200</v>
      </c>
      <c r="K1927" s="12">
        <v>286</v>
      </c>
      <c r="L1927" s="10"/>
    </row>
    <row r="1928" spans="1:12" ht="18" customHeight="1" x14ac:dyDescent="0.2">
      <c r="A1928" s="12" t="s">
        <v>59</v>
      </c>
      <c r="B1928" s="12">
        <v>2022</v>
      </c>
      <c r="C1928" s="12" t="s">
        <v>2</v>
      </c>
      <c r="D1928" s="12" t="s">
        <v>65</v>
      </c>
      <c r="E1928" s="12" t="s">
        <v>54</v>
      </c>
      <c r="F1928" s="12" t="s">
        <v>55</v>
      </c>
      <c r="G1928" s="12" t="s">
        <v>56</v>
      </c>
      <c r="H1928" s="12" t="s">
        <v>57</v>
      </c>
      <c r="I1928" s="12" t="s">
        <v>60</v>
      </c>
      <c r="J1928" s="12">
        <v>194</v>
      </c>
      <c r="K1928" s="12">
        <v>277.42</v>
      </c>
      <c r="L1928" s="10"/>
    </row>
    <row r="1929" spans="1:12" ht="18" customHeight="1" x14ac:dyDescent="0.2">
      <c r="A1929" s="12" t="s">
        <v>52</v>
      </c>
      <c r="B1929" s="12">
        <v>2022</v>
      </c>
      <c r="C1929" s="12" t="s">
        <v>2</v>
      </c>
      <c r="D1929" s="12" t="s">
        <v>65</v>
      </c>
      <c r="E1929" s="12" t="s">
        <v>54</v>
      </c>
      <c r="F1929" s="12" t="s">
        <v>55</v>
      </c>
      <c r="G1929" s="12" t="s">
        <v>56</v>
      </c>
      <c r="H1929" s="12" t="s">
        <v>57</v>
      </c>
      <c r="I1929" s="12" t="s">
        <v>60</v>
      </c>
      <c r="J1929" s="12">
        <v>188</v>
      </c>
      <c r="K1929" s="12">
        <v>268.84000000000003</v>
      </c>
      <c r="L1929" s="10"/>
    </row>
    <row r="1930" spans="1:12" ht="18" customHeight="1" x14ac:dyDescent="0.2">
      <c r="A1930" s="12" t="s">
        <v>59</v>
      </c>
      <c r="B1930" s="12">
        <v>2022</v>
      </c>
      <c r="C1930" s="12" t="s">
        <v>2</v>
      </c>
      <c r="D1930" s="12" t="s">
        <v>65</v>
      </c>
      <c r="E1930" s="12" t="s">
        <v>54</v>
      </c>
      <c r="F1930" s="12" t="s">
        <v>55</v>
      </c>
      <c r="G1930" s="12" t="s">
        <v>56</v>
      </c>
      <c r="H1930" s="12" t="s">
        <v>57</v>
      </c>
      <c r="I1930" s="12" t="s">
        <v>58</v>
      </c>
      <c r="J1930" s="12">
        <v>206</v>
      </c>
      <c r="K1930" s="12">
        <v>294.58</v>
      </c>
      <c r="L1930" s="10"/>
    </row>
    <row r="1931" spans="1:12" ht="18" customHeight="1" x14ac:dyDescent="0.2">
      <c r="A1931" s="12" t="s">
        <v>52</v>
      </c>
      <c r="B1931" s="12">
        <v>2022</v>
      </c>
      <c r="C1931" s="12" t="s">
        <v>2</v>
      </c>
      <c r="D1931" s="12" t="s">
        <v>65</v>
      </c>
      <c r="E1931" s="12" t="s">
        <v>54</v>
      </c>
      <c r="F1931" s="12" t="s">
        <v>55</v>
      </c>
      <c r="G1931" s="12" t="s">
        <v>56</v>
      </c>
      <c r="H1931" s="12" t="s">
        <v>57</v>
      </c>
      <c r="I1931" s="12" t="s">
        <v>58</v>
      </c>
      <c r="J1931" s="12">
        <v>254</v>
      </c>
      <c r="K1931" s="12">
        <v>363.22</v>
      </c>
      <c r="L1931" s="10"/>
    </row>
    <row r="1932" spans="1:12" ht="18" customHeight="1" x14ac:dyDescent="0.2">
      <c r="A1932" s="12" t="s">
        <v>62</v>
      </c>
      <c r="B1932" s="12">
        <v>2022</v>
      </c>
      <c r="C1932" s="12" t="s">
        <v>2</v>
      </c>
      <c r="D1932" s="12" t="s">
        <v>65</v>
      </c>
      <c r="E1932" s="12" t="s">
        <v>54</v>
      </c>
      <c r="F1932" s="12" t="s">
        <v>55</v>
      </c>
      <c r="G1932" s="12" t="s">
        <v>56</v>
      </c>
      <c r="H1932" s="12" t="s">
        <v>57</v>
      </c>
      <c r="I1932" s="12" t="s">
        <v>58</v>
      </c>
      <c r="J1932" s="12">
        <v>202</v>
      </c>
      <c r="K1932" s="12">
        <v>288.86</v>
      </c>
      <c r="L1932" s="10"/>
    </row>
    <row r="1933" spans="1:12" ht="18" customHeight="1" x14ac:dyDescent="0.2">
      <c r="A1933" s="12" t="s">
        <v>59</v>
      </c>
      <c r="B1933" s="12">
        <v>2022</v>
      </c>
      <c r="C1933" s="12" t="s">
        <v>2</v>
      </c>
      <c r="D1933" s="12" t="s">
        <v>65</v>
      </c>
      <c r="E1933" s="12" t="s">
        <v>54</v>
      </c>
      <c r="F1933" s="12" t="s">
        <v>55</v>
      </c>
      <c r="G1933" s="12" t="s">
        <v>56</v>
      </c>
      <c r="H1933" s="12" t="s">
        <v>57</v>
      </c>
      <c r="I1933" s="12" t="s">
        <v>58</v>
      </c>
      <c r="J1933" s="12">
        <v>196</v>
      </c>
      <c r="K1933" s="12">
        <v>280.27999999999997</v>
      </c>
      <c r="L1933" s="10"/>
    </row>
    <row r="1934" spans="1:12" ht="18" customHeight="1" x14ac:dyDescent="0.2">
      <c r="A1934" s="12" t="s">
        <v>59</v>
      </c>
      <c r="B1934" s="12">
        <v>2022</v>
      </c>
      <c r="C1934" s="12" t="s">
        <v>2</v>
      </c>
      <c r="D1934" s="12" t="s">
        <v>65</v>
      </c>
      <c r="E1934" s="12" t="s">
        <v>54</v>
      </c>
      <c r="F1934" s="12" t="s">
        <v>55</v>
      </c>
      <c r="G1934" s="12" t="s">
        <v>56</v>
      </c>
      <c r="H1934" s="12" t="s">
        <v>57</v>
      </c>
      <c r="I1934" s="12" t="s">
        <v>58</v>
      </c>
      <c r="J1934" s="12">
        <v>190</v>
      </c>
      <c r="K1934" s="12">
        <v>271.7</v>
      </c>
      <c r="L1934" s="10"/>
    </row>
    <row r="1935" spans="1:12" ht="18" customHeight="1" x14ac:dyDescent="0.2">
      <c r="A1935" s="12" t="s">
        <v>52</v>
      </c>
      <c r="B1935" s="12">
        <v>2022</v>
      </c>
      <c r="C1935" s="12" t="s">
        <v>2</v>
      </c>
      <c r="D1935" s="12" t="s">
        <v>65</v>
      </c>
      <c r="E1935" s="12" t="s">
        <v>54</v>
      </c>
      <c r="F1935" s="12" t="s">
        <v>55</v>
      </c>
      <c r="G1935" s="12" t="s">
        <v>56</v>
      </c>
      <c r="H1935" s="12" t="s">
        <v>57</v>
      </c>
      <c r="I1935" s="12" t="s">
        <v>58</v>
      </c>
      <c r="J1935" s="12">
        <v>208</v>
      </c>
      <c r="K1935" s="12">
        <v>526.24</v>
      </c>
      <c r="L1935" s="10"/>
    </row>
    <row r="1936" spans="1:12" ht="18" customHeight="1" x14ac:dyDescent="0.2">
      <c r="A1936" s="12" t="s">
        <v>59</v>
      </c>
      <c r="B1936" s="12">
        <v>2022</v>
      </c>
      <c r="C1936" s="12" t="s">
        <v>2</v>
      </c>
      <c r="D1936" s="12" t="s">
        <v>65</v>
      </c>
      <c r="E1936" s="12" t="s">
        <v>54</v>
      </c>
      <c r="F1936" s="12" t="s">
        <v>55</v>
      </c>
      <c r="G1936" s="12" t="s">
        <v>56</v>
      </c>
      <c r="H1936" s="12" t="s">
        <v>57</v>
      </c>
      <c r="I1936" s="12" t="s">
        <v>58</v>
      </c>
      <c r="J1936" s="12">
        <v>1010</v>
      </c>
      <c r="K1936" s="12">
        <v>1444.3</v>
      </c>
      <c r="L1936" s="10"/>
    </row>
    <row r="1937" spans="1:12" ht="18" customHeight="1" x14ac:dyDescent="0.2">
      <c r="A1937" s="12" t="s">
        <v>52</v>
      </c>
      <c r="B1937" s="12">
        <v>2022</v>
      </c>
      <c r="C1937" s="12" t="s">
        <v>2</v>
      </c>
      <c r="D1937" s="12" t="s">
        <v>65</v>
      </c>
      <c r="E1937" s="12" t="s">
        <v>54</v>
      </c>
      <c r="F1937" s="12" t="s">
        <v>55</v>
      </c>
      <c r="G1937" s="12" t="s">
        <v>56</v>
      </c>
      <c r="H1937" s="12" t="s">
        <v>57</v>
      </c>
      <c r="I1937" s="12" t="s">
        <v>58</v>
      </c>
      <c r="J1937" s="12">
        <v>252</v>
      </c>
      <c r="K1937" s="12">
        <v>360.36</v>
      </c>
      <c r="L1937" s="10"/>
    </row>
    <row r="1938" spans="1:12" ht="18" customHeight="1" x14ac:dyDescent="0.2">
      <c r="A1938" s="12" t="s">
        <v>59</v>
      </c>
      <c r="B1938" s="12">
        <v>2022</v>
      </c>
      <c r="C1938" s="12" t="s">
        <v>2</v>
      </c>
      <c r="D1938" s="12" t="s">
        <v>65</v>
      </c>
      <c r="E1938" s="12" t="s">
        <v>54</v>
      </c>
      <c r="F1938" s="12" t="s">
        <v>55</v>
      </c>
      <c r="G1938" s="12" t="s">
        <v>56</v>
      </c>
      <c r="H1938" s="12" t="s">
        <v>57</v>
      </c>
      <c r="I1938" s="12" t="s">
        <v>58</v>
      </c>
      <c r="J1938" s="12">
        <v>207</v>
      </c>
      <c r="K1938" s="12">
        <v>296.01</v>
      </c>
      <c r="L1938" s="10"/>
    </row>
    <row r="1939" spans="1:12" ht="18" customHeight="1" x14ac:dyDescent="0.2">
      <c r="A1939" s="12" t="s">
        <v>52</v>
      </c>
      <c r="B1939" s="12">
        <v>2022</v>
      </c>
      <c r="C1939" s="12" t="s">
        <v>2</v>
      </c>
      <c r="D1939" s="12" t="s">
        <v>65</v>
      </c>
      <c r="E1939" s="12" t="s">
        <v>54</v>
      </c>
      <c r="F1939" s="12" t="s">
        <v>55</v>
      </c>
      <c r="G1939" s="12" t="s">
        <v>56</v>
      </c>
      <c r="H1939" s="12" t="s">
        <v>57</v>
      </c>
      <c r="I1939" s="12" t="s">
        <v>58</v>
      </c>
      <c r="J1939" s="12">
        <v>255</v>
      </c>
      <c r="K1939" s="12">
        <v>364.65</v>
      </c>
      <c r="L1939" s="10"/>
    </row>
    <row r="1940" spans="1:12" ht="18" customHeight="1" x14ac:dyDescent="0.2">
      <c r="A1940" s="12" t="s">
        <v>52</v>
      </c>
      <c r="B1940" s="12">
        <v>2022</v>
      </c>
      <c r="C1940" s="12" t="s">
        <v>2</v>
      </c>
      <c r="D1940" s="12" t="s">
        <v>65</v>
      </c>
      <c r="E1940" s="12" t="s">
        <v>54</v>
      </c>
      <c r="F1940" s="12" t="s">
        <v>55</v>
      </c>
      <c r="G1940" s="12" t="s">
        <v>56</v>
      </c>
      <c r="H1940" s="12" t="s">
        <v>57</v>
      </c>
      <c r="I1940" s="12" t="s">
        <v>58</v>
      </c>
      <c r="J1940" s="12">
        <v>199</v>
      </c>
      <c r="K1940" s="12">
        <v>284.57</v>
      </c>
      <c r="L1940" s="10"/>
    </row>
    <row r="1941" spans="1:12" ht="18" customHeight="1" x14ac:dyDescent="0.2">
      <c r="A1941" s="12" t="s">
        <v>59</v>
      </c>
      <c r="B1941" s="12">
        <v>2022</v>
      </c>
      <c r="C1941" s="12" t="s">
        <v>2</v>
      </c>
      <c r="D1941" s="12" t="s">
        <v>65</v>
      </c>
      <c r="E1941" s="12" t="s">
        <v>54</v>
      </c>
      <c r="F1941" s="12" t="s">
        <v>55</v>
      </c>
      <c r="G1941" s="12" t="s">
        <v>56</v>
      </c>
      <c r="H1941" s="12" t="s">
        <v>57</v>
      </c>
      <c r="I1941" s="12" t="s">
        <v>58</v>
      </c>
      <c r="J1941" s="12">
        <v>193</v>
      </c>
      <c r="K1941" s="12">
        <v>275.99</v>
      </c>
      <c r="L1941" s="10"/>
    </row>
    <row r="1942" spans="1:12" ht="18" customHeight="1" x14ac:dyDescent="0.2">
      <c r="A1942" s="12" t="s">
        <v>59</v>
      </c>
      <c r="B1942" s="12">
        <v>2022</v>
      </c>
      <c r="C1942" s="12" t="s">
        <v>2</v>
      </c>
      <c r="D1942" s="12" t="s">
        <v>65</v>
      </c>
      <c r="E1942" s="12" t="s">
        <v>54</v>
      </c>
      <c r="F1942" s="12" t="s">
        <v>55</v>
      </c>
      <c r="G1942" s="12" t="s">
        <v>56</v>
      </c>
      <c r="H1942" s="12" t="s">
        <v>57</v>
      </c>
      <c r="I1942" s="12" t="s">
        <v>58</v>
      </c>
      <c r="J1942" s="12">
        <v>187</v>
      </c>
      <c r="K1942" s="12">
        <v>267.40999999999997</v>
      </c>
      <c r="L1942" s="10"/>
    </row>
    <row r="1943" spans="1:12" ht="18" customHeight="1" x14ac:dyDescent="0.2">
      <c r="A1943" s="12" t="s">
        <v>59</v>
      </c>
      <c r="B1943" s="12">
        <v>2022</v>
      </c>
      <c r="C1943" s="12" t="s">
        <v>2</v>
      </c>
      <c r="D1943" s="12" t="s">
        <v>65</v>
      </c>
      <c r="E1943" s="12" t="s">
        <v>54</v>
      </c>
      <c r="F1943" s="12" t="s">
        <v>55</v>
      </c>
      <c r="G1943" s="12" t="s">
        <v>56</v>
      </c>
      <c r="H1943" s="12" t="s">
        <v>57</v>
      </c>
      <c r="I1943" s="12" t="s">
        <v>58</v>
      </c>
      <c r="J1943" s="12">
        <v>791</v>
      </c>
      <c r="K1943" s="12">
        <v>1131.1300000000001</v>
      </c>
      <c r="L1943" s="10"/>
    </row>
    <row r="1944" spans="1:12" ht="18" customHeight="1" x14ac:dyDescent="0.2">
      <c r="A1944" s="12" t="s">
        <v>59</v>
      </c>
      <c r="B1944" s="12">
        <v>2022</v>
      </c>
      <c r="C1944" s="12" t="s">
        <v>2</v>
      </c>
      <c r="D1944" s="12" t="s">
        <v>65</v>
      </c>
      <c r="E1944" s="12" t="s">
        <v>54</v>
      </c>
      <c r="F1944" s="12" t="s">
        <v>55</v>
      </c>
      <c r="G1944" s="12" t="s">
        <v>56</v>
      </c>
      <c r="H1944" s="12" t="s">
        <v>57</v>
      </c>
      <c r="I1944" s="12" t="s">
        <v>58</v>
      </c>
      <c r="J1944" s="12">
        <v>824</v>
      </c>
      <c r="K1944" s="12">
        <v>1178.32</v>
      </c>
      <c r="L1944" s="10"/>
    </row>
    <row r="1945" spans="1:12" ht="18" customHeight="1" x14ac:dyDescent="0.2">
      <c r="A1945" s="12" t="s">
        <v>62</v>
      </c>
      <c r="B1945" s="12">
        <v>2022</v>
      </c>
      <c r="C1945" s="12" t="s">
        <v>2</v>
      </c>
      <c r="D1945" s="12" t="s">
        <v>65</v>
      </c>
      <c r="E1945" s="12" t="s">
        <v>54</v>
      </c>
      <c r="F1945" s="12" t="s">
        <v>55</v>
      </c>
      <c r="G1945" s="12" t="s">
        <v>56</v>
      </c>
      <c r="H1945" s="12" t="s">
        <v>57</v>
      </c>
      <c r="I1945" s="12" t="s">
        <v>60</v>
      </c>
      <c r="J1945" s="12">
        <v>197</v>
      </c>
      <c r="K1945" s="12">
        <v>281.70999999999998</v>
      </c>
      <c r="L1945" s="10"/>
    </row>
    <row r="1946" spans="1:12" ht="18" customHeight="1" x14ac:dyDescent="0.2">
      <c r="A1946" s="12" t="s">
        <v>61</v>
      </c>
      <c r="B1946" s="12">
        <v>2022</v>
      </c>
      <c r="C1946" s="12" t="s">
        <v>2</v>
      </c>
      <c r="D1946" s="12" t="s">
        <v>65</v>
      </c>
      <c r="E1946" s="12" t="s">
        <v>54</v>
      </c>
      <c r="F1946" s="12" t="s">
        <v>55</v>
      </c>
      <c r="G1946" s="12" t="s">
        <v>56</v>
      </c>
      <c r="H1946" s="12" t="s">
        <v>57</v>
      </c>
      <c r="I1946" s="12" t="s">
        <v>60</v>
      </c>
      <c r="J1946" s="12">
        <v>191</v>
      </c>
      <c r="K1946" s="12">
        <v>273.13</v>
      </c>
      <c r="L1946" s="10"/>
    </row>
    <row r="1947" spans="1:12" ht="18" customHeight="1" x14ac:dyDescent="0.2">
      <c r="A1947" s="12" t="s">
        <v>62</v>
      </c>
      <c r="B1947" s="12">
        <v>2022</v>
      </c>
      <c r="C1947" s="12" t="s">
        <v>2</v>
      </c>
      <c r="D1947" s="12" t="s">
        <v>65</v>
      </c>
      <c r="E1947" s="12" t="s">
        <v>54</v>
      </c>
      <c r="F1947" s="12" t="s">
        <v>55</v>
      </c>
      <c r="G1947" s="12" t="s">
        <v>56</v>
      </c>
      <c r="H1947" s="12" t="s">
        <v>57</v>
      </c>
      <c r="I1947" s="12" t="s">
        <v>58</v>
      </c>
      <c r="J1947" s="12">
        <v>209</v>
      </c>
      <c r="K1947" s="12">
        <v>298.87</v>
      </c>
      <c r="L1947" s="10"/>
    </row>
    <row r="1948" spans="1:12" ht="18" customHeight="1" x14ac:dyDescent="0.2">
      <c r="A1948" s="12" t="s">
        <v>62</v>
      </c>
      <c r="B1948" s="12">
        <v>2022</v>
      </c>
      <c r="C1948" s="12" t="s">
        <v>2</v>
      </c>
      <c r="D1948" s="12" t="s">
        <v>65</v>
      </c>
      <c r="E1948" s="12" t="s">
        <v>54</v>
      </c>
      <c r="F1948" s="12" t="s">
        <v>55</v>
      </c>
      <c r="G1948" s="12" t="s">
        <v>56</v>
      </c>
      <c r="H1948" s="12" t="s">
        <v>57</v>
      </c>
      <c r="I1948" s="12" t="s">
        <v>58</v>
      </c>
      <c r="J1948" s="12">
        <v>251</v>
      </c>
      <c r="K1948" s="12">
        <v>358.93</v>
      </c>
      <c r="L1948" s="10"/>
    </row>
    <row r="1949" spans="1:12" ht="18" customHeight="1" x14ac:dyDescent="0.2">
      <c r="A1949" s="12" t="s">
        <v>52</v>
      </c>
      <c r="B1949" s="12">
        <v>2022</v>
      </c>
      <c r="C1949" s="12" t="s">
        <v>4</v>
      </c>
      <c r="D1949" s="12" t="s">
        <v>65</v>
      </c>
      <c r="E1949" s="12" t="s">
        <v>54</v>
      </c>
      <c r="F1949" s="12" t="s">
        <v>55</v>
      </c>
      <c r="G1949" s="12" t="s">
        <v>56</v>
      </c>
      <c r="H1949" s="12" t="s">
        <v>57</v>
      </c>
      <c r="I1949" s="12" t="s">
        <v>60</v>
      </c>
      <c r="J1949" s="12">
        <v>170</v>
      </c>
      <c r="K1949" s="12">
        <v>243.1</v>
      </c>
      <c r="L1949" s="10"/>
    </row>
    <row r="1950" spans="1:12" ht="18" customHeight="1" x14ac:dyDescent="0.2">
      <c r="A1950" s="12" t="s">
        <v>61</v>
      </c>
      <c r="B1950" s="12">
        <v>2022</v>
      </c>
      <c r="C1950" s="12" t="s">
        <v>4</v>
      </c>
      <c r="D1950" s="12" t="s">
        <v>65</v>
      </c>
      <c r="E1950" s="12" t="s">
        <v>54</v>
      </c>
      <c r="F1950" s="12" t="s">
        <v>55</v>
      </c>
      <c r="G1950" s="12" t="s">
        <v>56</v>
      </c>
      <c r="H1950" s="12" t="s">
        <v>57</v>
      </c>
      <c r="I1950" s="12" t="s">
        <v>60</v>
      </c>
      <c r="J1950" s="12">
        <v>164</v>
      </c>
      <c r="K1950" s="12">
        <v>234.51999999999998</v>
      </c>
      <c r="L1950" s="10"/>
    </row>
    <row r="1951" spans="1:12" ht="18" customHeight="1" x14ac:dyDescent="0.2">
      <c r="A1951" s="12" t="s">
        <v>61</v>
      </c>
      <c r="B1951" s="12">
        <v>2022</v>
      </c>
      <c r="C1951" s="12" t="s">
        <v>4</v>
      </c>
      <c r="D1951" s="12" t="s">
        <v>65</v>
      </c>
      <c r="E1951" s="12" t="s">
        <v>54</v>
      </c>
      <c r="F1951" s="12" t="s">
        <v>55</v>
      </c>
      <c r="G1951" s="12" t="s">
        <v>56</v>
      </c>
      <c r="H1951" s="12" t="s">
        <v>57</v>
      </c>
      <c r="I1951" s="12" t="s">
        <v>60</v>
      </c>
      <c r="J1951" s="12">
        <v>158</v>
      </c>
      <c r="K1951" s="12">
        <v>225.94</v>
      </c>
      <c r="L1951" s="10"/>
    </row>
    <row r="1952" spans="1:12" ht="18" customHeight="1" x14ac:dyDescent="0.2">
      <c r="A1952" s="12" t="s">
        <v>62</v>
      </c>
      <c r="B1952" s="12">
        <v>2022</v>
      </c>
      <c r="C1952" s="12" t="s">
        <v>4</v>
      </c>
      <c r="D1952" s="12" t="s">
        <v>65</v>
      </c>
      <c r="E1952" s="12" t="s">
        <v>54</v>
      </c>
      <c r="F1952" s="12" t="s">
        <v>55</v>
      </c>
      <c r="G1952" s="12" t="s">
        <v>56</v>
      </c>
      <c r="H1952" s="12" t="s">
        <v>57</v>
      </c>
      <c r="I1952" s="12" t="s">
        <v>58</v>
      </c>
      <c r="J1952" s="12">
        <v>194</v>
      </c>
      <c r="K1952" s="12">
        <v>277.42</v>
      </c>
      <c r="L1952" s="10"/>
    </row>
    <row r="1953" spans="1:12" ht="18" customHeight="1" x14ac:dyDescent="0.2">
      <c r="A1953" s="12" t="s">
        <v>61</v>
      </c>
      <c r="B1953" s="12">
        <v>2022</v>
      </c>
      <c r="C1953" s="12" t="s">
        <v>4</v>
      </c>
      <c r="D1953" s="12" t="s">
        <v>65</v>
      </c>
      <c r="E1953" s="12" t="s">
        <v>54</v>
      </c>
      <c r="F1953" s="12" t="s">
        <v>55</v>
      </c>
      <c r="G1953" s="12" t="s">
        <v>56</v>
      </c>
      <c r="H1953" s="12" t="s">
        <v>57</v>
      </c>
      <c r="I1953" s="12" t="s">
        <v>58</v>
      </c>
      <c r="J1953" s="12">
        <v>242</v>
      </c>
      <c r="K1953" s="12">
        <v>346.06</v>
      </c>
      <c r="L1953" s="10"/>
    </row>
    <row r="1954" spans="1:12" ht="18" customHeight="1" x14ac:dyDescent="0.2">
      <c r="A1954" s="12" t="s">
        <v>61</v>
      </c>
      <c r="B1954" s="12">
        <v>2022</v>
      </c>
      <c r="C1954" s="12" t="s">
        <v>4</v>
      </c>
      <c r="D1954" s="12" t="s">
        <v>65</v>
      </c>
      <c r="E1954" s="12" t="s">
        <v>54</v>
      </c>
      <c r="F1954" s="12" t="s">
        <v>55</v>
      </c>
      <c r="G1954" s="12" t="s">
        <v>56</v>
      </c>
      <c r="H1954" s="12" t="s">
        <v>57</v>
      </c>
      <c r="I1954" s="12" t="s">
        <v>58</v>
      </c>
      <c r="J1954" s="12">
        <v>166</v>
      </c>
      <c r="K1954" s="12">
        <v>237.38</v>
      </c>
      <c r="L1954" s="10"/>
    </row>
    <row r="1955" spans="1:12" ht="18" customHeight="1" x14ac:dyDescent="0.2">
      <c r="A1955" s="12" t="s">
        <v>59</v>
      </c>
      <c r="B1955" s="12">
        <v>2022</v>
      </c>
      <c r="C1955" s="12" t="s">
        <v>4</v>
      </c>
      <c r="D1955" s="12" t="s">
        <v>65</v>
      </c>
      <c r="E1955" s="12" t="s">
        <v>54</v>
      </c>
      <c r="F1955" s="12" t="s">
        <v>55</v>
      </c>
      <c r="G1955" s="12" t="s">
        <v>56</v>
      </c>
      <c r="H1955" s="12" t="s">
        <v>57</v>
      </c>
      <c r="I1955" s="12" t="s">
        <v>58</v>
      </c>
      <c r="J1955" s="12">
        <v>160</v>
      </c>
      <c r="K1955" s="12">
        <v>228.8</v>
      </c>
      <c r="L1955" s="10"/>
    </row>
    <row r="1956" spans="1:12" ht="18" customHeight="1" x14ac:dyDescent="0.2">
      <c r="A1956" s="12" t="s">
        <v>52</v>
      </c>
      <c r="B1956" s="12">
        <v>2022</v>
      </c>
      <c r="C1956" s="12" t="s">
        <v>4</v>
      </c>
      <c r="D1956" s="12" t="s">
        <v>65</v>
      </c>
      <c r="E1956" s="12" t="s">
        <v>54</v>
      </c>
      <c r="F1956" s="12" t="s">
        <v>55</v>
      </c>
      <c r="G1956" s="12" t="s">
        <v>56</v>
      </c>
      <c r="H1956" s="12" t="s">
        <v>57</v>
      </c>
      <c r="I1956" s="12" t="s">
        <v>58</v>
      </c>
      <c r="J1956" s="12">
        <v>196</v>
      </c>
      <c r="K1956" s="12">
        <v>526.24</v>
      </c>
      <c r="L1956" s="10"/>
    </row>
    <row r="1957" spans="1:12" ht="18" customHeight="1" x14ac:dyDescent="0.2">
      <c r="A1957" s="12" t="s">
        <v>61</v>
      </c>
      <c r="B1957" s="12">
        <v>2022</v>
      </c>
      <c r="C1957" s="12" t="s">
        <v>4</v>
      </c>
      <c r="D1957" s="12" t="s">
        <v>65</v>
      </c>
      <c r="E1957" s="12" t="s">
        <v>54</v>
      </c>
      <c r="F1957" s="12" t="s">
        <v>55</v>
      </c>
      <c r="G1957" s="12" t="s">
        <v>56</v>
      </c>
      <c r="H1957" s="12" t="s">
        <v>57</v>
      </c>
      <c r="I1957" s="12" t="s">
        <v>58</v>
      </c>
      <c r="J1957" s="12">
        <v>244</v>
      </c>
      <c r="K1957" s="12">
        <v>526.24</v>
      </c>
      <c r="L1957" s="10"/>
    </row>
    <row r="1958" spans="1:12" ht="18" customHeight="1" x14ac:dyDescent="0.2">
      <c r="A1958" s="12" t="s">
        <v>61</v>
      </c>
      <c r="B1958" s="12">
        <v>2022</v>
      </c>
      <c r="C1958" s="12" t="s">
        <v>4</v>
      </c>
      <c r="D1958" s="12" t="s">
        <v>65</v>
      </c>
      <c r="E1958" s="12" t="s">
        <v>54</v>
      </c>
      <c r="F1958" s="12" t="s">
        <v>55</v>
      </c>
      <c r="G1958" s="12" t="s">
        <v>56</v>
      </c>
      <c r="H1958" s="12" t="s">
        <v>57</v>
      </c>
      <c r="I1958" s="12" t="s">
        <v>58</v>
      </c>
      <c r="J1958" s="12">
        <v>1011</v>
      </c>
      <c r="K1958" s="12">
        <v>1445.73</v>
      </c>
      <c r="L1958" s="10"/>
    </row>
    <row r="1959" spans="1:12" ht="18" customHeight="1" x14ac:dyDescent="0.2">
      <c r="A1959" s="12" t="s">
        <v>61</v>
      </c>
      <c r="B1959" s="12">
        <v>2022</v>
      </c>
      <c r="C1959" s="12" t="s">
        <v>4</v>
      </c>
      <c r="D1959" s="12" t="s">
        <v>65</v>
      </c>
      <c r="E1959" s="12" t="s">
        <v>54</v>
      </c>
      <c r="F1959" s="12" t="s">
        <v>55</v>
      </c>
      <c r="G1959" s="12" t="s">
        <v>56</v>
      </c>
      <c r="H1959" s="12" t="s">
        <v>57</v>
      </c>
      <c r="I1959" s="12" t="s">
        <v>58</v>
      </c>
      <c r="J1959" s="12">
        <v>240</v>
      </c>
      <c r="K1959" s="12">
        <v>343.2</v>
      </c>
      <c r="L1959" s="10"/>
    </row>
    <row r="1960" spans="1:12" ht="18" customHeight="1" x14ac:dyDescent="0.2">
      <c r="A1960" s="12" t="s">
        <v>59</v>
      </c>
      <c r="B1960" s="12">
        <v>2022</v>
      </c>
      <c r="C1960" s="12" t="s">
        <v>4</v>
      </c>
      <c r="D1960" s="12" t="s">
        <v>65</v>
      </c>
      <c r="E1960" s="12" t="s">
        <v>54</v>
      </c>
      <c r="F1960" s="12" t="s">
        <v>55</v>
      </c>
      <c r="G1960" s="12" t="s">
        <v>56</v>
      </c>
      <c r="H1960" s="12" t="s">
        <v>57</v>
      </c>
      <c r="I1960" s="12" t="s">
        <v>58</v>
      </c>
      <c r="J1960" s="12">
        <v>195</v>
      </c>
      <c r="K1960" s="12">
        <v>278.85000000000002</v>
      </c>
      <c r="L1960" s="10"/>
    </row>
    <row r="1961" spans="1:12" ht="18" customHeight="1" x14ac:dyDescent="0.2">
      <c r="A1961" s="12" t="s">
        <v>59</v>
      </c>
      <c r="B1961" s="12">
        <v>2022</v>
      </c>
      <c r="C1961" s="12" t="s">
        <v>4</v>
      </c>
      <c r="D1961" s="12" t="s">
        <v>65</v>
      </c>
      <c r="E1961" s="12" t="s">
        <v>54</v>
      </c>
      <c r="F1961" s="12" t="s">
        <v>55</v>
      </c>
      <c r="G1961" s="12" t="s">
        <v>56</v>
      </c>
      <c r="H1961" s="12" t="s">
        <v>57</v>
      </c>
      <c r="I1961" s="12" t="s">
        <v>58</v>
      </c>
      <c r="J1961" s="12">
        <v>243</v>
      </c>
      <c r="K1961" s="12">
        <v>347.49</v>
      </c>
      <c r="L1961" s="10"/>
    </row>
    <row r="1962" spans="1:12" ht="18" customHeight="1" x14ac:dyDescent="0.2">
      <c r="A1962" s="12" t="s">
        <v>61</v>
      </c>
      <c r="B1962" s="12">
        <v>2022</v>
      </c>
      <c r="C1962" s="12" t="s">
        <v>4</v>
      </c>
      <c r="D1962" s="12" t="s">
        <v>65</v>
      </c>
      <c r="E1962" s="12" t="s">
        <v>54</v>
      </c>
      <c r="F1962" s="12" t="s">
        <v>55</v>
      </c>
      <c r="G1962" s="12" t="s">
        <v>56</v>
      </c>
      <c r="H1962" s="12" t="s">
        <v>57</v>
      </c>
      <c r="I1962" s="12" t="s">
        <v>58</v>
      </c>
      <c r="J1962" s="12">
        <v>169</v>
      </c>
      <c r="K1962" s="12">
        <v>241.67000000000002</v>
      </c>
      <c r="L1962" s="10"/>
    </row>
    <row r="1963" spans="1:12" ht="18" customHeight="1" x14ac:dyDescent="0.2">
      <c r="A1963" s="12" t="s">
        <v>52</v>
      </c>
      <c r="B1963" s="12">
        <v>2022</v>
      </c>
      <c r="C1963" s="12" t="s">
        <v>4</v>
      </c>
      <c r="D1963" s="12" t="s">
        <v>65</v>
      </c>
      <c r="E1963" s="12" t="s">
        <v>54</v>
      </c>
      <c r="F1963" s="12" t="s">
        <v>55</v>
      </c>
      <c r="G1963" s="12" t="s">
        <v>56</v>
      </c>
      <c r="H1963" s="12" t="s">
        <v>57</v>
      </c>
      <c r="I1963" s="12" t="s">
        <v>58</v>
      </c>
      <c r="J1963" s="12">
        <v>163</v>
      </c>
      <c r="K1963" s="12">
        <v>233.09</v>
      </c>
      <c r="L1963" s="10"/>
    </row>
    <row r="1964" spans="1:12" ht="18" customHeight="1" x14ac:dyDescent="0.2">
      <c r="A1964" s="12" t="s">
        <v>62</v>
      </c>
      <c r="B1964" s="12">
        <v>2022</v>
      </c>
      <c r="C1964" s="12" t="s">
        <v>4</v>
      </c>
      <c r="D1964" s="12" t="s">
        <v>65</v>
      </c>
      <c r="E1964" s="12" t="s">
        <v>54</v>
      </c>
      <c r="F1964" s="12" t="s">
        <v>55</v>
      </c>
      <c r="G1964" s="12" t="s">
        <v>56</v>
      </c>
      <c r="H1964" s="12" t="s">
        <v>57</v>
      </c>
      <c r="I1964" s="12" t="s">
        <v>58</v>
      </c>
      <c r="J1964" s="12">
        <v>157</v>
      </c>
      <c r="K1964" s="12">
        <v>224.51</v>
      </c>
      <c r="L1964" s="10"/>
    </row>
    <row r="1965" spans="1:12" ht="18" customHeight="1" x14ac:dyDescent="0.2">
      <c r="A1965" s="12" t="s">
        <v>59</v>
      </c>
      <c r="B1965" s="12">
        <v>2022</v>
      </c>
      <c r="C1965" s="12" t="s">
        <v>4</v>
      </c>
      <c r="D1965" s="12" t="s">
        <v>65</v>
      </c>
      <c r="E1965" s="12" t="s">
        <v>54</v>
      </c>
      <c r="F1965" s="12" t="s">
        <v>55</v>
      </c>
      <c r="G1965" s="12" t="s">
        <v>56</v>
      </c>
      <c r="H1965" s="12" t="s">
        <v>57</v>
      </c>
      <c r="I1965" s="12" t="s">
        <v>58</v>
      </c>
      <c r="J1965" s="12">
        <v>826</v>
      </c>
      <c r="K1965" s="12">
        <v>1181.18</v>
      </c>
      <c r="L1965" s="10"/>
    </row>
    <row r="1966" spans="1:12" ht="18" customHeight="1" x14ac:dyDescent="0.2">
      <c r="A1966" s="12" t="s">
        <v>59</v>
      </c>
      <c r="B1966" s="12">
        <v>2022</v>
      </c>
      <c r="C1966" s="12" t="s">
        <v>4</v>
      </c>
      <c r="D1966" s="12" t="s">
        <v>65</v>
      </c>
      <c r="E1966" s="12" t="s">
        <v>54</v>
      </c>
      <c r="F1966" s="12" t="s">
        <v>55</v>
      </c>
      <c r="G1966" s="12" t="s">
        <v>56</v>
      </c>
      <c r="H1966" s="12" t="s">
        <v>57</v>
      </c>
      <c r="I1966" s="12" t="s">
        <v>60</v>
      </c>
      <c r="J1966" s="12">
        <v>167</v>
      </c>
      <c r="K1966" s="12">
        <v>238.81</v>
      </c>
      <c r="L1966" s="10"/>
    </row>
    <row r="1967" spans="1:12" ht="18" customHeight="1" x14ac:dyDescent="0.2">
      <c r="A1967" s="12" t="s">
        <v>59</v>
      </c>
      <c r="B1967" s="12">
        <v>2022</v>
      </c>
      <c r="C1967" s="12" t="s">
        <v>4</v>
      </c>
      <c r="D1967" s="12" t="s">
        <v>65</v>
      </c>
      <c r="E1967" s="12" t="s">
        <v>54</v>
      </c>
      <c r="F1967" s="12" t="s">
        <v>55</v>
      </c>
      <c r="G1967" s="12" t="s">
        <v>56</v>
      </c>
      <c r="H1967" s="12" t="s">
        <v>57</v>
      </c>
      <c r="I1967" s="12" t="s">
        <v>60</v>
      </c>
      <c r="J1967" s="12">
        <v>161</v>
      </c>
      <c r="K1967" s="12">
        <v>230.23000000000002</v>
      </c>
      <c r="L1967" s="10"/>
    </row>
    <row r="1968" spans="1:12" ht="18" customHeight="1" x14ac:dyDescent="0.2">
      <c r="A1968" s="12" t="s">
        <v>59</v>
      </c>
      <c r="B1968" s="12">
        <v>2022</v>
      </c>
      <c r="C1968" s="12" t="s">
        <v>4</v>
      </c>
      <c r="D1968" s="12" t="s">
        <v>65</v>
      </c>
      <c r="E1968" s="12" t="s">
        <v>54</v>
      </c>
      <c r="F1968" s="12" t="s">
        <v>55</v>
      </c>
      <c r="G1968" s="12" t="s">
        <v>56</v>
      </c>
      <c r="H1968" s="12" t="s">
        <v>57</v>
      </c>
      <c r="I1968" s="12" t="s">
        <v>60</v>
      </c>
      <c r="J1968" s="12">
        <v>155</v>
      </c>
      <c r="K1968" s="12">
        <v>221.65</v>
      </c>
      <c r="L1968" s="10"/>
    </row>
    <row r="1969" spans="1:12" ht="18" customHeight="1" x14ac:dyDescent="0.2">
      <c r="A1969" s="12" t="s">
        <v>61</v>
      </c>
      <c r="B1969" s="12">
        <v>2022</v>
      </c>
      <c r="C1969" s="12" t="s">
        <v>4</v>
      </c>
      <c r="D1969" s="12" t="s">
        <v>65</v>
      </c>
      <c r="E1969" s="12" t="s">
        <v>54</v>
      </c>
      <c r="F1969" s="12" t="s">
        <v>55</v>
      </c>
      <c r="G1969" s="12" t="s">
        <v>56</v>
      </c>
      <c r="H1969" s="12" t="s">
        <v>57</v>
      </c>
      <c r="I1969" s="12" t="s">
        <v>58</v>
      </c>
      <c r="J1969" s="12">
        <v>197</v>
      </c>
      <c r="K1969" s="12">
        <v>281.70999999999998</v>
      </c>
      <c r="L1969" s="10"/>
    </row>
    <row r="1970" spans="1:12" ht="18" customHeight="1" x14ac:dyDescent="0.2">
      <c r="A1970" s="12" t="s">
        <v>52</v>
      </c>
      <c r="B1970" s="12">
        <v>2022</v>
      </c>
      <c r="C1970" s="12" t="s">
        <v>4</v>
      </c>
      <c r="D1970" s="12" t="s">
        <v>65</v>
      </c>
      <c r="E1970" s="12" t="s">
        <v>54</v>
      </c>
      <c r="F1970" s="12" t="s">
        <v>55</v>
      </c>
      <c r="G1970" s="12" t="s">
        <v>56</v>
      </c>
      <c r="H1970" s="12" t="s">
        <v>57</v>
      </c>
      <c r="I1970" s="12" t="s">
        <v>58</v>
      </c>
      <c r="J1970" s="12">
        <v>245</v>
      </c>
      <c r="K1970" s="12">
        <v>350.35</v>
      </c>
      <c r="L1970" s="10"/>
    </row>
    <row r="1971" spans="1:12" ht="18" customHeight="1" x14ac:dyDescent="0.2">
      <c r="A1971" s="12" t="s">
        <v>59</v>
      </c>
      <c r="B1971" s="12">
        <v>2022</v>
      </c>
      <c r="C1971" s="12" t="s">
        <v>10</v>
      </c>
      <c r="D1971" s="12" t="s">
        <v>65</v>
      </c>
      <c r="E1971" s="12" t="s">
        <v>54</v>
      </c>
      <c r="F1971" s="12" t="s">
        <v>55</v>
      </c>
      <c r="G1971" s="12" t="s">
        <v>56</v>
      </c>
      <c r="H1971" s="12" t="s">
        <v>57</v>
      </c>
      <c r="I1971" s="12" t="s">
        <v>60</v>
      </c>
      <c r="J1971" s="12">
        <v>320</v>
      </c>
      <c r="K1971" s="12">
        <v>457.6</v>
      </c>
      <c r="L1971" s="10"/>
    </row>
    <row r="1972" spans="1:12" ht="18" customHeight="1" x14ac:dyDescent="0.2">
      <c r="A1972" s="12" t="s">
        <v>52</v>
      </c>
      <c r="B1972" s="12">
        <v>2022</v>
      </c>
      <c r="C1972" s="12" t="s">
        <v>10</v>
      </c>
      <c r="D1972" s="12" t="s">
        <v>65</v>
      </c>
      <c r="E1972" s="12" t="s">
        <v>54</v>
      </c>
      <c r="F1972" s="12" t="s">
        <v>55</v>
      </c>
      <c r="G1972" s="12" t="s">
        <v>56</v>
      </c>
      <c r="H1972" s="12" t="s">
        <v>57</v>
      </c>
      <c r="I1972" s="12" t="s">
        <v>60</v>
      </c>
      <c r="J1972" s="12">
        <v>314</v>
      </c>
      <c r="K1972" s="12">
        <v>449.02</v>
      </c>
      <c r="L1972" s="10"/>
    </row>
    <row r="1973" spans="1:12" ht="18" customHeight="1" x14ac:dyDescent="0.2">
      <c r="A1973" s="12" t="s">
        <v>61</v>
      </c>
      <c r="B1973" s="12">
        <v>2022</v>
      </c>
      <c r="C1973" s="12" t="s">
        <v>10</v>
      </c>
      <c r="D1973" s="12" t="s">
        <v>65</v>
      </c>
      <c r="E1973" s="12" t="s">
        <v>54</v>
      </c>
      <c r="F1973" s="12" t="s">
        <v>55</v>
      </c>
      <c r="G1973" s="12" t="s">
        <v>56</v>
      </c>
      <c r="H1973" s="12" t="s">
        <v>57</v>
      </c>
      <c r="I1973" s="12" t="s">
        <v>60</v>
      </c>
      <c r="J1973" s="12">
        <v>308</v>
      </c>
      <c r="K1973" s="12">
        <v>440.44</v>
      </c>
      <c r="L1973" s="10"/>
    </row>
    <row r="1974" spans="1:12" ht="18" customHeight="1" x14ac:dyDescent="0.2">
      <c r="A1974" s="12" t="s">
        <v>52</v>
      </c>
      <c r="B1974" s="12">
        <v>2022</v>
      </c>
      <c r="C1974" s="12" t="s">
        <v>10</v>
      </c>
      <c r="D1974" s="12" t="s">
        <v>65</v>
      </c>
      <c r="E1974" s="12" t="s">
        <v>54</v>
      </c>
      <c r="F1974" s="12" t="s">
        <v>55</v>
      </c>
      <c r="G1974" s="12" t="s">
        <v>56</v>
      </c>
      <c r="H1974" s="12" t="s">
        <v>57</v>
      </c>
      <c r="I1974" s="12" t="s">
        <v>58</v>
      </c>
      <c r="J1974" s="12">
        <v>236</v>
      </c>
      <c r="K1974" s="12">
        <v>337.48</v>
      </c>
      <c r="L1974" s="10"/>
    </row>
    <row r="1975" spans="1:12" ht="18" customHeight="1" x14ac:dyDescent="0.2">
      <c r="A1975" s="12" t="s">
        <v>59</v>
      </c>
      <c r="B1975" s="12">
        <v>2022</v>
      </c>
      <c r="C1975" s="12" t="s">
        <v>10</v>
      </c>
      <c r="D1975" s="12" t="s">
        <v>65</v>
      </c>
      <c r="E1975" s="12" t="s">
        <v>54</v>
      </c>
      <c r="F1975" s="12" t="s">
        <v>55</v>
      </c>
      <c r="G1975" s="12" t="s">
        <v>56</v>
      </c>
      <c r="H1975" s="12" t="s">
        <v>57</v>
      </c>
      <c r="I1975" s="12" t="s">
        <v>58</v>
      </c>
      <c r="J1975" s="12">
        <v>164</v>
      </c>
      <c r="K1975" s="12">
        <v>234.51999999999998</v>
      </c>
      <c r="L1975" s="10"/>
    </row>
    <row r="1976" spans="1:12" ht="18" customHeight="1" x14ac:dyDescent="0.2">
      <c r="A1976" s="12" t="s">
        <v>52</v>
      </c>
      <c r="B1976" s="12">
        <v>2022</v>
      </c>
      <c r="C1976" s="12" t="s">
        <v>10</v>
      </c>
      <c r="D1976" s="12" t="s">
        <v>65</v>
      </c>
      <c r="E1976" s="12" t="s">
        <v>54</v>
      </c>
      <c r="F1976" s="12" t="s">
        <v>55</v>
      </c>
      <c r="G1976" s="12" t="s">
        <v>56</v>
      </c>
      <c r="H1976" s="12" t="s">
        <v>57</v>
      </c>
      <c r="I1976" s="12" t="s">
        <v>58</v>
      </c>
      <c r="J1976" s="12">
        <v>212</v>
      </c>
      <c r="K1976" s="12">
        <v>303.15999999999997</v>
      </c>
      <c r="L1976" s="10"/>
    </row>
    <row r="1977" spans="1:12" ht="18" customHeight="1" x14ac:dyDescent="0.2">
      <c r="A1977" s="12" t="s">
        <v>59</v>
      </c>
      <c r="B1977" s="12">
        <v>2022</v>
      </c>
      <c r="C1977" s="12" t="s">
        <v>10</v>
      </c>
      <c r="D1977" s="12" t="s">
        <v>65</v>
      </c>
      <c r="E1977" s="12" t="s">
        <v>54</v>
      </c>
      <c r="F1977" s="12" t="s">
        <v>55</v>
      </c>
      <c r="G1977" s="12" t="s">
        <v>56</v>
      </c>
      <c r="H1977" s="12" t="s">
        <v>57</v>
      </c>
      <c r="I1977" s="12" t="s">
        <v>58</v>
      </c>
      <c r="J1977" s="12">
        <v>316</v>
      </c>
      <c r="K1977" s="12">
        <v>451.88</v>
      </c>
      <c r="L1977" s="10"/>
    </row>
    <row r="1978" spans="1:12" ht="18" customHeight="1" x14ac:dyDescent="0.2">
      <c r="A1978" s="12" t="s">
        <v>52</v>
      </c>
      <c r="B1978" s="12">
        <v>2022</v>
      </c>
      <c r="C1978" s="12" t="s">
        <v>10</v>
      </c>
      <c r="D1978" s="12" t="s">
        <v>65</v>
      </c>
      <c r="E1978" s="12" t="s">
        <v>54</v>
      </c>
      <c r="F1978" s="12" t="s">
        <v>55</v>
      </c>
      <c r="G1978" s="12" t="s">
        <v>56</v>
      </c>
      <c r="H1978" s="12" t="s">
        <v>57</v>
      </c>
      <c r="I1978" s="12" t="s">
        <v>58</v>
      </c>
      <c r="J1978" s="12">
        <v>310</v>
      </c>
      <c r="K1978" s="12">
        <v>443.3</v>
      </c>
      <c r="L1978" s="10"/>
    </row>
    <row r="1979" spans="1:12" ht="18" customHeight="1" x14ac:dyDescent="0.2">
      <c r="A1979" s="12" t="s">
        <v>59</v>
      </c>
      <c r="B1979" s="12">
        <v>2022</v>
      </c>
      <c r="C1979" s="12" t="s">
        <v>10</v>
      </c>
      <c r="D1979" s="12" t="s">
        <v>65</v>
      </c>
      <c r="E1979" s="12" t="s">
        <v>54</v>
      </c>
      <c r="F1979" s="12" t="s">
        <v>55</v>
      </c>
      <c r="G1979" s="12" t="s">
        <v>56</v>
      </c>
      <c r="H1979" s="12" t="s">
        <v>57</v>
      </c>
      <c r="I1979" s="12" t="s">
        <v>58</v>
      </c>
      <c r="J1979" s="12">
        <v>238</v>
      </c>
      <c r="K1979" s="12">
        <v>526.24</v>
      </c>
      <c r="L1979" s="10"/>
    </row>
    <row r="1980" spans="1:12" ht="18" customHeight="1" x14ac:dyDescent="0.2">
      <c r="A1980" s="12" t="s">
        <v>59</v>
      </c>
      <c r="B1980" s="12">
        <v>2022</v>
      </c>
      <c r="C1980" s="12" t="s">
        <v>10</v>
      </c>
      <c r="D1980" s="12" t="s">
        <v>65</v>
      </c>
      <c r="E1980" s="12" t="s">
        <v>54</v>
      </c>
      <c r="F1980" s="12" t="s">
        <v>55</v>
      </c>
      <c r="G1980" s="12" t="s">
        <v>56</v>
      </c>
      <c r="H1980" s="12" t="s">
        <v>57</v>
      </c>
      <c r="I1980" s="12" t="s">
        <v>58</v>
      </c>
      <c r="J1980" s="12">
        <v>166</v>
      </c>
      <c r="K1980" s="12">
        <v>526.24</v>
      </c>
      <c r="L1980" s="10"/>
    </row>
    <row r="1981" spans="1:12" ht="18" customHeight="1" x14ac:dyDescent="0.2">
      <c r="A1981" s="12" t="s">
        <v>52</v>
      </c>
      <c r="B1981" s="12">
        <v>2022</v>
      </c>
      <c r="C1981" s="12" t="s">
        <v>10</v>
      </c>
      <c r="D1981" s="12" t="s">
        <v>65</v>
      </c>
      <c r="E1981" s="12" t="s">
        <v>54</v>
      </c>
      <c r="F1981" s="12" t="s">
        <v>55</v>
      </c>
      <c r="G1981" s="12" t="s">
        <v>56</v>
      </c>
      <c r="H1981" s="12" t="s">
        <v>57</v>
      </c>
      <c r="I1981" s="12" t="s">
        <v>58</v>
      </c>
      <c r="J1981" s="12">
        <v>208</v>
      </c>
      <c r="K1981" s="12">
        <v>526.24</v>
      </c>
      <c r="L1981" s="10"/>
    </row>
    <row r="1982" spans="1:12" ht="18" customHeight="1" x14ac:dyDescent="0.2">
      <c r="A1982" s="12" t="s">
        <v>61</v>
      </c>
      <c r="B1982" s="12">
        <v>2022</v>
      </c>
      <c r="C1982" s="12" t="s">
        <v>10</v>
      </c>
      <c r="D1982" s="12" t="s">
        <v>65</v>
      </c>
      <c r="E1982" s="12" t="s">
        <v>54</v>
      </c>
      <c r="F1982" s="12" t="s">
        <v>55</v>
      </c>
      <c r="G1982" s="12" t="s">
        <v>56</v>
      </c>
      <c r="H1982" s="12" t="s">
        <v>57</v>
      </c>
      <c r="I1982" s="12" t="s">
        <v>58</v>
      </c>
      <c r="J1982" s="12">
        <v>963</v>
      </c>
      <c r="K1982" s="12">
        <v>1377.09</v>
      </c>
      <c r="L1982" s="10"/>
    </row>
    <row r="1983" spans="1:12" ht="18" customHeight="1" x14ac:dyDescent="0.2">
      <c r="A1983" s="12" t="s">
        <v>52</v>
      </c>
      <c r="B1983" s="12">
        <v>2022</v>
      </c>
      <c r="C1983" s="12" t="s">
        <v>10</v>
      </c>
      <c r="D1983" s="12" t="s">
        <v>65</v>
      </c>
      <c r="E1983" s="12" t="s">
        <v>54</v>
      </c>
      <c r="F1983" s="12" t="s">
        <v>55</v>
      </c>
      <c r="G1983" s="12" t="s">
        <v>56</v>
      </c>
      <c r="H1983" s="12" t="s">
        <v>57</v>
      </c>
      <c r="I1983" s="12" t="s">
        <v>58</v>
      </c>
      <c r="J1983" s="12">
        <v>1017</v>
      </c>
      <c r="K1983" s="12">
        <v>1454.31</v>
      </c>
      <c r="L1983" s="10"/>
    </row>
    <row r="1984" spans="1:12" ht="18" customHeight="1" x14ac:dyDescent="0.2">
      <c r="A1984" s="12" t="s">
        <v>52</v>
      </c>
      <c r="B1984" s="12">
        <v>2022</v>
      </c>
      <c r="C1984" s="12" t="s">
        <v>10</v>
      </c>
      <c r="D1984" s="12" t="s">
        <v>65</v>
      </c>
      <c r="E1984" s="12" t="s">
        <v>54</v>
      </c>
      <c r="F1984" s="12" t="s">
        <v>55</v>
      </c>
      <c r="G1984" s="12" t="s">
        <v>56</v>
      </c>
      <c r="H1984" s="12" t="s">
        <v>57</v>
      </c>
      <c r="I1984" s="12" t="s">
        <v>58</v>
      </c>
      <c r="J1984" s="12">
        <v>210</v>
      </c>
      <c r="K1984" s="12">
        <v>300.3</v>
      </c>
      <c r="L1984" s="10"/>
    </row>
    <row r="1985" spans="1:12" ht="18" customHeight="1" x14ac:dyDescent="0.2">
      <c r="A1985" s="12" t="s">
        <v>52</v>
      </c>
      <c r="B1985" s="12">
        <v>2022</v>
      </c>
      <c r="C1985" s="12" t="s">
        <v>10</v>
      </c>
      <c r="D1985" s="12" t="s">
        <v>65</v>
      </c>
      <c r="E1985" s="12" t="s">
        <v>54</v>
      </c>
      <c r="F1985" s="12" t="s">
        <v>55</v>
      </c>
      <c r="G1985" s="12" t="s">
        <v>56</v>
      </c>
      <c r="H1985" s="12" t="s">
        <v>57</v>
      </c>
      <c r="I1985" s="12" t="s">
        <v>58</v>
      </c>
      <c r="J1985" s="12">
        <v>237</v>
      </c>
      <c r="K1985" s="12">
        <v>338.90999999999997</v>
      </c>
      <c r="L1985" s="10"/>
    </row>
    <row r="1986" spans="1:12" ht="18" customHeight="1" x14ac:dyDescent="0.2">
      <c r="A1986" s="12" t="s">
        <v>59</v>
      </c>
      <c r="B1986" s="12">
        <v>2022</v>
      </c>
      <c r="C1986" s="12" t="s">
        <v>10</v>
      </c>
      <c r="D1986" s="12" t="s">
        <v>65</v>
      </c>
      <c r="E1986" s="12" t="s">
        <v>54</v>
      </c>
      <c r="F1986" s="12" t="s">
        <v>55</v>
      </c>
      <c r="G1986" s="12" t="s">
        <v>56</v>
      </c>
      <c r="H1986" s="12" t="s">
        <v>57</v>
      </c>
      <c r="I1986" s="12" t="s">
        <v>58</v>
      </c>
      <c r="J1986" s="12">
        <v>165</v>
      </c>
      <c r="K1986" s="12">
        <v>235.95</v>
      </c>
      <c r="L1986" s="10"/>
    </row>
    <row r="1987" spans="1:12" ht="18" customHeight="1" x14ac:dyDescent="0.2">
      <c r="A1987" s="12" t="s">
        <v>61</v>
      </c>
      <c r="B1987" s="12">
        <v>2022</v>
      </c>
      <c r="C1987" s="12" t="s">
        <v>10</v>
      </c>
      <c r="D1987" s="12" t="s">
        <v>65</v>
      </c>
      <c r="E1987" s="12" t="s">
        <v>54</v>
      </c>
      <c r="F1987" s="12" t="s">
        <v>55</v>
      </c>
      <c r="G1987" s="12" t="s">
        <v>56</v>
      </c>
      <c r="H1987" s="12" t="s">
        <v>57</v>
      </c>
      <c r="I1987" s="12" t="s">
        <v>58</v>
      </c>
      <c r="J1987" s="12">
        <v>213</v>
      </c>
      <c r="K1987" s="12">
        <v>304.59000000000003</v>
      </c>
      <c r="L1987" s="10"/>
    </row>
    <row r="1988" spans="1:12" ht="18" customHeight="1" x14ac:dyDescent="0.2">
      <c r="A1988" s="12" t="s">
        <v>59</v>
      </c>
      <c r="B1988" s="12">
        <v>2022</v>
      </c>
      <c r="C1988" s="12" t="s">
        <v>10</v>
      </c>
      <c r="D1988" s="12" t="s">
        <v>65</v>
      </c>
      <c r="E1988" s="12" t="s">
        <v>54</v>
      </c>
      <c r="F1988" s="12" t="s">
        <v>55</v>
      </c>
      <c r="G1988" s="12" t="s">
        <v>56</v>
      </c>
      <c r="H1988" s="12" t="s">
        <v>57</v>
      </c>
      <c r="I1988" s="12" t="s">
        <v>58</v>
      </c>
      <c r="J1988" s="12">
        <v>319</v>
      </c>
      <c r="K1988" s="12">
        <v>456.16999999999996</v>
      </c>
      <c r="L1988" s="10"/>
    </row>
    <row r="1989" spans="1:12" ht="18" customHeight="1" x14ac:dyDescent="0.2">
      <c r="A1989" s="12" t="s">
        <v>59</v>
      </c>
      <c r="B1989" s="12">
        <v>2022</v>
      </c>
      <c r="C1989" s="12" t="s">
        <v>10</v>
      </c>
      <c r="D1989" s="12" t="s">
        <v>65</v>
      </c>
      <c r="E1989" s="12" t="s">
        <v>54</v>
      </c>
      <c r="F1989" s="12" t="s">
        <v>55</v>
      </c>
      <c r="G1989" s="12" t="s">
        <v>56</v>
      </c>
      <c r="H1989" s="12" t="s">
        <v>57</v>
      </c>
      <c r="I1989" s="12" t="s">
        <v>58</v>
      </c>
      <c r="J1989" s="12">
        <v>313</v>
      </c>
      <c r="K1989" s="12">
        <v>447.59000000000003</v>
      </c>
      <c r="L1989" s="10"/>
    </row>
    <row r="1990" spans="1:12" ht="18" customHeight="1" x14ac:dyDescent="0.2">
      <c r="A1990" s="12" t="s">
        <v>52</v>
      </c>
      <c r="B1990" s="12">
        <v>2022</v>
      </c>
      <c r="C1990" s="12" t="s">
        <v>10</v>
      </c>
      <c r="D1990" s="12" t="s">
        <v>65</v>
      </c>
      <c r="E1990" s="12" t="s">
        <v>54</v>
      </c>
      <c r="F1990" s="12" t="s">
        <v>55</v>
      </c>
      <c r="G1990" s="12" t="s">
        <v>56</v>
      </c>
      <c r="H1990" s="12" t="s">
        <v>57</v>
      </c>
      <c r="I1990" s="12" t="s">
        <v>58</v>
      </c>
      <c r="J1990" s="12">
        <v>307</v>
      </c>
      <c r="K1990" s="12">
        <v>439.01</v>
      </c>
      <c r="L1990" s="10"/>
    </row>
    <row r="1991" spans="1:12" ht="18" customHeight="1" x14ac:dyDescent="0.2">
      <c r="A1991" s="12" t="s">
        <v>52</v>
      </c>
      <c r="B1991" s="12">
        <v>2022</v>
      </c>
      <c r="C1991" s="12" t="s">
        <v>10</v>
      </c>
      <c r="D1991" s="12" t="s">
        <v>65</v>
      </c>
      <c r="E1991" s="12" t="s">
        <v>54</v>
      </c>
      <c r="F1991" s="12" t="s">
        <v>55</v>
      </c>
      <c r="G1991" s="12" t="s">
        <v>56</v>
      </c>
      <c r="H1991" s="12" t="s">
        <v>57</v>
      </c>
      <c r="I1991" s="12" t="s">
        <v>58</v>
      </c>
      <c r="J1991" s="12">
        <v>235</v>
      </c>
      <c r="K1991" s="12">
        <v>336.05</v>
      </c>
      <c r="L1991" s="10"/>
    </row>
    <row r="1992" spans="1:12" ht="18" customHeight="1" x14ac:dyDescent="0.2">
      <c r="A1992" s="12" t="s">
        <v>52</v>
      </c>
      <c r="B1992" s="12">
        <v>2022</v>
      </c>
      <c r="C1992" s="12" t="s">
        <v>10</v>
      </c>
      <c r="D1992" s="12" t="s">
        <v>65</v>
      </c>
      <c r="E1992" s="12" t="s">
        <v>54</v>
      </c>
      <c r="F1992" s="12" t="s">
        <v>55</v>
      </c>
      <c r="G1992" s="12" t="s">
        <v>56</v>
      </c>
      <c r="H1992" s="12" t="s">
        <v>57</v>
      </c>
      <c r="I1992" s="12" t="s">
        <v>58</v>
      </c>
      <c r="J1992" s="12">
        <v>798</v>
      </c>
      <c r="K1992" s="12">
        <v>1141.1399999999999</v>
      </c>
      <c r="L1992" s="10"/>
    </row>
    <row r="1993" spans="1:12" ht="18" customHeight="1" x14ac:dyDescent="0.2">
      <c r="A1993" s="12" t="s">
        <v>59</v>
      </c>
      <c r="B1993" s="12">
        <v>2022</v>
      </c>
      <c r="C1993" s="12" t="s">
        <v>10</v>
      </c>
      <c r="D1993" s="12" t="s">
        <v>65</v>
      </c>
      <c r="E1993" s="12" t="s">
        <v>54</v>
      </c>
      <c r="F1993" s="12" t="s">
        <v>55</v>
      </c>
      <c r="G1993" s="12" t="s">
        <v>56</v>
      </c>
      <c r="H1993" s="12" t="s">
        <v>57</v>
      </c>
      <c r="I1993" s="12" t="s">
        <v>58</v>
      </c>
      <c r="J1993" s="12">
        <v>831</v>
      </c>
      <c r="K1993" s="12">
        <v>1188.33</v>
      </c>
      <c r="L1993" s="10"/>
    </row>
    <row r="1994" spans="1:12" ht="18" customHeight="1" x14ac:dyDescent="0.2">
      <c r="A1994" s="12" t="s">
        <v>61</v>
      </c>
      <c r="B1994" s="12">
        <v>2022</v>
      </c>
      <c r="C1994" s="12" t="s">
        <v>10</v>
      </c>
      <c r="D1994" s="12" t="s">
        <v>65</v>
      </c>
      <c r="E1994" s="12" t="s">
        <v>54</v>
      </c>
      <c r="F1994" s="12" t="s">
        <v>55</v>
      </c>
      <c r="G1994" s="12" t="s">
        <v>56</v>
      </c>
      <c r="H1994" s="12" t="s">
        <v>57</v>
      </c>
      <c r="I1994" s="12" t="s">
        <v>60</v>
      </c>
      <c r="J1994" s="12">
        <v>317</v>
      </c>
      <c r="K1994" s="12">
        <v>453.31</v>
      </c>
      <c r="L1994" s="10"/>
    </row>
    <row r="1995" spans="1:12" ht="18" customHeight="1" x14ac:dyDescent="0.2">
      <c r="A1995" s="12" t="s">
        <v>52</v>
      </c>
      <c r="B1995" s="12">
        <v>2022</v>
      </c>
      <c r="C1995" s="12" t="s">
        <v>10</v>
      </c>
      <c r="D1995" s="12" t="s">
        <v>65</v>
      </c>
      <c r="E1995" s="12" t="s">
        <v>54</v>
      </c>
      <c r="F1995" s="12" t="s">
        <v>55</v>
      </c>
      <c r="G1995" s="12" t="s">
        <v>56</v>
      </c>
      <c r="H1995" s="12" t="s">
        <v>57</v>
      </c>
      <c r="I1995" s="12" t="s">
        <v>60</v>
      </c>
      <c r="J1995" s="12">
        <v>311</v>
      </c>
      <c r="K1995" s="12">
        <v>444.73</v>
      </c>
      <c r="L1995" s="10"/>
    </row>
    <row r="1996" spans="1:12" ht="18" customHeight="1" x14ac:dyDescent="0.2">
      <c r="A1996" s="12" t="s">
        <v>63</v>
      </c>
      <c r="B1996" s="12">
        <v>2022</v>
      </c>
      <c r="C1996" s="12" t="s">
        <v>10</v>
      </c>
      <c r="D1996" s="12" t="s">
        <v>65</v>
      </c>
      <c r="E1996" s="12" t="s">
        <v>54</v>
      </c>
      <c r="F1996" s="12" t="s">
        <v>55</v>
      </c>
      <c r="G1996" s="12" t="s">
        <v>56</v>
      </c>
      <c r="H1996" s="12" t="s">
        <v>57</v>
      </c>
      <c r="I1996" s="12" t="s">
        <v>60</v>
      </c>
      <c r="J1996" s="12">
        <v>305</v>
      </c>
      <c r="K1996" s="12">
        <v>436.15</v>
      </c>
      <c r="L1996" s="10"/>
    </row>
    <row r="1997" spans="1:12" ht="18" customHeight="1" x14ac:dyDescent="0.2">
      <c r="A1997" s="12" t="s">
        <v>52</v>
      </c>
      <c r="B1997" s="12">
        <v>2022</v>
      </c>
      <c r="C1997" s="12" t="s">
        <v>10</v>
      </c>
      <c r="D1997" s="12" t="s">
        <v>65</v>
      </c>
      <c r="E1997" s="12" t="s">
        <v>54</v>
      </c>
      <c r="F1997" s="12" t="s">
        <v>55</v>
      </c>
      <c r="G1997" s="12" t="s">
        <v>56</v>
      </c>
      <c r="H1997" s="12" t="s">
        <v>57</v>
      </c>
      <c r="I1997" s="12" t="s">
        <v>58</v>
      </c>
      <c r="J1997" s="12">
        <v>239</v>
      </c>
      <c r="K1997" s="12">
        <v>341.77</v>
      </c>
      <c r="L1997" s="10"/>
    </row>
    <row r="1998" spans="1:12" ht="18" customHeight="1" x14ac:dyDescent="0.2">
      <c r="A1998" s="12" t="s">
        <v>52</v>
      </c>
      <c r="B1998" s="12">
        <v>2022</v>
      </c>
      <c r="C1998" s="12" t="s">
        <v>10</v>
      </c>
      <c r="D1998" s="12" t="s">
        <v>65</v>
      </c>
      <c r="E1998" s="12" t="s">
        <v>54</v>
      </c>
      <c r="F1998" s="12" t="s">
        <v>55</v>
      </c>
      <c r="G1998" s="12" t="s">
        <v>56</v>
      </c>
      <c r="H1998" s="12" t="s">
        <v>57</v>
      </c>
      <c r="I1998" s="12" t="s">
        <v>58</v>
      </c>
      <c r="J1998" s="12">
        <v>209</v>
      </c>
      <c r="K1998" s="12">
        <v>298.87</v>
      </c>
      <c r="L1998" s="10"/>
    </row>
    <row r="1999" spans="1:12" ht="18" customHeight="1" x14ac:dyDescent="0.2">
      <c r="A1999" s="12" t="s">
        <v>61</v>
      </c>
      <c r="B1999" s="12">
        <v>2022</v>
      </c>
      <c r="C1999" s="12" t="s">
        <v>9</v>
      </c>
      <c r="D1999" s="12" t="s">
        <v>65</v>
      </c>
      <c r="E1999" s="12" t="s">
        <v>54</v>
      </c>
      <c r="F1999" s="12" t="s">
        <v>55</v>
      </c>
      <c r="G1999" s="12" t="s">
        <v>56</v>
      </c>
      <c r="H1999" s="12" t="s">
        <v>57</v>
      </c>
      <c r="I1999" s="12" t="s">
        <v>60</v>
      </c>
      <c r="J1999" s="12">
        <v>332</v>
      </c>
      <c r="K1999" s="12">
        <v>474.76</v>
      </c>
      <c r="L1999" s="10"/>
    </row>
    <row r="2000" spans="1:12" ht="18" customHeight="1" x14ac:dyDescent="0.2">
      <c r="A2000" s="12" t="s">
        <v>59</v>
      </c>
      <c r="B2000" s="12">
        <v>2022</v>
      </c>
      <c r="C2000" s="12" t="s">
        <v>9</v>
      </c>
      <c r="D2000" s="12" t="s">
        <v>65</v>
      </c>
      <c r="E2000" s="12" t="s">
        <v>54</v>
      </c>
      <c r="F2000" s="12" t="s">
        <v>55</v>
      </c>
      <c r="G2000" s="12" t="s">
        <v>56</v>
      </c>
      <c r="H2000" s="12" t="s">
        <v>57</v>
      </c>
      <c r="I2000" s="12" t="s">
        <v>60</v>
      </c>
      <c r="J2000" s="12">
        <v>326</v>
      </c>
      <c r="K2000" s="12">
        <v>466.18</v>
      </c>
      <c r="L2000" s="10"/>
    </row>
    <row r="2001" spans="1:12" ht="18" customHeight="1" x14ac:dyDescent="0.2">
      <c r="A2001" s="12" t="s">
        <v>52</v>
      </c>
      <c r="B2001" s="12">
        <v>2022</v>
      </c>
      <c r="C2001" s="12" t="s">
        <v>9</v>
      </c>
      <c r="D2001" s="12" t="s">
        <v>65</v>
      </c>
      <c r="E2001" s="12" t="s">
        <v>54</v>
      </c>
      <c r="F2001" s="12" t="s">
        <v>55</v>
      </c>
      <c r="G2001" s="12" t="s">
        <v>56</v>
      </c>
      <c r="H2001" s="12" t="s">
        <v>57</v>
      </c>
      <c r="I2001" s="12" t="s">
        <v>58</v>
      </c>
      <c r="J2001" s="12">
        <v>242</v>
      </c>
      <c r="K2001" s="12">
        <v>346.06</v>
      </c>
      <c r="L2001" s="10"/>
    </row>
    <row r="2002" spans="1:12" ht="18" customHeight="1" x14ac:dyDescent="0.2">
      <c r="A2002" s="12" t="s">
        <v>52</v>
      </c>
      <c r="B2002" s="12">
        <v>2022</v>
      </c>
      <c r="C2002" s="12" t="s">
        <v>9</v>
      </c>
      <c r="D2002" s="12" t="s">
        <v>65</v>
      </c>
      <c r="E2002" s="12" t="s">
        <v>54</v>
      </c>
      <c r="F2002" s="12" t="s">
        <v>55</v>
      </c>
      <c r="G2002" s="12" t="s">
        <v>56</v>
      </c>
      <c r="H2002" s="12" t="s">
        <v>57</v>
      </c>
      <c r="I2002" s="12" t="s">
        <v>58</v>
      </c>
      <c r="J2002" s="12">
        <v>170</v>
      </c>
      <c r="K2002" s="12">
        <v>243.1</v>
      </c>
      <c r="L2002" s="10"/>
    </row>
    <row r="2003" spans="1:12" ht="18" customHeight="1" x14ac:dyDescent="0.2">
      <c r="A2003" s="12" t="s">
        <v>52</v>
      </c>
      <c r="B2003" s="12">
        <v>2022</v>
      </c>
      <c r="C2003" s="12" t="s">
        <v>9</v>
      </c>
      <c r="D2003" s="12" t="s">
        <v>65</v>
      </c>
      <c r="E2003" s="12" t="s">
        <v>54</v>
      </c>
      <c r="F2003" s="12" t="s">
        <v>55</v>
      </c>
      <c r="G2003" s="12" t="s">
        <v>56</v>
      </c>
      <c r="H2003" s="12" t="s">
        <v>57</v>
      </c>
      <c r="I2003" s="12" t="s">
        <v>58</v>
      </c>
      <c r="J2003" s="12">
        <v>218</v>
      </c>
      <c r="K2003" s="12">
        <v>311.74</v>
      </c>
      <c r="L2003" s="10"/>
    </row>
    <row r="2004" spans="1:12" ht="18" customHeight="1" x14ac:dyDescent="0.2">
      <c r="A2004" s="12" t="s">
        <v>52</v>
      </c>
      <c r="B2004" s="12">
        <v>2022</v>
      </c>
      <c r="C2004" s="12" t="s">
        <v>9</v>
      </c>
      <c r="D2004" s="12" t="s">
        <v>65</v>
      </c>
      <c r="E2004" s="12" t="s">
        <v>54</v>
      </c>
      <c r="F2004" s="12" t="s">
        <v>55</v>
      </c>
      <c r="G2004" s="12" t="s">
        <v>56</v>
      </c>
      <c r="H2004" s="12" t="s">
        <v>57</v>
      </c>
      <c r="I2004" s="12" t="s">
        <v>58</v>
      </c>
      <c r="J2004" s="12">
        <v>334</v>
      </c>
      <c r="K2004" s="12">
        <v>477.62</v>
      </c>
      <c r="L2004" s="10"/>
    </row>
    <row r="2005" spans="1:12" ht="18" customHeight="1" x14ac:dyDescent="0.2">
      <c r="A2005" s="12" t="s">
        <v>62</v>
      </c>
      <c r="B2005" s="12">
        <v>2022</v>
      </c>
      <c r="C2005" s="12" t="s">
        <v>9</v>
      </c>
      <c r="D2005" s="12" t="s">
        <v>65</v>
      </c>
      <c r="E2005" s="12" t="s">
        <v>54</v>
      </c>
      <c r="F2005" s="12" t="s">
        <v>55</v>
      </c>
      <c r="G2005" s="12" t="s">
        <v>56</v>
      </c>
      <c r="H2005" s="12" t="s">
        <v>57</v>
      </c>
      <c r="I2005" s="12" t="s">
        <v>58</v>
      </c>
      <c r="J2005" s="12">
        <v>328</v>
      </c>
      <c r="K2005" s="12">
        <v>469.03999999999996</v>
      </c>
      <c r="L2005" s="10"/>
    </row>
    <row r="2006" spans="1:12" ht="18" customHeight="1" x14ac:dyDescent="0.2">
      <c r="A2006" s="12" t="s">
        <v>59</v>
      </c>
      <c r="B2006" s="12">
        <v>2022</v>
      </c>
      <c r="C2006" s="12" t="s">
        <v>9</v>
      </c>
      <c r="D2006" s="12" t="s">
        <v>65</v>
      </c>
      <c r="E2006" s="12" t="s">
        <v>54</v>
      </c>
      <c r="F2006" s="12" t="s">
        <v>55</v>
      </c>
      <c r="G2006" s="12" t="s">
        <v>56</v>
      </c>
      <c r="H2006" s="12" t="s">
        <v>57</v>
      </c>
      <c r="I2006" s="12" t="s">
        <v>58</v>
      </c>
      <c r="J2006" s="12">
        <v>322</v>
      </c>
      <c r="K2006" s="12">
        <v>460.46000000000004</v>
      </c>
      <c r="L2006" s="10"/>
    </row>
    <row r="2007" spans="1:12" ht="18" customHeight="1" x14ac:dyDescent="0.2">
      <c r="A2007" s="12" t="s">
        <v>59</v>
      </c>
      <c r="B2007" s="12">
        <v>2022</v>
      </c>
      <c r="C2007" s="12" t="s">
        <v>9</v>
      </c>
      <c r="D2007" s="12" t="s">
        <v>65</v>
      </c>
      <c r="E2007" s="12" t="s">
        <v>54</v>
      </c>
      <c r="F2007" s="12" t="s">
        <v>55</v>
      </c>
      <c r="G2007" s="12" t="s">
        <v>56</v>
      </c>
      <c r="H2007" s="12" t="s">
        <v>57</v>
      </c>
      <c r="I2007" s="12" t="s">
        <v>58</v>
      </c>
      <c r="J2007" s="12">
        <v>244</v>
      </c>
      <c r="K2007" s="12">
        <v>526.24</v>
      </c>
      <c r="L2007" s="10"/>
    </row>
    <row r="2008" spans="1:12" ht="18" customHeight="1" x14ac:dyDescent="0.2">
      <c r="A2008" s="12" t="s">
        <v>59</v>
      </c>
      <c r="B2008" s="12">
        <v>2022</v>
      </c>
      <c r="C2008" s="12" t="s">
        <v>9</v>
      </c>
      <c r="D2008" s="12" t="s">
        <v>65</v>
      </c>
      <c r="E2008" s="12" t="s">
        <v>54</v>
      </c>
      <c r="F2008" s="12" t="s">
        <v>55</v>
      </c>
      <c r="G2008" s="12" t="s">
        <v>56</v>
      </c>
      <c r="H2008" s="12" t="s">
        <v>57</v>
      </c>
      <c r="I2008" s="12" t="s">
        <v>58</v>
      </c>
      <c r="J2008" s="12">
        <v>214</v>
      </c>
      <c r="K2008" s="12">
        <v>526.24</v>
      </c>
      <c r="L2008" s="10"/>
    </row>
    <row r="2009" spans="1:12" ht="18" customHeight="1" x14ac:dyDescent="0.2">
      <c r="A2009" s="12" t="s">
        <v>52</v>
      </c>
      <c r="B2009" s="12">
        <v>2022</v>
      </c>
      <c r="C2009" s="12" t="s">
        <v>9</v>
      </c>
      <c r="D2009" s="12" t="s">
        <v>65</v>
      </c>
      <c r="E2009" s="12" t="s">
        <v>54</v>
      </c>
      <c r="F2009" s="12" t="s">
        <v>55</v>
      </c>
      <c r="G2009" s="12" t="s">
        <v>56</v>
      </c>
      <c r="H2009" s="12" t="s">
        <v>57</v>
      </c>
      <c r="I2009" s="12" t="s">
        <v>58</v>
      </c>
      <c r="J2009" s="12">
        <v>1016</v>
      </c>
      <c r="K2009" s="12">
        <v>1452.88</v>
      </c>
      <c r="L2009" s="10"/>
    </row>
    <row r="2010" spans="1:12" ht="18" customHeight="1" x14ac:dyDescent="0.2">
      <c r="A2010" s="12" t="s">
        <v>59</v>
      </c>
      <c r="B2010" s="12">
        <v>2022</v>
      </c>
      <c r="C2010" s="12" t="s">
        <v>9</v>
      </c>
      <c r="D2010" s="12" t="s">
        <v>65</v>
      </c>
      <c r="E2010" s="12" t="s">
        <v>54</v>
      </c>
      <c r="F2010" s="12" t="s">
        <v>55</v>
      </c>
      <c r="G2010" s="12" t="s">
        <v>56</v>
      </c>
      <c r="H2010" s="12" t="s">
        <v>57</v>
      </c>
      <c r="I2010" s="12" t="s">
        <v>58</v>
      </c>
      <c r="J2010" s="12">
        <v>216</v>
      </c>
      <c r="K2010" s="12">
        <v>308.88</v>
      </c>
      <c r="L2010" s="10"/>
    </row>
    <row r="2011" spans="1:12" ht="18" customHeight="1" x14ac:dyDescent="0.2">
      <c r="A2011" s="12" t="s">
        <v>59</v>
      </c>
      <c r="B2011" s="12">
        <v>2022</v>
      </c>
      <c r="C2011" s="12" t="s">
        <v>9</v>
      </c>
      <c r="D2011" s="12" t="s">
        <v>65</v>
      </c>
      <c r="E2011" s="12" t="s">
        <v>54</v>
      </c>
      <c r="F2011" s="12" t="s">
        <v>55</v>
      </c>
      <c r="G2011" s="12" t="s">
        <v>56</v>
      </c>
      <c r="H2011" s="12" t="s">
        <v>57</v>
      </c>
      <c r="I2011" s="12" t="s">
        <v>58</v>
      </c>
      <c r="J2011" s="12">
        <v>243</v>
      </c>
      <c r="K2011" s="12">
        <v>347.49</v>
      </c>
      <c r="L2011" s="10"/>
    </row>
    <row r="2012" spans="1:12" ht="18" customHeight="1" x14ac:dyDescent="0.2">
      <c r="A2012" s="12" t="s">
        <v>52</v>
      </c>
      <c r="B2012" s="12">
        <v>2022</v>
      </c>
      <c r="C2012" s="12" t="s">
        <v>9</v>
      </c>
      <c r="D2012" s="12" t="s">
        <v>65</v>
      </c>
      <c r="E2012" s="12" t="s">
        <v>54</v>
      </c>
      <c r="F2012" s="12" t="s">
        <v>55</v>
      </c>
      <c r="G2012" s="12" t="s">
        <v>56</v>
      </c>
      <c r="H2012" s="12" t="s">
        <v>57</v>
      </c>
      <c r="I2012" s="12" t="s">
        <v>58</v>
      </c>
      <c r="J2012" s="12">
        <v>171</v>
      </c>
      <c r="K2012" s="12">
        <v>244.53</v>
      </c>
      <c r="L2012" s="10"/>
    </row>
    <row r="2013" spans="1:12" ht="18" customHeight="1" x14ac:dyDescent="0.2">
      <c r="A2013" s="12" t="s">
        <v>52</v>
      </c>
      <c r="B2013" s="12">
        <v>2022</v>
      </c>
      <c r="C2013" s="12" t="s">
        <v>9</v>
      </c>
      <c r="D2013" s="12" t="s">
        <v>65</v>
      </c>
      <c r="E2013" s="12" t="s">
        <v>54</v>
      </c>
      <c r="F2013" s="12" t="s">
        <v>55</v>
      </c>
      <c r="G2013" s="12" t="s">
        <v>56</v>
      </c>
      <c r="H2013" s="12" t="s">
        <v>57</v>
      </c>
      <c r="I2013" s="12" t="s">
        <v>58</v>
      </c>
      <c r="J2013" s="12">
        <v>331</v>
      </c>
      <c r="K2013" s="12">
        <v>473.33</v>
      </c>
      <c r="L2013" s="10"/>
    </row>
    <row r="2014" spans="1:12" ht="18" customHeight="1" x14ac:dyDescent="0.2">
      <c r="A2014" s="12" t="s">
        <v>52</v>
      </c>
      <c r="B2014" s="12">
        <v>2022</v>
      </c>
      <c r="C2014" s="12" t="s">
        <v>9</v>
      </c>
      <c r="D2014" s="12" t="s">
        <v>65</v>
      </c>
      <c r="E2014" s="12" t="s">
        <v>54</v>
      </c>
      <c r="F2014" s="12" t="s">
        <v>55</v>
      </c>
      <c r="G2014" s="12" t="s">
        <v>56</v>
      </c>
      <c r="H2014" s="12" t="s">
        <v>57</v>
      </c>
      <c r="I2014" s="12" t="s">
        <v>58</v>
      </c>
      <c r="J2014" s="12">
        <v>325</v>
      </c>
      <c r="K2014" s="12">
        <v>464.75</v>
      </c>
      <c r="L2014" s="10"/>
    </row>
    <row r="2015" spans="1:12" ht="18" customHeight="1" x14ac:dyDescent="0.2">
      <c r="A2015" s="12" t="s">
        <v>59</v>
      </c>
      <c r="B2015" s="12">
        <v>2022</v>
      </c>
      <c r="C2015" s="12" t="s">
        <v>9</v>
      </c>
      <c r="D2015" s="12" t="s">
        <v>65</v>
      </c>
      <c r="E2015" s="12" t="s">
        <v>54</v>
      </c>
      <c r="F2015" s="12" t="s">
        <v>55</v>
      </c>
      <c r="G2015" s="12" t="s">
        <v>56</v>
      </c>
      <c r="H2015" s="12" t="s">
        <v>57</v>
      </c>
      <c r="I2015" s="12" t="s">
        <v>58</v>
      </c>
      <c r="J2015" s="12">
        <v>241</v>
      </c>
      <c r="K2015" s="12">
        <v>344.63</v>
      </c>
      <c r="L2015" s="10"/>
    </row>
    <row r="2016" spans="1:12" ht="18" customHeight="1" x14ac:dyDescent="0.2">
      <c r="A2016" s="12" t="s">
        <v>62</v>
      </c>
      <c r="B2016" s="12">
        <v>2022</v>
      </c>
      <c r="C2016" s="12" t="s">
        <v>9</v>
      </c>
      <c r="D2016" s="12" t="s">
        <v>65</v>
      </c>
      <c r="E2016" s="12" t="s">
        <v>54</v>
      </c>
      <c r="F2016" s="12" t="s">
        <v>55</v>
      </c>
      <c r="G2016" s="12" t="s">
        <v>56</v>
      </c>
      <c r="H2016" s="12" t="s">
        <v>57</v>
      </c>
      <c r="I2016" s="12" t="s">
        <v>58</v>
      </c>
      <c r="J2016" s="12">
        <v>797</v>
      </c>
      <c r="K2016" s="12">
        <v>1139.71</v>
      </c>
      <c r="L2016" s="10"/>
    </row>
    <row r="2017" spans="1:12" ht="18" customHeight="1" x14ac:dyDescent="0.2">
      <c r="A2017" s="12" t="s">
        <v>59</v>
      </c>
      <c r="B2017" s="12">
        <v>2022</v>
      </c>
      <c r="C2017" s="12" t="s">
        <v>9</v>
      </c>
      <c r="D2017" s="12" t="s">
        <v>65</v>
      </c>
      <c r="E2017" s="12" t="s">
        <v>54</v>
      </c>
      <c r="F2017" s="12" t="s">
        <v>55</v>
      </c>
      <c r="G2017" s="12" t="s">
        <v>56</v>
      </c>
      <c r="H2017" s="12" t="s">
        <v>57</v>
      </c>
      <c r="I2017" s="12" t="s">
        <v>58</v>
      </c>
      <c r="J2017" s="12">
        <v>830</v>
      </c>
      <c r="K2017" s="12">
        <v>1186.9000000000001</v>
      </c>
      <c r="L2017" s="10"/>
    </row>
    <row r="2018" spans="1:12" ht="18" customHeight="1" x14ac:dyDescent="0.2">
      <c r="A2018" s="12" t="s">
        <v>61</v>
      </c>
      <c r="B2018" s="12">
        <v>2022</v>
      </c>
      <c r="C2018" s="12" t="s">
        <v>9</v>
      </c>
      <c r="D2018" s="12" t="s">
        <v>65</v>
      </c>
      <c r="E2018" s="12" t="s">
        <v>54</v>
      </c>
      <c r="F2018" s="12" t="s">
        <v>55</v>
      </c>
      <c r="G2018" s="12" t="s">
        <v>56</v>
      </c>
      <c r="H2018" s="12" t="s">
        <v>57</v>
      </c>
      <c r="I2018" s="12" t="s">
        <v>60</v>
      </c>
      <c r="J2018" s="12">
        <v>335</v>
      </c>
      <c r="K2018" s="12">
        <v>479.05</v>
      </c>
      <c r="L2018" s="10"/>
    </row>
    <row r="2019" spans="1:12" ht="18" customHeight="1" x14ac:dyDescent="0.2">
      <c r="A2019" s="12" t="s">
        <v>52</v>
      </c>
      <c r="B2019" s="12">
        <v>2022</v>
      </c>
      <c r="C2019" s="12" t="s">
        <v>9</v>
      </c>
      <c r="D2019" s="12" t="s">
        <v>65</v>
      </c>
      <c r="E2019" s="12" t="s">
        <v>54</v>
      </c>
      <c r="F2019" s="12" t="s">
        <v>55</v>
      </c>
      <c r="G2019" s="12" t="s">
        <v>56</v>
      </c>
      <c r="H2019" s="12" t="s">
        <v>57</v>
      </c>
      <c r="I2019" s="12" t="s">
        <v>60</v>
      </c>
      <c r="J2019" s="12">
        <v>329</v>
      </c>
      <c r="K2019" s="12">
        <v>470.47</v>
      </c>
      <c r="L2019" s="10"/>
    </row>
    <row r="2020" spans="1:12" ht="18" customHeight="1" x14ac:dyDescent="0.2">
      <c r="A2020" s="12" t="s">
        <v>62</v>
      </c>
      <c r="B2020" s="12">
        <v>2022</v>
      </c>
      <c r="C2020" s="12" t="s">
        <v>9</v>
      </c>
      <c r="D2020" s="12" t="s">
        <v>65</v>
      </c>
      <c r="E2020" s="12" t="s">
        <v>54</v>
      </c>
      <c r="F2020" s="12" t="s">
        <v>55</v>
      </c>
      <c r="G2020" s="12" t="s">
        <v>56</v>
      </c>
      <c r="H2020" s="12" t="s">
        <v>57</v>
      </c>
      <c r="I2020" s="12" t="s">
        <v>60</v>
      </c>
      <c r="J2020" s="12">
        <v>323</v>
      </c>
      <c r="K2020" s="12">
        <v>461.89</v>
      </c>
      <c r="L2020" s="10"/>
    </row>
    <row r="2021" spans="1:12" ht="18" customHeight="1" x14ac:dyDescent="0.2">
      <c r="A2021" s="12" t="s">
        <v>52</v>
      </c>
      <c r="B2021" s="12">
        <v>2022</v>
      </c>
      <c r="C2021" s="12" t="s">
        <v>9</v>
      </c>
      <c r="D2021" s="12" t="s">
        <v>65</v>
      </c>
      <c r="E2021" s="12" t="s">
        <v>54</v>
      </c>
      <c r="F2021" s="12" t="s">
        <v>55</v>
      </c>
      <c r="G2021" s="12" t="s">
        <v>56</v>
      </c>
      <c r="H2021" s="12" t="s">
        <v>57</v>
      </c>
      <c r="I2021" s="12" t="s">
        <v>58</v>
      </c>
      <c r="J2021" s="12">
        <v>245</v>
      </c>
      <c r="K2021" s="12">
        <v>350.35</v>
      </c>
      <c r="L2021" s="10"/>
    </row>
    <row r="2022" spans="1:12" ht="18" customHeight="1" x14ac:dyDescent="0.2">
      <c r="A2022" s="12" t="s">
        <v>59</v>
      </c>
      <c r="B2022" s="12">
        <v>2022</v>
      </c>
      <c r="C2022" s="12" t="s">
        <v>9</v>
      </c>
      <c r="D2022" s="12" t="s">
        <v>65</v>
      </c>
      <c r="E2022" s="12" t="s">
        <v>54</v>
      </c>
      <c r="F2022" s="12" t="s">
        <v>55</v>
      </c>
      <c r="G2022" s="12" t="s">
        <v>56</v>
      </c>
      <c r="H2022" s="12" t="s">
        <v>57</v>
      </c>
      <c r="I2022" s="12" t="s">
        <v>58</v>
      </c>
      <c r="J2022" s="12">
        <v>167</v>
      </c>
      <c r="K2022" s="12">
        <v>238.81</v>
      </c>
      <c r="L2022" s="10"/>
    </row>
    <row r="2023" spans="1:12" ht="18" customHeight="1" x14ac:dyDescent="0.2">
      <c r="A2023" s="12" t="s">
        <v>52</v>
      </c>
      <c r="B2023" s="12">
        <v>2022</v>
      </c>
      <c r="C2023" s="12" t="s">
        <v>9</v>
      </c>
      <c r="D2023" s="12" t="s">
        <v>65</v>
      </c>
      <c r="E2023" s="12" t="s">
        <v>54</v>
      </c>
      <c r="F2023" s="12" t="s">
        <v>55</v>
      </c>
      <c r="G2023" s="12" t="s">
        <v>56</v>
      </c>
      <c r="H2023" s="12" t="s">
        <v>57</v>
      </c>
      <c r="I2023" s="12" t="s">
        <v>58</v>
      </c>
      <c r="J2023" s="12">
        <v>215</v>
      </c>
      <c r="K2023" s="12">
        <v>307.45</v>
      </c>
      <c r="L2023" s="10"/>
    </row>
    <row r="2024" spans="1:12" ht="18" customHeight="1" x14ac:dyDescent="0.2">
      <c r="A2024" s="12" t="s">
        <v>52</v>
      </c>
      <c r="B2024" s="12">
        <v>2022</v>
      </c>
      <c r="C2024" s="12" t="s">
        <v>8</v>
      </c>
      <c r="D2024" s="12" t="s">
        <v>65</v>
      </c>
      <c r="E2024" s="12" t="s">
        <v>54</v>
      </c>
      <c r="F2024" s="12" t="s">
        <v>55</v>
      </c>
      <c r="G2024" s="12" t="s">
        <v>56</v>
      </c>
      <c r="H2024" s="12" t="s">
        <v>57</v>
      </c>
      <c r="I2024" s="12" t="s">
        <v>60</v>
      </c>
      <c r="J2024" s="12">
        <v>350</v>
      </c>
      <c r="K2024" s="12">
        <v>500.5</v>
      </c>
      <c r="L2024" s="10"/>
    </row>
    <row r="2025" spans="1:12" ht="18" customHeight="1" x14ac:dyDescent="0.2">
      <c r="A2025" s="12" t="s">
        <v>52</v>
      </c>
      <c r="B2025" s="12">
        <v>2022</v>
      </c>
      <c r="C2025" s="12" t="s">
        <v>8</v>
      </c>
      <c r="D2025" s="12" t="s">
        <v>65</v>
      </c>
      <c r="E2025" s="12" t="s">
        <v>54</v>
      </c>
      <c r="F2025" s="12" t="s">
        <v>55</v>
      </c>
      <c r="G2025" s="12" t="s">
        <v>56</v>
      </c>
      <c r="H2025" s="12" t="s">
        <v>57</v>
      </c>
      <c r="I2025" s="12" t="s">
        <v>60</v>
      </c>
      <c r="J2025" s="12">
        <v>344</v>
      </c>
      <c r="K2025" s="12">
        <v>491.91999999999996</v>
      </c>
      <c r="L2025" s="10"/>
    </row>
    <row r="2026" spans="1:12" ht="18" customHeight="1" x14ac:dyDescent="0.2">
      <c r="A2026" s="12" t="s">
        <v>59</v>
      </c>
      <c r="B2026" s="12">
        <v>2022</v>
      </c>
      <c r="C2026" s="12" t="s">
        <v>8</v>
      </c>
      <c r="D2026" s="12" t="s">
        <v>65</v>
      </c>
      <c r="E2026" s="12" t="s">
        <v>54</v>
      </c>
      <c r="F2026" s="12" t="s">
        <v>55</v>
      </c>
      <c r="G2026" s="12" t="s">
        <v>56</v>
      </c>
      <c r="H2026" s="12" t="s">
        <v>57</v>
      </c>
      <c r="I2026" s="12" t="s">
        <v>60</v>
      </c>
      <c r="J2026" s="12">
        <v>338</v>
      </c>
      <c r="K2026" s="12">
        <v>483.34000000000003</v>
      </c>
      <c r="L2026" s="10"/>
    </row>
    <row r="2027" spans="1:12" ht="18" customHeight="1" x14ac:dyDescent="0.2">
      <c r="A2027" s="12" t="s">
        <v>52</v>
      </c>
      <c r="B2027" s="12">
        <v>2022</v>
      </c>
      <c r="C2027" s="12" t="s">
        <v>8</v>
      </c>
      <c r="D2027" s="12" t="s">
        <v>65</v>
      </c>
      <c r="E2027" s="12" t="s">
        <v>54</v>
      </c>
      <c r="F2027" s="12" t="s">
        <v>55</v>
      </c>
      <c r="G2027" s="12" t="s">
        <v>56</v>
      </c>
      <c r="H2027" s="12" t="s">
        <v>57</v>
      </c>
      <c r="I2027" s="12" t="s">
        <v>58</v>
      </c>
      <c r="J2027" s="12">
        <v>176</v>
      </c>
      <c r="K2027" s="12">
        <v>251.68</v>
      </c>
      <c r="L2027" s="10"/>
    </row>
    <row r="2028" spans="1:12" ht="18" customHeight="1" x14ac:dyDescent="0.2">
      <c r="A2028" s="12" t="s">
        <v>59</v>
      </c>
      <c r="B2028" s="12">
        <v>2022</v>
      </c>
      <c r="C2028" s="12" t="s">
        <v>8</v>
      </c>
      <c r="D2028" s="12" t="s">
        <v>65</v>
      </c>
      <c r="E2028" s="12" t="s">
        <v>54</v>
      </c>
      <c r="F2028" s="12" t="s">
        <v>55</v>
      </c>
      <c r="G2028" s="12" t="s">
        <v>56</v>
      </c>
      <c r="H2028" s="12" t="s">
        <v>57</v>
      </c>
      <c r="I2028" s="12" t="s">
        <v>58</v>
      </c>
      <c r="J2028" s="12">
        <v>352</v>
      </c>
      <c r="K2028" s="12">
        <v>503.36</v>
      </c>
      <c r="L2028" s="10"/>
    </row>
    <row r="2029" spans="1:12" ht="18" customHeight="1" x14ac:dyDescent="0.2">
      <c r="A2029" s="12" t="s">
        <v>59</v>
      </c>
      <c r="B2029" s="12">
        <v>2022</v>
      </c>
      <c r="C2029" s="12" t="s">
        <v>8</v>
      </c>
      <c r="D2029" s="12" t="s">
        <v>65</v>
      </c>
      <c r="E2029" s="12" t="s">
        <v>54</v>
      </c>
      <c r="F2029" s="12" t="s">
        <v>55</v>
      </c>
      <c r="G2029" s="12" t="s">
        <v>56</v>
      </c>
      <c r="H2029" s="12" t="s">
        <v>57</v>
      </c>
      <c r="I2029" s="12" t="s">
        <v>58</v>
      </c>
      <c r="J2029" s="12">
        <v>346</v>
      </c>
      <c r="K2029" s="12">
        <v>494.78</v>
      </c>
      <c r="L2029" s="10"/>
    </row>
    <row r="2030" spans="1:12" ht="18" customHeight="1" x14ac:dyDescent="0.2">
      <c r="A2030" s="12" t="s">
        <v>52</v>
      </c>
      <c r="B2030" s="12">
        <v>2022</v>
      </c>
      <c r="C2030" s="12" t="s">
        <v>8</v>
      </c>
      <c r="D2030" s="12" t="s">
        <v>65</v>
      </c>
      <c r="E2030" s="12" t="s">
        <v>54</v>
      </c>
      <c r="F2030" s="12" t="s">
        <v>55</v>
      </c>
      <c r="G2030" s="12" t="s">
        <v>56</v>
      </c>
      <c r="H2030" s="12" t="s">
        <v>57</v>
      </c>
      <c r="I2030" s="12" t="s">
        <v>58</v>
      </c>
      <c r="J2030" s="12">
        <v>340</v>
      </c>
      <c r="K2030" s="12">
        <v>486.2</v>
      </c>
      <c r="L2030" s="10"/>
    </row>
    <row r="2031" spans="1:12" ht="18" customHeight="1" x14ac:dyDescent="0.2">
      <c r="A2031" s="12" t="s">
        <v>52</v>
      </c>
      <c r="B2031" s="12">
        <v>2022</v>
      </c>
      <c r="C2031" s="12" t="s">
        <v>8</v>
      </c>
      <c r="D2031" s="12" t="s">
        <v>65</v>
      </c>
      <c r="E2031" s="12" t="s">
        <v>54</v>
      </c>
      <c r="F2031" s="12" t="s">
        <v>55</v>
      </c>
      <c r="G2031" s="12" t="s">
        <v>56</v>
      </c>
      <c r="H2031" s="12" t="s">
        <v>57</v>
      </c>
      <c r="I2031" s="12" t="s">
        <v>58</v>
      </c>
      <c r="J2031" s="12">
        <v>172</v>
      </c>
      <c r="K2031" s="12">
        <v>526.24</v>
      </c>
      <c r="L2031" s="10"/>
    </row>
    <row r="2032" spans="1:12" ht="18" customHeight="1" x14ac:dyDescent="0.2">
      <c r="A2032" s="12" t="s">
        <v>52</v>
      </c>
      <c r="B2032" s="12">
        <v>2022</v>
      </c>
      <c r="C2032" s="12" t="s">
        <v>8</v>
      </c>
      <c r="D2032" s="12" t="s">
        <v>65</v>
      </c>
      <c r="E2032" s="12" t="s">
        <v>54</v>
      </c>
      <c r="F2032" s="12" t="s">
        <v>55</v>
      </c>
      <c r="G2032" s="12" t="s">
        <v>56</v>
      </c>
      <c r="H2032" s="12" t="s">
        <v>57</v>
      </c>
      <c r="I2032" s="12" t="s">
        <v>58</v>
      </c>
      <c r="J2032" s="12">
        <v>220</v>
      </c>
      <c r="K2032" s="12">
        <v>526.24</v>
      </c>
      <c r="L2032" s="10"/>
    </row>
    <row r="2033" spans="1:12" ht="18" customHeight="1" x14ac:dyDescent="0.2">
      <c r="A2033" s="12" t="s">
        <v>59</v>
      </c>
      <c r="B2033" s="12">
        <v>2022</v>
      </c>
      <c r="C2033" s="12" t="s">
        <v>8</v>
      </c>
      <c r="D2033" s="12" t="s">
        <v>65</v>
      </c>
      <c r="E2033" s="12" t="s">
        <v>54</v>
      </c>
      <c r="F2033" s="12" t="s">
        <v>55</v>
      </c>
      <c r="G2033" s="12" t="s">
        <v>56</v>
      </c>
      <c r="H2033" s="12" t="s">
        <v>57</v>
      </c>
      <c r="I2033" s="12" t="s">
        <v>58</v>
      </c>
      <c r="J2033" s="12">
        <v>962</v>
      </c>
      <c r="K2033" s="12">
        <v>1375.6599999999999</v>
      </c>
      <c r="L2033" s="10"/>
    </row>
    <row r="2034" spans="1:12" ht="18" customHeight="1" x14ac:dyDescent="0.2">
      <c r="A2034" s="12" t="s">
        <v>59</v>
      </c>
      <c r="B2034" s="12">
        <v>2022</v>
      </c>
      <c r="C2034" s="12" t="s">
        <v>8</v>
      </c>
      <c r="D2034" s="12" t="s">
        <v>65</v>
      </c>
      <c r="E2034" s="12" t="s">
        <v>54</v>
      </c>
      <c r="F2034" s="12" t="s">
        <v>55</v>
      </c>
      <c r="G2034" s="12" t="s">
        <v>56</v>
      </c>
      <c r="H2034" s="12" t="s">
        <v>57</v>
      </c>
      <c r="I2034" s="12" t="s">
        <v>58</v>
      </c>
      <c r="J2034" s="12">
        <v>1015</v>
      </c>
      <c r="K2034" s="12">
        <v>1451.45</v>
      </c>
      <c r="L2034" s="10"/>
    </row>
    <row r="2035" spans="1:12" ht="18" customHeight="1" x14ac:dyDescent="0.2">
      <c r="A2035" s="12" t="s">
        <v>59</v>
      </c>
      <c r="B2035" s="12">
        <v>2022</v>
      </c>
      <c r="C2035" s="12" t="s">
        <v>8</v>
      </c>
      <c r="D2035" s="12" t="s">
        <v>65</v>
      </c>
      <c r="E2035" s="12" t="s">
        <v>54</v>
      </c>
      <c r="F2035" s="12" t="s">
        <v>55</v>
      </c>
      <c r="G2035" s="12" t="s">
        <v>56</v>
      </c>
      <c r="H2035" s="12" t="s">
        <v>57</v>
      </c>
      <c r="I2035" s="12" t="s">
        <v>58</v>
      </c>
      <c r="J2035" s="12">
        <v>222</v>
      </c>
      <c r="K2035" s="12">
        <v>317.45999999999998</v>
      </c>
      <c r="L2035" s="10"/>
    </row>
    <row r="2036" spans="1:12" ht="18" customHeight="1" x14ac:dyDescent="0.2">
      <c r="A2036" s="12" t="s">
        <v>59</v>
      </c>
      <c r="B2036" s="12">
        <v>2022</v>
      </c>
      <c r="C2036" s="12" t="s">
        <v>8</v>
      </c>
      <c r="D2036" s="12" t="s">
        <v>65</v>
      </c>
      <c r="E2036" s="12" t="s">
        <v>54</v>
      </c>
      <c r="F2036" s="12" t="s">
        <v>55</v>
      </c>
      <c r="G2036" s="12" t="s">
        <v>56</v>
      </c>
      <c r="H2036" s="12" t="s">
        <v>57</v>
      </c>
      <c r="I2036" s="12" t="s">
        <v>58</v>
      </c>
      <c r="J2036" s="12">
        <v>177</v>
      </c>
      <c r="K2036" s="12">
        <v>253.11</v>
      </c>
      <c r="L2036" s="10"/>
    </row>
    <row r="2037" spans="1:12" ht="18" customHeight="1" x14ac:dyDescent="0.2">
      <c r="A2037" s="12" t="s">
        <v>59</v>
      </c>
      <c r="B2037" s="12">
        <v>2022</v>
      </c>
      <c r="C2037" s="12" t="s">
        <v>8</v>
      </c>
      <c r="D2037" s="12" t="s">
        <v>65</v>
      </c>
      <c r="E2037" s="12" t="s">
        <v>54</v>
      </c>
      <c r="F2037" s="12" t="s">
        <v>55</v>
      </c>
      <c r="G2037" s="12" t="s">
        <v>56</v>
      </c>
      <c r="H2037" s="12" t="s">
        <v>57</v>
      </c>
      <c r="I2037" s="12" t="s">
        <v>58</v>
      </c>
      <c r="J2037" s="12">
        <v>219</v>
      </c>
      <c r="K2037" s="12">
        <v>313.17</v>
      </c>
      <c r="L2037" s="10"/>
    </row>
    <row r="2038" spans="1:12" ht="18" customHeight="1" x14ac:dyDescent="0.2">
      <c r="A2038" s="12" t="s">
        <v>52</v>
      </c>
      <c r="B2038" s="12">
        <v>2022</v>
      </c>
      <c r="C2038" s="12" t="s">
        <v>8</v>
      </c>
      <c r="D2038" s="12" t="s">
        <v>65</v>
      </c>
      <c r="E2038" s="12" t="s">
        <v>54</v>
      </c>
      <c r="F2038" s="12" t="s">
        <v>55</v>
      </c>
      <c r="G2038" s="12" t="s">
        <v>56</v>
      </c>
      <c r="H2038" s="12" t="s">
        <v>57</v>
      </c>
      <c r="I2038" s="12" t="s">
        <v>58</v>
      </c>
      <c r="J2038" s="12">
        <v>349</v>
      </c>
      <c r="K2038" s="12">
        <v>499.07</v>
      </c>
      <c r="L2038" s="10"/>
    </row>
    <row r="2039" spans="1:12" ht="18" customHeight="1" x14ac:dyDescent="0.2">
      <c r="A2039" s="12" t="s">
        <v>59</v>
      </c>
      <c r="B2039" s="12">
        <v>2022</v>
      </c>
      <c r="C2039" s="12" t="s">
        <v>8</v>
      </c>
      <c r="D2039" s="12" t="s">
        <v>65</v>
      </c>
      <c r="E2039" s="12" t="s">
        <v>54</v>
      </c>
      <c r="F2039" s="12" t="s">
        <v>55</v>
      </c>
      <c r="G2039" s="12" t="s">
        <v>56</v>
      </c>
      <c r="H2039" s="12" t="s">
        <v>57</v>
      </c>
      <c r="I2039" s="12" t="s">
        <v>58</v>
      </c>
      <c r="J2039" s="12">
        <v>343</v>
      </c>
      <c r="K2039" s="12">
        <v>490.49</v>
      </c>
      <c r="L2039" s="10"/>
    </row>
    <row r="2040" spans="1:12" ht="18" customHeight="1" x14ac:dyDescent="0.2">
      <c r="A2040" s="12" t="s">
        <v>52</v>
      </c>
      <c r="B2040" s="12">
        <v>2022</v>
      </c>
      <c r="C2040" s="12" t="s">
        <v>8</v>
      </c>
      <c r="D2040" s="12" t="s">
        <v>65</v>
      </c>
      <c r="E2040" s="12" t="s">
        <v>54</v>
      </c>
      <c r="F2040" s="12" t="s">
        <v>55</v>
      </c>
      <c r="G2040" s="12" t="s">
        <v>56</v>
      </c>
      <c r="H2040" s="12" t="s">
        <v>57</v>
      </c>
      <c r="I2040" s="12" t="s">
        <v>58</v>
      </c>
      <c r="J2040" s="12">
        <v>337</v>
      </c>
      <c r="K2040" s="12">
        <v>481.90999999999997</v>
      </c>
      <c r="L2040" s="10"/>
    </row>
    <row r="2041" spans="1:12" ht="18" customHeight="1" x14ac:dyDescent="0.2">
      <c r="A2041" s="12" t="s">
        <v>59</v>
      </c>
      <c r="B2041" s="12">
        <v>2022</v>
      </c>
      <c r="C2041" s="12" t="s">
        <v>8</v>
      </c>
      <c r="D2041" s="12" t="s">
        <v>65</v>
      </c>
      <c r="E2041" s="12" t="s">
        <v>54</v>
      </c>
      <c r="F2041" s="12" t="s">
        <v>55</v>
      </c>
      <c r="G2041" s="12" t="s">
        <v>56</v>
      </c>
      <c r="H2041" s="12" t="s">
        <v>57</v>
      </c>
      <c r="I2041" s="12" t="s">
        <v>58</v>
      </c>
      <c r="J2041" s="12">
        <v>796</v>
      </c>
      <c r="K2041" s="12">
        <v>1138.28</v>
      </c>
      <c r="L2041" s="10"/>
    </row>
    <row r="2042" spans="1:12" ht="18" customHeight="1" x14ac:dyDescent="0.2">
      <c r="A2042" s="12" t="s">
        <v>61</v>
      </c>
      <c r="B2042" s="12">
        <v>2022</v>
      </c>
      <c r="C2042" s="12" t="s">
        <v>8</v>
      </c>
      <c r="D2042" s="12" t="s">
        <v>65</v>
      </c>
      <c r="E2042" s="12" t="s">
        <v>54</v>
      </c>
      <c r="F2042" s="12" t="s">
        <v>55</v>
      </c>
      <c r="G2042" s="12" t="s">
        <v>56</v>
      </c>
      <c r="H2042" s="12" t="s">
        <v>57</v>
      </c>
      <c r="I2042" s="12" t="s">
        <v>58</v>
      </c>
      <c r="J2042" s="12">
        <v>829</v>
      </c>
      <c r="K2042" s="12">
        <v>1185.47</v>
      </c>
      <c r="L2042" s="10"/>
    </row>
    <row r="2043" spans="1:12" ht="18" customHeight="1" x14ac:dyDescent="0.2">
      <c r="A2043" s="12" t="s">
        <v>52</v>
      </c>
      <c r="B2043" s="12">
        <v>2022</v>
      </c>
      <c r="C2043" s="12" t="s">
        <v>8</v>
      </c>
      <c r="D2043" s="12" t="s">
        <v>65</v>
      </c>
      <c r="E2043" s="12" t="s">
        <v>54</v>
      </c>
      <c r="F2043" s="12" t="s">
        <v>55</v>
      </c>
      <c r="G2043" s="12" t="s">
        <v>56</v>
      </c>
      <c r="H2043" s="12" t="s">
        <v>57</v>
      </c>
      <c r="I2043" s="12" t="s">
        <v>60</v>
      </c>
      <c r="J2043" s="12">
        <v>347</v>
      </c>
      <c r="K2043" s="12">
        <v>496.21000000000004</v>
      </c>
      <c r="L2043" s="10"/>
    </row>
    <row r="2044" spans="1:12" ht="18" customHeight="1" x14ac:dyDescent="0.2">
      <c r="A2044" s="12" t="s">
        <v>52</v>
      </c>
      <c r="B2044" s="12">
        <v>2022</v>
      </c>
      <c r="C2044" s="12" t="s">
        <v>8</v>
      </c>
      <c r="D2044" s="12" t="s">
        <v>65</v>
      </c>
      <c r="E2044" s="12" t="s">
        <v>54</v>
      </c>
      <c r="F2044" s="12" t="s">
        <v>55</v>
      </c>
      <c r="G2044" s="12" t="s">
        <v>56</v>
      </c>
      <c r="H2044" s="12" t="s">
        <v>57</v>
      </c>
      <c r="I2044" s="12" t="s">
        <v>60</v>
      </c>
      <c r="J2044" s="12">
        <v>341</v>
      </c>
      <c r="K2044" s="12">
        <v>487.63</v>
      </c>
      <c r="L2044" s="10"/>
    </row>
    <row r="2045" spans="1:12" ht="18" customHeight="1" x14ac:dyDescent="0.2">
      <c r="A2045" s="12" t="s">
        <v>52</v>
      </c>
      <c r="B2045" s="12">
        <v>2022</v>
      </c>
      <c r="C2045" s="12" t="s">
        <v>8</v>
      </c>
      <c r="D2045" s="12" t="s">
        <v>65</v>
      </c>
      <c r="E2045" s="12" t="s">
        <v>54</v>
      </c>
      <c r="F2045" s="12" t="s">
        <v>55</v>
      </c>
      <c r="G2045" s="12" t="s">
        <v>56</v>
      </c>
      <c r="H2045" s="12" t="s">
        <v>57</v>
      </c>
      <c r="I2045" s="12" t="s">
        <v>58</v>
      </c>
      <c r="J2045" s="12">
        <v>173</v>
      </c>
      <c r="K2045" s="12">
        <v>247.39</v>
      </c>
      <c r="L2045" s="10"/>
    </row>
    <row r="2046" spans="1:12" ht="18" customHeight="1" x14ac:dyDescent="0.2">
      <c r="A2046" s="12" t="s">
        <v>52</v>
      </c>
      <c r="B2046" s="12">
        <v>2022</v>
      </c>
      <c r="C2046" s="12" t="s">
        <v>8</v>
      </c>
      <c r="D2046" s="12" t="s">
        <v>65</v>
      </c>
      <c r="E2046" s="12" t="s">
        <v>54</v>
      </c>
      <c r="F2046" s="12" t="s">
        <v>55</v>
      </c>
      <c r="G2046" s="12" t="s">
        <v>56</v>
      </c>
      <c r="H2046" s="12" t="s">
        <v>57</v>
      </c>
      <c r="I2046" s="12" t="s">
        <v>58</v>
      </c>
      <c r="J2046" s="12">
        <v>221</v>
      </c>
      <c r="K2046" s="12">
        <v>316.02999999999997</v>
      </c>
      <c r="L2046" s="10"/>
    </row>
    <row r="2047" spans="1:12" ht="18" customHeight="1" x14ac:dyDescent="0.2">
      <c r="A2047" s="12" t="s">
        <v>52</v>
      </c>
      <c r="B2047" s="12">
        <v>2022</v>
      </c>
      <c r="C2047" s="12" t="s">
        <v>3</v>
      </c>
      <c r="D2047" s="12" t="s">
        <v>53</v>
      </c>
      <c r="E2047" s="12" t="s">
        <v>67</v>
      </c>
      <c r="F2047" s="12" t="s">
        <v>68</v>
      </c>
      <c r="G2047" s="12" t="s">
        <v>64</v>
      </c>
      <c r="H2047" s="12" t="s">
        <v>57</v>
      </c>
      <c r="I2047" s="12" t="s">
        <v>69</v>
      </c>
      <c r="J2047" s="12">
        <v>214</v>
      </c>
      <c r="K2047" s="12">
        <v>306.02</v>
      </c>
      <c r="L2047" s="10"/>
    </row>
    <row r="2048" spans="1:12" ht="18" customHeight="1" x14ac:dyDescent="0.2">
      <c r="A2048" s="12" t="s">
        <v>61</v>
      </c>
      <c r="B2048" s="12">
        <v>2022</v>
      </c>
      <c r="C2048" s="12" t="s">
        <v>3</v>
      </c>
      <c r="D2048" s="12" t="s">
        <v>53</v>
      </c>
      <c r="E2048" s="12" t="s">
        <v>67</v>
      </c>
      <c r="F2048" s="12" t="s">
        <v>68</v>
      </c>
      <c r="G2048" s="12" t="s">
        <v>64</v>
      </c>
      <c r="H2048" s="12" t="s">
        <v>57</v>
      </c>
      <c r="I2048" s="12" t="s">
        <v>69</v>
      </c>
      <c r="J2048" s="12">
        <v>208</v>
      </c>
      <c r="K2048" s="12">
        <v>297.44</v>
      </c>
      <c r="L2048" s="10"/>
    </row>
    <row r="2049" spans="1:12" ht="18" customHeight="1" x14ac:dyDescent="0.2">
      <c r="A2049" s="12" t="s">
        <v>59</v>
      </c>
      <c r="B2049" s="12">
        <v>2022</v>
      </c>
      <c r="C2049" s="12" t="s">
        <v>3</v>
      </c>
      <c r="D2049" s="12" t="s">
        <v>53</v>
      </c>
      <c r="E2049" s="12" t="s">
        <v>67</v>
      </c>
      <c r="F2049" s="12" t="s">
        <v>68</v>
      </c>
      <c r="G2049" s="12" t="s">
        <v>64</v>
      </c>
      <c r="H2049" s="12" t="s">
        <v>57</v>
      </c>
      <c r="I2049" s="12" t="s">
        <v>69</v>
      </c>
      <c r="J2049" s="12">
        <v>202</v>
      </c>
      <c r="K2049" s="12">
        <v>288.86</v>
      </c>
      <c r="L2049" s="10"/>
    </row>
    <row r="2050" spans="1:12" ht="18" customHeight="1" x14ac:dyDescent="0.2">
      <c r="A2050" s="12" t="s">
        <v>63</v>
      </c>
      <c r="B2050" s="12">
        <v>2022</v>
      </c>
      <c r="C2050" s="12" t="s">
        <v>3</v>
      </c>
      <c r="D2050" s="12" t="s">
        <v>53</v>
      </c>
      <c r="E2050" s="12" t="s">
        <v>67</v>
      </c>
      <c r="F2050" s="12" t="s">
        <v>68</v>
      </c>
      <c r="G2050" s="12" t="s">
        <v>64</v>
      </c>
      <c r="H2050" s="12" t="s">
        <v>57</v>
      </c>
      <c r="I2050" s="12" t="s">
        <v>69</v>
      </c>
      <c r="J2050" s="12">
        <v>211</v>
      </c>
      <c r="K2050" s="12">
        <v>301.73</v>
      </c>
      <c r="L2050" s="10"/>
    </row>
    <row r="2051" spans="1:12" ht="18" customHeight="1" x14ac:dyDescent="0.2">
      <c r="A2051" s="12" t="s">
        <v>52</v>
      </c>
      <c r="B2051" s="12">
        <v>2022</v>
      </c>
      <c r="C2051" s="12" t="s">
        <v>3</v>
      </c>
      <c r="D2051" s="12" t="s">
        <v>53</v>
      </c>
      <c r="E2051" s="12" t="s">
        <v>67</v>
      </c>
      <c r="F2051" s="12" t="s">
        <v>68</v>
      </c>
      <c r="G2051" s="12" t="s">
        <v>64</v>
      </c>
      <c r="H2051" s="12" t="s">
        <v>57</v>
      </c>
      <c r="I2051" s="12" t="s">
        <v>69</v>
      </c>
      <c r="J2051" s="12">
        <v>205</v>
      </c>
      <c r="K2051" s="12">
        <v>293.14999999999998</v>
      </c>
      <c r="L2051" s="10"/>
    </row>
    <row r="2052" spans="1:12" ht="18" customHeight="1" x14ac:dyDescent="0.2">
      <c r="A2052" s="12" t="s">
        <v>59</v>
      </c>
      <c r="B2052" s="12">
        <v>2022</v>
      </c>
      <c r="C2052" s="12" t="s">
        <v>1</v>
      </c>
      <c r="D2052" s="12" t="s">
        <v>53</v>
      </c>
      <c r="E2052" s="12" t="s">
        <v>67</v>
      </c>
      <c r="F2052" s="12" t="s">
        <v>68</v>
      </c>
      <c r="G2052" s="12" t="s">
        <v>64</v>
      </c>
      <c r="H2052" s="12" t="s">
        <v>57</v>
      </c>
      <c r="I2052" s="12" t="s">
        <v>69</v>
      </c>
      <c r="J2052" s="12">
        <v>244</v>
      </c>
      <c r="K2052" s="12">
        <v>348.92</v>
      </c>
      <c r="L2052" s="10"/>
    </row>
    <row r="2053" spans="1:12" ht="18" customHeight="1" x14ac:dyDescent="0.2">
      <c r="A2053" s="12" t="s">
        <v>52</v>
      </c>
      <c r="B2053" s="12">
        <v>2022</v>
      </c>
      <c r="C2053" s="12" t="s">
        <v>1</v>
      </c>
      <c r="D2053" s="12" t="s">
        <v>53</v>
      </c>
      <c r="E2053" s="12" t="s">
        <v>67</v>
      </c>
      <c r="F2053" s="12" t="s">
        <v>68</v>
      </c>
      <c r="G2053" s="12" t="s">
        <v>64</v>
      </c>
      <c r="H2053" s="12" t="s">
        <v>57</v>
      </c>
      <c r="I2053" s="12" t="s">
        <v>69</v>
      </c>
      <c r="J2053" s="12">
        <v>238</v>
      </c>
      <c r="K2053" s="12">
        <v>340.34000000000003</v>
      </c>
      <c r="L2053" s="10"/>
    </row>
    <row r="2054" spans="1:12" ht="18" customHeight="1" x14ac:dyDescent="0.2">
      <c r="A2054" s="12" t="s">
        <v>52</v>
      </c>
      <c r="B2054" s="12">
        <v>2022</v>
      </c>
      <c r="C2054" s="12" t="s">
        <v>1</v>
      </c>
      <c r="D2054" s="12" t="s">
        <v>53</v>
      </c>
      <c r="E2054" s="12" t="s">
        <v>67</v>
      </c>
      <c r="F2054" s="12" t="s">
        <v>68</v>
      </c>
      <c r="G2054" s="12" t="s">
        <v>64</v>
      </c>
      <c r="H2054" s="12" t="s">
        <v>57</v>
      </c>
      <c r="I2054" s="12" t="s">
        <v>69</v>
      </c>
      <c r="J2054" s="12">
        <v>247</v>
      </c>
      <c r="K2054" s="12">
        <v>353.21</v>
      </c>
      <c r="L2054" s="10"/>
    </row>
    <row r="2055" spans="1:12" ht="18" customHeight="1" x14ac:dyDescent="0.2">
      <c r="A2055" s="12" t="s">
        <v>59</v>
      </c>
      <c r="B2055" s="12">
        <v>2022</v>
      </c>
      <c r="C2055" s="12" t="s">
        <v>1</v>
      </c>
      <c r="D2055" s="12" t="s">
        <v>53</v>
      </c>
      <c r="E2055" s="12" t="s">
        <v>67</v>
      </c>
      <c r="F2055" s="12" t="s">
        <v>68</v>
      </c>
      <c r="G2055" s="12" t="s">
        <v>64</v>
      </c>
      <c r="H2055" s="12" t="s">
        <v>57</v>
      </c>
      <c r="I2055" s="12" t="s">
        <v>69</v>
      </c>
      <c r="J2055" s="12">
        <v>241</v>
      </c>
      <c r="K2055" s="12">
        <v>344.63</v>
      </c>
      <c r="L2055" s="10"/>
    </row>
    <row r="2056" spans="1:12" ht="18" customHeight="1" x14ac:dyDescent="0.2">
      <c r="A2056" s="12" t="s">
        <v>61</v>
      </c>
      <c r="B2056" s="12">
        <v>2022</v>
      </c>
      <c r="C2056" s="12" t="s">
        <v>1</v>
      </c>
      <c r="D2056" s="12" t="s">
        <v>53</v>
      </c>
      <c r="E2056" s="12" t="s">
        <v>67</v>
      </c>
      <c r="F2056" s="12" t="s">
        <v>68</v>
      </c>
      <c r="G2056" s="12" t="s">
        <v>64</v>
      </c>
      <c r="H2056" s="12" t="s">
        <v>57</v>
      </c>
      <c r="I2056" s="12" t="s">
        <v>69</v>
      </c>
      <c r="J2056" s="12">
        <v>235</v>
      </c>
      <c r="K2056" s="12">
        <v>336.05</v>
      </c>
      <c r="L2056" s="10"/>
    </row>
    <row r="2057" spans="1:12" ht="18" customHeight="1" x14ac:dyDescent="0.2">
      <c r="A2057" s="12" t="s">
        <v>59</v>
      </c>
      <c r="B2057" s="12">
        <v>2022</v>
      </c>
      <c r="C2057" s="12" t="s">
        <v>0</v>
      </c>
      <c r="D2057" s="12" t="s">
        <v>53</v>
      </c>
      <c r="E2057" s="12" t="s">
        <v>67</v>
      </c>
      <c r="F2057" s="12" t="s">
        <v>68</v>
      </c>
      <c r="G2057" s="12" t="s">
        <v>64</v>
      </c>
      <c r="H2057" s="12" t="s">
        <v>57</v>
      </c>
      <c r="I2057" s="12" t="s">
        <v>58</v>
      </c>
      <c r="J2057" s="12">
        <v>262</v>
      </c>
      <c r="K2057" s="12">
        <v>374.65999999999997</v>
      </c>
      <c r="L2057" s="10"/>
    </row>
    <row r="2058" spans="1:12" ht="18" customHeight="1" x14ac:dyDescent="0.2">
      <c r="A2058" s="12" t="s">
        <v>59</v>
      </c>
      <c r="B2058" s="12">
        <v>2022</v>
      </c>
      <c r="C2058" s="12" t="s">
        <v>0</v>
      </c>
      <c r="D2058" s="12" t="s">
        <v>53</v>
      </c>
      <c r="E2058" s="12" t="s">
        <v>67</v>
      </c>
      <c r="F2058" s="12" t="s">
        <v>68</v>
      </c>
      <c r="G2058" s="12" t="s">
        <v>64</v>
      </c>
      <c r="H2058" s="12" t="s">
        <v>57</v>
      </c>
      <c r="I2058" s="12" t="s">
        <v>69</v>
      </c>
      <c r="J2058" s="12">
        <v>256</v>
      </c>
      <c r="K2058" s="12">
        <v>366.08</v>
      </c>
      <c r="L2058" s="10"/>
    </row>
    <row r="2059" spans="1:12" ht="18" customHeight="1" x14ac:dyDescent="0.2">
      <c r="A2059" s="12" t="s">
        <v>59</v>
      </c>
      <c r="B2059" s="12">
        <v>2022</v>
      </c>
      <c r="C2059" s="12" t="s">
        <v>0</v>
      </c>
      <c r="D2059" s="12" t="s">
        <v>53</v>
      </c>
      <c r="E2059" s="12" t="s">
        <v>67</v>
      </c>
      <c r="F2059" s="12" t="s">
        <v>68</v>
      </c>
      <c r="G2059" s="12" t="s">
        <v>64</v>
      </c>
      <c r="H2059" s="12" t="s">
        <v>57</v>
      </c>
      <c r="I2059" s="12" t="s">
        <v>69</v>
      </c>
      <c r="J2059" s="12">
        <v>250</v>
      </c>
      <c r="K2059" s="12">
        <v>357.5</v>
      </c>
      <c r="L2059" s="10"/>
    </row>
    <row r="2060" spans="1:12" ht="18" customHeight="1" x14ac:dyDescent="0.2">
      <c r="A2060" s="12" t="s">
        <v>59</v>
      </c>
      <c r="B2060" s="12">
        <v>2022</v>
      </c>
      <c r="C2060" s="12" t="s">
        <v>0</v>
      </c>
      <c r="D2060" s="12" t="s">
        <v>53</v>
      </c>
      <c r="E2060" s="12" t="s">
        <v>67</v>
      </c>
      <c r="F2060" s="12" t="s">
        <v>68</v>
      </c>
      <c r="G2060" s="12" t="s">
        <v>64</v>
      </c>
      <c r="H2060" s="12" t="s">
        <v>57</v>
      </c>
      <c r="I2060" s="12" t="s">
        <v>69</v>
      </c>
      <c r="J2060" s="12">
        <v>259</v>
      </c>
      <c r="K2060" s="12">
        <v>370.37</v>
      </c>
      <c r="L2060" s="10"/>
    </row>
    <row r="2061" spans="1:12" ht="18" customHeight="1" x14ac:dyDescent="0.2">
      <c r="A2061" s="12" t="s">
        <v>61</v>
      </c>
      <c r="B2061" s="12">
        <v>2022</v>
      </c>
      <c r="C2061" s="12" t="s">
        <v>0</v>
      </c>
      <c r="D2061" s="12" t="s">
        <v>53</v>
      </c>
      <c r="E2061" s="12" t="s">
        <v>67</v>
      </c>
      <c r="F2061" s="12" t="s">
        <v>68</v>
      </c>
      <c r="G2061" s="12" t="s">
        <v>64</v>
      </c>
      <c r="H2061" s="12" t="s">
        <v>57</v>
      </c>
      <c r="I2061" s="12" t="s">
        <v>69</v>
      </c>
      <c r="J2061" s="12">
        <v>253</v>
      </c>
      <c r="K2061" s="12">
        <v>361.78999999999996</v>
      </c>
      <c r="L2061" s="10"/>
    </row>
    <row r="2062" spans="1:12" ht="18" customHeight="1" x14ac:dyDescent="0.2">
      <c r="A2062" s="12" t="s">
        <v>59</v>
      </c>
      <c r="B2062" s="12">
        <v>2022</v>
      </c>
      <c r="C2062" s="12" t="s">
        <v>5</v>
      </c>
      <c r="D2062" s="12" t="s">
        <v>53</v>
      </c>
      <c r="E2062" s="12" t="s">
        <v>67</v>
      </c>
      <c r="F2062" s="12" t="s">
        <v>68</v>
      </c>
      <c r="G2062" s="12" t="s">
        <v>64</v>
      </c>
      <c r="H2062" s="12" t="s">
        <v>57</v>
      </c>
      <c r="I2062" s="12" t="s">
        <v>69</v>
      </c>
      <c r="J2062" s="12">
        <v>184</v>
      </c>
      <c r="K2062" s="12">
        <v>263.12</v>
      </c>
      <c r="L2062" s="10"/>
    </row>
    <row r="2063" spans="1:12" ht="18" customHeight="1" x14ac:dyDescent="0.2">
      <c r="A2063" s="12" t="s">
        <v>62</v>
      </c>
      <c r="B2063" s="12">
        <v>2022</v>
      </c>
      <c r="C2063" s="12" t="s">
        <v>5</v>
      </c>
      <c r="D2063" s="12" t="s">
        <v>53</v>
      </c>
      <c r="E2063" s="12" t="s">
        <v>67</v>
      </c>
      <c r="F2063" s="12" t="s">
        <v>68</v>
      </c>
      <c r="G2063" s="12" t="s">
        <v>64</v>
      </c>
      <c r="H2063" s="12" t="s">
        <v>57</v>
      </c>
      <c r="I2063" s="12" t="s">
        <v>69</v>
      </c>
      <c r="J2063" s="12">
        <v>178</v>
      </c>
      <c r="K2063" s="12">
        <v>254.54</v>
      </c>
      <c r="L2063" s="10"/>
    </row>
    <row r="2064" spans="1:12" ht="18" customHeight="1" x14ac:dyDescent="0.2">
      <c r="A2064" s="12" t="s">
        <v>61</v>
      </c>
      <c r="B2064" s="12">
        <v>2022</v>
      </c>
      <c r="C2064" s="12" t="s">
        <v>5</v>
      </c>
      <c r="D2064" s="12" t="s">
        <v>53</v>
      </c>
      <c r="E2064" s="12" t="s">
        <v>67</v>
      </c>
      <c r="F2064" s="12" t="s">
        <v>68</v>
      </c>
      <c r="G2064" s="12" t="s">
        <v>64</v>
      </c>
      <c r="H2064" s="12" t="s">
        <v>57</v>
      </c>
      <c r="I2064" s="12" t="s">
        <v>69</v>
      </c>
      <c r="J2064" s="12">
        <v>172</v>
      </c>
      <c r="K2064" s="12">
        <v>245.95999999999998</v>
      </c>
      <c r="L2064" s="10"/>
    </row>
    <row r="2065" spans="1:12" ht="18" customHeight="1" x14ac:dyDescent="0.2">
      <c r="A2065" s="12" t="s">
        <v>52</v>
      </c>
      <c r="B2065" s="12">
        <v>2022</v>
      </c>
      <c r="C2065" s="12" t="s">
        <v>5</v>
      </c>
      <c r="D2065" s="12" t="s">
        <v>53</v>
      </c>
      <c r="E2065" s="12" t="s">
        <v>67</v>
      </c>
      <c r="F2065" s="12" t="s">
        <v>68</v>
      </c>
      <c r="G2065" s="12" t="s">
        <v>64</v>
      </c>
      <c r="H2065" s="12" t="s">
        <v>57</v>
      </c>
      <c r="I2065" s="12" t="s">
        <v>69</v>
      </c>
      <c r="J2065" s="12">
        <v>181</v>
      </c>
      <c r="K2065" s="12">
        <v>258.83</v>
      </c>
      <c r="L2065" s="10"/>
    </row>
    <row r="2066" spans="1:12" ht="18" customHeight="1" x14ac:dyDescent="0.2">
      <c r="A2066" s="12" t="s">
        <v>62</v>
      </c>
      <c r="B2066" s="12">
        <v>2022</v>
      </c>
      <c r="C2066" s="12" t="s">
        <v>5</v>
      </c>
      <c r="D2066" s="12" t="s">
        <v>53</v>
      </c>
      <c r="E2066" s="12" t="s">
        <v>67</v>
      </c>
      <c r="F2066" s="12" t="s">
        <v>68</v>
      </c>
      <c r="G2066" s="12" t="s">
        <v>64</v>
      </c>
      <c r="H2066" s="12" t="s">
        <v>57</v>
      </c>
      <c r="I2066" s="12" t="s">
        <v>69</v>
      </c>
      <c r="J2066" s="12">
        <v>175</v>
      </c>
      <c r="K2066" s="12">
        <v>250.25</v>
      </c>
      <c r="L2066" s="10"/>
    </row>
    <row r="2067" spans="1:12" ht="18" customHeight="1" x14ac:dyDescent="0.2">
      <c r="A2067" s="12" t="s">
        <v>59</v>
      </c>
      <c r="B2067" s="12">
        <v>2022</v>
      </c>
      <c r="C2067" s="12" t="s">
        <v>5</v>
      </c>
      <c r="D2067" s="12" t="s">
        <v>53</v>
      </c>
      <c r="E2067" s="12" t="s">
        <v>67</v>
      </c>
      <c r="F2067" s="12" t="s">
        <v>68</v>
      </c>
      <c r="G2067" s="12" t="s">
        <v>64</v>
      </c>
      <c r="H2067" s="12" t="s">
        <v>57</v>
      </c>
      <c r="I2067" s="12" t="s">
        <v>69</v>
      </c>
      <c r="J2067" s="12">
        <v>169</v>
      </c>
      <c r="K2067" s="12">
        <v>241.67000000000002</v>
      </c>
      <c r="L2067" s="10"/>
    </row>
    <row r="2068" spans="1:12" ht="18" customHeight="1" x14ac:dyDescent="0.2">
      <c r="A2068" s="12" t="s">
        <v>52</v>
      </c>
      <c r="B2068" s="12">
        <v>2022</v>
      </c>
      <c r="C2068" s="12" t="s">
        <v>2</v>
      </c>
      <c r="D2068" s="12" t="s">
        <v>53</v>
      </c>
      <c r="E2068" s="12" t="s">
        <v>67</v>
      </c>
      <c r="F2068" s="12" t="s">
        <v>68</v>
      </c>
      <c r="G2068" s="12" t="s">
        <v>64</v>
      </c>
      <c r="H2068" s="12" t="s">
        <v>57</v>
      </c>
      <c r="I2068" s="12" t="s">
        <v>69</v>
      </c>
      <c r="J2068" s="12">
        <v>232</v>
      </c>
      <c r="K2068" s="12">
        <v>331.76</v>
      </c>
      <c r="L2068" s="10"/>
    </row>
    <row r="2069" spans="1:12" ht="18" customHeight="1" x14ac:dyDescent="0.2">
      <c r="A2069" s="12" t="s">
        <v>59</v>
      </c>
      <c r="B2069" s="12">
        <v>2022</v>
      </c>
      <c r="C2069" s="12" t="s">
        <v>2</v>
      </c>
      <c r="D2069" s="12" t="s">
        <v>53</v>
      </c>
      <c r="E2069" s="12" t="s">
        <v>67</v>
      </c>
      <c r="F2069" s="12" t="s">
        <v>68</v>
      </c>
      <c r="G2069" s="12" t="s">
        <v>64</v>
      </c>
      <c r="H2069" s="12" t="s">
        <v>57</v>
      </c>
      <c r="I2069" s="12" t="s">
        <v>69</v>
      </c>
      <c r="J2069" s="12">
        <v>226</v>
      </c>
      <c r="K2069" s="12">
        <v>323.18</v>
      </c>
      <c r="L2069" s="10"/>
    </row>
    <row r="2070" spans="1:12" ht="18" customHeight="1" x14ac:dyDescent="0.2">
      <c r="A2070" s="12" t="s">
        <v>59</v>
      </c>
      <c r="B2070" s="12">
        <v>2022</v>
      </c>
      <c r="C2070" s="12" t="s">
        <v>2</v>
      </c>
      <c r="D2070" s="12" t="s">
        <v>53</v>
      </c>
      <c r="E2070" s="12" t="s">
        <v>67</v>
      </c>
      <c r="F2070" s="12" t="s">
        <v>68</v>
      </c>
      <c r="G2070" s="12" t="s">
        <v>64</v>
      </c>
      <c r="H2070" s="12" t="s">
        <v>57</v>
      </c>
      <c r="I2070" s="12" t="s">
        <v>69</v>
      </c>
      <c r="J2070" s="12">
        <v>220</v>
      </c>
      <c r="K2070" s="12">
        <v>314.60000000000002</v>
      </c>
      <c r="L2070" s="10"/>
    </row>
    <row r="2071" spans="1:12" ht="18" customHeight="1" x14ac:dyDescent="0.2">
      <c r="A2071" s="12" t="s">
        <v>61</v>
      </c>
      <c r="B2071" s="12">
        <v>2022</v>
      </c>
      <c r="C2071" s="12" t="s">
        <v>2</v>
      </c>
      <c r="D2071" s="12" t="s">
        <v>53</v>
      </c>
      <c r="E2071" s="12" t="s">
        <v>67</v>
      </c>
      <c r="F2071" s="12" t="s">
        <v>68</v>
      </c>
      <c r="G2071" s="12" t="s">
        <v>64</v>
      </c>
      <c r="H2071" s="12" t="s">
        <v>57</v>
      </c>
      <c r="I2071" s="12" t="s">
        <v>69</v>
      </c>
      <c r="J2071" s="12">
        <v>229</v>
      </c>
      <c r="K2071" s="12">
        <v>327.47000000000003</v>
      </c>
      <c r="L2071" s="10"/>
    </row>
    <row r="2072" spans="1:12" ht="18" customHeight="1" x14ac:dyDescent="0.2">
      <c r="A2072" s="12" t="s">
        <v>52</v>
      </c>
      <c r="B2072" s="12">
        <v>2022</v>
      </c>
      <c r="C2072" s="12" t="s">
        <v>2</v>
      </c>
      <c r="D2072" s="12" t="s">
        <v>53</v>
      </c>
      <c r="E2072" s="12" t="s">
        <v>67</v>
      </c>
      <c r="F2072" s="12" t="s">
        <v>68</v>
      </c>
      <c r="G2072" s="12" t="s">
        <v>64</v>
      </c>
      <c r="H2072" s="12" t="s">
        <v>57</v>
      </c>
      <c r="I2072" s="12" t="s">
        <v>69</v>
      </c>
      <c r="J2072" s="12">
        <v>223</v>
      </c>
      <c r="K2072" s="12">
        <v>318.89</v>
      </c>
      <c r="L2072" s="10"/>
    </row>
    <row r="2073" spans="1:12" ht="18" customHeight="1" x14ac:dyDescent="0.2">
      <c r="A2073" s="12" t="s">
        <v>52</v>
      </c>
      <c r="B2073" s="12">
        <v>2022</v>
      </c>
      <c r="C2073" s="12" t="s">
        <v>2</v>
      </c>
      <c r="D2073" s="12" t="s">
        <v>53</v>
      </c>
      <c r="E2073" s="12" t="s">
        <v>67</v>
      </c>
      <c r="F2073" s="12" t="s">
        <v>68</v>
      </c>
      <c r="G2073" s="12" t="s">
        <v>64</v>
      </c>
      <c r="H2073" s="12" t="s">
        <v>57</v>
      </c>
      <c r="I2073" s="12" t="s">
        <v>69</v>
      </c>
      <c r="J2073" s="12">
        <v>217</v>
      </c>
      <c r="K2073" s="12">
        <v>310.31</v>
      </c>
      <c r="L2073" s="10"/>
    </row>
    <row r="2074" spans="1:12" ht="18" customHeight="1" x14ac:dyDescent="0.2">
      <c r="A2074" s="12" t="s">
        <v>59</v>
      </c>
      <c r="B2074" s="12">
        <v>2022</v>
      </c>
      <c r="C2074" s="12" t="s">
        <v>4</v>
      </c>
      <c r="D2074" s="12" t="s">
        <v>53</v>
      </c>
      <c r="E2074" s="12" t="s">
        <v>67</v>
      </c>
      <c r="F2074" s="12" t="s">
        <v>68</v>
      </c>
      <c r="G2074" s="12" t="s">
        <v>64</v>
      </c>
      <c r="H2074" s="12" t="s">
        <v>57</v>
      </c>
      <c r="I2074" s="12" t="s">
        <v>69</v>
      </c>
      <c r="J2074" s="12">
        <v>196</v>
      </c>
      <c r="K2074" s="12">
        <v>280.27999999999997</v>
      </c>
      <c r="L2074" s="10"/>
    </row>
    <row r="2075" spans="1:12" ht="18" customHeight="1" x14ac:dyDescent="0.2">
      <c r="A2075" s="12" t="s">
        <v>52</v>
      </c>
      <c r="B2075" s="12">
        <v>2022</v>
      </c>
      <c r="C2075" s="12" t="s">
        <v>4</v>
      </c>
      <c r="D2075" s="12" t="s">
        <v>53</v>
      </c>
      <c r="E2075" s="12" t="s">
        <v>67</v>
      </c>
      <c r="F2075" s="12" t="s">
        <v>68</v>
      </c>
      <c r="G2075" s="12" t="s">
        <v>64</v>
      </c>
      <c r="H2075" s="12" t="s">
        <v>57</v>
      </c>
      <c r="I2075" s="12" t="s">
        <v>69</v>
      </c>
      <c r="J2075" s="12">
        <v>190</v>
      </c>
      <c r="K2075" s="12">
        <v>271.7</v>
      </c>
      <c r="L2075" s="10"/>
    </row>
    <row r="2076" spans="1:12" ht="18" customHeight="1" x14ac:dyDescent="0.2">
      <c r="A2076" s="12" t="s">
        <v>52</v>
      </c>
      <c r="B2076" s="12">
        <v>2022</v>
      </c>
      <c r="C2076" s="12" t="s">
        <v>4</v>
      </c>
      <c r="D2076" s="12" t="s">
        <v>53</v>
      </c>
      <c r="E2076" s="12" t="s">
        <v>67</v>
      </c>
      <c r="F2076" s="12" t="s">
        <v>68</v>
      </c>
      <c r="G2076" s="12" t="s">
        <v>64</v>
      </c>
      <c r="H2076" s="12" t="s">
        <v>57</v>
      </c>
      <c r="I2076" s="12" t="s">
        <v>69</v>
      </c>
      <c r="J2076" s="12">
        <v>199</v>
      </c>
      <c r="K2076" s="12">
        <v>284.57</v>
      </c>
      <c r="L2076" s="10"/>
    </row>
    <row r="2077" spans="1:12" ht="18" customHeight="1" x14ac:dyDescent="0.2">
      <c r="A2077" s="12" t="s">
        <v>52</v>
      </c>
      <c r="B2077" s="12">
        <v>2022</v>
      </c>
      <c r="C2077" s="12" t="s">
        <v>4</v>
      </c>
      <c r="D2077" s="12" t="s">
        <v>53</v>
      </c>
      <c r="E2077" s="12" t="s">
        <v>67</v>
      </c>
      <c r="F2077" s="12" t="s">
        <v>68</v>
      </c>
      <c r="G2077" s="12" t="s">
        <v>64</v>
      </c>
      <c r="H2077" s="12" t="s">
        <v>57</v>
      </c>
      <c r="I2077" s="12" t="s">
        <v>69</v>
      </c>
      <c r="J2077" s="12">
        <v>193</v>
      </c>
      <c r="K2077" s="12">
        <v>275.99</v>
      </c>
      <c r="L2077" s="10"/>
    </row>
    <row r="2078" spans="1:12" ht="18" customHeight="1" x14ac:dyDescent="0.2">
      <c r="A2078" s="12" t="s">
        <v>52</v>
      </c>
      <c r="B2078" s="12">
        <v>2022</v>
      </c>
      <c r="C2078" s="12" t="s">
        <v>4</v>
      </c>
      <c r="D2078" s="12" t="s">
        <v>53</v>
      </c>
      <c r="E2078" s="12" t="s">
        <v>67</v>
      </c>
      <c r="F2078" s="12" t="s">
        <v>68</v>
      </c>
      <c r="G2078" s="12" t="s">
        <v>64</v>
      </c>
      <c r="H2078" s="12" t="s">
        <v>57</v>
      </c>
      <c r="I2078" s="12" t="s">
        <v>69</v>
      </c>
      <c r="J2078" s="12">
        <v>187</v>
      </c>
      <c r="K2078" s="12">
        <v>267.40999999999997</v>
      </c>
      <c r="L2078" s="10"/>
    </row>
    <row r="2079" spans="1:12" ht="18" customHeight="1" x14ac:dyDescent="0.2">
      <c r="A2079" s="12" t="s">
        <v>59</v>
      </c>
      <c r="B2079" s="12">
        <v>2022</v>
      </c>
      <c r="C2079" s="12" t="s">
        <v>3</v>
      </c>
      <c r="D2079" s="12" t="s">
        <v>65</v>
      </c>
      <c r="E2079" s="12" t="s">
        <v>67</v>
      </c>
      <c r="F2079" s="12" t="s">
        <v>68</v>
      </c>
      <c r="G2079" s="12" t="s">
        <v>64</v>
      </c>
      <c r="H2079" s="12" t="s">
        <v>57</v>
      </c>
      <c r="I2079" s="12" t="s">
        <v>69</v>
      </c>
      <c r="J2079" s="12">
        <v>278</v>
      </c>
      <c r="K2079" s="12">
        <v>397.53999999999996</v>
      </c>
      <c r="L2079" s="10"/>
    </row>
    <row r="2080" spans="1:12" ht="18" customHeight="1" x14ac:dyDescent="0.2">
      <c r="A2080" s="12" t="s">
        <v>63</v>
      </c>
      <c r="B2080" s="12">
        <v>2022</v>
      </c>
      <c r="C2080" s="12" t="s">
        <v>3</v>
      </c>
      <c r="D2080" s="12" t="s">
        <v>65</v>
      </c>
      <c r="E2080" s="12" t="s">
        <v>67</v>
      </c>
      <c r="F2080" s="12" t="s">
        <v>68</v>
      </c>
      <c r="G2080" s="12" t="s">
        <v>64</v>
      </c>
      <c r="H2080" s="12" t="s">
        <v>57</v>
      </c>
      <c r="I2080" s="12" t="s">
        <v>69</v>
      </c>
      <c r="J2080" s="12">
        <v>326</v>
      </c>
      <c r="K2080" s="12">
        <v>466.18</v>
      </c>
      <c r="L2080" s="10"/>
    </row>
    <row r="2081" spans="1:12" ht="18" customHeight="1" x14ac:dyDescent="0.2">
      <c r="A2081" s="12" t="s">
        <v>52</v>
      </c>
      <c r="B2081" s="12">
        <v>2022</v>
      </c>
      <c r="C2081" s="12" t="s">
        <v>3</v>
      </c>
      <c r="D2081" s="12" t="s">
        <v>65</v>
      </c>
      <c r="E2081" s="12" t="s">
        <v>67</v>
      </c>
      <c r="F2081" s="12" t="s">
        <v>68</v>
      </c>
      <c r="G2081" s="12" t="s">
        <v>64</v>
      </c>
      <c r="H2081" s="12" t="s">
        <v>57</v>
      </c>
      <c r="I2081" s="12" t="s">
        <v>69</v>
      </c>
      <c r="J2081" s="12">
        <v>280</v>
      </c>
      <c r="K2081" s="12">
        <v>400.4</v>
      </c>
      <c r="L2081" s="10"/>
    </row>
    <row r="2082" spans="1:12" ht="18" customHeight="1" x14ac:dyDescent="0.2">
      <c r="A2082" s="12" t="s">
        <v>52</v>
      </c>
      <c r="B2082" s="12">
        <v>2022</v>
      </c>
      <c r="C2082" s="12" t="s">
        <v>3</v>
      </c>
      <c r="D2082" s="12" t="s">
        <v>65</v>
      </c>
      <c r="E2082" s="12" t="s">
        <v>67</v>
      </c>
      <c r="F2082" s="12" t="s">
        <v>68</v>
      </c>
      <c r="G2082" s="12" t="s">
        <v>64</v>
      </c>
      <c r="H2082" s="12" t="s">
        <v>57</v>
      </c>
      <c r="I2082" s="12" t="s">
        <v>69</v>
      </c>
      <c r="J2082" s="12">
        <v>834</v>
      </c>
      <c r="K2082" s="12">
        <v>1192.6199999999999</v>
      </c>
      <c r="L2082" s="10"/>
    </row>
    <row r="2083" spans="1:12" ht="18" customHeight="1" x14ac:dyDescent="0.2">
      <c r="A2083" s="12" t="s">
        <v>52</v>
      </c>
      <c r="B2083" s="12">
        <v>2022</v>
      </c>
      <c r="C2083" s="12" t="s">
        <v>3</v>
      </c>
      <c r="D2083" s="12" t="s">
        <v>65</v>
      </c>
      <c r="E2083" s="12" t="s">
        <v>67</v>
      </c>
      <c r="F2083" s="12" t="s">
        <v>68</v>
      </c>
      <c r="G2083" s="12" t="s">
        <v>64</v>
      </c>
      <c r="H2083" s="12" t="s">
        <v>57</v>
      </c>
      <c r="I2083" s="12" t="s">
        <v>69</v>
      </c>
      <c r="J2083" s="12">
        <v>867</v>
      </c>
      <c r="K2083" s="12">
        <v>1239.81</v>
      </c>
      <c r="L2083" s="10"/>
    </row>
    <row r="2084" spans="1:12" ht="18" customHeight="1" x14ac:dyDescent="0.2">
      <c r="A2084" s="12" t="s">
        <v>59</v>
      </c>
      <c r="B2084" s="12">
        <v>2022</v>
      </c>
      <c r="C2084" s="12" t="s">
        <v>3</v>
      </c>
      <c r="D2084" s="12" t="s">
        <v>65</v>
      </c>
      <c r="E2084" s="12" t="s">
        <v>67</v>
      </c>
      <c r="F2084" s="12" t="s">
        <v>68</v>
      </c>
      <c r="G2084" s="12" t="s">
        <v>64</v>
      </c>
      <c r="H2084" s="12" t="s">
        <v>57</v>
      </c>
      <c r="I2084" s="12" t="s">
        <v>69</v>
      </c>
      <c r="J2084" s="12">
        <v>931</v>
      </c>
      <c r="K2084" s="12">
        <v>1331.33</v>
      </c>
      <c r="L2084" s="10"/>
    </row>
    <row r="2085" spans="1:12" ht="18" customHeight="1" x14ac:dyDescent="0.2">
      <c r="A2085" s="12" t="s">
        <v>59</v>
      </c>
      <c r="B2085" s="12">
        <v>2022</v>
      </c>
      <c r="C2085" s="12" t="s">
        <v>3</v>
      </c>
      <c r="D2085" s="12" t="s">
        <v>65</v>
      </c>
      <c r="E2085" s="12" t="s">
        <v>67</v>
      </c>
      <c r="F2085" s="12" t="s">
        <v>68</v>
      </c>
      <c r="G2085" s="12" t="s">
        <v>64</v>
      </c>
      <c r="H2085" s="12" t="s">
        <v>57</v>
      </c>
      <c r="I2085" s="12" t="s">
        <v>69</v>
      </c>
      <c r="J2085" s="12">
        <v>932</v>
      </c>
      <c r="K2085" s="12">
        <v>1332.76</v>
      </c>
      <c r="L2085" s="10"/>
    </row>
    <row r="2086" spans="1:12" ht="18" customHeight="1" x14ac:dyDescent="0.2">
      <c r="A2086" s="12" t="s">
        <v>52</v>
      </c>
      <c r="B2086" s="12">
        <v>2022</v>
      </c>
      <c r="C2086" s="12" t="s">
        <v>3</v>
      </c>
      <c r="D2086" s="12" t="s">
        <v>65</v>
      </c>
      <c r="E2086" s="12" t="s">
        <v>67</v>
      </c>
      <c r="F2086" s="12" t="s">
        <v>68</v>
      </c>
      <c r="G2086" s="12" t="s">
        <v>64</v>
      </c>
      <c r="H2086" s="12" t="s">
        <v>57</v>
      </c>
      <c r="I2086" s="12" t="s">
        <v>69</v>
      </c>
      <c r="J2086" s="12">
        <v>933</v>
      </c>
      <c r="K2086" s="12">
        <v>1334.19</v>
      </c>
      <c r="L2086" s="10"/>
    </row>
    <row r="2087" spans="1:12" ht="18" customHeight="1" x14ac:dyDescent="0.2">
      <c r="A2087" s="12" t="s">
        <v>59</v>
      </c>
      <c r="B2087" s="12">
        <v>2022</v>
      </c>
      <c r="C2087" s="12" t="s">
        <v>3</v>
      </c>
      <c r="D2087" s="12" t="s">
        <v>65</v>
      </c>
      <c r="E2087" s="12" t="s">
        <v>67</v>
      </c>
      <c r="F2087" s="12" t="s">
        <v>68</v>
      </c>
      <c r="G2087" s="12" t="s">
        <v>64</v>
      </c>
      <c r="H2087" s="12" t="s">
        <v>57</v>
      </c>
      <c r="I2087" s="12" t="s">
        <v>69</v>
      </c>
      <c r="J2087" s="12">
        <v>873</v>
      </c>
      <c r="K2087" s="12">
        <v>526.24</v>
      </c>
      <c r="L2087" s="10"/>
    </row>
    <row r="2088" spans="1:12" ht="18" customHeight="1" x14ac:dyDescent="0.2">
      <c r="A2088" s="12" t="s">
        <v>52</v>
      </c>
      <c r="B2088" s="12">
        <v>2022</v>
      </c>
      <c r="C2088" s="12" t="s">
        <v>3</v>
      </c>
      <c r="D2088" s="12" t="s">
        <v>65</v>
      </c>
      <c r="E2088" s="12" t="s">
        <v>67</v>
      </c>
      <c r="F2088" s="12" t="s">
        <v>68</v>
      </c>
      <c r="G2088" s="12" t="s">
        <v>64</v>
      </c>
      <c r="H2088" s="12" t="s">
        <v>57</v>
      </c>
      <c r="I2088" s="12" t="s">
        <v>69</v>
      </c>
      <c r="J2088" s="12">
        <v>327</v>
      </c>
      <c r="K2088" s="12">
        <v>467.61</v>
      </c>
      <c r="L2088" s="10"/>
    </row>
    <row r="2089" spans="1:12" ht="18" customHeight="1" x14ac:dyDescent="0.2">
      <c r="A2089" s="12" t="s">
        <v>52</v>
      </c>
      <c r="B2089" s="12">
        <v>2022</v>
      </c>
      <c r="C2089" s="12" t="s">
        <v>3</v>
      </c>
      <c r="D2089" s="12" t="s">
        <v>65</v>
      </c>
      <c r="E2089" s="12" t="s">
        <v>67</v>
      </c>
      <c r="F2089" s="12" t="s">
        <v>68</v>
      </c>
      <c r="G2089" s="12" t="s">
        <v>64</v>
      </c>
      <c r="H2089" s="12" t="s">
        <v>57</v>
      </c>
      <c r="I2089" s="12" t="s">
        <v>69</v>
      </c>
      <c r="J2089" s="12">
        <v>183</v>
      </c>
      <c r="K2089" s="12">
        <v>261.69</v>
      </c>
      <c r="L2089" s="10"/>
    </row>
    <row r="2090" spans="1:12" ht="18" customHeight="1" x14ac:dyDescent="0.2">
      <c r="A2090" s="12" t="s">
        <v>59</v>
      </c>
      <c r="B2090" s="12">
        <v>2022</v>
      </c>
      <c r="C2090" s="12" t="s">
        <v>3</v>
      </c>
      <c r="D2090" s="12" t="s">
        <v>65</v>
      </c>
      <c r="E2090" s="12" t="s">
        <v>67</v>
      </c>
      <c r="F2090" s="12" t="s">
        <v>68</v>
      </c>
      <c r="G2090" s="12" t="s">
        <v>64</v>
      </c>
      <c r="H2090" s="12" t="s">
        <v>57</v>
      </c>
      <c r="I2090" s="12" t="s">
        <v>69</v>
      </c>
      <c r="J2090" s="12">
        <v>177</v>
      </c>
      <c r="K2090" s="12">
        <v>253.11</v>
      </c>
      <c r="L2090" s="10"/>
    </row>
    <row r="2091" spans="1:12" ht="18" customHeight="1" x14ac:dyDescent="0.2">
      <c r="A2091" s="12" t="s">
        <v>52</v>
      </c>
      <c r="B2091" s="12">
        <v>2022</v>
      </c>
      <c r="C2091" s="12" t="s">
        <v>3</v>
      </c>
      <c r="D2091" s="12" t="s">
        <v>65</v>
      </c>
      <c r="E2091" s="12" t="s">
        <v>67</v>
      </c>
      <c r="F2091" s="12" t="s">
        <v>68</v>
      </c>
      <c r="G2091" s="12" t="s">
        <v>64</v>
      </c>
      <c r="H2091" s="12" t="s">
        <v>57</v>
      </c>
      <c r="I2091" s="12" t="s">
        <v>69</v>
      </c>
      <c r="J2091" s="12">
        <v>171</v>
      </c>
      <c r="K2091" s="12">
        <v>244.53</v>
      </c>
      <c r="L2091" s="10"/>
    </row>
    <row r="2092" spans="1:12" ht="18" customHeight="1" x14ac:dyDescent="0.2">
      <c r="A2092" s="12" t="s">
        <v>52</v>
      </c>
      <c r="B2092" s="12">
        <v>2022</v>
      </c>
      <c r="C2092" s="12" t="s">
        <v>3</v>
      </c>
      <c r="D2092" s="12" t="s">
        <v>65</v>
      </c>
      <c r="E2092" s="12" t="s">
        <v>67</v>
      </c>
      <c r="F2092" s="12" t="s">
        <v>68</v>
      </c>
      <c r="G2092" s="12" t="s">
        <v>64</v>
      </c>
      <c r="H2092" s="12" t="s">
        <v>57</v>
      </c>
      <c r="I2092" s="12" t="s">
        <v>69</v>
      </c>
      <c r="J2092" s="12">
        <v>277</v>
      </c>
      <c r="K2092" s="12">
        <v>396.11</v>
      </c>
      <c r="L2092" s="10"/>
    </row>
    <row r="2093" spans="1:12" ht="18" customHeight="1" x14ac:dyDescent="0.2">
      <c r="A2093" s="12" t="s">
        <v>61</v>
      </c>
      <c r="B2093" s="12">
        <v>2022</v>
      </c>
      <c r="C2093" s="12" t="s">
        <v>3</v>
      </c>
      <c r="D2093" s="12" t="s">
        <v>65</v>
      </c>
      <c r="E2093" s="12" t="s">
        <v>67</v>
      </c>
      <c r="F2093" s="12" t="s">
        <v>68</v>
      </c>
      <c r="G2093" s="12" t="s">
        <v>64</v>
      </c>
      <c r="H2093" s="12" t="s">
        <v>57</v>
      </c>
      <c r="I2093" s="12" t="s">
        <v>69</v>
      </c>
      <c r="J2093" s="12">
        <v>325</v>
      </c>
      <c r="K2093" s="12">
        <v>464.75</v>
      </c>
      <c r="L2093" s="10"/>
    </row>
    <row r="2094" spans="1:12" ht="18" customHeight="1" x14ac:dyDescent="0.2">
      <c r="A2094" s="12" t="s">
        <v>59</v>
      </c>
      <c r="B2094" s="12">
        <v>2022</v>
      </c>
      <c r="C2094" s="12" t="s">
        <v>3</v>
      </c>
      <c r="D2094" s="12" t="s">
        <v>65</v>
      </c>
      <c r="E2094" s="12" t="s">
        <v>67</v>
      </c>
      <c r="F2094" s="12" t="s">
        <v>68</v>
      </c>
      <c r="G2094" s="12" t="s">
        <v>64</v>
      </c>
      <c r="H2094" s="12" t="s">
        <v>57</v>
      </c>
      <c r="I2094" s="12" t="s">
        <v>69</v>
      </c>
      <c r="J2094" s="12">
        <v>842</v>
      </c>
      <c r="K2094" s="12">
        <v>1204.06</v>
      </c>
      <c r="L2094" s="10"/>
    </row>
    <row r="2095" spans="1:12" ht="18" customHeight="1" x14ac:dyDescent="0.2">
      <c r="A2095" s="12" t="s">
        <v>59</v>
      </c>
      <c r="B2095" s="12">
        <v>2022</v>
      </c>
      <c r="C2095" s="12" t="s">
        <v>3</v>
      </c>
      <c r="D2095" s="12" t="s">
        <v>65</v>
      </c>
      <c r="E2095" s="12" t="s">
        <v>67</v>
      </c>
      <c r="F2095" s="12" t="s">
        <v>68</v>
      </c>
      <c r="G2095" s="12" t="s">
        <v>64</v>
      </c>
      <c r="H2095" s="12" t="s">
        <v>57</v>
      </c>
      <c r="I2095" s="12" t="s">
        <v>69</v>
      </c>
      <c r="J2095" s="12">
        <v>876</v>
      </c>
      <c r="K2095" s="12">
        <v>1252.68</v>
      </c>
      <c r="L2095" s="10"/>
    </row>
    <row r="2096" spans="1:12" ht="18" customHeight="1" x14ac:dyDescent="0.2">
      <c r="A2096" s="12" t="s">
        <v>59</v>
      </c>
      <c r="B2096" s="12">
        <v>2022</v>
      </c>
      <c r="C2096" s="12" t="s">
        <v>7</v>
      </c>
      <c r="D2096" s="12" t="s">
        <v>65</v>
      </c>
      <c r="E2096" s="12" t="s">
        <v>67</v>
      </c>
      <c r="F2096" s="12" t="s">
        <v>68</v>
      </c>
      <c r="G2096" s="12" t="s">
        <v>64</v>
      </c>
      <c r="H2096" s="12" t="s">
        <v>57</v>
      </c>
      <c r="I2096" s="12" t="s">
        <v>69</v>
      </c>
      <c r="J2096" s="12">
        <v>332</v>
      </c>
      <c r="K2096" s="12">
        <v>474.76</v>
      </c>
      <c r="L2096" s="10"/>
    </row>
    <row r="2097" spans="1:12" ht="18" customHeight="1" x14ac:dyDescent="0.2">
      <c r="A2097" s="12" t="s">
        <v>59</v>
      </c>
      <c r="B2097" s="12">
        <v>2022</v>
      </c>
      <c r="C2097" s="12" t="s">
        <v>7</v>
      </c>
      <c r="D2097" s="12" t="s">
        <v>65</v>
      </c>
      <c r="E2097" s="12" t="s">
        <v>67</v>
      </c>
      <c r="F2097" s="12" t="s">
        <v>68</v>
      </c>
      <c r="G2097" s="12" t="s">
        <v>64</v>
      </c>
      <c r="H2097" s="12" t="s">
        <v>57</v>
      </c>
      <c r="I2097" s="12" t="s">
        <v>69</v>
      </c>
      <c r="J2097" s="12">
        <v>302</v>
      </c>
      <c r="K2097" s="12">
        <v>431.86</v>
      </c>
      <c r="L2097" s="10"/>
    </row>
    <row r="2098" spans="1:12" ht="18" customHeight="1" x14ac:dyDescent="0.2">
      <c r="A2098" s="12" t="s">
        <v>61</v>
      </c>
      <c r="B2098" s="12">
        <v>2022</v>
      </c>
      <c r="C2098" s="12" t="s">
        <v>7</v>
      </c>
      <c r="D2098" s="12" t="s">
        <v>65</v>
      </c>
      <c r="E2098" s="12" t="s">
        <v>67</v>
      </c>
      <c r="F2098" s="12" t="s">
        <v>68</v>
      </c>
      <c r="G2098" s="12" t="s">
        <v>64</v>
      </c>
      <c r="H2098" s="12" t="s">
        <v>57</v>
      </c>
      <c r="I2098" s="12" t="s">
        <v>69</v>
      </c>
      <c r="J2098" s="12">
        <v>256</v>
      </c>
      <c r="K2098" s="12">
        <v>366.08</v>
      </c>
      <c r="L2098" s="10"/>
    </row>
    <row r="2099" spans="1:12" ht="18" customHeight="1" x14ac:dyDescent="0.2">
      <c r="A2099" s="12" t="s">
        <v>62</v>
      </c>
      <c r="B2099" s="12">
        <v>2022</v>
      </c>
      <c r="C2099" s="12" t="s">
        <v>7</v>
      </c>
      <c r="D2099" s="12" t="s">
        <v>65</v>
      </c>
      <c r="E2099" s="12" t="s">
        <v>67</v>
      </c>
      <c r="F2099" s="12" t="s">
        <v>68</v>
      </c>
      <c r="G2099" s="12" t="s">
        <v>64</v>
      </c>
      <c r="H2099" s="12" t="s">
        <v>57</v>
      </c>
      <c r="I2099" s="12" t="s">
        <v>69</v>
      </c>
      <c r="J2099" s="12">
        <v>304</v>
      </c>
      <c r="K2099" s="12">
        <v>434.72</v>
      </c>
      <c r="L2099" s="10"/>
    </row>
    <row r="2100" spans="1:12" ht="18" customHeight="1" x14ac:dyDescent="0.2">
      <c r="A2100" s="12" t="s">
        <v>52</v>
      </c>
      <c r="B2100" s="12">
        <v>2022</v>
      </c>
      <c r="C2100" s="12" t="s">
        <v>7</v>
      </c>
      <c r="D2100" s="12" t="s">
        <v>65</v>
      </c>
      <c r="E2100" s="12" t="s">
        <v>67</v>
      </c>
      <c r="F2100" s="12" t="s">
        <v>68</v>
      </c>
      <c r="G2100" s="12" t="s">
        <v>64</v>
      </c>
      <c r="H2100" s="12" t="s">
        <v>57</v>
      </c>
      <c r="I2100" s="12" t="s">
        <v>69</v>
      </c>
      <c r="J2100" s="12">
        <v>784</v>
      </c>
      <c r="K2100" s="12">
        <v>1121.1199999999999</v>
      </c>
      <c r="L2100" s="10"/>
    </row>
    <row r="2101" spans="1:12" ht="18" customHeight="1" x14ac:dyDescent="0.2">
      <c r="A2101" s="12" t="s">
        <v>62</v>
      </c>
      <c r="B2101" s="12">
        <v>2022</v>
      </c>
      <c r="C2101" s="12" t="s">
        <v>7</v>
      </c>
      <c r="D2101" s="12" t="s">
        <v>65</v>
      </c>
      <c r="E2101" s="12" t="s">
        <v>67</v>
      </c>
      <c r="F2101" s="12" t="s">
        <v>68</v>
      </c>
      <c r="G2101" s="12" t="s">
        <v>64</v>
      </c>
      <c r="H2101" s="12" t="s">
        <v>57</v>
      </c>
      <c r="I2101" s="12" t="s">
        <v>69</v>
      </c>
      <c r="J2101" s="12">
        <v>837</v>
      </c>
      <c r="K2101" s="12">
        <v>1196.9099999999999</v>
      </c>
      <c r="L2101" s="10"/>
    </row>
    <row r="2102" spans="1:12" ht="18" customHeight="1" x14ac:dyDescent="0.2">
      <c r="A2102" s="12" t="s">
        <v>59</v>
      </c>
      <c r="B2102" s="12">
        <v>2022</v>
      </c>
      <c r="C2102" s="12" t="s">
        <v>7</v>
      </c>
      <c r="D2102" s="12" t="s">
        <v>65</v>
      </c>
      <c r="E2102" s="12" t="s">
        <v>67</v>
      </c>
      <c r="F2102" s="12" t="s">
        <v>68</v>
      </c>
      <c r="G2102" s="12" t="s">
        <v>64</v>
      </c>
      <c r="H2102" s="12" t="s">
        <v>57</v>
      </c>
      <c r="I2102" s="12" t="s">
        <v>69</v>
      </c>
      <c r="J2102" s="12">
        <v>870</v>
      </c>
      <c r="K2102" s="12">
        <v>1244.0999999999999</v>
      </c>
      <c r="L2102" s="10"/>
    </row>
    <row r="2103" spans="1:12" ht="18" customHeight="1" x14ac:dyDescent="0.2">
      <c r="A2103" s="12" t="s">
        <v>59</v>
      </c>
      <c r="B2103" s="12">
        <v>2022</v>
      </c>
      <c r="C2103" s="12" t="s">
        <v>7</v>
      </c>
      <c r="D2103" s="12" t="s">
        <v>65</v>
      </c>
      <c r="E2103" s="12" t="s">
        <v>67</v>
      </c>
      <c r="F2103" s="12" t="s">
        <v>68</v>
      </c>
      <c r="G2103" s="12" t="s">
        <v>64</v>
      </c>
      <c r="H2103" s="12" t="s">
        <v>57</v>
      </c>
      <c r="I2103" s="12" t="s">
        <v>69</v>
      </c>
      <c r="J2103" s="12">
        <v>942</v>
      </c>
      <c r="K2103" s="12">
        <v>1347.06</v>
      </c>
      <c r="L2103" s="10"/>
    </row>
    <row r="2104" spans="1:12" ht="18" customHeight="1" x14ac:dyDescent="0.2">
      <c r="A2104" s="12" t="s">
        <v>59</v>
      </c>
      <c r="B2104" s="12">
        <v>2022</v>
      </c>
      <c r="C2104" s="12" t="s">
        <v>7</v>
      </c>
      <c r="D2104" s="12" t="s">
        <v>65</v>
      </c>
      <c r="E2104" s="12" t="s">
        <v>67</v>
      </c>
      <c r="F2104" s="12" t="s">
        <v>68</v>
      </c>
      <c r="G2104" s="12" t="s">
        <v>64</v>
      </c>
      <c r="H2104" s="12" t="s">
        <v>57</v>
      </c>
      <c r="I2104" s="12" t="s">
        <v>69</v>
      </c>
      <c r="J2104" s="12">
        <v>943</v>
      </c>
      <c r="K2104" s="12">
        <v>1348.49</v>
      </c>
      <c r="L2104" s="10"/>
    </row>
    <row r="2105" spans="1:12" ht="18" customHeight="1" x14ac:dyDescent="0.2">
      <c r="A2105" s="12" t="s">
        <v>52</v>
      </c>
      <c r="B2105" s="12">
        <v>2022</v>
      </c>
      <c r="C2105" s="12" t="s">
        <v>7</v>
      </c>
      <c r="D2105" s="12" t="s">
        <v>65</v>
      </c>
      <c r="E2105" s="12" t="s">
        <v>67</v>
      </c>
      <c r="F2105" s="12" t="s">
        <v>68</v>
      </c>
      <c r="G2105" s="12" t="s">
        <v>64</v>
      </c>
      <c r="H2105" s="12" t="s">
        <v>57</v>
      </c>
      <c r="I2105" s="12" t="s">
        <v>69</v>
      </c>
      <c r="J2105" s="12">
        <v>944</v>
      </c>
      <c r="K2105" s="12">
        <v>1349.92</v>
      </c>
      <c r="L2105" s="10"/>
    </row>
    <row r="2106" spans="1:12" ht="18" customHeight="1" x14ac:dyDescent="0.2">
      <c r="A2106" s="12" t="s">
        <v>59</v>
      </c>
      <c r="B2106" s="12">
        <v>2022</v>
      </c>
      <c r="C2106" s="12" t="s">
        <v>7</v>
      </c>
      <c r="D2106" s="12" t="s">
        <v>65</v>
      </c>
      <c r="E2106" s="12" t="s">
        <v>67</v>
      </c>
      <c r="F2106" s="12" t="s">
        <v>68</v>
      </c>
      <c r="G2106" s="12" t="s">
        <v>64</v>
      </c>
      <c r="H2106" s="12" t="s">
        <v>57</v>
      </c>
      <c r="I2106" s="12" t="s">
        <v>69</v>
      </c>
      <c r="J2106" s="12">
        <v>823</v>
      </c>
      <c r="K2106" s="12">
        <v>526.24</v>
      </c>
      <c r="L2106" s="10"/>
    </row>
    <row r="2107" spans="1:12" ht="18" customHeight="1" x14ac:dyDescent="0.2">
      <c r="A2107" s="12" t="s">
        <v>52</v>
      </c>
      <c r="B2107" s="12">
        <v>2022</v>
      </c>
      <c r="C2107" s="12" t="s">
        <v>7</v>
      </c>
      <c r="D2107" s="12" t="s">
        <v>65</v>
      </c>
      <c r="E2107" s="12" t="s">
        <v>67</v>
      </c>
      <c r="F2107" s="12" t="s">
        <v>68</v>
      </c>
      <c r="G2107" s="12" t="s">
        <v>64</v>
      </c>
      <c r="H2107" s="12" t="s">
        <v>57</v>
      </c>
      <c r="I2107" s="12" t="s">
        <v>69</v>
      </c>
      <c r="J2107" s="12">
        <v>877</v>
      </c>
      <c r="K2107" s="12">
        <v>526.24</v>
      </c>
      <c r="L2107" s="10"/>
    </row>
    <row r="2108" spans="1:12" ht="18" customHeight="1" x14ac:dyDescent="0.2">
      <c r="A2108" s="12" t="s">
        <v>52</v>
      </c>
      <c r="B2108" s="12">
        <v>2022</v>
      </c>
      <c r="C2108" s="12" t="s">
        <v>7</v>
      </c>
      <c r="D2108" s="12" t="s">
        <v>65</v>
      </c>
      <c r="E2108" s="12" t="s">
        <v>67</v>
      </c>
      <c r="F2108" s="12" t="s">
        <v>68</v>
      </c>
      <c r="G2108" s="12" t="s">
        <v>64</v>
      </c>
      <c r="H2108" s="12" t="s">
        <v>57</v>
      </c>
      <c r="I2108" s="12" t="s">
        <v>69</v>
      </c>
      <c r="J2108" s="12">
        <v>303</v>
      </c>
      <c r="K2108" s="12">
        <v>433.28999999999996</v>
      </c>
      <c r="L2108" s="10"/>
    </row>
    <row r="2109" spans="1:12" ht="18" customHeight="1" x14ac:dyDescent="0.2">
      <c r="A2109" s="12" t="s">
        <v>62</v>
      </c>
      <c r="B2109" s="12">
        <v>2022</v>
      </c>
      <c r="C2109" s="12" t="s">
        <v>7</v>
      </c>
      <c r="D2109" s="12" t="s">
        <v>65</v>
      </c>
      <c r="E2109" s="12" t="s">
        <v>67</v>
      </c>
      <c r="F2109" s="12" t="s">
        <v>68</v>
      </c>
      <c r="G2109" s="12" t="s">
        <v>64</v>
      </c>
      <c r="H2109" s="12" t="s">
        <v>57</v>
      </c>
      <c r="I2109" s="12" t="s">
        <v>69</v>
      </c>
      <c r="J2109" s="12">
        <v>363</v>
      </c>
      <c r="K2109" s="12">
        <v>519.09</v>
      </c>
      <c r="L2109" s="10"/>
    </row>
    <row r="2110" spans="1:12" ht="18" customHeight="1" x14ac:dyDescent="0.2">
      <c r="A2110" s="12" t="s">
        <v>61</v>
      </c>
      <c r="B2110" s="12">
        <v>2022</v>
      </c>
      <c r="C2110" s="12" t="s">
        <v>7</v>
      </c>
      <c r="D2110" s="12" t="s">
        <v>65</v>
      </c>
      <c r="E2110" s="12" t="s">
        <v>67</v>
      </c>
      <c r="F2110" s="12" t="s">
        <v>68</v>
      </c>
      <c r="G2110" s="12" t="s">
        <v>64</v>
      </c>
      <c r="H2110" s="12" t="s">
        <v>57</v>
      </c>
      <c r="I2110" s="12" t="s">
        <v>69</v>
      </c>
      <c r="J2110" s="12">
        <v>357</v>
      </c>
      <c r="K2110" s="12">
        <v>510.51</v>
      </c>
      <c r="L2110" s="10"/>
    </row>
    <row r="2111" spans="1:12" ht="18" customHeight="1" x14ac:dyDescent="0.2">
      <c r="A2111" s="12" t="s">
        <v>62</v>
      </c>
      <c r="B2111" s="12">
        <v>2022</v>
      </c>
      <c r="C2111" s="12" t="s">
        <v>7</v>
      </c>
      <c r="D2111" s="12" t="s">
        <v>65</v>
      </c>
      <c r="E2111" s="12" t="s">
        <v>67</v>
      </c>
      <c r="F2111" s="12" t="s">
        <v>68</v>
      </c>
      <c r="G2111" s="12" t="s">
        <v>64</v>
      </c>
      <c r="H2111" s="12" t="s">
        <v>57</v>
      </c>
      <c r="I2111" s="12" t="s">
        <v>69</v>
      </c>
      <c r="J2111" s="12">
        <v>331</v>
      </c>
      <c r="K2111" s="12">
        <v>473.33</v>
      </c>
      <c r="L2111" s="10"/>
    </row>
    <row r="2112" spans="1:12" ht="18" customHeight="1" x14ac:dyDescent="0.2">
      <c r="A2112" s="12" t="s">
        <v>59</v>
      </c>
      <c r="B2112" s="12">
        <v>2022</v>
      </c>
      <c r="C2112" s="12" t="s">
        <v>7</v>
      </c>
      <c r="D2112" s="12" t="s">
        <v>65</v>
      </c>
      <c r="E2112" s="12" t="s">
        <v>67</v>
      </c>
      <c r="F2112" s="12" t="s">
        <v>68</v>
      </c>
      <c r="G2112" s="12" t="s">
        <v>64</v>
      </c>
      <c r="H2112" s="12" t="s">
        <v>57</v>
      </c>
      <c r="I2112" s="12" t="s">
        <v>69</v>
      </c>
      <c r="J2112" s="12">
        <v>259</v>
      </c>
      <c r="K2112" s="12">
        <v>370.37</v>
      </c>
      <c r="L2112" s="10"/>
    </row>
    <row r="2113" spans="1:12" ht="18" customHeight="1" x14ac:dyDescent="0.2">
      <c r="A2113" s="12" t="s">
        <v>59</v>
      </c>
      <c r="B2113" s="12">
        <v>2022</v>
      </c>
      <c r="C2113" s="12" t="s">
        <v>7</v>
      </c>
      <c r="D2113" s="12" t="s">
        <v>65</v>
      </c>
      <c r="E2113" s="12" t="s">
        <v>67</v>
      </c>
      <c r="F2113" s="12" t="s">
        <v>68</v>
      </c>
      <c r="G2113" s="12" t="s">
        <v>64</v>
      </c>
      <c r="H2113" s="12" t="s">
        <v>57</v>
      </c>
      <c r="I2113" s="12" t="s">
        <v>69</v>
      </c>
      <c r="J2113" s="12">
        <v>793</v>
      </c>
      <c r="K2113" s="12">
        <v>1133.99</v>
      </c>
      <c r="L2113" s="10"/>
    </row>
    <row r="2114" spans="1:12" ht="18" customHeight="1" x14ac:dyDescent="0.2">
      <c r="A2114" s="12" t="s">
        <v>59</v>
      </c>
      <c r="B2114" s="12">
        <v>2022</v>
      </c>
      <c r="C2114" s="12" t="s">
        <v>7</v>
      </c>
      <c r="D2114" s="12" t="s">
        <v>65</v>
      </c>
      <c r="E2114" s="12" t="s">
        <v>67</v>
      </c>
      <c r="F2114" s="12" t="s">
        <v>68</v>
      </c>
      <c r="G2114" s="12" t="s">
        <v>64</v>
      </c>
      <c r="H2114" s="12" t="s">
        <v>57</v>
      </c>
      <c r="I2114" s="12" t="s">
        <v>69</v>
      </c>
      <c r="J2114" s="12">
        <v>846</v>
      </c>
      <c r="K2114" s="12">
        <v>1209.78</v>
      </c>
      <c r="L2114" s="10"/>
    </row>
    <row r="2115" spans="1:12" ht="18" customHeight="1" x14ac:dyDescent="0.2">
      <c r="A2115" s="12" t="s">
        <v>59</v>
      </c>
      <c r="B2115" s="12">
        <v>2022</v>
      </c>
      <c r="C2115" s="12" t="s">
        <v>7</v>
      </c>
      <c r="D2115" s="12" t="s">
        <v>65</v>
      </c>
      <c r="E2115" s="12" t="s">
        <v>67</v>
      </c>
      <c r="F2115" s="12" t="s">
        <v>68</v>
      </c>
      <c r="G2115" s="12" t="s">
        <v>64</v>
      </c>
      <c r="H2115" s="12" t="s">
        <v>57</v>
      </c>
      <c r="I2115" s="12" t="s">
        <v>69</v>
      </c>
      <c r="J2115" s="12">
        <v>879</v>
      </c>
      <c r="K2115" s="12">
        <v>1256.97</v>
      </c>
      <c r="L2115" s="10"/>
    </row>
    <row r="2116" spans="1:12" ht="18" customHeight="1" x14ac:dyDescent="0.2">
      <c r="A2116" s="12" t="s">
        <v>59</v>
      </c>
      <c r="B2116" s="12">
        <v>2022</v>
      </c>
      <c r="C2116" s="12" t="s">
        <v>11</v>
      </c>
      <c r="D2116" s="12" t="s">
        <v>65</v>
      </c>
      <c r="E2116" s="12" t="s">
        <v>67</v>
      </c>
      <c r="F2116" s="12" t="s">
        <v>68</v>
      </c>
      <c r="G2116" s="12" t="s">
        <v>64</v>
      </c>
      <c r="H2116" s="12" t="s">
        <v>57</v>
      </c>
      <c r="I2116" s="12" t="s">
        <v>69</v>
      </c>
      <c r="J2116" s="12">
        <v>308</v>
      </c>
      <c r="K2116" s="12">
        <v>440.44</v>
      </c>
      <c r="L2116" s="10"/>
    </row>
    <row r="2117" spans="1:12" ht="18" customHeight="1" x14ac:dyDescent="0.2">
      <c r="A2117" s="12" t="s">
        <v>52</v>
      </c>
      <c r="B2117" s="12">
        <v>2022</v>
      </c>
      <c r="C2117" s="12" t="s">
        <v>11</v>
      </c>
      <c r="D2117" s="12" t="s">
        <v>65</v>
      </c>
      <c r="E2117" s="12" t="s">
        <v>67</v>
      </c>
      <c r="F2117" s="12" t="s">
        <v>68</v>
      </c>
      <c r="G2117" s="12" t="s">
        <v>64</v>
      </c>
      <c r="H2117" s="12" t="s">
        <v>57</v>
      </c>
      <c r="I2117" s="12" t="s">
        <v>69</v>
      </c>
      <c r="J2117" s="12">
        <v>236</v>
      </c>
      <c r="K2117" s="12">
        <v>337.48</v>
      </c>
      <c r="L2117" s="10"/>
    </row>
    <row r="2118" spans="1:12" ht="18" customHeight="1" x14ac:dyDescent="0.2">
      <c r="A2118" s="12" t="s">
        <v>59</v>
      </c>
      <c r="B2118" s="12">
        <v>2022</v>
      </c>
      <c r="C2118" s="12" t="s">
        <v>11</v>
      </c>
      <c r="D2118" s="12" t="s">
        <v>65</v>
      </c>
      <c r="E2118" s="12" t="s">
        <v>67</v>
      </c>
      <c r="F2118" s="12" t="s">
        <v>68</v>
      </c>
      <c r="G2118" s="12" t="s">
        <v>64</v>
      </c>
      <c r="H2118" s="12" t="s">
        <v>57</v>
      </c>
      <c r="I2118" s="12" t="s">
        <v>69</v>
      </c>
      <c r="J2118" s="12">
        <v>284</v>
      </c>
      <c r="K2118" s="12">
        <v>406.12</v>
      </c>
      <c r="L2118" s="10"/>
    </row>
    <row r="2119" spans="1:12" ht="18" customHeight="1" x14ac:dyDescent="0.2">
      <c r="A2119" s="12" t="s">
        <v>59</v>
      </c>
      <c r="B2119" s="12">
        <v>2022</v>
      </c>
      <c r="C2119" s="12" t="s">
        <v>11</v>
      </c>
      <c r="D2119" s="12" t="s">
        <v>65</v>
      </c>
      <c r="E2119" s="12" t="s">
        <v>67</v>
      </c>
      <c r="F2119" s="12" t="s">
        <v>68</v>
      </c>
      <c r="G2119" s="12" t="s">
        <v>64</v>
      </c>
      <c r="H2119" s="12" t="s">
        <v>57</v>
      </c>
      <c r="I2119" s="12" t="s">
        <v>69</v>
      </c>
      <c r="J2119" s="12">
        <v>310</v>
      </c>
      <c r="K2119" s="12">
        <v>443.3</v>
      </c>
      <c r="L2119" s="10"/>
    </row>
    <row r="2120" spans="1:12" ht="18" customHeight="1" x14ac:dyDescent="0.2">
      <c r="A2120" s="12" t="s">
        <v>59</v>
      </c>
      <c r="B2120" s="12">
        <v>2022</v>
      </c>
      <c r="C2120" s="12" t="s">
        <v>11</v>
      </c>
      <c r="D2120" s="12" t="s">
        <v>65</v>
      </c>
      <c r="E2120" s="12" t="s">
        <v>67</v>
      </c>
      <c r="F2120" s="12" t="s">
        <v>68</v>
      </c>
      <c r="G2120" s="12" t="s">
        <v>64</v>
      </c>
      <c r="H2120" s="12" t="s">
        <v>57</v>
      </c>
      <c r="I2120" s="12" t="s">
        <v>69</v>
      </c>
      <c r="J2120" s="12">
        <v>238</v>
      </c>
      <c r="K2120" s="12">
        <v>340.34000000000003</v>
      </c>
      <c r="L2120" s="10"/>
    </row>
    <row r="2121" spans="1:12" ht="18" customHeight="1" x14ac:dyDescent="0.2">
      <c r="A2121" s="12" t="s">
        <v>59</v>
      </c>
      <c r="B2121" s="12">
        <v>2022</v>
      </c>
      <c r="C2121" s="12" t="s">
        <v>11</v>
      </c>
      <c r="D2121" s="12" t="s">
        <v>65</v>
      </c>
      <c r="E2121" s="12" t="s">
        <v>67</v>
      </c>
      <c r="F2121" s="12" t="s">
        <v>68</v>
      </c>
      <c r="G2121" s="12" t="s">
        <v>64</v>
      </c>
      <c r="H2121" s="12" t="s">
        <v>57</v>
      </c>
      <c r="I2121" s="12" t="s">
        <v>69</v>
      </c>
      <c r="J2121" s="12">
        <v>280</v>
      </c>
      <c r="K2121" s="12">
        <v>400.4</v>
      </c>
      <c r="L2121" s="10"/>
    </row>
    <row r="2122" spans="1:12" ht="18" customHeight="1" x14ac:dyDescent="0.2">
      <c r="A2122" s="12" t="s">
        <v>52</v>
      </c>
      <c r="B2122" s="12">
        <v>2022</v>
      </c>
      <c r="C2122" s="12" t="s">
        <v>11</v>
      </c>
      <c r="D2122" s="12" t="s">
        <v>65</v>
      </c>
      <c r="E2122" s="12" t="s">
        <v>67</v>
      </c>
      <c r="F2122" s="12" t="s">
        <v>68</v>
      </c>
      <c r="G2122" s="12" t="s">
        <v>64</v>
      </c>
      <c r="H2122" s="12" t="s">
        <v>57</v>
      </c>
      <c r="I2122" s="12" t="s">
        <v>69</v>
      </c>
      <c r="J2122" s="12">
        <v>787</v>
      </c>
      <c r="K2122" s="12">
        <v>1125.4099999999999</v>
      </c>
      <c r="L2122" s="10"/>
    </row>
    <row r="2123" spans="1:12" ht="18" customHeight="1" x14ac:dyDescent="0.2">
      <c r="A2123" s="12" t="s">
        <v>52</v>
      </c>
      <c r="B2123" s="12">
        <v>2022</v>
      </c>
      <c r="C2123" s="12" t="s">
        <v>11</v>
      </c>
      <c r="D2123" s="12" t="s">
        <v>65</v>
      </c>
      <c r="E2123" s="12" t="s">
        <v>67</v>
      </c>
      <c r="F2123" s="12" t="s">
        <v>68</v>
      </c>
      <c r="G2123" s="12" t="s">
        <v>64</v>
      </c>
      <c r="H2123" s="12" t="s">
        <v>57</v>
      </c>
      <c r="I2123" s="12" t="s">
        <v>69</v>
      </c>
      <c r="J2123" s="12">
        <v>841</v>
      </c>
      <c r="K2123" s="12">
        <v>1202.6300000000001</v>
      </c>
      <c r="L2123" s="10"/>
    </row>
    <row r="2124" spans="1:12" ht="18" customHeight="1" x14ac:dyDescent="0.2">
      <c r="A2124" s="12" t="s">
        <v>61</v>
      </c>
      <c r="B2124" s="12">
        <v>2022</v>
      </c>
      <c r="C2124" s="12" t="s">
        <v>11</v>
      </c>
      <c r="D2124" s="12" t="s">
        <v>65</v>
      </c>
      <c r="E2124" s="12" t="s">
        <v>67</v>
      </c>
      <c r="F2124" s="12" t="s">
        <v>68</v>
      </c>
      <c r="G2124" s="12" t="s">
        <v>64</v>
      </c>
      <c r="H2124" s="12" t="s">
        <v>57</v>
      </c>
      <c r="I2124" s="12" t="s">
        <v>69</v>
      </c>
      <c r="J2124" s="12">
        <v>874</v>
      </c>
      <c r="K2124" s="12">
        <v>1249.82</v>
      </c>
      <c r="L2124" s="10"/>
    </row>
    <row r="2125" spans="1:12" ht="18" customHeight="1" x14ac:dyDescent="0.2">
      <c r="A2125" s="12" t="s">
        <v>52</v>
      </c>
      <c r="B2125" s="12">
        <v>2022</v>
      </c>
      <c r="C2125" s="12" t="s">
        <v>11</v>
      </c>
      <c r="D2125" s="12" t="s">
        <v>65</v>
      </c>
      <c r="E2125" s="12" t="s">
        <v>67</v>
      </c>
      <c r="F2125" s="12" t="s">
        <v>68</v>
      </c>
      <c r="G2125" s="12" t="s">
        <v>64</v>
      </c>
      <c r="H2125" s="12" t="s">
        <v>57</v>
      </c>
      <c r="I2125" s="12" t="s">
        <v>69</v>
      </c>
      <c r="J2125" s="12">
        <v>953</v>
      </c>
      <c r="K2125" s="12">
        <v>1362.79</v>
      </c>
      <c r="L2125" s="10"/>
    </row>
    <row r="2126" spans="1:12" ht="18" customHeight="1" x14ac:dyDescent="0.2">
      <c r="A2126" s="12" t="s">
        <v>52</v>
      </c>
      <c r="B2126" s="12">
        <v>2022</v>
      </c>
      <c r="C2126" s="12" t="s">
        <v>11</v>
      </c>
      <c r="D2126" s="12" t="s">
        <v>65</v>
      </c>
      <c r="E2126" s="12" t="s">
        <v>67</v>
      </c>
      <c r="F2126" s="12" t="s">
        <v>68</v>
      </c>
      <c r="G2126" s="12" t="s">
        <v>64</v>
      </c>
      <c r="H2126" s="12" t="s">
        <v>57</v>
      </c>
      <c r="I2126" s="12" t="s">
        <v>69</v>
      </c>
      <c r="J2126" s="12">
        <v>954</v>
      </c>
      <c r="K2126" s="12">
        <v>1364.22</v>
      </c>
      <c r="L2126" s="10"/>
    </row>
    <row r="2127" spans="1:12" ht="18" customHeight="1" x14ac:dyDescent="0.2">
      <c r="A2127" s="12" t="s">
        <v>61</v>
      </c>
      <c r="B2127" s="12">
        <v>2022</v>
      </c>
      <c r="C2127" s="12" t="s">
        <v>11</v>
      </c>
      <c r="D2127" s="12" t="s">
        <v>65</v>
      </c>
      <c r="E2127" s="12" t="s">
        <v>67</v>
      </c>
      <c r="F2127" s="12" t="s">
        <v>68</v>
      </c>
      <c r="G2127" s="12" t="s">
        <v>64</v>
      </c>
      <c r="H2127" s="12" t="s">
        <v>57</v>
      </c>
      <c r="I2127" s="12" t="s">
        <v>69</v>
      </c>
      <c r="J2127" s="12">
        <v>827</v>
      </c>
      <c r="K2127" s="12">
        <v>526.24</v>
      </c>
      <c r="L2127" s="10"/>
    </row>
    <row r="2128" spans="1:12" ht="18" customHeight="1" x14ac:dyDescent="0.2">
      <c r="A2128" s="12" t="s">
        <v>52</v>
      </c>
      <c r="B2128" s="12">
        <v>2022</v>
      </c>
      <c r="C2128" s="12" t="s">
        <v>11</v>
      </c>
      <c r="D2128" s="12" t="s">
        <v>65</v>
      </c>
      <c r="E2128" s="12" t="s">
        <v>67</v>
      </c>
      <c r="F2128" s="12" t="s">
        <v>68</v>
      </c>
      <c r="G2128" s="12" t="s">
        <v>64</v>
      </c>
      <c r="H2128" s="12" t="s">
        <v>57</v>
      </c>
      <c r="I2128" s="12" t="s">
        <v>69</v>
      </c>
      <c r="J2128" s="12">
        <v>880</v>
      </c>
      <c r="K2128" s="12">
        <v>526.24</v>
      </c>
      <c r="L2128" s="10"/>
    </row>
    <row r="2129" spans="1:12" ht="18" customHeight="1" x14ac:dyDescent="0.2">
      <c r="A2129" s="12" t="s">
        <v>52</v>
      </c>
      <c r="B2129" s="12">
        <v>2022</v>
      </c>
      <c r="C2129" s="12" t="s">
        <v>11</v>
      </c>
      <c r="D2129" s="12" t="s">
        <v>65</v>
      </c>
      <c r="E2129" s="12" t="s">
        <v>67</v>
      </c>
      <c r="F2129" s="12" t="s">
        <v>68</v>
      </c>
      <c r="G2129" s="12" t="s">
        <v>64</v>
      </c>
      <c r="H2129" s="12" t="s">
        <v>57</v>
      </c>
      <c r="I2129" s="12" t="s">
        <v>69</v>
      </c>
      <c r="J2129" s="12">
        <v>285</v>
      </c>
      <c r="K2129" s="12">
        <v>407.55</v>
      </c>
      <c r="L2129" s="10"/>
    </row>
    <row r="2130" spans="1:12" ht="18" customHeight="1" x14ac:dyDescent="0.2">
      <c r="A2130" s="12" t="s">
        <v>59</v>
      </c>
      <c r="B2130" s="12">
        <v>2022</v>
      </c>
      <c r="C2130" s="12" t="s">
        <v>11</v>
      </c>
      <c r="D2130" s="12" t="s">
        <v>65</v>
      </c>
      <c r="E2130" s="12" t="s">
        <v>67</v>
      </c>
      <c r="F2130" s="12" t="s">
        <v>68</v>
      </c>
      <c r="G2130" s="12" t="s">
        <v>64</v>
      </c>
      <c r="H2130" s="12" t="s">
        <v>57</v>
      </c>
      <c r="I2130" s="12" t="s">
        <v>69</v>
      </c>
      <c r="J2130" s="12">
        <v>303</v>
      </c>
      <c r="K2130" s="12">
        <v>433.28999999999996</v>
      </c>
      <c r="L2130" s="10"/>
    </row>
    <row r="2131" spans="1:12" ht="18" customHeight="1" x14ac:dyDescent="0.2">
      <c r="A2131" s="12" t="s">
        <v>52</v>
      </c>
      <c r="B2131" s="12">
        <v>2022</v>
      </c>
      <c r="C2131" s="12" t="s">
        <v>11</v>
      </c>
      <c r="D2131" s="12" t="s">
        <v>65</v>
      </c>
      <c r="E2131" s="12" t="s">
        <v>67</v>
      </c>
      <c r="F2131" s="12" t="s">
        <v>68</v>
      </c>
      <c r="G2131" s="12" t="s">
        <v>64</v>
      </c>
      <c r="H2131" s="12" t="s">
        <v>57</v>
      </c>
      <c r="I2131" s="12" t="s">
        <v>69</v>
      </c>
      <c r="J2131" s="12">
        <v>297</v>
      </c>
      <c r="K2131" s="12">
        <v>424.71</v>
      </c>
      <c r="L2131" s="10"/>
    </row>
    <row r="2132" spans="1:12" ht="18" customHeight="1" x14ac:dyDescent="0.2">
      <c r="A2132" s="12" t="s">
        <v>52</v>
      </c>
      <c r="B2132" s="12">
        <v>2022</v>
      </c>
      <c r="C2132" s="12" t="s">
        <v>11</v>
      </c>
      <c r="D2132" s="12" t="s">
        <v>65</v>
      </c>
      <c r="E2132" s="12" t="s">
        <v>67</v>
      </c>
      <c r="F2132" s="12" t="s">
        <v>68</v>
      </c>
      <c r="G2132" s="12" t="s">
        <v>64</v>
      </c>
      <c r="H2132" s="12" t="s">
        <v>57</v>
      </c>
      <c r="I2132" s="12" t="s">
        <v>69</v>
      </c>
      <c r="J2132" s="12">
        <v>291</v>
      </c>
      <c r="K2132" s="12">
        <v>416.13</v>
      </c>
      <c r="L2132" s="10"/>
    </row>
    <row r="2133" spans="1:12" ht="18" customHeight="1" x14ac:dyDescent="0.2">
      <c r="A2133" s="12" t="s">
        <v>59</v>
      </c>
      <c r="B2133" s="12">
        <v>2022</v>
      </c>
      <c r="C2133" s="12" t="s">
        <v>11</v>
      </c>
      <c r="D2133" s="12" t="s">
        <v>65</v>
      </c>
      <c r="E2133" s="12" t="s">
        <v>67</v>
      </c>
      <c r="F2133" s="12" t="s">
        <v>68</v>
      </c>
      <c r="G2133" s="12" t="s">
        <v>64</v>
      </c>
      <c r="H2133" s="12" t="s">
        <v>57</v>
      </c>
      <c r="I2133" s="12" t="s">
        <v>69</v>
      </c>
      <c r="J2133" s="12">
        <v>307</v>
      </c>
      <c r="K2133" s="12">
        <v>439.01</v>
      </c>
      <c r="L2133" s="10"/>
    </row>
    <row r="2134" spans="1:12" ht="18" customHeight="1" x14ac:dyDescent="0.2">
      <c r="A2134" s="12" t="s">
        <v>52</v>
      </c>
      <c r="B2134" s="12">
        <v>2022</v>
      </c>
      <c r="C2134" s="12" t="s">
        <v>11</v>
      </c>
      <c r="D2134" s="12" t="s">
        <v>65</v>
      </c>
      <c r="E2134" s="12" t="s">
        <v>67</v>
      </c>
      <c r="F2134" s="12" t="s">
        <v>68</v>
      </c>
      <c r="G2134" s="12" t="s">
        <v>64</v>
      </c>
      <c r="H2134" s="12" t="s">
        <v>57</v>
      </c>
      <c r="I2134" s="12" t="s">
        <v>69</v>
      </c>
      <c r="J2134" s="12">
        <v>235</v>
      </c>
      <c r="K2134" s="12">
        <v>336.05</v>
      </c>
      <c r="L2134" s="10"/>
    </row>
    <row r="2135" spans="1:12" ht="18" customHeight="1" x14ac:dyDescent="0.2">
      <c r="A2135" s="12" t="s">
        <v>59</v>
      </c>
      <c r="B2135" s="12">
        <v>2022</v>
      </c>
      <c r="C2135" s="12" t="s">
        <v>11</v>
      </c>
      <c r="D2135" s="12" t="s">
        <v>65</v>
      </c>
      <c r="E2135" s="12" t="s">
        <v>67</v>
      </c>
      <c r="F2135" s="12" t="s">
        <v>68</v>
      </c>
      <c r="G2135" s="12" t="s">
        <v>64</v>
      </c>
      <c r="H2135" s="12" t="s">
        <v>57</v>
      </c>
      <c r="I2135" s="12" t="s">
        <v>69</v>
      </c>
      <c r="J2135" s="12">
        <v>283</v>
      </c>
      <c r="K2135" s="12">
        <v>404.69</v>
      </c>
      <c r="L2135" s="10"/>
    </row>
    <row r="2136" spans="1:12" ht="18" customHeight="1" x14ac:dyDescent="0.2">
      <c r="A2136" s="12" t="s">
        <v>59</v>
      </c>
      <c r="B2136" s="12">
        <v>2022</v>
      </c>
      <c r="C2136" s="12" t="s">
        <v>11</v>
      </c>
      <c r="D2136" s="12" t="s">
        <v>65</v>
      </c>
      <c r="E2136" s="12" t="s">
        <v>67</v>
      </c>
      <c r="F2136" s="12" t="s">
        <v>68</v>
      </c>
      <c r="G2136" s="12" t="s">
        <v>64</v>
      </c>
      <c r="H2136" s="12" t="s">
        <v>57</v>
      </c>
      <c r="I2136" s="12" t="s">
        <v>69</v>
      </c>
      <c r="J2136" s="12">
        <v>796</v>
      </c>
      <c r="K2136" s="12">
        <v>1138.28</v>
      </c>
      <c r="L2136" s="10"/>
    </row>
    <row r="2137" spans="1:12" ht="18" customHeight="1" x14ac:dyDescent="0.2">
      <c r="A2137" s="12" t="s">
        <v>59</v>
      </c>
      <c r="B2137" s="12">
        <v>2022</v>
      </c>
      <c r="C2137" s="12" t="s">
        <v>11</v>
      </c>
      <c r="D2137" s="12" t="s">
        <v>65</v>
      </c>
      <c r="E2137" s="12" t="s">
        <v>67</v>
      </c>
      <c r="F2137" s="12" t="s">
        <v>68</v>
      </c>
      <c r="G2137" s="12" t="s">
        <v>64</v>
      </c>
      <c r="H2137" s="12" t="s">
        <v>57</v>
      </c>
      <c r="I2137" s="12" t="s">
        <v>69</v>
      </c>
      <c r="J2137" s="12">
        <v>883</v>
      </c>
      <c r="K2137" s="12">
        <v>1262.69</v>
      </c>
      <c r="L2137" s="10"/>
    </row>
    <row r="2138" spans="1:12" ht="18" customHeight="1" x14ac:dyDescent="0.2">
      <c r="A2138" s="12" t="s">
        <v>61</v>
      </c>
      <c r="B2138" s="12">
        <v>2022</v>
      </c>
      <c r="C2138" s="12" t="s">
        <v>1</v>
      </c>
      <c r="D2138" s="12" t="s">
        <v>65</v>
      </c>
      <c r="E2138" s="12" t="s">
        <v>67</v>
      </c>
      <c r="F2138" s="12" t="s">
        <v>68</v>
      </c>
      <c r="G2138" s="12" t="s">
        <v>64</v>
      </c>
      <c r="H2138" s="12" t="s">
        <v>57</v>
      </c>
      <c r="I2138" s="12" t="s">
        <v>69</v>
      </c>
      <c r="J2138" s="12">
        <v>290</v>
      </c>
      <c r="K2138" s="12">
        <v>414.7</v>
      </c>
      <c r="L2138" s="10"/>
    </row>
    <row r="2139" spans="1:12" ht="18" customHeight="1" x14ac:dyDescent="0.2">
      <c r="A2139" s="12" t="s">
        <v>52</v>
      </c>
      <c r="B2139" s="12">
        <v>2022</v>
      </c>
      <c r="C2139" s="12" t="s">
        <v>1</v>
      </c>
      <c r="D2139" s="12" t="s">
        <v>65</v>
      </c>
      <c r="E2139" s="12" t="s">
        <v>67</v>
      </c>
      <c r="F2139" s="12" t="s">
        <v>68</v>
      </c>
      <c r="G2139" s="12" t="s">
        <v>64</v>
      </c>
      <c r="H2139" s="12" t="s">
        <v>57</v>
      </c>
      <c r="I2139" s="12" t="s">
        <v>69</v>
      </c>
      <c r="J2139" s="12">
        <v>338</v>
      </c>
      <c r="K2139" s="12">
        <v>483.34000000000003</v>
      </c>
      <c r="L2139" s="10"/>
    </row>
    <row r="2140" spans="1:12" ht="18" customHeight="1" x14ac:dyDescent="0.2">
      <c r="A2140" s="12" t="s">
        <v>61</v>
      </c>
      <c r="B2140" s="12">
        <v>2022</v>
      </c>
      <c r="C2140" s="12" t="s">
        <v>1</v>
      </c>
      <c r="D2140" s="12" t="s">
        <v>65</v>
      </c>
      <c r="E2140" s="12" t="s">
        <v>67</v>
      </c>
      <c r="F2140" s="12" t="s">
        <v>68</v>
      </c>
      <c r="G2140" s="12" t="s">
        <v>64</v>
      </c>
      <c r="H2140" s="12" t="s">
        <v>57</v>
      </c>
      <c r="I2140" s="12" t="s">
        <v>69</v>
      </c>
      <c r="J2140" s="12">
        <v>334</v>
      </c>
      <c r="K2140" s="12">
        <v>477.62</v>
      </c>
      <c r="L2140" s="10"/>
    </row>
    <row r="2141" spans="1:12" ht="18" customHeight="1" x14ac:dyDescent="0.2">
      <c r="A2141" s="12" t="s">
        <v>59</v>
      </c>
      <c r="B2141" s="12">
        <v>2022</v>
      </c>
      <c r="C2141" s="12" t="s">
        <v>1</v>
      </c>
      <c r="D2141" s="12" t="s">
        <v>65</v>
      </c>
      <c r="E2141" s="12" t="s">
        <v>67</v>
      </c>
      <c r="F2141" s="12" t="s">
        <v>68</v>
      </c>
      <c r="G2141" s="12" t="s">
        <v>64</v>
      </c>
      <c r="H2141" s="12" t="s">
        <v>57</v>
      </c>
      <c r="I2141" s="12" t="s">
        <v>69</v>
      </c>
      <c r="J2141" s="12">
        <v>832</v>
      </c>
      <c r="K2141" s="12">
        <v>1189.76</v>
      </c>
      <c r="L2141" s="10"/>
    </row>
    <row r="2142" spans="1:12" ht="18" customHeight="1" x14ac:dyDescent="0.2">
      <c r="A2142" s="12" t="s">
        <v>59</v>
      </c>
      <c r="B2142" s="12">
        <v>2022</v>
      </c>
      <c r="C2142" s="12" t="s">
        <v>1</v>
      </c>
      <c r="D2142" s="12" t="s">
        <v>65</v>
      </c>
      <c r="E2142" s="12" t="s">
        <v>67</v>
      </c>
      <c r="F2142" s="12" t="s">
        <v>68</v>
      </c>
      <c r="G2142" s="12" t="s">
        <v>64</v>
      </c>
      <c r="H2142" s="12" t="s">
        <v>57</v>
      </c>
      <c r="I2142" s="12" t="s">
        <v>69</v>
      </c>
      <c r="J2142" s="12">
        <v>865</v>
      </c>
      <c r="K2142" s="12">
        <v>1236.95</v>
      </c>
      <c r="L2142" s="10"/>
    </row>
    <row r="2143" spans="1:12" ht="18" customHeight="1" x14ac:dyDescent="0.2">
      <c r="A2143" s="12" t="s">
        <v>59</v>
      </c>
      <c r="B2143" s="12">
        <v>2022</v>
      </c>
      <c r="C2143" s="12" t="s">
        <v>1</v>
      </c>
      <c r="D2143" s="12" t="s">
        <v>65</v>
      </c>
      <c r="E2143" s="12" t="s">
        <v>67</v>
      </c>
      <c r="F2143" s="12" t="s">
        <v>68</v>
      </c>
      <c r="G2143" s="12" t="s">
        <v>64</v>
      </c>
      <c r="H2143" s="12" t="s">
        <v>57</v>
      </c>
      <c r="I2143" s="12" t="s">
        <v>69</v>
      </c>
      <c r="J2143" s="12">
        <v>926</v>
      </c>
      <c r="K2143" s="12">
        <v>1324.18</v>
      </c>
      <c r="L2143" s="10"/>
    </row>
    <row r="2144" spans="1:12" ht="18" customHeight="1" x14ac:dyDescent="0.2">
      <c r="A2144" s="12" t="s">
        <v>52</v>
      </c>
      <c r="B2144" s="12">
        <v>2022</v>
      </c>
      <c r="C2144" s="12" t="s">
        <v>1</v>
      </c>
      <c r="D2144" s="12" t="s">
        <v>65</v>
      </c>
      <c r="E2144" s="12" t="s">
        <v>67</v>
      </c>
      <c r="F2144" s="12" t="s">
        <v>68</v>
      </c>
      <c r="G2144" s="12" t="s">
        <v>64</v>
      </c>
      <c r="H2144" s="12" t="s">
        <v>57</v>
      </c>
      <c r="I2144" s="12" t="s">
        <v>69</v>
      </c>
      <c r="J2144" s="12">
        <v>927</v>
      </c>
      <c r="K2144" s="12">
        <v>1325.6100000000001</v>
      </c>
      <c r="L2144" s="10"/>
    </row>
    <row r="2145" spans="1:12" ht="18" customHeight="1" x14ac:dyDescent="0.2">
      <c r="A2145" s="12" t="s">
        <v>61</v>
      </c>
      <c r="B2145" s="12">
        <v>2022</v>
      </c>
      <c r="C2145" s="12" t="s">
        <v>1</v>
      </c>
      <c r="D2145" s="12" t="s">
        <v>65</v>
      </c>
      <c r="E2145" s="12" t="s">
        <v>67</v>
      </c>
      <c r="F2145" s="12" t="s">
        <v>68</v>
      </c>
      <c r="G2145" s="12" t="s">
        <v>64</v>
      </c>
      <c r="H2145" s="12" t="s">
        <v>57</v>
      </c>
      <c r="I2145" s="12" t="s">
        <v>69</v>
      </c>
      <c r="J2145" s="12">
        <v>928</v>
      </c>
      <c r="K2145" s="12">
        <v>1327.04</v>
      </c>
      <c r="L2145" s="10"/>
    </row>
    <row r="2146" spans="1:12" ht="18" customHeight="1" x14ac:dyDescent="0.2">
      <c r="A2146" s="12" t="s">
        <v>59</v>
      </c>
      <c r="B2146" s="12">
        <v>2022</v>
      </c>
      <c r="C2146" s="12" t="s">
        <v>1</v>
      </c>
      <c r="D2146" s="12" t="s">
        <v>65</v>
      </c>
      <c r="E2146" s="12" t="s">
        <v>67</v>
      </c>
      <c r="F2146" s="12" t="s">
        <v>68</v>
      </c>
      <c r="G2146" s="12" t="s">
        <v>64</v>
      </c>
      <c r="H2146" s="12" t="s">
        <v>57</v>
      </c>
      <c r="I2146" s="12" t="s">
        <v>69</v>
      </c>
      <c r="J2146" s="12">
        <v>871</v>
      </c>
      <c r="K2146" s="12">
        <v>526.24</v>
      </c>
      <c r="L2146" s="10"/>
    </row>
    <row r="2147" spans="1:12" ht="18" customHeight="1" x14ac:dyDescent="0.2">
      <c r="A2147" s="12" t="s">
        <v>61</v>
      </c>
      <c r="B2147" s="12">
        <v>2022</v>
      </c>
      <c r="C2147" s="12" t="s">
        <v>1</v>
      </c>
      <c r="D2147" s="12" t="s">
        <v>65</v>
      </c>
      <c r="E2147" s="12" t="s">
        <v>67</v>
      </c>
      <c r="F2147" s="12" t="s">
        <v>68</v>
      </c>
      <c r="G2147" s="12" t="s">
        <v>64</v>
      </c>
      <c r="H2147" s="12" t="s">
        <v>57</v>
      </c>
      <c r="I2147" s="12" t="s">
        <v>69</v>
      </c>
      <c r="J2147" s="12">
        <v>213</v>
      </c>
      <c r="K2147" s="12">
        <v>304.59000000000003</v>
      </c>
      <c r="L2147" s="10"/>
    </row>
    <row r="2148" spans="1:12" ht="18" customHeight="1" x14ac:dyDescent="0.2">
      <c r="A2148" s="12" t="s">
        <v>59</v>
      </c>
      <c r="B2148" s="12">
        <v>2022</v>
      </c>
      <c r="C2148" s="12" t="s">
        <v>1</v>
      </c>
      <c r="D2148" s="12" t="s">
        <v>65</v>
      </c>
      <c r="E2148" s="12" t="s">
        <v>67</v>
      </c>
      <c r="F2148" s="12" t="s">
        <v>68</v>
      </c>
      <c r="G2148" s="12" t="s">
        <v>64</v>
      </c>
      <c r="H2148" s="12" t="s">
        <v>57</v>
      </c>
      <c r="I2148" s="12" t="s">
        <v>69</v>
      </c>
      <c r="J2148" s="12">
        <v>207</v>
      </c>
      <c r="K2148" s="12">
        <v>296.01</v>
      </c>
      <c r="L2148" s="10"/>
    </row>
    <row r="2149" spans="1:12" ht="18" customHeight="1" x14ac:dyDescent="0.2">
      <c r="A2149" s="12" t="s">
        <v>52</v>
      </c>
      <c r="B2149" s="12">
        <v>2022</v>
      </c>
      <c r="C2149" s="12" t="s">
        <v>1</v>
      </c>
      <c r="D2149" s="12" t="s">
        <v>65</v>
      </c>
      <c r="E2149" s="12" t="s">
        <v>67</v>
      </c>
      <c r="F2149" s="12" t="s">
        <v>68</v>
      </c>
      <c r="G2149" s="12" t="s">
        <v>64</v>
      </c>
      <c r="H2149" s="12" t="s">
        <v>57</v>
      </c>
      <c r="I2149" s="12" t="s">
        <v>69</v>
      </c>
      <c r="J2149" s="12">
        <v>289</v>
      </c>
      <c r="K2149" s="12">
        <v>413.27</v>
      </c>
      <c r="L2149" s="10"/>
    </row>
    <row r="2150" spans="1:12" ht="18" customHeight="1" x14ac:dyDescent="0.2">
      <c r="A2150" s="12" t="s">
        <v>59</v>
      </c>
      <c r="B2150" s="12">
        <v>2022</v>
      </c>
      <c r="C2150" s="12" t="s">
        <v>1</v>
      </c>
      <c r="D2150" s="12" t="s">
        <v>65</v>
      </c>
      <c r="E2150" s="12" t="s">
        <v>67</v>
      </c>
      <c r="F2150" s="12" t="s">
        <v>68</v>
      </c>
      <c r="G2150" s="12" t="s">
        <v>64</v>
      </c>
      <c r="H2150" s="12" t="s">
        <v>57</v>
      </c>
      <c r="I2150" s="12" t="s">
        <v>69</v>
      </c>
      <c r="J2150" s="12">
        <v>337</v>
      </c>
      <c r="K2150" s="12">
        <v>481.90999999999997</v>
      </c>
      <c r="L2150" s="10"/>
    </row>
    <row r="2151" spans="1:12" ht="18" customHeight="1" x14ac:dyDescent="0.2">
      <c r="A2151" s="12" t="s">
        <v>61</v>
      </c>
      <c r="B2151" s="12">
        <v>2022</v>
      </c>
      <c r="C2151" s="12" t="s">
        <v>1</v>
      </c>
      <c r="D2151" s="12" t="s">
        <v>65</v>
      </c>
      <c r="E2151" s="12" t="s">
        <v>67</v>
      </c>
      <c r="F2151" s="12" t="s">
        <v>68</v>
      </c>
      <c r="G2151" s="12" t="s">
        <v>64</v>
      </c>
      <c r="H2151" s="12" t="s">
        <v>57</v>
      </c>
      <c r="I2151" s="12" t="s">
        <v>69</v>
      </c>
      <c r="J2151" s="12">
        <v>841</v>
      </c>
      <c r="K2151" s="12">
        <v>1202.6300000000001</v>
      </c>
      <c r="L2151" s="10"/>
    </row>
    <row r="2152" spans="1:12" ht="18" customHeight="1" x14ac:dyDescent="0.2">
      <c r="A2152" s="12" t="s">
        <v>52</v>
      </c>
      <c r="B2152" s="12">
        <v>2022</v>
      </c>
      <c r="C2152" s="12" t="s">
        <v>1</v>
      </c>
      <c r="D2152" s="12" t="s">
        <v>65</v>
      </c>
      <c r="E2152" s="12" t="s">
        <v>67</v>
      </c>
      <c r="F2152" s="12" t="s">
        <v>68</v>
      </c>
      <c r="G2152" s="12" t="s">
        <v>64</v>
      </c>
      <c r="H2152" s="12" t="s">
        <v>57</v>
      </c>
      <c r="I2152" s="12" t="s">
        <v>69</v>
      </c>
      <c r="J2152" s="12">
        <v>874</v>
      </c>
      <c r="K2152" s="12">
        <v>1249.82</v>
      </c>
      <c r="L2152" s="10"/>
    </row>
    <row r="2153" spans="1:12" ht="18" customHeight="1" x14ac:dyDescent="0.2">
      <c r="A2153" s="12" t="s">
        <v>61</v>
      </c>
      <c r="B2153" s="12">
        <v>2022</v>
      </c>
      <c r="C2153" s="12" t="s">
        <v>0</v>
      </c>
      <c r="D2153" s="12" t="s">
        <v>65</v>
      </c>
      <c r="E2153" s="12" t="s">
        <v>67</v>
      </c>
      <c r="F2153" s="12" t="s">
        <v>68</v>
      </c>
      <c r="G2153" s="12" t="s">
        <v>64</v>
      </c>
      <c r="H2153" s="12" t="s">
        <v>57</v>
      </c>
      <c r="I2153" s="12" t="s">
        <v>69</v>
      </c>
      <c r="J2153" s="12">
        <v>296</v>
      </c>
      <c r="K2153" s="12">
        <v>423.28</v>
      </c>
      <c r="L2153" s="10"/>
    </row>
    <row r="2154" spans="1:12" ht="18" customHeight="1" x14ac:dyDescent="0.2">
      <c r="A2154" s="12" t="s">
        <v>63</v>
      </c>
      <c r="B2154" s="12">
        <v>2022</v>
      </c>
      <c r="C2154" s="12" t="s">
        <v>0</v>
      </c>
      <c r="D2154" s="12" t="s">
        <v>65</v>
      </c>
      <c r="E2154" s="12" t="s">
        <v>67</v>
      </c>
      <c r="F2154" s="12" t="s">
        <v>68</v>
      </c>
      <c r="G2154" s="12" t="s">
        <v>64</v>
      </c>
      <c r="H2154" s="12" t="s">
        <v>57</v>
      </c>
      <c r="I2154" s="12" t="s">
        <v>69</v>
      </c>
      <c r="J2154" s="12">
        <v>292</v>
      </c>
      <c r="K2154" s="12">
        <v>417.56</v>
      </c>
      <c r="L2154" s="10"/>
    </row>
    <row r="2155" spans="1:12" ht="18" customHeight="1" x14ac:dyDescent="0.2">
      <c r="A2155" s="12" t="s">
        <v>61</v>
      </c>
      <c r="B2155" s="12">
        <v>2022</v>
      </c>
      <c r="C2155" s="12" t="s">
        <v>0</v>
      </c>
      <c r="D2155" s="12" t="s">
        <v>65</v>
      </c>
      <c r="E2155" s="12" t="s">
        <v>67</v>
      </c>
      <c r="F2155" s="12" t="s">
        <v>68</v>
      </c>
      <c r="G2155" s="12" t="s">
        <v>64</v>
      </c>
      <c r="H2155" s="12" t="s">
        <v>57</v>
      </c>
      <c r="I2155" s="12" t="s">
        <v>69</v>
      </c>
      <c r="J2155" s="12">
        <v>340</v>
      </c>
      <c r="K2155" s="12">
        <v>486.2</v>
      </c>
      <c r="L2155" s="10"/>
    </row>
    <row r="2156" spans="1:12" ht="18" customHeight="1" x14ac:dyDescent="0.2">
      <c r="A2156" s="12" t="s">
        <v>52</v>
      </c>
      <c r="B2156" s="12">
        <v>2022</v>
      </c>
      <c r="C2156" s="12" t="s">
        <v>0</v>
      </c>
      <c r="D2156" s="12" t="s">
        <v>65</v>
      </c>
      <c r="E2156" s="12" t="s">
        <v>67</v>
      </c>
      <c r="F2156" s="12" t="s">
        <v>68</v>
      </c>
      <c r="G2156" s="12" t="s">
        <v>64</v>
      </c>
      <c r="H2156" s="12" t="s">
        <v>57</v>
      </c>
      <c r="I2156" s="12" t="s">
        <v>69</v>
      </c>
      <c r="J2156" s="12">
        <v>831</v>
      </c>
      <c r="K2156" s="12">
        <v>1188.33</v>
      </c>
      <c r="L2156" s="10"/>
    </row>
    <row r="2157" spans="1:12" ht="18" customHeight="1" x14ac:dyDescent="0.2">
      <c r="A2157" s="12" t="s">
        <v>59</v>
      </c>
      <c r="B2157" s="12">
        <v>2022</v>
      </c>
      <c r="C2157" s="12" t="s">
        <v>0</v>
      </c>
      <c r="D2157" s="12" t="s">
        <v>65</v>
      </c>
      <c r="E2157" s="12" t="s">
        <v>67</v>
      </c>
      <c r="F2157" s="12" t="s">
        <v>68</v>
      </c>
      <c r="G2157" s="12" t="s">
        <v>64</v>
      </c>
      <c r="H2157" s="12" t="s">
        <v>57</v>
      </c>
      <c r="I2157" s="12" t="s">
        <v>69</v>
      </c>
      <c r="J2157" s="12">
        <v>864</v>
      </c>
      <c r="K2157" s="12">
        <v>1235.52</v>
      </c>
      <c r="L2157" s="10"/>
    </row>
    <row r="2158" spans="1:12" ht="18" customHeight="1" x14ac:dyDescent="0.2">
      <c r="A2158" s="12" t="s">
        <v>59</v>
      </c>
      <c r="B2158" s="12">
        <v>2022</v>
      </c>
      <c r="C2158" s="12" t="s">
        <v>0</v>
      </c>
      <c r="D2158" s="12" t="s">
        <v>65</v>
      </c>
      <c r="E2158" s="12" t="s">
        <v>67</v>
      </c>
      <c r="F2158" s="12" t="s">
        <v>68</v>
      </c>
      <c r="G2158" s="12" t="s">
        <v>64</v>
      </c>
      <c r="H2158" s="12" t="s">
        <v>57</v>
      </c>
      <c r="I2158" s="12" t="s">
        <v>69</v>
      </c>
      <c r="J2158" s="12">
        <v>923</v>
      </c>
      <c r="K2158" s="12">
        <v>1319.8899999999999</v>
      </c>
      <c r="L2158" s="10"/>
    </row>
    <row r="2159" spans="1:12" ht="18" customHeight="1" x14ac:dyDescent="0.2">
      <c r="A2159" s="12" t="s">
        <v>52</v>
      </c>
      <c r="B2159" s="12">
        <v>2022</v>
      </c>
      <c r="C2159" s="12" t="s">
        <v>0</v>
      </c>
      <c r="D2159" s="12" t="s">
        <v>65</v>
      </c>
      <c r="E2159" s="12" t="s">
        <v>67</v>
      </c>
      <c r="F2159" s="12" t="s">
        <v>68</v>
      </c>
      <c r="G2159" s="12" t="s">
        <v>64</v>
      </c>
      <c r="H2159" s="12" t="s">
        <v>57</v>
      </c>
      <c r="I2159" s="12" t="s">
        <v>69</v>
      </c>
      <c r="J2159" s="12">
        <v>924</v>
      </c>
      <c r="K2159" s="12">
        <v>1321.32</v>
      </c>
      <c r="L2159" s="10"/>
    </row>
    <row r="2160" spans="1:12" ht="18" customHeight="1" x14ac:dyDescent="0.2">
      <c r="A2160" s="12" t="s">
        <v>61</v>
      </c>
      <c r="B2160" s="12">
        <v>2022</v>
      </c>
      <c r="C2160" s="12" t="s">
        <v>0</v>
      </c>
      <c r="D2160" s="12" t="s">
        <v>65</v>
      </c>
      <c r="E2160" s="12" t="s">
        <v>67</v>
      </c>
      <c r="F2160" s="12" t="s">
        <v>68</v>
      </c>
      <c r="G2160" s="12" t="s">
        <v>64</v>
      </c>
      <c r="H2160" s="12" t="s">
        <v>57</v>
      </c>
      <c r="I2160" s="12" t="s">
        <v>69</v>
      </c>
      <c r="J2160" s="12">
        <v>925</v>
      </c>
      <c r="K2160" s="12">
        <v>1322.75</v>
      </c>
      <c r="L2160" s="10"/>
    </row>
    <row r="2161" spans="1:12" ht="18" customHeight="1" x14ac:dyDescent="0.2">
      <c r="A2161" s="12" t="s">
        <v>59</v>
      </c>
      <c r="B2161" s="12">
        <v>2022</v>
      </c>
      <c r="C2161" s="12" t="s">
        <v>0</v>
      </c>
      <c r="D2161" s="12" t="s">
        <v>65</v>
      </c>
      <c r="E2161" s="12" t="s">
        <v>67</v>
      </c>
      <c r="F2161" s="12" t="s">
        <v>68</v>
      </c>
      <c r="G2161" s="12" t="s">
        <v>64</v>
      </c>
      <c r="H2161" s="12" t="s">
        <v>57</v>
      </c>
      <c r="I2161" s="12" t="s">
        <v>69</v>
      </c>
      <c r="J2161" s="12">
        <v>870</v>
      </c>
      <c r="K2161" s="12">
        <v>526.24</v>
      </c>
      <c r="L2161" s="10"/>
    </row>
    <row r="2162" spans="1:12" ht="18" customHeight="1" x14ac:dyDescent="0.2">
      <c r="A2162" s="12" t="s">
        <v>59</v>
      </c>
      <c r="B2162" s="12">
        <v>2022</v>
      </c>
      <c r="C2162" s="12" t="s">
        <v>0</v>
      </c>
      <c r="D2162" s="12" t="s">
        <v>65</v>
      </c>
      <c r="E2162" s="12" t="s">
        <v>67</v>
      </c>
      <c r="F2162" s="12" t="s">
        <v>68</v>
      </c>
      <c r="G2162" s="12" t="s">
        <v>64</v>
      </c>
      <c r="H2162" s="12" t="s">
        <v>57</v>
      </c>
      <c r="I2162" s="12" t="s">
        <v>69</v>
      </c>
      <c r="J2162" s="12">
        <v>339</v>
      </c>
      <c r="K2162" s="12">
        <v>484.77</v>
      </c>
      <c r="L2162" s="10"/>
    </row>
    <row r="2163" spans="1:12" ht="18" customHeight="1" x14ac:dyDescent="0.2">
      <c r="A2163" s="12" t="s">
        <v>61</v>
      </c>
      <c r="B2163" s="12">
        <v>2022</v>
      </c>
      <c r="C2163" s="12" t="s">
        <v>0</v>
      </c>
      <c r="D2163" s="12" t="s">
        <v>65</v>
      </c>
      <c r="E2163" s="12" t="s">
        <v>67</v>
      </c>
      <c r="F2163" s="12" t="s">
        <v>68</v>
      </c>
      <c r="G2163" s="12" t="s">
        <v>64</v>
      </c>
      <c r="H2163" s="12" t="s">
        <v>57</v>
      </c>
      <c r="I2163" s="12" t="s">
        <v>69</v>
      </c>
      <c r="J2163" s="12">
        <v>231</v>
      </c>
      <c r="K2163" s="12">
        <v>330.33</v>
      </c>
      <c r="L2163" s="10"/>
    </row>
    <row r="2164" spans="1:12" ht="18" customHeight="1" x14ac:dyDescent="0.2">
      <c r="A2164" s="12" t="s">
        <v>52</v>
      </c>
      <c r="B2164" s="12">
        <v>2022</v>
      </c>
      <c r="C2164" s="12" t="s">
        <v>0</v>
      </c>
      <c r="D2164" s="12" t="s">
        <v>65</v>
      </c>
      <c r="E2164" s="12" t="s">
        <v>67</v>
      </c>
      <c r="F2164" s="12" t="s">
        <v>68</v>
      </c>
      <c r="G2164" s="12" t="s">
        <v>64</v>
      </c>
      <c r="H2164" s="12" t="s">
        <v>57</v>
      </c>
      <c r="I2164" s="12" t="s">
        <v>69</v>
      </c>
      <c r="J2164" s="12">
        <v>225</v>
      </c>
      <c r="K2164" s="12">
        <v>321.75</v>
      </c>
      <c r="L2164" s="10"/>
    </row>
    <row r="2165" spans="1:12" ht="18" customHeight="1" x14ac:dyDescent="0.2">
      <c r="A2165" s="12" t="s">
        <v>63</v>
      </c>
      <c r="B2165" s="12">
        <v>2022</v>
      </c>
      <c r="C2165" s="12" t="s">
        <v>0</v>
      </c>
      <c r="D2165" s="12" t="s">
        <v>65</v>
      </c>
      <c r="E2165" s="12" t="s">
        <v>67</v>
      </c>
      <c r="F2165" s="12" t="s">
        <v>68</v>
      </c>
      <c r="G2165" s="12" t="s">
        <v>64</v>
      </c>
      <c r="H2165" s="12" t="s">
        <v>57</v>
      </c>
      <c r="I2165" s="12" t="s">
        <v>69</v>
      </c>
      <c r="J2165" s="12">
        <v>219</v>
      </c>
      <c r="K2165" s="12">
        <v>313.17</v>
      </c>
      <c r="L2165" s="10"/>
    </row>
    <row r="2166" spans="1:12" ht="18" customHeight="1" x14ac:dyDescent="0.2">
      <c r="A2166" s="12" t="s">
        <v>52</v>
      </c>
      <c r="B2166" s="12">
        <v>2022</v>
      </c>
      <c r="C2166" s="12" t="s">
        <v>0</v>
      </c>
      <c r="D2166" s="12" t="s">
        <v>65</v>
      </c>
      <c r="E2166" s="12" t="s">
        <v>67</v>
      </c>
      <c r="F2166" s="12" t="s">
        <v>68</v>
      </c>
      <c r="G2166" s="12" t="s">
        <v>64</v>
      </c>
      <c r="H2166" s="12" t="s">
        <v>57</v>
      </c>
      <c r="I2166" s="12" t="s">
        <v>69</v>
      </c>
      <c r="J2166" s="12">
        <v>295</v>
      </c>
      <c r="K2166" s="12">
        <v>421.85</v>
      </c>
      <c r="L2166" s="10"/>
    </row>
    <row r="2167" spans="1:12" ht="18" customHeight="1" x14ac:dyDescent="0.2">
      <c r="A2167" s="12" t="s">
        <v>59</v>
      </c>
      <c r="B2167" s="12">
        <v>2022</v>
      </c>
      <c r="C2167" s="12" t="s">
        <v>0</v>
      </c>
      <c r="D2167" s="12" t="s">
        <v>65</v>
      </c>
      <c r="E2167" s="12" t="s">
        <v>67</v>
      </c>
      <c r="F2167" s="12" t="s">
        <v>68</v>
      </c>
      <c r="G2167" s="12" t="s">
        <v>64</v>
      </c>
      <c r="H2167" s="12" t="s">
        <v>57</v>
      </c>
      <c r="I2167" s="12" t="s">
        <v>69</v>
      </c>
      <c r="J2167" s="12">
        <v>343</v>
      </c>
      <c r="K2167" s="12">
        <v>490.49</v>
      </c>
      <c r="L2167" s="10"/>
    </row>
    <row r="2168" spans="1:12" ht="18" customHeight="1" x14ac:dyDescent="0.2">
      <c r="A2168" s="12" t="s">
        <v>61</v>
      </c>
      <c r="B2168" s="12">
        <v>2022</v>
      </c>
      <c r="C2168" s="12" t="s">
        <v>0</v>
      </c>
      <c r="D2168" s="12" t="s">
        <v>65</v>
      </c>
      <c r="E2168" s="12" t="s">
        <v>67</v>
      </c>
      <c r="F2168" s="12" t="s">
        <v>68</v>
      </c>
      <c r="G2168" s="12" t="s">
        <v>64</v>
      </c>
      <c r="H2168" s="12" t="s">
        <v>57</v>
      </c>
      <c r="I2168" s="12" t="s">
        <v>69</v>
      </c>
      <c r="J2168" s="12">
        <v>840</v>
      </c>
      <c r="K2168" s="12">
        <v>1201.2</v>
      </c>
      <c r="L2168" s="10"/>
    </row>
    <row r="2169" spans="1:12" ht="18" customHeight="1" x14ac:dyDescent="0.2">
      <c r="A2169" s="12" t="s">
        <v>59</v>
      </c>
      <c r="B2169" s="12">
        <v>2022</v>
      </c>
      <c r="C2169" s="12" t="s">
        <v>0</v>
      </c>
      <c r="D2169" s="12" t="s">
        <v>65</v>
      </c>
      <c r="E2169" s="12" t="s">
        <v>67</v>
      </c>
      <c r="F2169" s="12" t="s">
        <v>68</v>
      </c>
      <c r="G2169" s="12" t="s">
        <v>64</v>
      </c>
      <c r="H2169" s="12" t="s">
        <v>66</v>
      </c>
      <c r="I2169" s="12" t="s">
        <v>69</v>
      </c>
      <c r="J2169" s="12">
        <v>873</v>
      </c>
      <c r="K2169" s="12">
        <v>1248.3899999999999</v>
      </c>
      <c r="L2169" s="10"/>
    </row>
    <row r="2170" spans="1:12" ht="18" customHeight="1" x14ac:dyDescent="0.2">
      <c r="A2170" s="12" t="s">
        <v>62</v>
      </c>
      <c r="B2170" s="12">
        <v>2022</v>
      </c>
      <c r="C2170" s="12" t="s">
        <v>6</v>
      </c>
      <c r="D2170" s="12" t="s">
        <v>65</v>
      </c>
      <c r="E2170" s="12" t="s">
        <v>67</v>
      </c>
      <c r="F2170" s="12" t="s">
        <v>68</v>
      </c>
      <c r="G2170" s="12" t="s">
        <v>64</v>
      </c>
      <c r="H2170" s="12" t="s">
        <v>66</v>
      </c>
      <c r="I2170" s="12" t="s">
        <v>69</v>
      </c>
      <c r="J2170" s="12">
        <v>338</v>
      </c>
      <c r="K2170" s="12">
        <v>483.34000000000003</v>
      </c>
      <c r="L2170" s="10"/>
    </row>
    <row r="2171" spans="1:12" ht="18" customHeight="1" x14ac:dyDescent="0.2">
      <c r="A2171" s="12" t="s">
        <v>52</v>
      </c>
      <c r="B2171" s="12">
        <v>2022</v>
      </c>
      <c r="C2171" s="12" t="s">
        <v>6</v>
      </c>
      <c r="D2171" s="12" t="s">
        <v>65</v>
      </c>
      <c r="E2171" s="12" t="s">
        <v>67</v>
      </c>
      <c r="F2171" s="12" t="s">
        <v>68</v>
      </c>
      <c r="G2171" s="12" t="s">
        <v>64</v>
      </c>
      <c r="H2171" s="12" t="s">
        <v>66</v>
      </c>
      <c r="I2171" s="12" t="s">
        <v>69</v>
      </c>
      <c r="J2171" s="12">
        <v>260</v>
      </c>
      <c r="K2171" s="12">
        <v>371.8</v>
      </c>
      <c r="L2171" s="10"/>
    </row>
    <row r="2172" spans="1:12" ht="18" customHeight="1" x14ac:dyDescent="0.2">
      <c r="A2172" s="12" t="s">
        <v>61</v>
      </c>
      <c r="B2172" s="12">
        <v>2022</v>
      </c>
      <c r="C2172" s="12" t="s">
        <v>6</v>
      </c>
      <c r="D2172" s="12" t="s">
        <v>65</v>
      </c>
      <c r="E2172" s="12" t="s">
        <v>67</v>
      </c>
      <c r="F2172" s="12" t="s">
        <v>68</v>
      </c>
      <c r="G2172" s="12" t="s">
        <v>64</v>
      </c>
      <c r="H2172" s="12" t="s">
        <v>66</v>
      </c>
      <c r="I2172" s="12" t="s">
        <v>69</v>
      </c>
      <c r="J2172" s="12">
        <v>308</v>
      </c>
      <c r="K2172" s="12">
        <v>440.44</v>
      </c>
      <c r="L2172" s="10"/>
    </row>
    <row r="2173" spans="1:12" ht="18" customHeight="1" x14ac:dyDescent="0.2">
      <c r="A2173" s="12" t="s">
        <v>63</v>
      </c>
      <c r="B2173" s="12">
        <v>2022</v>
      </c>
      <c r="C2173" s="12" t="s">
        <v>6</v>
      </c>
      <c r="D2173" s="12" t="s">
        <v>65</v>
      </c>
      <c r="E2173" s="12" t="s">
        <v>67</v>
      </c>
      <c r="F2173" s="12" t="s">
        <v>68</v>
      </c>
      <c r="G2173" s="12" t="s">
        <v>64</v>
      </c>
      <c r="H2173" s="12" t="s">
        <v>66</v>
      </c>
      <c r="I2173" s="12" t="s">
        <v>69</v>
      </c>
      <c r="J2173" s="12">
        <v>334</v>
      </c>
      <c r="K2173" s="12">
        <v>477.62</v>
      </c>
      <c r="L2173" s="10"/>
    </row>
    <row r="2174" spans="1:12" ht="18" customHeight="1" x14ac:dyDescent="0.2">
      <c r="A2174" s="12" t="s">
        <v>61</v>
      </c>
      <c r="B2174" s="12">
        <v>2022</v>
      </c>
      <c r="C2174" s="12" t="s">
        <v>6</v>
      </c>
      <c r="D2174" s="12" t="s">
        <v>65</v>
      </c>
      <c r="E2174" s="12" t="s">
        <v>67</v>
      </c>
      <c r="F2174" s="12" t="s">
        <v>68</v>
      </c>
      <c r="G2174" s="12" t="s">
        <v>64</v>
      </c>
      <c r="H2174" s="12" t="s">
        <v>66</v>
      </c>
      <c r="I2174" s="12" t="s">
        <v>69</v>
      </c>
      <c r="J2174" s="12">
        <v>262</v>
      </c>
      <c r="K2174" s="12">
        <v>374.65999999999997</v>
      </c>
      <c r="L2174" s="10"/>
    </row>
    <row r="2175" spans="1:12" ht="18" customHeight="1" x14ac:dyDescent="0.2">
      <c r="A2175" s="12" t="s">
        <v>59</v>
      </c>
      <c r="B2175" s="12">
        <v>2022</v>
      </c>
      <c r="C2175" s="12" t="s">
        <v>6</v>
      </c>
      <c r="D2175" s="12" t="s">
        <v>65</v>
      </c>
      <c r="E2175" s="12" t="s">
        <v>67</v>
      </c>
      <c r="F2175" s="12" t="s">
        <v>68</v>
      </c>
      <c r="G2175" s="12" t="s">
        <v>64</v>
      </c>
      <c r="H2175" s="12" t="s">
        <v>66</v>
      </c>
      <c r="I2175" s="12" t="s">
        <v>69</v>
      </c>
      <c r="J2175" s="12">
        <v>310</v>
      </c>
      <c r="K2175" s="12">
        <v>443.3</v>
      </c>
      <c r="L2175" s="10"/>
    </row>
    <row r="2176" spans="1:12" ht="18" customHeight="1" x14ac:dyDescent="0.2">
      <c r="A2176" s="12" t="s">
        <v>59</v>
      </c>
      <c r="B2176" s="12">
        <v>2022</v>
      </c>
      <c r="C2176" s="12" t="s">
        <v>6</v>
      </c>
      <c r="D2176" s="12" t="s">
        <v>65</v>
      </c>
      <c r="E2176" s="12" t="s">
        <v>67</v>
      </c>
      <c r="F2176" s="12" t="s">
        <v>68</v>
      </c>
      <c r="G2176" s="12" t="s">
        <v>64</v>
      </c>
      <c r="H2176" s="12" t="s">
        <v>66</v>
      </c>
      <c r="I2176" s="12" t="s">
        <v>69</v>
      </c>
      <c r="J2176" s="12">
        <v>783</v>
      </c>
      <c r="K2176" s="12">
        <v>1119.69</v>
      </c>
      <c r="L2176" s="10"/>
    </row>
    <row r="2177" spans="1:12" ht="18" customHeight="1" x14ac:dyDescent="0.2">
      <c r="A2177" s="12" t="s">
        <v>52</v>
      </c>
      <c r="B2177" s="12">
        <v>2022</v>
      </c>
      <c r="C2177" s="12" t="s">
        <v>6</v>
      </c>
      <c r="D2177" s="12" t="s">
        <v>65</v>
      </c>
      <c r="E2177" s="12" t="s">
        <v>67</v>
      </c>
      <c r="F2177" s="12" t="s">
        <v>68</v>
      </c>
      <c r="G2177" s="12" t="s">
        <v>64</v>
      </c>
      <c r="H2177" s="12" t="s">
        <v>66</v>
      </c>
      <c r="I2177" s="12" t="s">
        <v>69</v>
      </c>
      <c r="J2177" s="12">
        <v>836</v>
      </c>
      <c r="K2177" s="12">
        <v>1195.48</v>
      </c>
      <c r="L2177" s="10"/>
    </row>
    <row r="2178" spans="1:12" ht="18" customHeight="1" x14ac:dyDescent="0.2">
      <c r="A2178" s="12" t="s">
        <v>52</v>
      </c>
      <c r="B2178" s="12">
        <v>2022</v>
      </c>
      <c r="C2178" s="12" t="s">
        <v>6</v>
      </c>
      <c r="D2178" s="12" t="s">
        <v>65</v>
      </c>
      <c r="E2178" s="12" t="s">
        <v>67</v>
      </c>
      <c r="F2178" s="12" t="s">
        <v>68</v>
      </c>
      <c r="G2178" s="12" t="s">
        <v>64</v>
      </c>
      <c r="H2178" s="12" t="s">
        <v>66</v>
      </c>
      <c r="I2178" s="12" t="s">
        <v>69</v>
      </c>
      <c r="J2178" s="12">
        <v>939</v>
      </c>
      <c r="K2178" s="12">
        <v>1342.77</v>
      </c>
      <c r="L2178" s="10"/>
    </row>
    <row r="2179" spans="1:12" ht="18" customHeight="1" x14ac:dyDescent="0.2">
      <c r="A2179" s="12" t="s">
        <v>59</v>
      </c>
      <c r="B2179" s="12">
        <v>2022</v>
      </c>
      <c r="C2179" s="12" t="s">
        <v>6</v>
      </c>
      <c r="D2179" s="12" t="s">
        <v>65</v>
      </c>
      <c r="E2179" s="12" t="s">
        <v>67</v>
      </c>
      <c r="F2179" s="12" t="s">
        <v>68</v>
      </c>
      <c r="G2179" s="12" t="s">
        <v>64</v>
      </c>
      <c r="H2179" s="12" t="s">
        <v>66</v>
      </c>
      <c r="I2179" s="12" t="s">
        <v>69</v>
      </c>
      <c r="J2179" s="12">
        <v>940</v>
      </c>
      <c r="K2179" s="12">
        <v>1344.2</v>
      </c>
      <c r="L2179" s="10"/>
    </row>
    <row r="2180" spans="1:12" ht="18" customHeight="1" x14ac:dyDescent="0.2">
      <c r="A2180" s="12" t="s">
        <v>61</v>
      </c>
      <c r="B2180" s="12">
        <v>2022</v>
      </c>
      <c r="C2180" s="12" t="s">
        <v>6</v>
      </c>
      <c r="D2180" s="12" t="s">
        <v>65</v>
      </c>
      <c r="E2180" s="12" t="s">
        <v>67</v>
      </c>
      <c r="F2180" s="12" t="s">
        <v>68</v>
      </c>
      <c r="G2180" s="12" t="s">
        <v>64</v>
      </c>
      <c r="H2180" s="12" t="s">
        <v>66</v>
      </c>
      <c r="I2180" s="12" t="s">
        <v>69</v>
      </c>
      <c r="J2180" s="12">
        <v>941</v>
      </c>
      <c r="K2180" s="12">
        <v>1345.63</v>
      </c>
      <c r="L2180" s="10"/>
    </row>
    <row r="2181" spans="1:12" ht="18" customHeight="1" x14ac:dyDescent="0.2">
      <c r="A2181" s="12" t="s">
        <v>61</v>
      </c>
      <c r="B2181" s="12">
        <v>2022</v>
      </c>
      <c r="C2181" s="12" t="s">
        <v>6</v>
      </c>
      <c r="D2181" s="12" t="s">
        <v>65</v>
      </c>
      <c r="E2181" s="12" t="s">
        <v>67</v>
      </c>
      <c r="F2181" s="12" t="s">
        <v>68</v>
      </c>
      <c r="G2181" s="12" t="s">
        <v>64</v>
      </c>
      <c r="H2181" s="12" t="s">
        <v>66</v>
      </c>
      <c r="I2181" s="12" t="s">
        <v>69</v>
      </c>
      <c r="J2181" s="12">
        <v>876</v>
      </c>
      <c r="K2181" s="12">
        <v>526.24</v>
      </c>
      <c r="L2181" s="10"/>
    </row>
    <row r="2182" spans="1:12" ht="18" customHeight="1" x14ac:dyDescent="0.2">
      <c r="A2182" s="12" t="s">
        <v>59</v>
      </c>
      <c r="B2182" s="12">
        <v>2022</v>
      </c>
      <c r="C2182" s="12" t="s">
        <v>6</v>
      </c>
      <c r="D2182" s="12" t="s">
        <v>65</v>
      </c>
      <c r="E2182" s="12" t="s">
        <v>67</v>
      </c>
      <c r="F2182" s="12" t="s">
        <v>68</v>
      </c>
      <c r="G2182" s="12" t="s">
        <v>64</v>
      </c>
      <c r="H2182" s="12" t="s">
        <v>66</v>
      </c>
      <c r="I2182" s="12" t="s">
        <v>69</v>
      </c>
      <c r="J2182" s="12">
        <v>309</v>
      </c>
      <c r="K2182" s="12">
        <v>441.87</v>
      </c>
      <c r="L2182" s="10"/>
    </row>
    <row r="2183" spans="1:12" ht="18" customHeight="1" x14ac:dyDescent="0.2">
      <c r="A2183" s="12" t="s">
        <v>52</v>
      </c>
      <c r="B2183" s="12">
        <v>2022</v>
      </c>
      <c r="C2183" s="12" t="s">
        <v>6</v>
      </c>
      <c r="D2183" s="12" t="s">
        <v>65</v>
      </c>
      <c r="E2183" s="12" t="s">
        <v>67</v>
      </c>
      <c r="F2183" s="12" t="s">
        <v>68</v>
      </c>
      <c r="G2183" s="12" t="s">
        <v>64</v>
      </c>
      <c r="H2183" s="12" t="s">
        <v>66</v>
      </c>
      <c r="I2183" s="12" t="s">
        <v>69</v>
      </c>
      <c r="J2183" s="12">
        <v>135</v>
      </c>
      <c r="K2183" s="12">
        <v>193.05</v>
      </c>
      <c r="L2183" s="10"/>
    </row>
    <row r="2184" spans="1:12" ht="18" customHeight="1" x14ac:dyDescent="0.2">
      <c r="A2184" s="12" t="s">
        <v>61</v>
      </c>
      <c r="B2184" s="12">
        <v>2022</v>
      </c>
      <c r="C2184" s="12" t="s">
        <v>6</v>
      </c>
      <c r="D2184" s="12" t="s">
        <v>65</v>
      </c>
      <c r="E2184" s="12" t="s">
        <v>67</v>
      </c>
      <c r="F2184" s="12" t="s">
        <v>68</v>
      </c>
      <c r="G2184" s="12" t="s">
        <v>64</v>
      </c>
      <c r="H2184" s="12" t="s">
        <v>66</v>
      </c>
      <c r="I2184" s="12" t="s">
        <v>69</v>
      </c>
      <c r="J2184" s="12">
        <v>129</v>
      </c>
      <c r="K2184" s="12">
        <v>184.47</v>
      </c>
      <c r="L2184" s="10"/>
    </row>
    <row r="2185" spans="1:12" ht="18" customHeight="1" x14ac:dyDescent="0.2">
      <c r="A2185" s="12" t="s">
        <v>52</v>
      </c>
      <c r="B2185" s="12">
        <v>2022</v>
      </c>
      <c r="C2185" s="12" t="s">
        <v>6</v>
      </c>
      <c r="D2185" s="12" t="s">
        <v>65</v>
      </c>
      <c r="E2185" s="12" t="s">
        <v>67</v>
      </c>
      <c r="F2185" s="12" t="s">
        <v>68</v>
      </c>
      <c r="G2185" s="12" t="s">
        <v>64</v>
      </c>
      <c r="H2185" s="12" t="s">
        <v>66</v>
      </c>
      <c r="I2185" s="12" t="s">
        <v>69</v>
      </c>
      <c r="J2185" s="12">
        <v>369</v>
      </c>
      <c r="K2185" s="12">
        <v>527.66999999999996</v>
      </c>
      <c r="L2185" s="10"/>
    </row>
    <row r="2186" spans="1:12" ht="18" customHeight="1" x14ac:dyDescent="0.2">
      <c r="A2186" s="12" t="s">
        <v>59</v>
      </c>
      <c r="B2186" s="12">
        <v>2022</v>
      </c>
      <c r="C2186" s="12" t="s">
        <v>6</v>
      </c>
      <c r="D2186" s="12" t="s">
        <v>65</v>
      </c>
      <c r="E2186" s="12" t="s">
        <v>67</v>
      </c>
      <c r="F2186" s="12" t="s">
        <v>68</v>
      </c>
      <c r="G2186" s="12" t="s">
        <v>64</v>
      </c>
      <c r="H2186" s="12" t="s">
        <v>66</v>
      </c>
      <c r="I2186" s="12" t="s">
        <v>69</v>
      </c>
      <c r="J2186" s="12">
        <v>337</v>
      </c>
      <c r="K2186" s="12">
        <v>481.90999999999997</v>
      </c>
      <c r="L2186" s="10"/>
    </row>
    <row r="2187" spans="1:12" ht="18" customHeight="1" x14ac:dyDescent="0.2">
      <c r="A2187" s="12" t="s">
        <v>52</v>
      </c>
      <c r="B2187" s="12">
        <v>2022</v>
      </c>
      <c r="C2187" s="12" t="s">
        <v>6</v>
      </c>
      <c r="D2187" s="12" t="s">
        <v>65</v>
      </c>
      <c r="E2187" s="12" t="s">
        <v>67</v>
      </c>
      <c r="F2187" s="12" t="s">
        <v>68</v>
      </c>
      <c r="G2187" s="12" t="s">
        <v>64</v>
      </c>
      <c r="H2187" s="12" t="s">
        <v>66</v>
      </c>
      <c r="I2187" s="12" t="s">
        <v>69</v>
      </c>
      <c r="J2187" s="12">
        <v>265</v>
      </c>
      <c r="K2187" s="12">
        <v>378.95</v>
      </c>
      <c r="L2187" s="10"/>
    </row>
    <row r="2188" spans="1:12" ht="18" customHeight="1" x14ac:dyDescent="0.2">
      <c r="A2188" s="12" t="s">
        <v>63</v>
      </c>
      <c r="B2188" s="12">
        <v>2022</v>
      </c>
      <c r="C2188" s="12" t="s">
        <v>6</v>
      </c>
      <c r="D2188" s="12" t="s">
        <v>65</v>
      </c>
      <c r="E2188" s="12" t="s">
        <v>67</v>
      </c>
      <c r="F2188" s="12" t="s">
        <v>68</v>
      </c>
      <c r="G2188" s="12" t="s">
        <v>64</v>
      </c>
      <c r="H2188" s="12" t="s">
        <v>66</v>
      </c>
      <c r="I2188" s="12" t="s">
        <v>69</v>
      </c>
      <c r="J2188" s="12">
        <v>307</v>
      </c>
      <c r="K2188" s="12">
        <v>439.01</v>
      </c>
      <c r="L2188" s="10"/>
    </row>
    <row r="2189" spans="1:12" ht="18" customHeight="1" x14ac:dyDescent="0.2">
      <c r="A2189" s="12" t="s">
        <v>61</v>
      </c>
      <c r="B2189" s="12">
        <v>2022</v>
      </c>
      <c r="C2189" s="12" t="s">
        <v>6</v>
      </c>
      <c r="D2189" s="12" t="s">
        <v>65</v>
      </c>
      <c r="E2189" s="12" t="s">
        <v>67</v>
      </c>
      <c r="F2189" s="12" t="s">
        <v>68</v>
      </c>
      <c r="G2189" s="12" t="s">
        <v>64</v>
      </c>
      <c r="H2189" s="12" t="s">
        <v>66</v>
      </c>
      <c r="I2189" s="12" t="s">
        <v>69</v>
      </c>
      <c r="J2189" s="12">
        <v>792</v>
      </c>
      <c r="K2189" s="12">
        <v>1132.56</v>
      </c>
      <c r="L2189" s="10"/>
    </row>
    <row r="2190" spans="1:12" ht="18" customHeight="1" x14ac:dyDescent="0.2">
      <c r="A2190" s="12" t="s">
        <v>59</v>
      </c>
      <c r="B2190" s="12">
        <v>2022</v>
      </c>
      <c r="C2190" s="12" t="s">
        <v>6</v>
      </c>
      <c r="D2190" s="12" t="s">
        <v>65</v>
      </c>
      <c r="E2190" s="12" t="s">
        <v>67</v>
      </c>
      <c r="F2190" s="12" t="s">
        <v>68</v>
      </c>
      <c r="G2190" s="12" t="s">
        <v>64</v>
      </c>
      <c r="H2190" s="12" t="s">
        <v>66</v>
      </c>
      <c r="I2190" s="12" t="s">
        <v>69</v>
      </c>
      <c r="J2190" s="12">
        <v>845</v>
      </c>
      <c r="K2190" s="12">
        <v>1208.3499999999999</v>
      </c>
      <c r="L2190" s="10"/>
    </row>
    <row r="2191" spans="1:12" ht="18" customHeight="1" x14ac:dyDescent="0.2">
      <c r="A2191" s="12" t="s">
        <v>62</v>
      </c>
      <c r="B2191" s="12">
        <v>2022</v>
      </c>
      <c r="C2191" s="12" t="s">
        <v>6</v>
      </c>
      <c r="D2191" s="12" t="s">
        <v>65</v>
      </c>
      <c r="E2191" s="12" t="s">
        <v>67</v>
      </c>
      <c r="F2191" s="12" t="s">
        <v>68</v>
      </c>
      <c r="G2191" s="12" t="s">
        <v>64</v>
      </c>
      <c r="H2191" s="12" t="s">
        <v>66</v>
      </c>
      <c r="I2191" s="12" t="s">
        <v>69</v>
      </c>
      <c r="J2191" s="12">
        <v>878</v>
      </c>
      <c r="K2191" s="12">
        <v>1255.54</v>
      </c>
      <c r="L2191" s="10"/>
    </row>
    <row r="2192" spans="1:12" ht="18" customHeight="1" x14ac:dyDescent="0.2">
      <c r="A2192" s="12" t="s">
        <v>52</v>
      </c>
      <c r="B2192" s="12">
        <v>2022</v>
      </c>
      <c r="C2192" s="12" t="s">
        <v>5</v>
      </c>
      <c r="D2192" s="12" t="s">
        <v>65</v>
      </c>
      <c r="E2192" s="12" t="s">
        <v>67</v>
      </c>
      <c r="F2192" s="12" t="s">
        <v>68</v>
      </c>
      <c r="G2192" s="12" t="s">
        <v>64</v>
      </c>
      <c r="H2192" s="12" t="s">
        <v>66</v>
      </c>
      <c r="I2192" s="12" t="s">
        <v>69</v>
      </c>
      <c r="J2192" s="12">
        <v>266</v>
      </c>
      <c r="K2192" s="12">
        <v>380.38</v>
      </c>
      <c r="L2192" s="10"/>
    </row>
    <row r="2193" spans="1:12" ht="18" customHeight="1" x14ac:dyDescent="0.2">
      <c r="A2193" s="12" t="s">
        <v>62</v>
      </c>
      <c r="B2193" s="12">
        <v>2022</v>
      </c>
      <c r="C2193" s="12" t="s">
        <v>5</v>
      </c>
      <c r="D2193" s="12" t="s">
        <v>65</v>
      </c>
      <c r="E2193" s="12" t="s">
        <v>67</v>
      </c>
      <c r="F2193" s="12" t="s">
        <v>68</v>
      </c>
      <c r="G2193" s="12" t="s">
        <v>64</v>
      </c>
      <c r="H2193" s="12" t="s">
        <v>66</v>
      </c>
      <c r="I2193" s="12" t="s">
        <v>69</v>
      </c>
      <c r="J2193" s="12">
        <v>314</v>
      </c>
      <c r="K2193" s="12">
        <v>449.02</v>
      </c>
      <c r="L2193" s="10"/>
    </row>
    <row r="2194" spans="1:12" ht="18" customHeight="1" x14ac:dyDescent="0.2">
      <c r="A2194" s="12" t="s">
        <v>59</v>
      </c>
      <c r="B2194" s="12">
        <v>2022</v>
      </c>
      <c r="C2194" s="12" t="s">
        <v>5</v>
      </c>
      <c r="D2194" s="12" t="s">
        <v>65</v>
      </c>
      <c r="E2194" s="12" t="s">
        <v>67</v>
      </c>
      <c r="F2194" s="12" t="s">
        <v>68</v>
      </c>
      <c r="G2194" s="12" t="s">
        <v>64</v>
      </c>
      <c r="H2194" s="12" t="s">
        <v>66</v>
      </c>
      <c r="I2194" s="12" t="s">
        <v>69</v>
      </c>
      <c r="J2194" s="12">
        <v>268</v>
      </c>
      <c r="K2194" s="12">
        <v>383.24</v>
      </c>
      <c r="L2194" s="10"/>
    </row>
    <row r="2195" spans="1:12" ht="18" customHeight="1" x14ac:dyDescent="0.2">
      <c r="A2195" s="12" t="s">
        <v>52</v>
      </c>
      <c r="B2195" s="12">
        <v>2022</v>
      </c>
      <c r="C2195" s="12" t="s">
        <v>5</v>
      </c>
      <c r="D2195" s="12" t="s">
        <v>65</v>
      </c>
      <c r="E2195" s="12" t="s">
        <v>67</v>
      </c>
      <c r="F2195" s="12" t="s">
        <v>68</v>
      </c>
      <c r="G2195" s="12" t="s">
        <v>64</v>
      </c>
      <c r="H2195" s="12" t="s">
        <v>66</v>
      </c>
      <c r="I2195" s="12" t="s">
        <v>69</v>
      </c>
      <c r="J2195" s="12">
        <v>316</v>
      </c>
      <c r="K2195" s="12">
        <v>451.88</v>
      </c>
      <c r="L2195" s="10"/>
    </row>
    <row r="2196" spans="1:12" ht="18" customHeight="1" x14ac:dyDescent="0.2">
      <c r="A2196" s="12" t="s">
        <v>59</v>
      </c>
      <c r="B2196" s="12">
        <v>2022</v>
      </c>
      <c r="C2196" s="12" t="s">
        <v>5</v>
      </c>
      <c r="D2196" s="12" t="s">
        <v>65</v>
      </c>
      <c r="E2196" s="12" t="s">
        <v>67</v>
      </c>
      <c r="F2196" s="12" t="s">
        <v>68</v>
      </c>
      <c r="G2196" s="12" t="s">
        <v>64</v>
      </c>
      <c r="H2196" s="12" t="s">
        <v>66</v>
      </c>
      <c r="I2196" s="12" t="s">
        <v>69</v>
      </c>
      <c r="J2196" s="12">
        <v>835</v>
      </c>
      <c r="K2196" s="12">
        <v>1194.05</v>
      </c>
      <c r="L2196" s="10"/>
    </row>
    <row r="2197" spans="1:12" ht="18" customHeight="1" x14ac:dyDescent="0.2">
      <c r="A2197" s="12" t="s">
        <v>59</v>
      </c>
      <c r="B2197" s="12">
        <v>2022</v>
      </c>
      <c r="C2197" s="12" t="s">
        <v>5</v>
      </c>
      <c r="D2197" s="12" t="s">
        <v>65</v>
      </c>
      <c r="E2197" s="12" t="s">
        <v>67</v>
      </c>
      <c r="F2197" s="12" t="s">
        <v>68</v>
      </c>
      <c r="G2197" s="12" t="s">
        <v>64</v>
      </c>
      <c r="H2197" s="12" t="s">
        <v>66</v>
      </c>
      <c r="I2197" s="12" t="s">
        <v>69</v>
      </c>
      <c r="J2197" s="12">
        <v>869</v>
      </c>
      <c r="K2197" s="12">
        <v>1242.67</v>
      </c>
      <c r="L2197" s="10"/>
    </row>
    <row r="2198" spans="1:12" ht="18" customHeight="1" x14ac:dyDescent="0.2">
      <c r="A2198" s="12" t="s">
        <v>59</v>
      </c>
      <c r="B2198" s="12">
        <v>2022</v>
      </c>
      <c r="C2198" s="12" t="s">
        <v>5</v>
      </c>
      <c r="D2198" s="12" t="s">
        <v>65</v>
      </c>
      <c r="E2198" s="12" t="s">
        <v>67</v>
      </c>
      <c r="F2198" s="12" t="s">
        <v>68</v>
      </c>
      <c r="G2198" s="12" t="s">
        <v>64</v>
      </c>
      <c r="H2198" s="12" t="s">
        <v>66</v>
      </c>
      <c r="I2198" s="12" t="s">
        <v>69</v>
      </c>
      <c r="J2198" s="12">
        <v>937</v>
      </c>
      <c r="K2198" s="12">
        <v>1339.9099999999999</v>
      </c>
      <c r="L2198" s="10"/>
    </row>
    <row r="2199" spans="1:12" ht="18" customHeight="1" x14ac:dyDescent="0.2">
      <c r="A2199" s="12" t="s">
        <v>52</v>
      </c>
      <c r="B2199" s="12">
        <v>2022</v>
      </c>
      <c r="C2199" s="12" t="s">
        <v>5</v>
      </c>
      <c r="D2199" s="12" t="s">
        <v>65</v>
      </c>
      <c r="E2199" s="12" t="s">
        <v>67</v>
      </c>
      <c r="F2199" s="12" t="s">
        <v>68</v>
      </c>
      <c r="G2199" s="12" t="s">
        <v>64</v>
      </c>
      <c r="H2199" s="12" t="s">
        <v>66</v>
      </c>
      <c r="I2199" s="12" t="s">
        <v>69</v>
      </c>
      <c r="J2199" s="12">
        <v>938</v>
      </c>
      <c r="K2199" s="12">
        <v>1341.34</v>
      </c>
      <c r="L2199" s="10"/>
    </row>
    <row r="2200" spans="1:12" ht="18" customHeight="1" x14ac:dyDescent="0.2">
      <c r="A2200" s="12" t="s">
        <v>52</v>
      </c>
      <c r="B2200" s="12">
        <v>2022</v>
      </c>
      <c r="C2200" s="12" t="s">
        <v>5</v>
      </c>
      <c r="D2200" s="12" t="s">
        <v>65</v>
      </c>
      <c r="E2200" s="12" t="s">
        <v>67</v>
      </c>
      <c r="F2200" s="12" t="s">
        <v>68</v>
      </c>
      <c r="G2200" s="12" t="s">
        <v>64</v>
      </c>
      <c r="H2200" s="12" t="s">
        <v>66</v>
      </c>
      <c r="I2200" s="12" t="s">
        <v>69</v>
      </c>
      <c r="J2200" s="12">
        <v>875</v>
      </c>
      <c r="K2200" s="12">
        <v>526.24</v>
      </c>
      <c r="L2200" s="10"/>
    </row>
    <row r="2201" spans="1:12" ht="18" customHeight="1" x14ac:dyDescent="0.2">
      <c r="A2201" s="12" t="s">
        <v>62</v>
      </c>
      <c r="B2201" s="12">
        <v>2022</v>
      </c>
      <c r="C2201" s="12" t="s">
        <v>5</v>
      </c>
      <c r="D2201" s="12" t="s">
        <v>65</v>
      </c>
      <c r="E2201" s="12" t="s">
        <v>67</v>
      </c>
      <c r="F2201" s="12" t="s">
        <v>68</v>
      </c>
      <c r="G2201" s="12" t="s">
        <v>64</v>
      </c>
      <c r="H2201" s="12" t="s">
        <v>66</v>
      </c>
      <c r="I2201" s="12" t="s">
        <v>69</v>
      </c>
      <c r="J2201" s="12">
        <v>315</v>
      </c>
      <c r="K2201" s="12">
        <v>450.45</v>
      </c>
      <c r="L2201" s="10"/>
    </row>
    <row r="2202" spans="1:12" ht="18" customHeight="1" x14ac:dyDescent="0.2">
      <c r="A2202" s="12" t="s">
        <v>59</v>
      </c>
      <c r="B2202" s="12">
        <v>2022</v>
      </c>
      <c r="C2202" s="12" t="s">
        <v>5</v>
      </c>
      <c r="D2202" s="12" t="s">
        <v>65</v>
      </c>
      <c r="E2202" s="12" t="s">
        <v>67</v>
      </c>
      <c r="F2202" s="12" t="s">
        <v>68</v>
      </c>
      <c r="G2202" s="12" t="s">
        <v>64</v>
      </c>
      <c r="H2202" s="12" t="s">
        <v>66</v>
      </c>
      <c r="I2202" s="12" t="s">
        <v>69</v>
      </c>
      <c r="J2202" s="12">
        <v>153</v>
      </c>
      <c r="K2202" s="12">
        <v>218.79</v>
      </c>
      <c r="L2202" s="10"/>
    </row>
    <row r="2203" spans="1:12" ht="18" customHeight="1" x14ac:dyDescent="0.2">
      <c r="A2203" s="12" t="s">
        <v>59</v>
      </c>
      <c r="B2203" s="12">
        <v>2022</v>
      </c>
      <c r="C2203" s="12" t="s">
        <v>5</v>
      </c>
      <c r="D2203" s="12" t="s">
        <v>65</v>
      </c>
      <c r="E2203" s="12" t="s">
        <v>67</v>
      </c>
      <c r="F2203" s="12" t="s">
        <v>68</v>
      </c>
      <c r="G2203" s="12" t="s">
        <v>64</v>
      </c>
      <c r="H2203" s="12" t="s">
        <v>66</v>
      </c>
      <c r="I2203" s="12" t="s">
        <v>69</v>
      </c>
      <c r="J2203" s="12">
        <v>147</v>
      </c>
      <c r="K2203" s="12">
        <v>210.21</v>
      </c>
      <c r="L2203" s="10"/>
    </row>
    <row r="2204" spans="1:12" ht="18" customHeight="1" x14ac:dyDescent="0.2">
      <c r="A2204" s="12" t="s">
        <v>52</v>
      </c>
      <c r="B2204" s="12">
        <v>2022</v>
      </c>
      <c r="C2204" s="12" t="s">
        <v>5</v>
      </c>
      <c r="D2204" s="12" t="s">
        <v>65</v>
      </c>
      <c r="E2204" s="12" t="s">
        <v>67</v>
      </c>
      <c r="F2204" s="12" t="s">
        <v>68</v>
      </c>
      <c r="G2204" s="12" t="s">
        <v>64</v>
      </c>
      <c r="H2204" s="12" t="s">
        <v>66</v>
      </c>
      <c r="I2204" s="12" t="s">
        <v>69</v>
      </c>
      <c r="J2204" s="12">
        <v>141</v>
      </c>
      <c r="K2204" s="12">
        <v>201.63</v>
      </c>
      <c r="L2204" s="10"/>
    </row>
    <row r="2205" spans="1:12" ht="18" customHeight="1" x14ac:dyDescent="0.2">
      <c r="A2205" s="12" t="s">
        <v>61</v>
      </c>
      <c r="B2205" s="12">
        <v>2022</v>
      </c>
      <c r="C2205" s="12" t="s">
        <v>5</v>
      </c>
      <c r="D2205" s="12" t="s">
        <v>65</v>
      </c>
      <c r="E2205" s="12" t="s">
        <v>67</v>
      </c>
      <c r="F2205" s="12" t="s">
        <v>68</v>
      </c>
      <c r="G2205" s="12" t="s">
        <v>64</v>
      </c>
      <c r="H2205" s="12" t="s">
        <v>66</v>
      </c>
      <c r="I2205" s="12" t="s">
        <v>69</v>
      </c>
      <c r="J2205" s="12">
        <v>313</v>
      </c>
      <c r="K2205" s="12">
        <v>447.59000000000003</v>
      </c>
      <c r="L2205" s="10"/>
    </row>
    <row r="2206" spans="1:12" ht="18" customHeight="1" x14ac:dyDescent="0.2">
      <c r="A2206" s="12" t="s">
        <v>59</v>
      </c>
      <c r="B2206" s="12">
        <v>2022</v>
      </c>
      <c r="C2206" s="12" t="s">
        <v>5</v>
      </c>
      <c r="D2206" s="12" t="s">
        <v>65</v>
      </c>
      <c r="E2206" s="12" t="s">
        <v>67</v>
      </c>
      <c r="F2206" s="12" t="s">
        <v>68</v>
      </c>
      <c r="G2206" s="12" t="s">
        <v>64</v>
      </c>
      <c r="H2206" s="12" t="s">
        <v>66</v>
      </c>
      <c r="I2206" s="12" t="s">
        <v>69</v>
      </c>
      <c r="J2206" s="12">
        <v>844</v>
      </c>
      <c r="K2206" s="12">
        <v>1206.92</v>
      </c>
      <c r="L2206" s="10"/>
    </row>
    <row r="2207" spans="1:12" ht="18" customHeight="1" x14ac:dyDescent="0.2">
      <c r="A2207" s="12" t="s">
        <v>59</v>
      </c>
      <c r="B2207" s="12">
        <v>2022</v>
      </c>
      <c r="C2207" s="12" t="s">
        <v>5</v>
      </c>
      <c r="D2207" s="12" t="s">
        <v>65</v>
      </c>
      <c r="E2207" s="12" t="s">
        <v>67</v>
      </c>
      <c r="F2207" s="12" t="s">
        <v>68</v>
      </c>
      <c r="G2207" s="12" t="s">
        <v>64</v>
      </c>
      <c r="H2207" s="12" t="s">
        <v>66</v>
      </c>
      <c r="I2207" s="12" t="s">
        <v>69</v>
      </c>
      <c r="J2207" s="12">
        <v>877</v>
      </c>
      <c r="K2207" s="12">
        <v>1254.1100000000001</v>
      </c>
      <c r="L2207" s="10"/>
    </row>
    <row r="2208" spans="1:12" ht="18" customHeight="1" x14ac:dyDescent="0.2">
      <c r="A2208" s="12" t="s">
        <v>59</v>
      </c>
      <c r="B2208" s="12">
        <v>2022</v>
      </c>
      <c r="C2208" s="12" t="s">
        <v>2</v>
      </c>
      <c r="D2208" s="12" t="s">
        <v>65</v>
      </c>
      <c r="E2208" s="12" t="s">
        <v>67</v>
      </c>
      <c r="F2208" s="12" t="s">
        <v>68</v>
      </c>
      <c r="G2208" s="12" t="s">
        <v>64</v>
      </c>
      <c r="H2208" s="12" t="s">
        <v>66</v>
      </c>
      <c r="I2208" s="12" t="s">
        <v>69</v>
      </c>
      <c r="J2208" s="12">
        <v>284</v>
      </c>
      <c r="K2208" s="12">
        <v>406.12</v>
      </c>
      <c r="L2208" s="10"/>
    </row>
    <row r="2209" spans="1:12" ht="18" customHeight="1" x14ac:dyDescent="0.2">
      <c r="A2209" s="12" t="s">
        <v>61</v>
      </c>
      <c r="B2209" s="12">
        <v>2022</v>
      </c>
      <c r="C2209" s="12" t="s">
        <v>2</v>
      </c>
      <c r="D2209" s="12" t="s">
        <v>65</v>
      </c>
      <c r="E2209" s="12" t="s">
        <v>67</v>
      </c>
      <c r="F2209" s="12" t="s">
        <v>68</v>
      </c>
      <c r="G2209" s="12" t="s">
        <v>64</v>
      </c>
      <c r="H2209" s="12" t="s">
        <v>66</v>
      </c>
      <c r="I2209" s="12" t="s">
        <v>69</v>
      </c>
      <c r="J2209" s="12">
        <v>332</v>
      </c>
      <c r="K2209" s="12">
        <v>474.76</v>
      </c>
      <c r="L2209" s="10"/>
    </row>
    <row r="2210" spans="1:12" ht="18" customHeight="1" x14ac:dyDescent="0.2">
      <c r="A2210" s="12" t="s">
        <v>59</v>
      </c>
      <c r="B2210" s="12">
        <v>2022</v>
      </c>
      <c r="C2210" s="12" t="s">
        <v>2</v>
      </c>
      <c r="D2210" s="12" t="s">
        <v>65</v>
      </c>
      <c r="E2210" s="12" t="s">
        <v>67</v>
      </c>
      <c r="F2210" s="12" t="s">
        <v>68</v>
      </c>
      <c r="G2210" s="12" t="s">
        <v>64</v>
      </c>
      <c r="H2210" s="12" t="s">
        <v>66</v>
      </c>
      <c r="I2210" s="12" t="s">
        <v>69</v>
      </c>
      <c r="J2210" s="12">
        <v>286</v>
      </c>
      <c r="K2210" s="12">
        <v>408.98</v>
      </c>
      <c r="L2210" s="10"/>
    </row>
    <row r="2211" spans="1:12" ht="18" customHeight="1" x14ac:dyDescent="0.2">
      <c r="A2211" s="12" t="s">
        <v>52</v>
      </c>
      <c r="B2211" s="12">
        <v>2022</v>
      </c>
      <c r="C2211" s="12" t="s">
        <v>2</v>
      </c>
      <c r="D2211" s="12" t="s">
        <v>65</v>
      </c>
      <c r="E2211" s="12" t="s">
        <v>67</v>
      </c>
      <c r="F2211" s="12" t="s">
        <v>68</v>
      </c>
      <c r="G2211" s="12" t="s">
        <v>64</v>
      </c>
      <c r="H2211" s="12" t="s">
        <v>66</v>
      </c>
      <c r="I2211" s="12" t="s">
        <v>69</v>
      </c>
      <c r="J2211" s="12">
        <v>328</v>
      </c>
      <c r="K2211" s="12">
        <v>469.03999999999996</v>
      </c>
      <c r="L2211" s="10"/>
    </row>
    <row r="2212" spans="1:12" ht="18" customHeight="1" x14ac:dyDescent="0.2">
      <c r="A2212" s="12" t="s">
        <v>63</v>
      </c>
      <c r="B2212" s="12">
        <v>2022</v>
      </c>
      <c r="C2212" s="12" t="s">
        <v>2</v>
      </c>
      <c r="D2212" s="12" t="s">
        <v>65</v>
      </c>
      <c r="E2212" s="12" t="s">
        <v>67</v>
      </c>
      <c r="F2212" s="12" t="s">
        <v>68</v>
      </c>
      <c r="G2212" s="12" t="s">
        <v>64</v>
      </c>
      <c r="H2212" s="12" t="s">
        <v>66</v>
      </c>
      <c r="I2212" s="12" t="s">
        <v>69</v>
      </c>
      <c r="J2212" s="12">
        <v>833</v>
      </c>
      <c r="K2212" s="12">
        <v>1191.19</v>
      </c>
      <c r="L2212" s="10"/>
    </row>
    <row r="2213" spans="1:12" ht="18" customHeight="1" x14ac:dyDescent="0.2">
      <c r="A2213" s="12" t="s">
        <v>52</v>
      </c>
      <c r="B2213" s="12">
        <v>2022</v>
      </c>
      <c r="C2213" s="12" t="s">
        <v>2</v>
      </c>
      <c r="D2213" s="12" t="s">
        <v>65</v>
      </c>
      <c r="E2213" s="12" t="s">
        <v>67</v>
      </c>
      <c r="F2213" s="12" t="s">
        <v>68</v>
      </c>
      <c r="G2213" s="12" t="s">
        <v>64</v>
      </c>
      <c r="H2213" s="12" t="s">
        <v>66</v>
      </c>
      <c r="I2213" s="12" t="s">
        <v>69</v>
      </c>
      <c r="J2213" s="12">
        <v>866</v>
      </c>
      <c r="K2213" s="12">
        <v>1238.3800000000001</v>
      </c>
      <c r="L2213" s="10"/>
    </row>
    <row r="2214" spans="1:12" ht="18" customHeight="1" x14ac:dyDescent="0.2">
      <c r="A2214" s="12" t="s">
        <v>61</v>
      </c>
      <c r="B2214" s="12">
        <v>2022</v>
      </c>
      <c r="C2214" s="12" t="s">
        <v>2</v>
      </c>
      <c r="D2214" s="12" t="s">
        <v>65</v>
      </c>
      <c r="E2214" s="12" t="s">
        <v>67</v>
      </c>
      <c r="F2214" s="12" t="s">
        <v>68</v>
      </c>
      <c r="G2214" s="12" t="s">
        <v>64</v>
      </c>
      <c r="H2214" s="12" t="s">
        <v>66</v>
      </c>
      <c r="I2214" s="12" t="s">
        <v>69</v>
      </c>
      <c r="J2214" s="12">
        <v>929</v>
      </c>
      <c r="K2214" s="12">
        <v>1328.47</v>
      </c>
      <c r="L2214" s="10"/>
    </row>
    <row r="2215" spans="1:12" ht="18" customHeight="1" x14ac:dyDescent="0.2">
      <c r="A2215" s="12" t="s">
        <v>59</v>
      </c>
      <c r="B2215" s="12">
        <v>2022</v>
      </c>
      <c r="C2215" s="12" t="s">
        <v>2</v>
      </c>
      <c r="D2215" s="12" t="s">
        <v>65</v>
      </c>
      <c r="E2215" s="12" t="s">
        <v>67</v>
      </c>
      <c r="F2215" s="12" t="s">
        <v>68</v>
      </c>
      <c r="G2215" s="12" t="s">
        <v>64</v>
      </c>
      <c r="H2215" s="12" t="s">
        <v>66</v>
      </c>
      <c r="I2215" s="12" t="s">
        <v>69</v>
      </c>
      <c r="J2215" s="12">
        <v>930</v>
      </c>
      <c r="K2215" s="12">
        <v>1329.9</v>
      </c>
      <c r="L2215" s="10"/>
    </row>
    <row r="2216" spans="1:12" ht="18" customHeight="1" x14ac:dyDescent="0.2">
      <c r="A2216" s="12" t="s">
        <v>61</v>
      </c>
      <c r="B2216" s="12">
        <v>2022</v>
      </c>
      <c r="C2216" s="12" t="s">
        <v>2</v>
      </c>
      <c r="D2216" s="12" t="s">
        <v>65</v>
      </c>
      <c r="E2216" s="12" t="s">
        <v>67</v>
      </c>
      <c r="F2216" s="12" t="s">
        <v>68</v>
      </c>
      <c r="G2216" s="12" t="s">
        <v>64</v>
      </c>
      <c r="H2216" s="12" t="s">
        <v>66</v>
      </c>
      <c r="I2216" s="12" t="s">
        <v>69</v>
      </c>
      <c r="J2216" s="12">
        <v>872</v>
      </c>
      <c r="K2216" s="12">
        <v>526.24</v>
      </c>
      <c r="L2216" s="10"/>
    </row>
    <row r="2217" spans="1:12" ht="18" customHeight="1" x14ac:dyDescent="0.2">
      <c r="A2217" s="12" t="s">
        <v>52</v>
      </c>
      <c r="B2217" s="12">
        <v>2022</v>
      </c>
      <c r="C2217" s="12" t="s">
        <v>2</v>
      </c>
      <c r="D2217" s="12" t="s">
        <v>65</v>
      </c>
      <c r="E2217" s="12" t="s">
        <v>67</v>
      </c>
      <c r="F2217" s="12" t="s">
        <v>68</v>
      </c>
      <c r="G2217" s="12" t="s">
        <v>64</v>
      </c>
      <c r="H2217" s="12" t="s">
        <v>66</v>
      </c>
      <c r="I2217" s="12" t="s">
        <v>69</v>
      </c>
      <c r="J2217" s="12">
        <v>333</v>
      </c>
      <c r="K2217" s="12">
        <v>476.19</v>
      </c>
      <c r="L2217" s="10"/>
    </row>
    <row r="2218" spans="1:12" ht="18" customHeight="1" x14ac:dyDescent="0.2">
      <c r="A2218" s="12" t="s">
        <v>59</v>
      </c>
      <c r="B2218" s="12">
        <v>2022</v>
      </c>
      <c r="C2218" s="12" t="s">
        <v>2</v>
      </c>
      <c r="D2218" s="12" t="s">
        <v>65</v>
      </c>
      <c r="E2218" s="12" t="s">
        <v>67</v>
      </c>
      <c r="F2218" s="12" t="s">
        <v>68</v>
      </c>
      <c r="G2218" s="12" t="s">
        <v>64</v>
      </c>
      <c r="H2218" s="12" t="s">
        <v>66</v>
      </c>
      <c r="I2218" s="12" t="s">
        <v>69</v>
      </c>
      <c r="J2218" s="12">
        <v>201</v>
      </c>
      <c r="K2218" s="12">
        <v>287.43</v>
      </c>
      <c r="L2218" s="10"/>
    </row>
    <row r="2219" spans="1:12" ht="18" customHeight="1" x14ac:dyDescent="0.2">
      <c r="A2219" s="12" t="s">
        <v>59</v>
      </c>
      <c r="B2219" s="12">
        <v>2022</v>
      </c>
      <c r="C2219" s="12" t="s">
        <v>2</v>
      </c>
      <c r="D2219" s="12" t="s">
        <v>65</v>
      </c>
      <c r="E2219" s="12" t="s">
        <v>67</v>
      </c>
      <c r="F2219" s="12" t="s">
        <v>68</v>
      </c>
      <c r="G2219" s="12" t="s">
        <v>64</v>
      </c>
      <c r="H2219" s="12" t="s">
        <v>66</v>
      </c>
      <c r="I2219" s="12" t="s">
        <v>69</v>
      </c>
      <c r="J2219" s="12">
        <v>195</v>
      </c>
      <c r="K2219" s="12">
        <v>278.85000000000002</v>
      </c>
      <c r="L2219" s="10"/>
    </row>
    <row r="2220" spans="1:12" ht="18" customHeight="1" x14ac:dyDescent="0.2">
      <c r="A2220" s="12" t="s">
        <v>63</v>
      </c>
      <c r="B2220" s="12">
        <v>2022</v>
      </c>
      <c r="C2220" s="12" t="s">
        <v>2</v>
      </c>
      <c r="D2220" s="12" t="s">
        <v>65</v>
      </c>
      <c r="E2220" s="12" t="s">
        <v>67</v>
      </c>
      <c r="F2220" s="12" t="s">
        <v>68</v>
      </c>
      <c r="G2220" s="12" t="s">
        <v>64</v>
      </c>
      <c r="H2220" s="12" t="s">
        <v>66</v>
      </c>
      <c r="I2220" s="12" t="s">
        <v>69</v>
      </c>
      <c r="J2220" s="12">
        <v>189</v>
      </c>
      <c r="K2220" s="12">
        <v>270.27</v>
      </c>
      <c r="L2220" s="10"/>
    </row>
    <row r="2221" spans="1:12" ht="18" customHeight="1" x14ac:dyDescent="0.2">
      <c r="A2221" s="12" t="s">
        <v>59</v>
      </c>
      <c r="B2221" s="12">
        <v>2022</v>
      </c>
      <c r="C2221" s="12" t="s">
        <v>2</v>
      </c>
      <c r="D2221" s="12" t="s">
        <v>65</v>
      </c>
      <c r="E2221" s="12" t="s">
        <v>67</v>
      </c>
      <c r="F2221" s="12" t="s">
        <v>68</v>
      </c>
      <c r="G2221" s="12" t="s">
        <v>64</v>
      </c>
      <c r="H2221" s="12" t="s">
        <v>66</v>
      </c>
      <c r="I2221" s="12" t="s">
        <v>69</v>
      </c>
      <c r="J2221" s="12">
        <v>283</v>
      </c>
      <c r="K2221" s="12">
        <v>404.69</v>
      </c>
      <c r="L2221" s="10"/>
    </row>
    <row r="2222" spans="1:12" ht="18" customHeight="1" x14ac:dyDescent="0.2">
      <c r="A2222" s="12" t="s">
        <v>59</v>
      </c>
      <c r="B2222" s="12">
        <v>2022</v>
      </c>
      <c r="C2222" s="12" t="s">
        <v>2</v>
      </c>
      <c r="D2222" s="12" t="s">
        <v>65</v>
      </c>
      <c r="E2222" s="12" t="s">
        <v>67</v>
      </c>
      <c r="F2222" s="12" t="s">
        <v>68</v>
      </c>
      <c r="G2222" s="12" t="s">
        <v>64</v>
      </c>
      <c r="H2222" s="12" t="s">
        <v>66</v>
      </c>
      <c r="I2222" s="12" t="s">
        <v>69</v>
      </c>
      <c r="J2222" s="12">
        <v>331</v>
      </c>
      <c r="K2222" s="12">
        <v>473.33</v>
      </c>
      <c r="L2222" s="10"/>
    </row>
    <row r="2223" spans="1:12" ht="18" customHeight="1" x14ac:dyDescent="0.2">
      <c r="A2223" s="12" t="s">
        <v>59</v>
      </c>
      <c r="B2223" s="12">
        <v>2022</v>
      </c>
      <c r="C2223" s="12" t="s">
        <v>2</v>
      </c>
      <c r="D2223" s="12" t="s">
        <v>65</v>
      </c>
      <c r="E2223" s="12" t="s">
        <v>67</v>
      </c>
      <c r="F2223" s="12" t="s">
        <v>68</v>
      </c>
      <c r="G2223" s="12" t="s">
        <v>64</v>
      </c>
      <c r="H2223" s="12" t="s">
        <v>66</v>
      </c>
      <c r="I2223" s="12" t="s">
        <v>69</v>
      </c>
      <c r="J2223" s="12">
        <v>875</v>
      </c>
      <c r="K2223" s="12">
        <v>1251.25</v>
      </c>
      <c r="L2223" s="10"/>
    </row>
    <row r="2224" spans="1:12" ht="18" customHeight="1" x14ac:dyDescent="0.2">
      <c r="A2224" s="12" t="s">
        <v>52</v>
      </c>
      <c r="B2224" s="12">
        <v>2022</v>
      </c>
      <c r="C2224" s="12" t="s">
        <v>4</v>
      </c>
      <c r="D2224" s="12" t="s">
        <v>65</v>
      </c>
      <c r="E2224" s="12" t="s">
        <v>67</v>
      </c>
      <c r="F2224" s="12" t="s">
        <v>68</v>
      </c>
      <c r="G2224" s="12" t="s">
        <v>64</v>
      </c>
      <c r="H2224" s="12" t="s">
        <v>66</v>
      </c>
      <c r="I2224" s="12" t="s">
        <v>69</v>
      </c>
      <c r="J2224" s="12">
        <v>272</v>
      </c>
      <c r="K2224" s="12">
        <v>388.96</v>
      </c>
      <c r="L2224" s="10"/>
    </row>
    <row r="2225" spans="1:12" ht="18" customHeight="1" x14ac:dyDescent="0.2">
      <c r="A2225" s="12" t="s">
        <v>52</v>
      </c>
      <c r="B2225" s="12">
        <v>2022</v>
      </c>
      <c r="C2225" s="12" t="s">
        <v>4</v>
      </c>
      <c r="D2225" s="12" t="s">
        <v>65</v>
      </c>
      <c r="E2225" s="12" t="s">
        <v>67</v>
      </c>
      <c r="F2225" s="12" t="s">
        <v>68</v>
      </c>
      <c r="G2225" s="12" t="s">
        <v>64</v>
      </c>
      <c r="H2225" s="12" t="s">
        <v>66</v>
      </c>
      <c r="I2225" s="12" t="s">
        <v>69</v>
      </c>
      <c r="J2225" s="12">
        <v>320</v>
      </c>
      <c r="K2225" s="12">
        <v>457.6</v>
      </c>
      <c r="L2225" s="10"/>
    </row>
    <row r="2226" spans="1:12" ht="18" customHeight="1" x14ac:dyDescent="0.2">
      <c r="A2226" s="12" t="s">
        <v>52</v>
      </c>
      <c r="B2226" s="12">
        <v>2022</v>
      </c>
      <c r="C2226" s="12" t="s">
        <v>4</v>
      </c>
      <c r="D2226" s="12" t="s">
        <v>65</v>
      </c>
      <c r="E2226" s="12" t="s">
        <v>67</v>
      </c>
      <c r="F2226" s="12" t="s">
        <v>68</v>
      </c>
      <c r="G2226" s="12" t="s">
        <v>64</v>
      </c>
      <c r="H2226" s="12" t="s">
        <v>66</v>
      </c>
      <c r="I2226" s="12" t="s">
        <v>69</v>
      </c>
      <c r="J2226" s="12">
        <v>274</v>
      </c>
      <c r="K2226" s="12">
        <v>391.82</v>
      </c>
      <c r="L2226" s="10"/>
    </row>
    <row r="2227" spans="1:12" ht="18" customHeight="1" x14ac:dyDescent="0.2">
      <c r="A2227" s="12" t="s">
        <v>52</v>
      </c>
      <c r="B2227" s="12">
        <v>2022</v>
      </c>
      <c r="C2227" s="12" t="s">
        <v>4</v>
      </c>
      <c r="D2227" s="12" t="s">
        <v>65</v>
      </c>
      <c r="E2227" s="12" t="s">
        <v>67</v>
      </c>
      <c r="F2227" s="12" t="s">
        <v>68</v>
      </c>
      <c r="G2227" s="12" t="s">
        <v>64</v>
      </c>
      <c r="H2227" s="12" t="s">
        <v>66</v>
      </c>
      <c r="I2227" s="12" t="s">
        <v>69</v>
      </c>
      <c r="J2227" s="12">
        <v>322</v>
      </c>
      <c r="K2227" s="12">
        <v>460.46000000000004</v>
      </c>
      <c r="L2227" s="10"/>
    </row>
    <row r="2228" spans="1:12" ht="18" customHeight="1" x14ac:dyDescent="0.2">
      <c r="A2228" s="12" t="s">
        <v>52</v>
      </c>
      <c r="B2228" s="12">
        <v>2022</v>
      </c>
      <c r="C2228" s="12" t="s">
        <v>4</v>
      </c>
      <c r="D2228" s="12" t="s">
        <v>65</v>
      </c>
      <c r="E2228" s="12" t="s">
        <v>67</v>
      </c>
      <c r="F2228" s="12" t="s">
        <v>68</v>
      </c>
      <c r="G2228" s="12" t="s">
        <v>64</v>
      </c>
      <c r="H2228" s="12" t="s">
        <v>66</v>
      </c>
      <c r="I2228" s="12" t="s">
        <v>69</v>
      </c>
      <c r="J2228" s="12">
        <v>868</v>
      </c>
      <c r="K2228" s="12">
        <v>1241.24</v>
      </c>
      <c r="L2228" s="10"/>
    </row>
    <row r="2229" spans="1:12" ht="18" customHeight="1" x14ac:dyDescent="0.2">
      <c r="A2229" s="12" t="s">
        <v>52</v>
      </c>
      <c r="B2229" s="12">
        <v>2022</v>
      </c>
      <c r="C2229" s="12" t="s">
        <v>4</v>
      </c>
      <c r="D2229" s="12" t="s">
        <v>65</v>
      </c>
      <c r="E2229" s="12" t="s">
        <v>67</v>
      </c>
      <c r="F2229" s="12" t="s">
        <v>68</v>
      </c>
      <c r="G2229" s="12" t="s">
        <v>64</v>
      </c>
      <c r="H2229" s="12" t="s">
        <v>66</v>
      </c>
      <c r="I2229" s="12" t="s">
        <v>69</v>
      </c>
      <c r="J2229" s="12">
        <v>934</v>
      </c>
      <c r="K2229" s="12">
        <v>1335.62</v>
      </c>
      <c r="L2229" s="10"/>
    </row>
    <row r="2230" spans="1:12" ht="18" customHeight="1" x14ac:dyDescent="0.2">
      <c r="A2230" s="12" t="s">
        <v>62</v>
      </c>
      <c r="B2230" s="12">
        <v>2022</v>
      </c>
      <c r="C2230" s="12" t="s">
        <v>4</v>
      </c>
      <c r="D2230" s="12" t="s">
        <v>65</v>
      </c>
      <c r="E2230" s="12" t="s">
        <v>67</v>
      </c>
      <c r="F2230" s="12" t="s">
        <v>68</v>
      </c>
      <c r="G2230" s="12" t="s">
        <v>64</v>
      </c>
      <c r="H2230" s="12" t="s">
        <v>66</v>
      </c>
      <c r="I2230" s="12" t="s">
        <v>69</v>
      </c>
      <c r="J2230" s="12">
        <v>935</v>
      </c>
      <c r="K2230" s="12">
        <v>1337.05</v>
      </c>
      <c r="L2230" s="10"/>
    </row>
    <row r="2231" spans="1:12" ht="18" customHeight="1" x14ac:dyDescent="0.2">
      <c r="A2231" s="12" t="s">
        <v>59</v>
      </c>
      <c r="B2231" s="12">
        <v>2022</v>
      </c>
      <c r="C2231" s="12" t="s">
        <v>4</v>
      </c>
      <c r="D2231" s="12" t="s">
        <v>65</v>
      </c>
      <c r="E2231" s="12" t="s">
        <v>67</v>
      </c>
      <c r="F2231" s="12" t="s">
        <v>68</v>
      </c>
      <c r="G2231" s="12" t="s">
        <v>64</v>
      </c>
      <c r="H2231" s="12" t="s">
        <v>66</v>
      </c>
      <c r="I2231" s="12" t="s">
        <v>69</v>
      </c>
      <c r="J2231" s="12">
        <v>936</v>
      </c>
      <c r="K2231" s="12">
        <v>1338.48</v>
      </c>
      <c r="L2231" s="10"/>
    </row>
    <row r="2232" spans="1:12" ht="18" customHeight="1" x14ac:dyDescent="0.2">
      <c r="A2232" s="12" t="s">
        <v>62</v>
      </c>
      <c r="B2232" s="12">
        <v>2022</v>
      </c>
      <c r="C2232" s="12" t="s">
        <v>4</v>
      </c>
      <c r="D2232" s="12" t="s">
        <v>65</v>
      </c>
      <c r="E2232" s="12" t="s">
        <v>67</v>
      </c>
      <c r="F2232" s="12" t="s">
        <v>68</v>
      </c>
      <c r="G2232" s="12" t="s">
        <v>64</v>
      </c>
      <c r="H2232" s="12" t="s">
        <v>66</v>
      </c>
      <c r="I2232" s="12" t="s">
        <v>69</v>
      </c>
      <c r="J2232" s="12">
        <v>874</v>
      </c>
      <c r="K2232" s="12">
        <v>526.24</v>
      </c>
      <c r="L2232" s="10"/>
    </row>
    <row r="2233" spans="1:12" ht="18" customHeight="1" x14ac:dyDescent="0.2">
      <c r="A2233" s="12" t="s">
        <v>59</v>
      </c>
      <c r="B2233" s="12">
        <v>2022</v>
      </c>
      <c r="C2233" s="12" t="s">
        <v>4</v>
      </c>
      <c r="D2233" s="12" t="s">
        <v>65</v>
      </c>
      <c r="E2233" s="12" t="s">
        <v>67</v>
      </c>
      <c r="F2233" s="12" t="s">
        <v>68</v>
      </c>
      <c r="G2233" s="12" t="s">
        <v>64</v>
      </c>
      <c r="H2233" s="12" t="s">
        <v>66</v>
      </c>
      <c r="I2233" s="12" t="s">
        <v>69</v>
      </c>
      <c r="J2233" s="12">
        <v>321</v>
      </c>
      <c r="K2233" s="12">
        <v>459.03</v>
      </c>
      <c r="L2233" s="10"/>
    </row>
    <row r="2234" spans="1:12" ht="18" customHeight="1" x14ac:dyDescent="0.2">
      <c r="A2234" s="12" t="s">
        <v>52</v>
      </c>
      <c r="B2234" s="12">
        <v>2022</v>
      </c>
      <c r="C2234" s="12" t="s">
        <v>4</v>
      </c>
      <c r="D2234" s="12" t="s">
        <v>65</v>
      </c>
      <c r="E2234" s="12" t="s">
        <v>67</v>
      </c>
      <c r="F2234" s="12" t="s">
        <v>68</v>
      </c>
      <c r="G2234" s="12" t="s">
        <v>64</v>
      </c>
      <c r="H2234" s="12" t="s">
        <v>66</v>
      </c>
      <c r="I2234" s="12" t="s">
        <v>69</v>
      </c>
      <c r="J2234" s="12">
        <v>165</v>
      </c>
      <c r="K2234" s="12">
        <v>235.95</v>
      </c>
      <c r="L2234" s="10"/>
    </row>
    <row r="2235" spans="1:12" ht="18" customHeight="1" x14ac:dyDescent="0.2">
      <c r="A2235" s="12" t="s">
        <v>52</v>
      </c>
      <c r="B2235" s="12">
        <v>2022</v>
      </c>
      <c r="C2235" s="12" t="s">
        <v>4</v>
      </c>
      <c r="D2235" s="12" t="s">
        <v>65</v>
      </c>
      <c r="E2235" s="12" t="s">
        <v>67</v>
      </c>
      <c r="F2235" s="12" t="s">
        <v>68</v>
      </c>
      <c r="G2235" s="12" t="s">
        <v>64</v>
      </c>
      <c r="H2235" s="12" t="s">
        <v>66</v>
      </c>
      <c r="I2235" s="12" t="s">
        <v>69</v>
      </c>
      <c r="J2235" s="12">
        <v>159</v>
      </c>
      <c r="K2235" s="12">
        <v>227.37</v>
      </c>
      <c r="L2235" s="10"/>
    </row>
    <row r="2236" spans="1:12" ht="18" customHeight="1" x14ac:dyDescent="0.2">
      <c r="A2236" s="12" t="s">
        <v>59</v>
      </c>
      <c r="B2236" s="12">
        <v>2022</v>
      </c>
      <c r="C2236" s="12" t="s">
        <v>4</v>
      </c>
      <c r="D2236" s="12" t="s">
        <v>65</v>
      </c>
      <c r="E2236" s="12" t="s">
        <v>67</v>
      </c>
      <c r="F2236" s="12" t="s">
        <v>68</v>
      </c>
      <c r="G2236" s="12" t="s">
        <v>64</v>
      </c>
      <c r="H2236" s="12" t="s">
        <v>66</v>
      </c>
      <c r="I2236" s="12" t="s">
        <v>69</v>
      </c>
      <c r="J2236" s="12">
        <v>271</v>
      </c>
      <c r="K2236" s="12">
        <v>387.53</v>
      </c>
      <c r="L2236" s="10"/>
    </row>
    <row r="2237" spans="1:12" ht="18" customHeight="1" x14ac:dyDescent="0.2">
      <c r="A2237" s="12" t="s">
        <v>52</v>
      </c>
      <c r="B2237" s="12">
        <v>2022</v>
      </c>
      <c r="C2237" s="12" t="s">
        <v>4</v>
      </c>
      <c r="D2237" s="12" t="s">
        <v>65</v>
      </c>
      <c r="E2237" s="12" t="s">
        <v>67</v>
      </c>
      <c r="F2237" s="12" t="s">
        <v>68</v>
      </c>
      <c r="G2237" s="12" t="s">
        <v>64</v>
      </c>
      <c r="H2237" s="12" t="s">
        <v>66</v>
      </c>
      <c r="I2237" s="12" t="s">
        <v>69</v>
      </c>
      <c r="J2237" s="12">
        <v>319</v>
      </c>
      <c r="K2237" s="12">
        <v>456.16999999999996</v>
      </c>
      <c r="L2237" s="10"/>
    </row>
    <row r="2238" spans="1:12" ht="18" customHeight="1" x14ac:dyDescent="0.2">
      <c r="A2238" s="12" t="s">
        <v>52</v>
      </c>
      <c r="B2238" s="12">
        <v>2022</v>
      </c>
      <c r="C2238" s="12" t="s">
        <v>4</v>
      </c>
      <c r="D2238" s="12" t="s">
        <v>65</v>
      </c>
      <c r="E2238" s="12" t="s">
        <v>67</v>
      </c>
      <c r="F2238" s="12" t="s">
        <v>68</v>
      </c>
      <c r="G2238" s="12" t="s">
        <v>64</v>
      </c>
      <c r="H2238" s="12" t="s">
        <v>66</v>
      </c>
      <c r="I2238" s="12" t="s">
        <v>69</v>
      </c>
      <c r="J2238" s="12">
        <v>843</v>
      </c>
      <c r="K2238" s="12">
        <v>1205.49</v>
      </c>
      <c r="L2238" s="10"/>
    </row>
    <row r="2239" spans="1:12" ht="18" customHeight="1" x14ac:dyDescent="0.2">
      <c r="A2239" s="12" t="s">
        <v>59</v>
      </c>
      <c r="B2239" s="12">
        <v>2022</v>
      </c>
      <c r="C2239" s="12" t="s">
        <v>10</v>
      </c>
      <c r="D2239" s="12" t="s">
        <v>65</v>
      </c>
      <c r="E2239" s="12" t="s">
        <v>67</v>
      </c>
      <c r="F2239" s="12" t="s">
        <v>68</v>
      </c>
      <c r="G2239" s="12" t="s">
        <v>64</v>
      </c>
      <c r="H2239" s="12" t="s">
        <v>66</v>
      </c>
      <c r="I2239" s="12" t="s">
        <v>69</v>
      </c>
      <c r="J2239" s="12">
        <v>314</v>
      </c>
      <c r="K2239" s="12">
        <v>449.02</v>
      </c>
      <c r="L2239" s="10"/>
    </row>
    <row r="2240" spans="1:12" ht="18" customHeight="1" x14ac:dyDescent="0.2">
      <c r="A2240" s="12" t="s">
        <v>63</v>
      </c>
      <c r="B2240" s="12">
        <v>2022</v>
      </c>
      <c r="C2240" s="12" t="s">
        <v>10</v>
      </c>
      <c r="D2240" s="12" t="s">
        <v>65</v>
      </c>
      <c r="E2240" s="12" t="s">
        <v>67</v>
      </c>
      <c r="F2240" s="12" t="s">
        <v>68</v>
      </c>
      <c r="G2240" s="12" t="s">
        <v>64</v>
      </c>
      <c r="H2240" s="12" t="s">
        <v>66</v>
      </c>
      <c r="I2240" s="12" t="s">
        <v>69</v>
      </c>
      <c r="J2240" s="12">
        <v>242</v>
      </c>
      <c r="K2240" s="12">
        <v>346.06</v>
      </c>
      <c r="L2240" s="10"/>
    </row>
    <row r="2241" spans="1:12" ht="18" customHeight="1" x14ac:dyDescent="0.2">
      <c r="A2241" s="12" t="s">
        <v>59</v>
      </c>
      <c r="B2241" s="12">
        <v>2022</v>
      </c>
      <c r="C2241" s="12" t="s">
        <v>10</v>
      </c>
      <c r="D2241" s="12" t="s">
        <v>65</v>
      </c>
      <c r="E2241" s="12" t="s">
        <v>67</v>
      </c>
      <c r="F2241" s="12" t="s">
        <v>68</v>
      </c>
      <c r="G2241" s="12" t="s">
        <v>64</v>
      </c>
      <c r="H2241" s="12" t="s">
        <v>66</v>
      </c>
      <c r="I2241" s="12" t="s">
        <v>69</v>
      </c>
      <c r="J2241" s="12">
        <v>290</v>
      </c>
      <c r="K2241" s="12">
        <v>414.7</v>
      </c>
      <c r="L2241" s="10"/>
    </row>
    <row r="2242" spans="1:12" ht="18" customHeight="1" x14ac:dyDescent="0.2">
      <c r="A2242" s="12" t="s">
        <v>59</v>
      </c>
      <c r="B2242" s="12">
        <v>2022</v>
      </c>
      <c r="C2242" s="12" t="s">
        <v>10</v>
      </c>
      <c r="D2242" s="12" t="s">
        <v>65</v>
      </c>
      <c r="E2242" s="12" t="s">
        <v>67</v>
      </c>
      <c r="F2242" s="12" t="s">
        <v>68</v>
      </c>
      <c r="G2242" s="12" t="s">
        <v>64</v>
      </c>
      <c r="H2242" s="12" t="s">
        <v>66</v>
      </c>
      <c r="I2242" s="12" t="s">
        <v>69</v>
      </c>
      <c r="J2242" s="12">
        <v>316</v>
      </c>
      <c r="K2242" s="12">
        <v>451.88</v>
      </c>
      <c r="L2242" s="10"/>
    </row>
    <row r="2243" spans="1:12" ht="18" customHeight="1" x14ac:dyDescent="0.2">
      <c r="A2243" s="12" t="s">
        <v>59</v>
      </c>
      <c r="B2243" s="12">
        <v>2022</v>
      </c>
      <c r="C2243" s="12" t="s">
        <v>10</v>
      </c>
      <c r="D2243" s="12" t="s">
        <v>65</v>
      </c>
      <c r="E2243" s="12" t="s">
        <v>67</v>
      </c>
      <c r="F2243" s="12" t="s">
        <v>68</v>
      </c>
      <c r="G2243" s="12" t="s">
        <v>64</v>
      </c>
      <c r="H2243" s="12" t="s">
        <v>66</v>
      </c>
      <c r="I2243" s="12" t="s">
        <v>69</v>
      </c>
      <c r="J2243" s="12">
        <v>286</v>
      </c>
      <c r="K2243" s="12">
        <v>408.98</v>
      </c>
      <c r="L2243" s="10"/>
    </row>
    <row r="2244" spans="1:12" ht="18" customHeight="1" x14ac:dyDescent="0.2">
      <c r="A2244" s="12" t="s">
        <v>52</v>
      </c>
      <c r="B2244" s="12">
        <v>2022</v>
      </c>
      <c r="C2244" s="12" t="s">
        <v>10</v>
      </c>
      <c r="D2244" s="12" t="s">
        <v>65</v>
      </c>
      <c r="E2244" s="12" t="s">
        <v>67</v>
      </c>
      <c r="F2244" s="12" t="s">
        <v>68</v>
      </c>
      <c r="G2244" s="12" t="s">
        <v>64</v>
      </c>
      <c r="H2244" s="12" t="s">
        <v>66</v>
      </c>
      <c r="I2244" s="12" t="s">
        <v>69</v>
      </c>
      <c r="J2244" s="12">
        <v>840</v>
      </c>
      <c r="K2244" s="12">
        <v>1201.2</v>
      </c>
      <c r="L2244" s="10"/>
    </row>
    <row r="2245" spans="1:12" ht="18" customHeight="1" x14ac:dyDescent="0.2">
      <c r="A2245" s="12" t="s">
        <v>52</v>
      </c>
      <c r="B2245" s="12">
        <v>2022</v>
      </c>
      <c r="C2245" s="12" t="s">
        <v>10</v>
      </c>
      <c r="D2245" s="12" t="s">
        <v>65</v>
      </c>
      <c r="E2245" s="12" t="s">
        <v>67</v>
      </c>
      <c r="F2245" s="12" t="s">
        <v>68</v>
      </c>
      <c r="G2245" s="12" t="s">
        <v>64</v>
      </c>
      <c r="H2245" s="12" t="s">
        <v>66</v>
      </c>
      <c r="I2245" s="12" t="s">
        <v>69</v>
      </c>
      <c r="J2245" s="12">
        <v>873</v>
      </c>
      <c r="K2245" s="12">
        <v>1248.3899999999999</v>
      </c>
      <c r="L2245" s="10"/>
    </row>
    <row r="2246" spans="1:12" ht="18" customHeight="1" x14ac:dyDescent="0.2">
      <c r="A2246" s="12" t="s">
        <v>59</v>
      </c>
      <c r="B2246" s="12">
        <v>2022</v>
      </c>
      <c r="C2246" s="12" t="s">
        <v>10</v>
      </c>
      <c r="D2246" s="12" t="s">
        <v>65</v>
      </c>
      <c r="E2246" s="12" t="s">
        <v>67</v>
      </c>
      <c r="F2246" s="12" t="s">
        <v>68</v>
      </c>
      <c r="G2246" s="12" t="s">
        <v>64</v>
      </c>
      <c r="H2246" s="12" t="s">
        <v>66</v>
      </c>
      <c r="I2246" s="12" t="s">
        <v>69</v>
      </c>
      <c r="J2246" s="12">
        <v>950</v>
      </c>
      <c r="K2246" s="12">
        <v>1358.5</v>
      </c>
      <c r="L2246" s="10"/>
    </row>
    <row r="2247" spans="1:12" ht="18" customHeight="1" x14ac:dyDescent="0.2">
      <c r="A2247" s="12" t="s">
        <v>59</v>
      </c>
      <c r="B2247" s="12">
        <v>2022</v>
      </c>
      <c r="C2247" s="12" t="s">
        <v>10</v>
      </c>
      <c r="D2247" s="12" t="s">
        <v>65</v>
      </c>
      <c r="E2247" s="12" t="s">
        <v>67</v>
      </c>
      <c r="F2247" s="12" t="s">
        <v>68</v>
      </c>
      <c r="G2247" s="12" t="s">
        <v>64</v>
      </c>
      <c r="H2247" s="12" t="s">
        <v>66</v>
      </c>
      <c r="I2247" s="12" t="s">
        <v>69</v>
      </c>
      <c r="J2247" s="12">
        <v>951</v>
      </c>
      <c r="K2247" s="12">
        <v>1359.93</v>
      </c>
      <c r="L2247" s="10"/>
    </row>
    <row r="2248" spans="1:12" ht="18" customHeight="1" x14ac:dyDescent="0.2">
      <c r="A2248" s="12" t="s">
        <v>59</v>
      </c>
      <c r="B2248" s="12">
        <v>2022</v>
      </c>
      <c r="C2248" s="12" t="s">
        <v>10</v>
      </c>
      <c r="D2248" s="12" t="s">
        <v>65</v>
      </c>
      <c r="E2248" s="12" t="s">
        <v>67</v>
      </c>
      <c r="F2248" s="12" t="s">
        <v>68</v>
      </c>
      <c r="G2248" s="12" t="s">
        <v>64</v>
      </c>
      <c r="H2248" s="12" t="s">
        <v>66</v>
      </c>
      <c r="I2248" s="12" t="s">
        <v>69</v>
      </c>
      <c r="J2248" s="12">
        <v>952</v>
      </c>
      <c r="K2248" s="12">
        <v>1361.3600000000001</v>
      </c>
      <c r="L2248" s="10"/>
    </row>
    <row r="2249" spans="1:12" ht="18" customHeight="1" x14ac:dyDescent="0.2">
      <c r="A2249" s="12" t="s">
        <v>52</v>
      </c>
      <c r="B2249" s="12">
        <v>2022</v>
      </c>
      <c r="C2249" s="12" t="s">
        <v>10</v>
      </c>
      <c r="D2249" s="12" t="s">
        <v>65</v>
      </c>
      <c r="E2249" s="12" t="s">
        <v>67</v>
      </c>
      <c r="F2249" s="12" t="s">
        <v>68</v>
      </c>
      <c r="G2249" s="12" t="s">
        <v>64</v>
      </c>
      <c r="H2249" s="12" t="s">
        <v>66</v>
      </c>
      <c r="I2249" s="12" t="s">
        <v>69</v>
      </c>
      <c r="J2249" s="12">
        <v>826</v>
      </c>
      <c r="K2249" s="12">
        <v>526.24</v>
      </c>
      <c r="L2249" s="10"/>
    </row>
    <row r="2250" spans="1:12" ht="18" customHeight="1" x14ac:dyDescent="0.2">
      <c r="A2250" s="12" t="s">
        <v>59</v>
      </c>
      <c r="B2250" s="12">
        <v>2022</v>
      </c>
      <c r="C2250" s="12" t="s">
        <v>10</v>
      </c>
      <c r="D2250" s="12" t="s">
        <v>65</v>
      </c>
      <c r="E2250" s="12" t="s">
        <v>67</v>
      </c>
      <c r="F2250" s="12" t="s">
        <v>68</v>
      </c>
      <c r="G2250" s="12" t="s">
        <v>64</v>
      </c>
      <c r="H2250" s="12" t="s">
        <v>66</v>
      </c>
      <c r="I2250" s="12" t="s">
        <v>69</v>
      </c>
      <c r="J2250" s="12">
        <v>879</v>
      </c>
      <c r="K2250" s="12">
        <v>526.24</v>
      </c>
      <c r="L2250" s="10"/>
    </row>
    <row r="2251" spans="1:12" ht="18" customHeight="1" x14ac:dyDescent="0.2">
      <c r="A2251" s="12" t="s">
        <v>63</v>
      </c>
      <c r="B2251" s="12">
        <v>2022</v>
      </c>
      <c r="C2251" s="12" t="s">
        <v>10</v>
      </c>
      <c r="D2251" s="12" t="s">
        <v>65</v>
      </c>
      <c r="E2251" s="12" t="s">
        <v>67</v>
      </c>
      <c r="F2251" s="12" t="s">
        <v>68</v>
      </c>
      <c r="G2251" s="12" t="s">
        <v>64</v>
      </c>
      <c r="H2251" s="12" t="s">
        <v>66</v>
      </c>
      <c r="I2251" s="12" t="s">
        <v>69</v>
      </c>
      <c r="J2251" s="12">
        <v>315</v>
      </c>
      <c r="K2251" s="12">
        <v>450.45</v>
      </c>
      <c r="L2251" s="10"/>
    </row>
    <row r="2252" spans="1:12" ht="18" customHeight="1" x14ac:dyDescent="0.2">
      <c r="A2252" s="12" t="s">
        <v>52</v>
      </c>
      <c r="B2252" s="12">
        <v>2022</v>
      </c>
      <c r="C2252" s="12" t="s">
        <v>10</v>
      </c>
      <c r="D2252" s="12" t="s">
        <v>65</v>
      </c>
      <c r="E2252" s="12" t="s">
        <v>67</v>
      </c>
      <c r="F2252" s="12" t="s">
        <v>68</v>
      </c>
      <c r="G2252" s="12" t="s">
        <v>64</v>
      </c>
      <c r="H2252" s="12" t="s">
        <v>66</v>
      </c>
      <c r="I2252" s="12" t="s">
        <v>69</v>
      </c>
      <c r="J2252" s="12">
        <v>309</v>
      </c>
      <c r="K2252" s="12">
        <v>441.87</v>
      </c>
      <c r="L2252" s="10"/>
    </row>
    <row r="2253" spans="1:12" ht="18" customHeight="1" x14ac:dyDescent="0.2">
      <c r="A2253" s="12" t="s">
        <v>59</v>
      </c>
      <c r="B2253" s="12">
        <v>2022</v>
      </c>
      <c r="C2253" s="12" t="s">
        <v>10</v>
      </c>
      <c r="D2253" s="12" t="s">
        <v>65</v>
      </c>
      <c r="E2253" s="12" t="s">
        <v>67</v>
      </c>
      <c r="F2253" s="12" t="s">
        <v>68</v>
      </c>
      <c r="G2253" s="12" t="s">
        <v>64</v>
      </c>
      <c r="H2253" s="12" t="s">
        <v>66</v>
      </c>
      <c r="I2253" s="12" t="s">
        <v>69</v>
      </c>
      <c r="J2253" s="12">
        <v>313</v>
      </c>
      <c r="K2253" s="12">
        <v>447.59000000000003</v>
      </c>
      <c r="L2253" s="10"/>
    </row>
    <row r="2254" spans="1:12" ht="18" customHeight="1" x14ac:dyDescent="0.2">
      <c r="A2254" s="12" t="s">
        <v>59</v>
      </c>
      <c r="B2254" s="12">
        <v>2022</v>
      </c>
      <c r="C2254" s="12" t="s">
        <v>10</v>
      </c>
      <c r="D2254" s="12" t="s">
        <v>65</v>
      </c>
      <c r="E2254" s="12" t="s">
        <v>67</v>
      </c>
      <c r="F2254" s="12" t="s">
        <v>68</v>
      </c>
      <c r="G2254" s="12" t="s">
        <v>64</v>
      </c>
      <c r="H2254" s="12" t="s">
        <v>66</v>
      </c>
      <c r="I2254" s="12" t="s">
        <v>69</v>
      </c>
      <c r="J2254" s="12">
        <v>241</v>
      </c>
      <c r="K2254" s="12">
        <v>344.63</v>
      </c>
      <c r="L2254" s="10"/>
    </row>
    <row r="2255" spans="1:12" ht="18" customHeight="1" x14ac:dyDescent="0.2">
      <c r="A2255" s="12" t="s">
        <v>59</v>
      </c>
      <c r="B2255" s="12">
        <v>2022</v>
      </c>
      <c r="C2255" s="12" t="s">
        <v>10</v>
      </c>
      <c r="D2255" s="12" t="s">
        <v>65</v>
      </c>
      <c r="E2255" s="12" t="s">
        <v>67</v>
      </c>
      <c r="F2255" s="12" t="s">
        <v>68</v>
      </c>
      <c r="G2255" s="12" t="s">
        <v>64</v>
      </c>
      <c r="H2255" s="12" t="s">
        <v>66</v>
      </c>
      <c r="I2255" s="12" t="s">
        <v>69</v>
      </c>
      <c r="J2255" s="12">
        <v>289</v>
      </c>
      <c r="K2255" s="12">
        <v>413.27</v>
      </c>
      <c r="L2255" s="10"/>
    </row>
    <row r="2256" spans="1:12" ht="18" customHeight="1" x14ac:dyDescent="0.2">
      <c r="A2256" s="12" t="s">
        <v>59</v>
      </c>
      <c r="B2256" s="12">
        <v>2022</v>
      </c>
      <c r="C2256" s="12" t="s">
        <v>10</v>
      </c>
      <c r="D2256" s="12" t="s">
        <v>65</v>
      </c>
      <c r="E2256" s="12" t="s">
        <v>67</v>
      </c>
      <c r="F2256" s="12" t="s">
        <v>68</v>
      </c>
      <c r="G2256" s="12" t="s">
        <v>64</v>
      </c>
      <c r="H2256" s="12" t="s">
        <v>66</v>
      </c>
      <c r="I2256" s="12" t="s">
        <v>69</v>
      </c>
      <c r="J2256" s="12">
        <v>795</v>
      </c>
      <c r="K2256" s="12">
        <v>1136.8499999999999</v>
      </c>
      <c r="L2256" s="10"/>
    </row>
    <row r="2257" spans="1:12" ht="18" customHeight="1" x14ac:dyDescent="0.2">
      <c r="A2257" s="12" t="s">
        <v>59</v>
      </c>
      <c r="B2257" s="12">
        <v>2022</v>
      </c>
      <c r="C2257" s="12" t="s">
        <v>10</v>
      </c>
      <c r="D2257" s="12" t="s">
        <v>65</v>
      </c>
      <c r="E2257" s="12" t="s">
        <v>67</v>
      </c>
      <c r="F2257" s="12" t="s">
        <v>68</v>
      </c>
      <c r="G2257" s="12" t="s">
        <v>64</v>
      </c>
      <c r="H2257" s="12" t="s">
        <v>66</v>
      </c>
      <c r="I2257" s="12" t="s">
        <v>69</v>
      </c>
      <c r="J2257" s="12">
        <v>849</v>
      </c>
      <c r="K2257" s="12">
        <v>1214.07</v>
      </c>
      <c r="L2257" s="10"/>
    </row>
    <row r="2258" spans="1:12" ht="18" customHeight="1" x14ac:dyDescent="0.2">
      <c r="A2258" s="12" t="s">
        <v>59</v>
      </c>
      <c r="B2258" s="12">
        <v>2022</v>
      </c>
      <c r="C2258" s="12" t="s">
        <v>10</v>
      </c>
      <c r="D2258" s="12" t="s">
        <v>65</v>
      </c>
      <c r="E2258" s="12" t="s">
        <v>67</v>
      </c>
      <c r="F2258" s="12" t="s">
        <v>68</v>
      </c>
      <c r="G2258" s="12" t="s">
        <v>64</v>
      </c>
      <c r="H2258" s="12" t="s">
        <v>66</v>
      </c>
      <c r="I2258" s="12" t="s">
        <v>69</v>
      </c>
      <c r="J2258" s="12">
        <v>882</v>
      </c>
      <c r="K2258" s="12">
        <v>1261.26</v>
      </c>
      <c r="L2258" s="10"/>
    </row>
    <row r="2259" spans="1:12" ht="18" customHeight="1" x14ac:dyDescent="0.2">
      <c r="A2259" s="12" t="s">
        <v>59</v>
      </c>
      <c r="B2259" s="12">
        <v>2022</v>
      </c>
      <c r="C2259" s="12" t="s">
        <v>9</v>
      </c>
      <c r="D2259" s="12" t="s">
        <v>65</v>
      </c>
      <c r="E2259" s="12" t="s">
        <v>67</v>
      </c>
      <c r="F2259" s="12" t="s">
        <v>68</v>
      </c>
      <c r="G2259" s="12" t="s">
        <v>64</v>
      </c>
      <c r="H2259" s="12" t="s">
        <v>66</v>
      </c>
      <c r="I2259" s="12" t="s">
        <v>69</v>
      </c>
      <c r="J2259" s="12">
        <v>320</v>
      </c>
      <c r="K2259" s="12">
        <v>457.6</v>
      </c>
      <c r="L2259" s="10"/>
    </row>
    <row r="2260" spans="1:12" ht="18" customHeight="1" x14ac:dyDescent="0.2">
      <c r="A2260" s="12" t="s">
        <v>59</v>
      </c>
      <c r="B2260" s="12">
        <v>2022</v>
      </c>
      <c r="C2260" s="12" t="s">
        <v>9</v>
      </c>
      <c r="D2260" s="12" t="s">
        <v>65</v>
      </c>
      <c r="E2260" s="12" t="s">
        <v>67</v>
      </c>
      <c r="F2260" s="12" t="s">
        <v>68</v>
      </c>
      <c r="G2260" s="12" t="s">
        <v>64</v>
      </c>
      <c r="H2260" s="12" t="s">
        <v>66</v>
      </c>
      <c r="I2260" s="12" t="s">
        <v>69</v>
      </c>
      <c r="J2260" s="12">
        <v>248</v>
      </c>
      <c r="K2260" s="12">
        <v>354.64</v>
      </c>
      <c r="L2260" s="10"/>
    </row>
    <row r="2261" spans="1:12" ht="18" customHeight="1" x14ac:dyDescent="0.2">
      <c r="A2261" s="12" t="s">
        <v>59</v>
      </c>
      <c r="B2261" s="12">
        <v>2022</v>
      </c>
      <c r="C2261" s="12" t="s">
        <v>9</v>
      </c>
      <c r="D2261" s="12" t="s">
        <v>65</v>
      </c>
      <c r="E2261" s="12" t="s">
        <v>67</v>
      </c>
      <c r="F2261" s="12" t="s">
        <v>68</v>
      </c>
      <c r="G2261" s="12" t="s">
        <v>64</v>
      </c>
      <c r="H2261" s="12" t="s">
        <v>66</v>
      </c>
      <c r="I2261" s="12" t="s">
        <v>69</v>
      </c>
      <c r="J2261" s="12">
        <v>322</v>
      </c>
      <c r="K2261" s="12">
        <v>460.46000000000004</v>
      </c>
      <c r="L2261" s="10"/>
    </row>
    <row r="2262" spans="1:12" ht="18" customHeight="1" x14ac:dyDescent="0.2">
      <c r="A2262" s="12" t="s">
        <v>59</v>
      </c>
      <c r="B2262" s="12">
        <v>2022</v>
      </c>
      <c r="C2262" s="12" t="s">
        <v>9</v>
      </c>
      <c r="D2262" s="12" t="s">
        <v>65</v>
      </c>
      <c r="E2262" s="12" t="s">
        <v>67</v>
      </c>
      <c r="F2262" s="12" t="s">
        <v>68</v>
      </c>
      <c r="G2262" s="12" t="s">
        <v>64</v>
      </c>
      <c r="H2262" s="12" t="s">
        <v>66</v>
      </c>
      <c r="I2262" s="12" t="s">
        <v>69</v>
      </c>
      <c r="J2262" s="12">
        <v>244</v>
      </c>
      <c r="K2262" s="12">
        <v>348.92</v>
      </c>
      <c r="L2262" s="10"/>
    </row>
    <row r="2263" spans="1:12" ht="18" customHeight="1" x14ac:dyDescent="0.2">
      <c r="A2263" s="12" t="s">
        <v>61</v>
      </c>
      <c r="B2263" s="12">
        <v>2022</v>
      </c>
      <c r="C2263" s="12" t="s">
        <v>9</v>
      </c>
      <c r="D2263" s="12" t="s">
        <v>65</v>
      </c>
      <c r="E2263" s="12" t="s">
        <v>67</v>
      </c>
      <c r="F2263" s="12" t="s">
        <v>68</v>
      </c>
      <c r="G2263" s="12" t="s">
        <v>64</v>
      </c>
      <c r="H2263" s="12" t="s">
        <v>66</v>
      </c>
      <c r="I2263" s="12" t="s">
        <v>69</v>
      </c>
      <c r="J2263" s="12">
        <v>292</v>
      </c>
      <c r="K2263" s="12">
        <v>417.56</v>
      </c>
      <c r="L2263" s="10"/>
    </row>
    <row r="2264" spans="1:12" ht="18" customHeight="1" x14ac:dyDescent="0.2">
      <c r="A2264" s="12" t="s">
        <v>59</v>
      </c>
      <c r="B2264" s="12">
        <v>2022</v>
      </c>
      <c r="C2264" s="12" t="s">
        <v>9</v>
      </c>
      <c r="D2264" s="12" t="s">
        <v>65</v>
      </c>
      <c r="E2264" s="12" t="s">
        <v>67</v>
      </c>
      <c r="F2264" s="12" t="s">
        <v>68</v>
      </c>
      <c r="G2264" s="12" t="s">
        <v>64</v>
      </c>
      <c r="H2264" s="12" t="s">
        <v>66</v>
      </c>
      <c r="I2264" s="12" t="s">
        <v>69</v>
      </c>
      <c r="J2264" s="12">
        <v>786</v>
      </c>
      <c r="K2264" s="12">
        <v>1123.98</v>
      </c>
      <c r="L2264" s="10"/>
    </row>
    <row r="2265" spans="1:12" ht="18" customHeight="1" x14ac:dyDescent="0.2">
      <c r="A2265" s="12" t="s">
        <v>59</v>
      </c>
      <c r="B2265" s="12">
        <v>2022</v>
      </c>
      <c r="C2265" s="12" t="s">
        <v>9</v>
      </c>
      <c r="D2265" s="12" t="s">
        <v>65</v>
      </c>
      <c r="E2265" s="12" t="s">
        <v>67</v>
      </c>
      <c r="F2265" s="12" t="s">
        <v>68</v>
      </c>
      <c r="G2265" s="12" t="s">
        <v>64</v>
      </c>
      <c r="H2265" s="12" t="s">
        <v>66</v>
      </c>
      <c r="I2265" s="12" t="s">
        <v>69</v>
      </c>
      <c r="J2265" s="12">
        <v>839</v>
      </c>
      <c r="K2265" s="12">
        <v>1199.77</v>
      </c>
      <c r="L2265" s="10"/>
    </row>
    <row r="2266" spans="1:12" ht="18" customHeight="1" x14ac:dyDescent="0.2">
      <c r="A2266" s="12" t="s">
        <v>52</v>
      </c>
      <c r="B2266" s="12">
        <v>2022</v>
      </c>
      <c r="C2266" s="12" t="s">
        <v>9</v>
      </c>
      <c r="D2266" s="12" t="s">
        <v>65</v>
      </c>
      <c r="E2266" s="12" t="s">
        <v>67</v>
      </c>
      <c r="F2266" s="12" t="s">
        <v>68</v>
      </c>
      <c r="G2266" s="12" t="s">
        <v>64</v>
      </c>
      <c r="H2266" s="12" t="s">
        <v>66</v>
      </c>
      <c r="I2266" s="12" t="s">
        <v>69</v>
      </c>
      <c r="J2266" s="12">
        <v>872</v>
      </c>
      <c r="K2266" s="12">
        <v>1246.96</v>
      </c>
      <c r="L2266" s="10"/>
    </row>
    <row r="2267" spans="1:12" ht="18" customHeight="1" x14ac:dyDescent="0.2">
      <c r="A2267" s="12" t="s">
        <v>52</v>
      </c>
      <c r="B2267" s="12">
        <v>2022</v>
      </c>
      <c r="C2267" s="12" t="s">
        <v>9</v>
      </c>
      <c r="D2267" s="12" t="s">
        <v>65</v>
      </c>
      <c r="E2267" s="12" t="s">
        <v>67</v>
      </c>
      <c r="F2267" s="12" t="s">
        <v>68</v>
      </c>
      <c r="G2267" s="12" t="s">
        <v>64</v>
      </c>
      <c r="H2267" s="12" t="s">
        <v>66</v>
      </c>
      <c r="I2267" s="12" t="s">
        <v>69</v>
      </c>
      <c r="J2267" s="12">
        <v>947</v>
      </c>
      <c r="K2267" s="12">
        <v>1354.21</v>
      </c>
      <c r="L2267" s="10"/>
    </row>
    <row r="2268" spans="1:12" ht="18" customHeight="1" x14ac:dyDescent="0.2">
      <c r="A2268" s="12" t="s">
        <v>61</v>
      </c>
      <c r="B2268" s="12">
        <v>2022</v>
      </c>
      <c r="C2268" s="12" t="s">
        <v>9</v>
      </c>
      <c r="D2268" s="12" t="s">
        <v>65</v>
      </c>
      <c r="E2268" s="12" t="s">
        <v>67</v>
      </c>
      <c r="F2268" s="12" t="s">
        <v>68</v>
      </c>
      <c r="G2268" s="12" t="s">
        <v>64</v>
      </c>
      <c r="H2268" s="12" t="s">
        <v>66</v>
      </c>
      <c r="I2268" s="12" t="s">
        <v>69</v>
      </c>
      <c r="J2268" s="12">
        <v>948</v>
      </c>
      <c r="K2268" s="12">
        <v>1355.6399999999999</v>
      </c>
      <c r="L2268" s="10"/>
    </row>
    <row r="2269" spans="1:12" ht="18" customHeight="1" x14ac:dyDescent="0.2">
      <c r="A2269" s="12" t="s">
        <v>61</v>
      </c>
      <c r="B2269" s="12">
        <v>2022</v>
      </c>
      <c r="C2269" s="12" t="s">
        <v>9</v>
      </c>
      <c r="D2269" s="12" t="s">
        <v>65</v>
      </c>
      <c r="E2269" s="12" t="s">
        <v>67</v>
      </c>
      <c r="F2269" s="12" t="s">
        <v>68</v>
      </c>
      <c r="G2269" s="12" t="s">
        <v>64</v>
      </c>
      <c r="H2269" s="12" t="s">
        <v>66</v>
      </c>
      <c r="I2269" s="12" t="s">
        <v>69</v>
      </c>
      <c r="J2269" s="12">
        <v>949</v>
      </c>
      <c r="K2269" s="12">
        <v>1357.07</v>
      </c>
      <c r="L2269" s="10"/>
    </row>
    <row r="2270" spans="1:12" ht="18" customHeight="1" x14ac:dyDescent="0.2">
      <c r="A2270" s="12" t="s">
        <v>52</v>
      </c>
      <c r="B2270" s="12">
        <v>2022</v>
      </c>
      <c r="C2270" s="12" t="s">
        <v>9</v>
      </c>
      <c r="D2270" s="12" t="s">
        <v>65</v>
      </c>
      <c r="E2270" s="12" t="s">
        <v>67</v>
      </c>
      <c r="F2270" s="12" t="s">
        <v>68</v>
      </c>
      <c r="G2270" s="12" t="s">
        <v>64</v>
      </c>
      <c r="H2270" s="12" t="s">
        <v>66</v>
      </c>
      <c r="I2270" s="12" t="s">
        <v>69</v>
      </c>
      <c r="J2270" s="12">
        <v>825</v>
      </c>
      <c r="K2270" s="12">
        <v>526.24</v>
      </c>
      <c r="L2270" s="10"/>
    </row>
    <row r="2271" spans="1:12" ht="18" customHeight="1" x14ac:dyDescent="0.2">
      <c r="A2271" s="12" t="s">
        <v>52</v>
      </c>
      <c r="B2271" s="12">
        <v>2022</v>
      </c>
      <c r="C2271" s="12" t="s">
        <v>9</v>
      </c>
      <c r="D2271" s="12" t="s">
        <v>65</v>
      </c>
      <c r="E2271" s="12" t="s">
        <v>67</v>
      </c>
      <c r="F2271" s="12" t="s">
        <v>68</v>
      </c>
      <c r="G2271" s="12" t="s">
        <v>64</v>
      </c>
      <c r="H2271" s="12" t="s">
        <v>66</v>
      </c>
      <c r="I2271" s="12" t="s">
        <v>69</v>
      </c>
      <c r="J2271" s="12">
        <v>878</v>
      </c>
      <c r="K2271" s="12">
        <v>526.24</v>
      </c>
      <c r="L2271" s="10"/>
    </row>
    <row r="2272" spans="1:12" ht="18" customHeight="1" x14ac:dyDescent="0.2">
      <c r="A2272" s="12" t="s">
        <v>59</v>
      </c>
      <c r="B2272" s="12">
        <v>2022</v>
      </c>
      <c r="C2272" s="12" t="s">
        <v>9</v>
      </c>
      <c r="D2272" s="12" t="s">
        <v>65</v>
      </c>
      <c r="E2272" s="12" t="s">
        <v>67</v>
      </c>
      <c r="F2272" s="12" t="s">
        <v>68</v>
      </c>
      <c r="G2272" s="12" t="s">
        <v>64</v>
      </c>
      <c r="H2272" s="12" t="s">
        <v>66</v>
      </c>
      <c r="I2272" s="12" t="s">
        <v>69</v>
      </c>
      <c r="J2272" s="12">
        <v>291</v>
      </c>
      <c r="K2272" s="12">
        <v>416.13</v>
      </c>
      <c r="L2272" s="10"/>
    </row>
    <row r="2273" spans="1:12" ht="18" customHeight="1" x14ac:dyDescent="0.2">
      <c r="A2273" s="12" t="s">
        <v>59</v>
      </c>
      <c r="B2273" s="12">
        <v>2022</v>
      </c>
      <c r="C2273" s="12" t="s">
        <v>9</v>
      </c>
      <c r="D2273" s="12" t="s">
        <v>65</v>
      </c>
      <c r="E2273" s="12" t="s">
        <v>67</v>
      </c>
      <c r="F2273" s="12" t="s">
        <v>68</v>
      </c>
      <c r="G2273" s="12" t="s">
        <v>64</v>
      </c>
      <c r="H2273" s="12" t="s">
        <v>66</v>
      </c>
      <c r="I2273" s="12" t="s">
        <v>69</v>
      </c>
      <c r="J2273" s="12">
        <v>333</v>
      </c>
      <c r="K2273" s="12">
        <v>476.19</v>
      </c>
      <c r="L2273" s="10"/>
    </row>
    <row r="2274" spans="1:12" ht="18" customHeight="1" x14ac:dyDescent="0.2">
      <c r="A2274" s="12" t="s">
        <v>59</v>
      </c>
      <c r="B2274" s="12">
        <v>2022</v>
      </c>
      <c r="C2274" s="12" t="s">
        <v>9</v>
      </c>
      <c r="D2274" s="12" t="s">
        <v>65</v>
      </c>
      <c r="E2274" s="12" t="s">
        <v>67</v>
      </c>
      <c r="F2274" s="12" t="s">
        <v>68</v>
      </c>
      <c r="G2274" s="12" t="s">
        <v>64</v>
      </c>
      <c r="H2274" s="12" t="s">
        <v>66</v>
      </c>
      <c r="I2274" s="12" t="s">
        <v>69</v>
      </c>
      <c r="J2274" s="12">
        <v>327</v>
      </c>
      <c r="K2274" s="12">
        <v>467.61</v>
      </c>
      <c r="L2274" s="10"/>
    </row>
    <row r="2275" spans="1:12" ht="18" customHeight="1" x14ac:dyDescent="0.2">
      <c r="A2275" s="12" t="s">
        <v>59</v>
      </c>
      <c r="B2275" s="12">
        <v>2022</v>
      </c>
      <c r="C2275" s="12" t="s">
        <v>9</v>
      </c>
      <c r="D2275" s="12" t="s">
        <v>65</v>
      </c>
      <c r="E2275" s="12" t="s">
        <v>67</v>
      </c>
      <c r="F2275" s="12" t="s">
        <v>68</v>
      </c>
      <c r="G2275" s="12" t="s">
        <v>64</v>
      </c>
      <c r="H2275" s="12" t="s">
        <v>66</v>
      </c>
      <c r="I2275" s="12" t="s">
        <v>69</v>
      </c>
      <c r="J2275" s="12">
        <v>321</v>
      </c>
      <c r="K2275" s="12">
        <v>459.03</v>
      </c>
      <c r="L2275" s="10"/>
    </row>
    <row r="2276" spans="1:12" ht="18" customHeight="1" x14ac:dyDescent="0.2">
      <c r="A2276" s="12" t="s">
        <v>61</v>
      </c>
      <c r="B2276" s="12">
        <v>2022</v>
      </c>
      <c r="C2276" s="12" t="s">
        <v>9</v>
      </c>
      <c r="D2276" s="12" t="s">
        <v>65</v>
      </c>
      <c r="E2276" s="12" t="s">
        <v>67</v>
      </c>
      <c r="F2276" s="12" t="s">
        <v>68</v>
      </c>
      <c r="G2276" s="12" t="s">
        <v>64</v>
      </c>
      <c r="H2276" s="12" t="s">
        <v>66</v>
      </c>
      <c r="I2276" s="12" t="s">
        <v>69</v>
      </c>
      <c r="J2276" s="12">
        <v>319</v>
      </c>
      <c r="K2276" s="12">
        <v>456.16999999999996</v>
      </c>
      <c r="L2276" s="10"/>
    </row>
    <row r="2277" spans="1:12" ht="18" customHeight="1" x14ac:dyDescent="0.2">
      <c r="A2277" s="12" t="s">
        <v>61</v>
      </c>
      <c r="B2277" s="12">
        <v>2022</v>
      </c>
      <c r="C2277" s="12" t="s">
        <v>9</v>
      </c>
      <c r="D2277" s="12" t="s">
        <v>65</v>
      </c>
      <c r="E2277" s="12" t="s">
        <v>67</v>
      </c>
      <c r="F2277" s="12" t="s">
        <v>68</v>
      </c>
      <c r="G2277" s="12" t="s">
        <v>64</v>
      </c>
      <c r="H2277" s="12" t="s">
        <v>66</v>
      </c>
      <c r="I2277" s="12" t="s">
        <v>69</v>
      </c>
      <c r="J2277" s="12">
        <v>247</v>
      </c>
      <c r="K2277" s="12">
        <v>353.21</v>
      </c>
      <c r="L2277" s="10"/>
    </row>
    <row r="2278" spans="1:12" ht="18" customHeight="1" x14ac:dyDescent="0.2">
      <c r="A2278" s="12" t="s">
        <v>59</v>
      </c>
      <c r="B2278" s="12">
        <v>2022</v>
      </c>
      <c r="C2278" s="12" t="s">
        <v>9</v>
      </c>
      <c r="D2278" s="12" t="s">
        <v>65</v>
      </c>
      <c r="E2278" s="12" t="s">
        <v>67</v>
      </c>
      <c r="F2278" s="12" t="s">
        <v>68</v>
      </c>
      <c r="G2278" s="12" t="s">
        <v>64</v>
      </c>
      <c r="H2278" s="12" t="s">
        <v>66</v>
      </c>
      <c r="I2278" s="12" t="s">
        <v>69</v>
      </c>
      <c r="J2278" s="12">
        <v>295</v>
      </c>
      <c r="K2278" s="12">
        <v>421.85</v>
      </c>
      <c r="L2278" s="10"/>
    </row>
    <row r="2279" spans="1:12" ht="18" customHeight="1" x14ac:dyDescent="0.2">
      <c r="A2279" s="12" t="s">
        <v>61</v>
      </c>
      <c r="B2279" s="12">
        <v>2022</v>
      </c>
      <c r="C2279" s="12" t="s">
        <v>9</v>
      </c>
      <c r="D2279" s="12" t="s">
        <v>65</v>
      </c>
      <c r="E2279" s="12" t="s">
        <v>67</v>
      </c>
      <c r="F2279" s="12" t="s">
        <v>68</v>
      </c>
      <c r="G2279" s="12" t="s">
        <v>64</v>
      </c>
      <c r="H2279" s="12" t="s">
        <v>66</v>
      </c>
      <c r="I2279" s="12" t="s">
        <v>69</v>
      </c>
      <c r="J2279" s="12">
        <v>848</v>
      </c>
      <c r="K2279" s="12">
        <v>1212.6399999999999</v>
      </c>
      <c r="L2279" s="10"/>
    </row>
    <row r="2280" spans="1:12" ht="18" customHeight="1" x14ac:dyDescent="0.2">
      <c r="A2280" s="12" t="s">
        <v>59</v>
      </c>
      <c r="B2280" s="12">
        <v>2022</v>
      </c>
      <c r="C2280" s="12" t="s">
        <v>9</v>
      </c>
      <c r="D2280" s="12" t="s">
        <v>65</v>
      </c>
      <c r="E2280" s="12" t="s">
        <v>67</v>
      </c>
      <c r="F2280" s="12" t="s">
        <v>68</v>
      </c>
      <c r="G2280" s="12" t="s">
        <v>64</v>
      </c>
      <c r="H2280" s="12" t="s">
        <v>66</v>
      </c>
      <c r="I2280" s="12" t="s">
        <v>69</v>
      </c>
      <c r="J2280" s="12">
        <v>881</v>
      </c>
      <c r="K2280" s="12">
        <v>1259.83</v>
      </c>
      <c r="L2280" s="10"/>
    </row>
    <row r="2281" spans="1:12" ht="18" customHeight="1" x14ac:dyDescent="0.2">
      <c r="A2281" s="12" t="s">
        <v>52</v>
      </c>
      <c r="B2281" s="12">
        <v>2022</v>
      </c>
      <c r="C2281" s="12" t="s">
        <v>8</v>
      </c>
      <c r="D2281" s="12" t="s">
        <v>65</v>
      </c>
      <c r="E2281" s="12" t="s">
        <v>67</v>
      </c>
      <c r="F2281" s="12" t="s">
        <v>68</v>
      </c>
      <c r="G2281" s="12" t="s">
        <v>64</v>
      </c>
      <c r="H2281" s="12" t="s">
        <v>66</v>
      </c>
      <c r="I2281" s="12" t="s">
        <v>69</v>
      </c>
      <c r="J2281" s="12">
        <v>326</v>
      </c>
      <c r="K2281" s="12">
        <v>466.18</v>
      </c>
      <c r="L2281" s="10"/>
    </row>
    <row r="2282" spans="1:12" ht="18" customHeight="1" x14ac:dyDescent="0.2">
      <c r="A2282" s="12" t="s">
        <v>52</v>
      </c>
      <c r="B2282" s="12">
        <v>2022</v>
      </c>
      <c r="C2282" s="12" t="s">
        <v>8</v>
      </c>
      <c r="D2282" s="12" t="s">
        <v>65</v>
      </c>
      <c r="E2282" s="12" t="s">
        <v>67</v>
      </c>
      <c r="F2282" s="12" t="s">
        <v>68</v>
      </c>
      <c r="G2282" s="12" t="s">
        <v>64</v>
      </c>
      <c r="H2282" s="12" t="s">
        <v>66</v>
      </c>
      <c r="I2282" s="12" t="s">
        <v>69</v>
      </c>
      <c r="J2282" s="12">
        <v>254</v>
      </c>
      <c r="K2282" s="12">
        <v>363.22</v>
      </c>
      <c r="L2282" s="10"/>
    </row>
    <row r="2283" spans="1:12" ht="18" customHeight="1" x14ac:dyDescent="0.2">
      <c r="A2283" s="12" t="s">
        <v>59</v>
      </c>
      <c r="B2283" s="12">
        <v>2022</v>
      </c>
      <c r="C2283" s="12" t="s">
        <v>8</v>
      </c>
      <c r="D2283" s="12" t="s">
        <v>65</v>
      </c>
      <c r="E2283" s="12" t="s">
        <v>67</v>
      </c>
      <c r="F2283" s="12" t="s">
        <v>68</v>
      </c>
      <c r="G2283" s="12" t="s">
        <v>64</v>
      </c>
      <c r="H2283" s="12" t="s">
        <v>66</v>
      </c>
      <c r="I2283" s="12" t="s">
        <v>69</v>
      </c>
      <c r="J2283" s="12">
        <v>296</v>
      </c>
      <c r="K2283" s="12">
        <v>423.28</v>
      </c>
      <c r="L2283" s="10"/>
    </row>
    <row r="2284" spans="1:12" ht="18" customHeight="1" x14ac:dyDescent="0.2">
      <c r="A2284" s="12" t="s">
        <v>52</v>
      </c>
      <c r="B2284" s="12">
        <v>2022</v>
      </c>
      <c r="C2284" s="12" t="s">
        <v>8</v>
      </c>
      <c r="D2284" s="12" t="s">
        <v>65</v>
      </c>
      <c r="E2284" s="12" t="s">
        <v>67</v>
      </c>
      <c r="F2284" s="12" t="s">
        <v>68</v>
      </c>
      <c r="G2284" s="12" t="s">
        <v>64</v>
      </c>
      <c r="H2284" s="12" t="s">
        <v>66</v>
      </c>
      <c r="I2284" s="12" t="s">
        <v>69</v>
      </c>
      <c r="J2284" s="12">
        <v>328</v>
      </c>
      <c r="K2284" s="12">
        <v>469.03999999999996</v>
      </c>
      <c r="L2284" s="10"/>
    </row>
    <row r="2285" spans="1:12" ht="18" customHeight="1" x14ac:dyDescent="0.2">
      <c r="A2285" s="12" t="s">
        <v>61</v>
      </c>
      <c r="B2285" s="12">
        <v>2022</v>
      </c>
      <c r="C2285" s="12" t="s">
        <v>8</v>
      </c>
      <c r="D2285" s="12" t="s">
        <v>65</v>
      </c>
      <c r="E2285" s="12" t="s">
        <v>67</v>
      </c>
      <c r="F2285" s="12" t="s">
        <v>68</v>
      </c>
      <c r="G2285" s="12" t="s">
        <v>64</v>
      </c>
      <c r="H2285" s="12" t="s">
        <v>66</v>
      </c>
      <c r="I2285" s="12" t="s">
        <v>69</v>
      </c>
      <c r="J2285" s="12">
        <v>250</v>
      </c>
      <c r="K2285" s="12">
        <v>357.5</v>
      </c>
      <c r="L2285" s="10"/>
    </row>
    <row r="2286" spans="1:12" ht="18" customHeight="1" x14ac:dyDescent="0.2">
      <c r="A2286" s="12" t="s">
        <v>59</v>
      </c>
      <c r="B2286" s="12">
        <v>2022</v>
      </c>
      <c r="C2286" s="12" t="s">
        <v>8</v>
      </c>
      <c r="D2286" s="12" t="s">
        <v>65</v>
      </c>
      <c r="E2286" s="12" t="s">
        <v>67</v>
      </c>
      <c r="F2286" s="12" t="s">
        <v>68</v>
      </c>
      <c r="G2286" s="12" t="s">
        <v>64</v>
      </c>
      <c r="H2286" s="12" t="s">
        <v>66</v>
      </c>
      <c r="I2286" s="12" t="s">
        <v>69</v>
      </c>
      <c r="J2286" s="12">
        <v>298</v>
      </c>
      <c r="K2286" s="12">
        <v>426.14</v>
      </c>
      <c r="L2286" s="10"/>
    </row>
    <row r="2287" spans="1:12" ht="18" customHeight="1" x14ac:dyDescent="0.2">
      <c r="A2287" s="12" t="s">
        <v>52</v>
      </c>
      <c r="B2287" s="12">
        <v>2022</v>
      </c>
      <c r="C2287" s="12" t="s">
        <v>8</v>
      </c>
      <c r="D2287" s="12" t="s">
        <v>65</v>
      </c>
      <c r="E2287" s="12" t="s">
        <v>67</v>
      </c>
      <c r="F2287" s="12" t="s">
        <v>68</v>
      </c>
      <c r="G2287" s="12" t="s">
        <v>64</v>
      </c>
      <c r="H2287" s="12" t="s">
        <v>66</v>
      </c>
      <c r="I2287" s="12" t="s">
        <v>69</v>
      </c>
      <c r="J2287" s="12">
        <v>785</v>
      </c>
      <c r="K2287" s="12">
        <v>1122.55</v>
      </c>
      <c r="L2287" s="10"/>
    </row>
    <row r="2288" spans="1:12" ht="18" customHeight="1" x14ac:dyDescent="0.2">
      <c r="A2288" s="12" t="s">
        <v>63</v>
      </c>
      <c r="B2288" s="12">
        <v>2022</v>
      </c>
      <c r="C2288" s="12" t="s">
        <v>8</v>
      </c>
      <c r="D2288" s="12" t="s">
        <v>65</v>
      </c>
      <c r="E2288" s="12" t="s">
        <v>67</v>
      </c>
      <c r="F2288" s="12" t="s">
        <v>68</v>
      </c>
      <c r="G2288" s="12" t="s">
        <v>64</v>
      </c>
      <c r="H2288" s="12" t="s">
        <v>66</v>
      </c>
      <c r="I2288" s="12" t="s">
        <v>69</v>
      </c>
      <c r="J2288" s="12">
        <v>838</v>
      </c>
      <c r="K2288" s="12">
        <v>1198.3399999999999</v>
      </c>
      <c r="L2288" s="10"/>
    </row>
    <row r="2289" spans="1:12" ht="18" customHeight="1" x14ac:dyDescent="0.2">
      <c r="A2289" s="12" t="s">
        <v>63</v>
      </c>
      <c r="B2289" s="12">
        <v>2022</v>
      </c>
      <c r="C2289" s="12" t="s">
        <v>8</v>
      </c>
      <c r="D2289" s="12" t="s">
        <v>65</v>
      </c>
      <c r="E2289" s="12" t="s">
        <v>67</v>
      </c>
      <c r="F2289" s="12" t="s">
        <v>68</v>
      </c>
      <c r="G2289" s="12" t="s">
        <v>64</v>
      </c>
      <c r="H2289" s="12" t="s">
        <v>66</v>
      </c>
      <c r="I2289" s="12" t="s">
        <v>69</v>
      </c>
      <c r="J2289" s="12">
        <v>871</v>
      </c>
      <c r="K2289" s="12">
        <v>1245.53</v>
      </c>
      <c r="L2289" s="10"/>
    </row>
    <row r="2290" spans="1:12" ht="18" customHeight="1" x14ac:dyDescent="0.2">
      <c r="A2290" s="12" t="s">
        <v>61</v>
      </c>
      <c r="B2290" s="12">
        <v>2022</v>
      </c>
      <c r="C2290" s="12" t="s">
        <v>8</v>
      </c>
      <c r="D2290" s="12" t="s">
        <v>65</v>
      </c>
      <c r="E2290" s="12" t="s">
        <v>67</v>
      </c>
      <c r="F2290" s="12" t="s">
        <v>68</v>
      </c>
      <c r="G2290" s="12" t="s">
        <v>64</v>
      </c>
      <c r="H2290" s="12" t="s">
        <v>66</v>
      </c>
      <c r="I2290" s="12" t="s">
        <v>69</v>
      </c>
      <c r="J2290" s="12">
        <v>945</v>
      </c>
      <c r="K2290" s="12">
        <v>1351.35</v>
      </c>
      <c r="L2290" s="10"/>
    </row>
    <row r="2291" spans="1:12" ht="18" customHeight="1" x14ac:dyDescent="0.2">
      <c r="A2291" s="12" t="s">
        <v>59</v>
      </c>
      <c r="B2291" s="12">
        <v>2022</v>
      </c>
      <c r="C2291" s="12" t="s">
        <v>8</v>
      </c>
      <c r="D2291" s="12" t="s">
        <v>65</v>
      </c>
      <c r="E2291" s="12" t="s">
        <v>67</v>
      </c>
      <c r="F2291" s="12" t="s">
        <v>68</v>
      </c>
      <c r="G2291" s="12" t="s">
        <v>64</v>
      </c>
      <c r="H2291" s="12" t="s">
        <v>66</v>
      </c>
      <c r="I2291" s="12" t="s">
        <v>69</v>
      </c>
      <c r="J2291" s="12">
        <v>946</v>
      </c>
      <c r="K2291" s="12">
        <v>1352.78</v>
      </c>
      <c r="L2291" s="10"/>
    </row>
    <row r="2292" spans="1:12" ht="18" customHeight="1" x14ac:dyDescent="0.2">
      <c r="A2292" s="12" t="s">
        <v>63</v>
      </c>
      <c r="B2292" s="12">
        <v>2022</v>
      </c>
      <c r="C2292" s="12" t="s">
        <v>8</v>
      </c>
      <c r="D2292" s="12" t="s">
        <v>65</v>
      </c>
      <c r="E2292" s="12" t="s">
        <v>67</v>
      </c>
      <c r="F2292" s="12" t="s">
        <v>68</v>
      </c>
      <c r="G2292" s="12" t="s">
        <v>64</v>
      </c>
      <c r="H2292" s="12" t="s">
        <v>66</v>
      </c>
      <c r="I2292" s="12" t="s">
        <v>69</v>
      </c>
      <c r="J2292" s="12">
        <v>824</v>
      </c>
      <c r="K2292" s="12">
        <v>526.24</v>
      </c>
      <c r="L2292" s="10"/>
    </row>
    <row r="2293" spans="1:12" ht="18" customHeight="1" x14ac:dyDescent="0.2">
      <c r="A2293" s="12" t="s">
        <v>52</v>
      </c>
      <c r="B2293" s="12">
        <v>2022</v>
      </c>
      <c r="C2293" s="12" t="s">
        <v>8</v>
      </c>
      <c r="D2293" s="12" t="s">
        <v>65</v>
      </c>
      <c r="E2293" s="12" t="s">
        <v>67</v>
      </c>
      <c r="F2293" s="12" t="s">
        <v>68</v>
      </c>
      <c r="G2293" s="12" t="s">
        <v>64</v>
      </c>
      <c r="H2293" s="12" t="s">
        <v>66</v>
      </c>
      <c r="I2293" s="12" t="s">
        <v>69</v>
      </c>
      <c r="J2293" s="12">
        <v>297</v>
      </c>
      <c r="K2293" s="12">
        <v>424.71</v>
      </c>
      <c r="L2293" s="10"/>
    </row>
    <row r="2294" spans="1:12" ht="18" customHeight="1" x14ac:dyDescent="0.2">
      <c r="A2294" s="12" t="s">
        <v>52</v>
      </c>
      <c r="B2294" s="12">
        <v>2022</v>
      </c>
      <c r="C2294" s="12" t="s">
        <v>8</v>
      </c>
      <c r="D2294" s="12" t="s">
        <v>65</v>
      </c>
      <c r="E2294" s="12" t="s">
        <v>67</v>
      </c>
      <c r="F2294" s="12" t="s">
        <v>68</v>
      </c>
      <c r="G2294" s="12" t="s">
        <v>64</v>
      </c>
      <c r="H2294" s="12" t="s">
        <v>66</v>
      </c>
      <c r="I2294" s="12" t="s">
        <v>69</v>
      </c>
      <c r="J2294" s="12">
        <v>351</v>
      </c>
      <c r="K2294" s="12">
        <v>501.93</v>
      </c>
      <c r="L2294" s="10"/>
    </row>
    <row r="2295" spans="1:12" ht="18" customHeight="1" x14ac:dyDescent="0.2">
      <c r="A2295" s="12" t="s">
        <v>63</v>
      </c>
      <c r="B2295" s="12">
        <v>2022</v>
      </c>
      <c r="C2295" s="12" t="s">
        <v>8</v>
      </c>
      <c r="D2295" s="12" t="s">
        <v>65</v>
      </c>
      <c r="E2295" s="12" t="s">
        <v>67</v>
      </c>
      <c r="F2295" s="12" t="s">
        <v>68</v>
      </c>
      <c r="G2295" s="12" t="s">
        <v>64</v>
      </c>
      <c r="H2295" s="12" t="s">
        <v>66</v>
      </c>
      <c r="I2295" s="12" t="s">
        <v>69</v>
      </c>
      <c r="J2295" s="12">
        <v>345</v>
      </c>
      <c r="K2295" s="12">
        <v>493.35</v>
      </c>
      <c r="L2295" s="10"/>
    </row>
    <row r="2296" spans="1:12" ht="18" customHeight="1" x14ac:dyDescent="0.2">
      <c r="A2296" s="12" t="s">
        <v>61</v>
      </c>
      <c r="B2296" s="12">
        <v>2022</v>
      </c>
      <c r="C2296" s="12" t="s">
        <v>8</v>
      </c>
      <c r="D2296" s="12" t="s">
        <v>65</v>
      </c>
      <c r="E2296" s="12" t="s">
        <v>67</v>
      </c>
      <c r="F2296" s="12" t="s">
        <v>68</v>
      </c>
      <c r="G2296" s="12" t="s">
        <v>64</v>
      </c>
      <c r="H2296" s="12" t="s">
        <v>66</v>
      </c>
      <c r="I2296" s="12" t="s">
        <v>69</v>
      </c>
      <c r="J2296" s="12">
        <v>339</v>
      </c>
      <c r="K2296" s="12">
        <v>484.77</v>
      </c>
      <c r="L2296" s="10"/>
    </row>
    <row r="2297" spans="1:12" ht="18" customHeight="1" x14ac:dyDescent="0.2">
      <c r="A2297" s="12" t="s">
        <v>59</v>
      </c>
      <c r="B2297" s="12">
        <v>2022</v>
      </c>
      <c r="C2297" s="12" t="s">
        <v>8</v>
      </c>
      <c r="D2297" s="12" t="s">
        <v>65</v>
      </c>
      <c r="E2297" s="12" t="s">
        <v>67</v>
      </c>
      <c r="F2297" s="12" t="s">
        <v>68</v>
      </c>
      <c r="G2297" s="12" t="s">
        <v>64</v>
      </c>
      <c r="H2297" s="12" t="s">
        <v>66</v>
      </c>
      <c r="I2297" s="12" t="s">
        <v>69</v>
      </c>
      <c r="J2297" s="12">
        <v>325</v>
      </c>
      <c r="K2297" s="12">
        <v>464.75</v>
      </c>
      <c r="L2297" s="10"/>
    </row>
    <row r="2298" spans="1:12" ht="18" customHeight="1" x14ac:dyDescent="0.2">
      <c r="A2298" s="12" t="s">
        <v>61</v>
      </c>
      <c r="B2298" s="12">
        <v>2022</v>
      </c>
      <c r="C2298" s="12" t="s">
        <v>8</v>
      </c>
      <c r="D2298" s="12" t="s">
        <v>65</v>
      </c>
      <c r="E2298" s="12" t="s">
        <v>67</v>
      </c>
      <c r="F2298" s="12" t="s">
        <v>68</v>
      </c>
      <c r="G2298" s="12" t="s">
        <v>64</v>
      </c>
      <c r="H2298" s="12" t="s">
        <v>66</v>
      </c>
      <c r="I2298" s="12" t="s">
        <v>69</v>
      </c>
      <c r="J2298" s="12">
        <v>253</v>
      </c>
      <c r="K2298" s="12">
        <v>361.78999999999996</v>
      </c>
      <c r="L2298" s="10"/>
    </row>
    <row r="2299" spans="1:12" ht="18" customHeight="1" x14ac:dyDescent="0.2">
      <c r="A2299" s="12" t="s">
        <v>52</v>
      </c>
      <c r="B2299" s="12">
        <v>2022</v>
      </c>
      <c r="C2299" s="12" t="s">
        <v>8</v>
      </c>
      <c r="D2299" s="12" t="s">
        <v>65</v>
      </c>
      <c r="E2299" s="12" t="s">
        <v>67</v>
      </c>
      <c r="F2299" s="12" t="s">
        <v>68</v>
      </c>
      <c r="G2299" s="12" t="s">
        <v>64</v>
      </c>
      <c r="H2299" s="12" t="s">
        <v>66</v>
      </c>
      <c r="I2299" s="12" t="s">
        <v>69</v>
      </c>
      <c r="J2299" s="12">
        <v>301</v>
      </c>
      <c r="K2299" s="12">
        <v>430.43</v>
      </c>
      <c r="L2299" s="10"/>
    </row>
    <row r="2300" spans="1:12" ht="18" customHeight="1" x14ac:dyDescent="0.2">
      <c r="A2300" s="12" t="s">
        <v>59</v>
      </c>
      <c r="B2300" s="12">
        <v>2022</v>
      </c>
      <c r="C2300" s="12" t="s">
        <v>8</v>
      </c>
      <c r="D2300" s="12" t="s">
        <v>65</v>
      </c>
      <c r="E2300" s="12" t="s">
        <v>67</v>
      </c>
      <c r="F2300" s="12" t="s">
        <v>68</v>
      </c>
      <c r="G2300" s="12" t="s">
        <v>64</v>
      </c>
      <c r="H2300" s="12" t="s">
        <v>66</v>
      </c>
      <c r="I2300" s="12" t="s">
        <v>69</v>
      </c>
      <c r="J2300" s="12">
        <v>794</v>
      </c>
      <c r="K2300" s="12">
        <v>1135.42</v>
      </c>
      <c r="L2300" s="10"/>
    </row>
    <row r="2301" spans="1:12" ht="18" customHeight="1" x14ac:dyDescent="0.2">
      <c r="A2301" s="12" t="s">
        <v>59</v>
      </c>
      <c r="B2301" s="12">
        <v>2022</v>
      </c>
      <c r="C2301" s="12" t="s">
        <v>8</v>
      </c>
      <c r="D2301" s="12" t="s">
        <v>65</v>
      </c>
      <c r="E2301" s="12" t="s">
        <v>67</v>
      </c>
      <c r="F2301" s="12" t="s">
        <v>68</v>
      </c>
      <c r="G2301" s="12" t="s">
        <v>64</v>
      </c>
      <c r="H2301" s="12" t="s">
        <v>66</v>
      </c>
      <c r="I2301" s="12" t="s">
        <v>69</v>
      </c>
      <c r="J2301" s="12">
        <v>847</v>
      </c>
      <c r="K2301" s="12">
        <v>1211.21</v>
      </c>
      <c r="L2301" s="10"/>
    </row>
    <row r="2302" spans="1:12" ht="18" customHeight="1" x14ac:dyDescent="0.2">
      <c r="A2302" s="12" t="s">
        <v>52</v>
      </c>
      <c r="B2302" s="12">
        <v>2022</v>
      </c>
      <c r="C2302" s="12" t="s">
        <v>8</v>
      </c>
      <c r="D2302" s="12" t="s">
        <v>65</v>
      </c>
      <c r="E2302" s="12" t="s">
        <v>67</v>
      </c>
      <c r="F2302" s="12" t="s">
        <v>68</v>
      </c>
      <c r="G2302" s="12" t="s">
        <v>64</v>
      </c>
      <c r="H2302" s="12" t="s">
        <v>66</v>
      </c>
      <c r="I2302" s="12" t="s">
        <v>69</v>
      </c>
      <c r="J2302" s="12">
        <v>880</v>
      </c>
      <c r="K2302" s="12">
        <v>1258.4000000000001</v>
      </c>
      <c r="L2302" s="10"/>
    </row>
    <row r="2303" spans="1:12" ht="18" customHeight="1" x14ac:dyDescent="0.2">
      <c r="A2303" s="12" t="s">
        <v>52</v>
      </c>
      <c r="B2303" s="12">
        <v>2023</v>
      </c>
      <c r="C2303" s="12" t="s">
        <v>3</v>
      </c>
      <c r="D2303" s="12" t="s">
        <v>53</v>
      </c>
      <c r="E2303" s="12" t="s">
        <v>67</v>
      </c>
      <c r="F2303" s="12" t="s">
        <v>55</v>
      </c>
      <c r="G2303" s="12" t="s">
        <v>56</v>
      </c>
      <c r="H2303" s="12" t="s">
        <v>57</v>
      </c>
      <c r="I2303" s="12" t="s">
        <v>60</v>
      </c>
      <c r="J2303" s="12">
        <v>362</v>
      </c>
      <c r="K2303" s="12">
        <v>553.86</v>
      </c>
      <c r="L2303" s="10"/>
    </row>
    <row r="2304" spans="1:12" ht="18" customHeight="1" x14ac:dyDescent="0.2">
      <c r="A2304" s="12" t="s">
        <v>59</v>
      </c>
      <c r="B2304" s="12">
        <v>2023</v>
      </c>
      <c r="C2304" s="12" t="s">
        <v>3</v>
      </c>
      <c r="D2304" s="12" t="s">
        <v>53</v>
      </c>
      <c r="E2304" s="12" t="s">
        <v>67</v>
      </c>
      <c r="F2304" s="12" t="s">
        <v>55</v>
      </c>
      <c r="G2304" s="12" t="s">
        <v>56</v>
      </c>
      <c r="H2304" s="12" t="s">
        <v>57</v>
      </c>
      <c r="I2304" s="12" t="s">
        <v>60</v>
      </c>
      <c r="J2304" s="12">
        <v>338</v>
      </c>
      <c r="K2304" s="12">
        <v>483.34000000000003</v>
      </c>
      <c r="L2304" s="10"/>
    </row>
    <row r="2305" spans="1:12" ht="18" customHeight="1" x14ac:dyDescent="0.2">
      <c r="A2305" s="12" t="s">
        <v>62</v>
      </c>
      <c r="B2305" s="12">
        <v>2023</v>
      </c>
      <c r="C2305" s="12" t="s">
        <v>3</v>
      </c>
      <c r="D2305" s="12" t="s">
        <v>53</v>
      </c>
      <c r="E2305" s="12" t="s">
        <v>67</v>
      </c>
      <c r="F2305" s="12" t="s">
        <v>55</v>
      </c>
      <c r="G2305" s="12" t="s">
        <v>56</v>
      </c>
      <c r="H2305" s="12" t="s">
        <v>57</v>
      </c>
      <c r="I2305" s="12" t="s">
        <v>60</v>
      </c>
      <c r="J2305" s="12">
        <v>364</v>
      </c>
      <c r="K2305" s="12">
        <v>520.52</v>
      </c>
      <c r="L2305" s="10"/>
    </row>
    <row r="2306" spans="1:12" ht="18" customHeight="1" x14ac:dyDescent="0.2">
      <c r="A2306" s="12" t="s">
        <v>59</v>
      </c>
      <c r="B2306" s="12">
        <v>2023</v>
      </c>
      <c r="C2306" s="12" t="s">
        <v>3</v>
      </c>
      <c r="D2306" s="12" t="s">
        <v>53</v>
      </c>
      <c r="E2306" s="12" t="s">
        <v>67</v>
      </c>
      <c r="F2306" s="12" t="s">
        <v>55</v>
      </c>
      <c r="G2306" s="12" t="s">
        <v>56</v>
      </c>
      <c r="H2306" s="12" t="s">
        <v>57</v>
      </c>
      <c r="I2306" s="12" t="s">
        <v>60</v>
      </c>
      <c r="J2306" s="12">
        <v>334</v>
      </c>
      <c r="K2306" s="12">
        <v>477.62</v>
      </c>
      <c r="L2306" s="10"/>
    </row>
    <row r="2307" spans="1:12" ht="18" customHeight="1" x14ac:dyDescent="0.2">
      <c r="A2307" s="12" t="s">
        <v>59</v>
      </c>
      <c r="B2307" s="12">
        <v>2023</v>
      </c>
      <c r="C2307" s="12" t="s">
        <v>3</v>
      </c>
      <c r="D2307" s="12" t="s">
        <v>53</v>
      </c>
      <c r="E2307" s="12" t="s">
        <v>67</v>
      </c>
      <c r="F2307" s="12" t="s">
        <v>55</v>
      </c>
      <c r="G2307" s="12" t="s">
        <v>56</v>
      </c>
      <c r="H2307" s="12" t="s">
        <v>57</v>
      </c>
      <c r="I2307" s="12" t="s">
        <v>60</v>
      </c>
      <c r="J2307" s="12">
        <v>655</v>
      </c>
      <c r="K2307" s="12">
        <v>936.65</v>
      </c>
      <c r="L2307" s="10"/>
    </row>
    <row r="2308" spans="1:12" ht="18" customHeight="1" x14ac:dyDescent="0.2">
      <c r="A2308" s="12" t="s">
        <v>52</v>
      </c>
      <c r="B2308" s="12">
        <v>2023</v>
      </c>
      <c r="C2308" s="12" t="s">
        <v>3</v>
      </c>
      <c r="D2308" s="12" t="s">
        <v>53</v>
      </c>
      <c r="E2308" s="12" t="s">
        <v>67</v>
      </c>
      <c r="F2308" s="12" t="s">
        <v>55</v>
      </c>
      <c r="G2308" s="12" t="s">
        <v>56</v>
      </c>
      <c r="H2308" s="12" t="s">
        <v>57</v>
      </c>
      <c r="I2308" s="12" t="s">
        <v>60</v>
      </c>
      <c r="J2308" s="12">
        <v>742</v>
      </c>
      <c r="K2308" s="12">
        <v>1061.06</v>
      </c>
      <c r="L2308" s="10"/>
    </row>
    <row r="2309" spans="1:12" ht="18" customHeight="1" x14ac:dyDescent="0.2">
      <c r="A2309" s="12" t="s">
        <v>52</v>
      </c>
      <c r="B2309" s="12">
        <v>2023</v>
      </c>
      <c r="C2309" s="12" t="s">
        <v>3</v>
      </c>
      <c r="D2309" s="12" t="s">
        <v>53</v>
      </c>
      <c r="E2309" s="12" t="s">
        <v>67</v>
      </c>
      <c r="F2309" s="12" t="s">
        <v>55</v>
      </c>
      <c r="G2309" s="12" t="s">
        <v>56</v>
      </c>
      <c r="H2309" s="12" t="s">
        <v>57</v>
      </c>
      <c r="I2309" s="12" t="s">
        <v>60</v>
      </c>
      <c r="J2309" s="12">
        <v>363</v>
      </c>
      <c r="K2309" s="12">
        <v>519.09</v>
      </c>
      <c r="L2309" s="10"/>
    </row>
    <row r="2310" spans="1:12" ht="18" customHeight="1" x14ac:dyDescent="0.2">
      <c r="A2310" s="12" t="s">
        <v>59</v>
      </c>
      <c r="B2310" s="12">
        <v>2023</v>
      </c>
      <c r="C2310" s="12" t="s">
        <v>3</v>
      </c>
      <c r="D2310" s="12" t="s">
        <v>53</v>
      </c>
      <c r="E2310" s="12" t="s">
        <v>67</v>
      </c>
      <c r="F2310" s="12" t="s">
        <v>55</v>
      </c>
      <c r="G2310" s="12" t="s">
        <v>56</v>
      </c>
      <c r="H2310" s="12" t="s">
        <v>57</v>
      </c>
      <c r="I2310" s="12" t="s">
        <v>60</v>
      </c>
      <c r="J2310" s="12">
        <v>781</v>
      </c>
      <c r="K2310" s="12">
        <v>526.24</v>
      </c>
      <c r="L2310" s="10"/>
    </row>
    <row r="2311" spans="1:12" ht="18" customHeight="1" x14ac:dyDescent="0.2">
      <c r="A2311" s="12" t="s">
        <v>59</v>
      </c>
      <c r="B2311" s="12">
        <v>2023</v>
      </c>
      <c r="C2311" s="12" t="s">
        <v>3</v>
      </c>
      <c r="D2311" s="12" t="s">
        <v>53</v>
      </c>
      <c r="E2311" s="12" t="s">
        <v>67</v>
      </c>
      <c r="F2311" s="12" t="s">
        <v>55</v>
      </c>
      <c r="G2311" s="12" t="s">
        <v>56</v>
      </c>
      <c r="H2311" s="12" t="s">
        <v>57</v>
      </c>
      <c r="I2311" s="12" t="s">
        <v>60</v>
      </c>
      <c r="J2311" s="12">
        <v>361</v>
      </c>
      <c r="K2311" s="12">
        <v>516.23</v>
      </c>
      <c r="L2311" s="10"/>
    </row>
    <row r="2312" spans="1:12" ht="18" customHeight="1" x14ac:dyDescent="0.2">
      <c r="A2312" s="12" t="s">
        <v>62</v>
      </c>
      <c r="B2312" s="12">
        <v>2023</v>
      </c>
      <c r="C2312" s="12" t="s">
        <v>3</v>
      </c>
      <c r="D2312" s="12" t="s">
        <v>53</v>
      </c>
      <c r="E2312" s="12" t="s">
        <v>67</v>
      </c>
      <c r="F2312" s="12" t="s">
        <v>55</v>
      </c>
      <c r="G2312" s="12" t="s">
        <v>56</v>
      </c>
      <c r="H2312" s="12" t="s">
        <v>57</v>
      </c>
      <c r="I2312" s="12" t="s">
        <v>60</v>
      </c>
      <c r="J2312" s="12">
        <v>337</v>
      </c>
      <c r="K2312" s="12">
        <v>481.90999999999997</v>
      </c>
      <c r="L2312" s="10"/>
    </row>
    <row r="2313" spans="1:12" ht="18" customHeight="1" x14ac:dyDescent="0.2">
      <c r="A2313" s="12" t="s">
        <v>59</v>
      </c>
      <c r="B2313" s="12">
        <v>2023</v>
      </c>
      <c r="C2313" s="12" t="s">
        <v>3</v>
      </c>
      <c r="D2313" s="12" t="s">
        <v>53</v>
      </c>
      <c r="E2313" s="12" t="s">
        <v>67</v>
      </c>
      <c r="F2313" s="12" t="s">
        <v>55</v>
      </c>
      <c r="G2313" s="12" t="s">
        <v>56</v>
      </c>
      <c r="H2313" s="12" t="s">
        <v>57</v>
      </c>
      <c r="I2313" s="12" t="s">
        <v>60</v>
      </c>
      <c r="J2313" s="12">
        <v>365</v>
      </c>
      <c r="K2313" s="12">
        <v>521.95000000000005</v>
      </c>
      <c r="L2313" s="10"/>
    </row>
    <row r="2314" spans="1:12" ht="18" customHeight="1" x14ac:dyDescent="0.2">
      <c r="A2314" s="12" t="s">
        <v>52</v>
      </c>
      <c r="B2314" s="12">
        <v>2023</v>
      </c>
      <c r="C2314" s="12" t="s">
        <v>3</v>
      </c>
      <c r="D2314" s="12" t="s">
        <v>53</v>
      </c>
      <c r="E2314" s="12" t="s">
        <v>67</v>
      </c>
      <c r="F2314" s="12" t="s">
        <v>55</v>
      </c>
      <c r="G2314" s="12" t="s">
        <v>56</v>
      </c>
      <c r="H2314" s="12" t="s">
        <v>57</v>
      </c>
      <c r="I2314" s="12" t="s">
        <v>60</v>
      </c>
      <c r="J2314" s="12">
        <v>751</v>
      </c>
      <c r="K2314" s="12">
        <v>1073.93</v>
      </c>
      <c r="L2314" s="10"/>
    </row>
    <row r="2315" spans="1:12" ht="18" customHeight="1" x14ac:dyDescent="0.2">
      <c r="A2315" s="12" t="s">
        <v>62</v>
      </c>
      <c r="B2315" s="12">
        <v>2023</v>
      </c>
      <c r="C2315" s="12" t="s">
        <v>7</v>
      </c>
      <c r="D2315" s="12" t="s">
        <v>53</v>
      </c>
      <c r="E2315" s="12" t="s">
        <v>67</v>
      </c>
      <c r="F2315" s="12" t="s">
        <v>55</v>
      </c>
      <c r="G2315" s="12" t="s">
        <v>56</v>
      </c>
      <c r="H2315" s="12" t="s">
        <v>57</v>
      </c>
      <c r="I2315" s="12" t="s">
        <v>60</v>
      </c>
      <c r="J2315" s="12">
        <v>344</v>
      </c>
      <c r="K2315" s="12">
        <v>526.32000000000005</v>
      </c>
      <c r="L2315" s="10"/>
    </row>
    <row r="2316" spans="1:12" ht="18" customHeight="1" x14ac:dyDescent="0.2">
      <c r="A2316" s="12" t="s">
        <v>52</v>
      </c>
      <c r="B2316" s="12">
        <v>2023</v>
      </c>
      <c r="C2316" s="12" t="s">
        <v>7</v>
      </c>
      <c r="D2316" s="12" t="s">
        <v>53</v>
      </c>
      <c r="E2316" s="12" t="s">
        <v>67</v>
      </c>
      <c r="F2316" s="12" t="s">
        <v>55</v>
      </c>
      <c r="G2316" s="12" t="s">
        <v>56</v>
      </c>
      <c r="H2316" s="12" t="s">
        <v>57</v>
      </c>
      <c r="I2316" s="12" t="s">
        <v>60</v>
      </c>
      <c r="J2316" s="12">
        <v>314</v>
      </c>
      <c r="K2316" s="12">
        <v>449.02</v>
      </c>
      <c r="L2316" s="10"/>
    </row>
    <row r="2317" spans="1:12" ht="18" customHeight="1" x14ac:dyDescent="0.2">
      <c r="A2317" s="12" t="s">
        <v>59</v>
      </c>
      <c r="B2317" s="12">
        <v>2023</v>
      </c>
      <c r="C2317" s="12" t="s">
        <v>7</v>
      </c>
      <c r="D2317" s="12" t="s">
        <v>53</v>
      </c>
      <c r="E2317" s="12" t="s">
        <v>54</v>
      </c>
      <c r="F2317" s="12" t="s">
        <v>55</v>
      </c>
      <c r="G2317" s="12" t="s">
        <v>56</v>
      </c>
      <c r="H2317" s="12" t="s">
        <v>57</v>
      </c>
      <c r="I2317" s="12" t="s">
        <v>60</v>
      </c>
      <c r="J2317" s="12">
        <v>340</v>
      </c>
      <c r="K2317" s="12">
        <v>486.2</v>
      </c>
      <c r="L2317" s="10"/>
    </row>
    <row r="2318" spans="1:12" ht="18" customHeight="1" x14ac:dyDescent="0.2">
      <c r="A2318" s="12" t="s">
        <v>52</v>
      </c>
      <c r="B2318" s="12">
        <v>2023</v>
      </c>
      <c r="C2318" s="12" t="s">
        <v>7</v>
      </c>
      <c r="D2318" s="12" t="s">
        <v>53</v>
      </c>
      <c r="E2318" s="12" t="s">
        <v>54</v>
      </c>
      <c r="F2318" s="12" t="s">
        <v>55</v>
      </c>
      <c r="G2318" s="12" t="s">
        <v>56</v>
      </c>
      <c r="H2318" s="12" t="s">
        <v>57</v>
      </c>
      <c r="I2318" s="12" t="s">
        <v>60</v>
      </c>
      <c r="J2318" s="12">
        <v>316</v>
      </c>
      <c r="K2318" s="12">
        <v>451.88</v>
      </c>
      <c r="L2318" s="10"/>
    </row>
    <row r="2319" spans="1:12" ht="18" customHeight="1" x14ac:dyDescent="0.2">
      <c r="A2319" s="12" t="s">
        <v>59</v>
      </c>
      <c r="B2319" s="12">
        <v>2023</v>
      </c>
      <c r="C2319" s="12" t="s">
        <v>7</v>
      </c>
      <c r="D2319" s="12" t="s">
        <v>53</v>
      </c>
      <c r="E2319" s="12" t="s">
        <v>54</v>
      </c>
      <c r="F2319" s="12" t="s">
        <v>55</v>
      </c>
      <c r="G2319" s="12" t="s">
        <v>56</v>
      </c>
      <c r="H2319" s="12" t="s">
        <v>57</v>
      </c>
      <c r="I2319" s="12" t="s">
        <v>60</v>
      </c>
      <c r="J2319" s="12">
        <v>659</v>
      </c>
      <c r="K2319" s="12">
        <v>942.37</v>
      </c>
      <c r="L2319" s="10"/>
    </row>
    <row r="2320" spans="1:12" ht="18" customHeight="1" x14ac:dyDescent="0.2">
      <c r="A2320" s="12" t="s">
        <v>59</v>
      </c>
      <c r="B2320" s="12">
        <v>2023</v>
      </c>
      <c r="C2320" s="12" t="s">
        <v>7</v>
      </c>
      <c r="D2320" s="12" t="s">
        <v>53</v>
      </c>
      <c r="E2320" s="12" t="s">
        <v>54</v>
      </c>
      <c r="F2320" s="12" t="s">
        <v>55</v>
      </c>
      <c r="G2320" s="12" t="s">
        <v>56</v>
      </c>
      <c r="H2320" s="12" t="s">
        <v>57</v>
      </c>
      <c r="I2320" s="12" t="s">
        <v>60</v>
      </c>
      <c r="J2320" s="12">
        <v>785</v>
      </c>
      <c r="K2320" s="12">
        <v>526.24</v>
      </c>
      <c r="L2320" s="10"/>
    </row>
    <row r="2321" spans="1:12" ht="18" customHeight="1" x14ac:dyDescent="0.2">
      <c r="A2321" s="12" t="s">
        <v>52</v>
      </c>
      <c r="B2321" s="12">
        <v>2023</v>
      </c>
      <c r="C2321" s="12" t="s">
        <v>7</v>
      </c>
      <c r="D2321" s="12" t="s">
        <v>53</v>
      </c>
      <c r="E2321" s="12" t="s">
        <v>54</v>
      </c>
      <c r="F2321" s="12" t="s">
        <v>55</v>
      </c>
      <c r="G2321" s="12" t="s">
        <v>56</v>
      </c>
      <c r="H2321" s="12" t="s">
        <v>57</v>
      </c>
      <c r="I2321" s="12" t="s">
        <v>60</v>
      </c>
      <c r="J2321" s="12">
        <v>343</v>
      </c>
      <c r="K2321" s="12">
        <v>490.49</v>
      </c>
      <c r="L2321" s="10"/>
    </row>
    <row r="2322" spans="1:12" ht="18" customHeight="1" x14ac:dyDescent="0.2">
      <c r="A2322" s="12" t="s">
        <v>59</v>
      </c>
      <c r="B2322" s="12">
        <v>2023</v>
      </c>
      <c r="C2322" s="12" t="s">
        <v>7</v>
      </c>
      <c r="D2322" s="12" t="s">
        <v>53</v>
      </c>
      <c r="E2322" s="12" t="s">
        <v>54</v>
      </c>
      <c r="F2322" s="12" t="s">
        <v>55</v>
      </c>
      <c r="G2322" s="12" t="s">
        <v>56</v>
      </c>
      <c r="H2322" s="12" t="s">
        <v>57</v>
      </c>
      <c r="I2322" s="12" t="s">
        <v>60</v>
      </c>
      <c r="J2322" s="12">
        <v>313</v>
      </c>
      <c r="K2322" s="12">
        <v>447.59000000000003</v>
      </c>
      <c r="L2322" s="10"/>
    </row>
    <row r="2323" spans="1:12" ht="18" customHeight="1" x14ac:dyDescent="0.2">
      <c r="A2323" s="12" t="s">
        <v>52</v>
      </c>
      <c r="B2323" s="12">
        <v>2023</v>
      </c>
      <c r="C2323" s="12" t="s">
        <v>7</v>
      </c>
      <c r="D2323" s="12" t="s">
        <v>53</v>
      </c>
      <c r="E2323" s="12" t="s">
        <v>54</v>
      </c>
      <c r="F2323" s="12" t="s">
        <v>55</v>
      </c>
      <c r="G2323" s="12" t="s">
        <v>56</v>
      </c>
      <c r="H2323" s="12" t="s">
        <v>57</v>
      </c>
      <c r="I2323" s="12" t="s">
        <v>60</v>
      </c>
      <c r="J2323" s="12">
        <v>341</v>
      </c>
      <c r="K2323" s="12">
        <v>487.63</v>
      </c>
      <c r="L2323" s="10"/>
    </row>
    <row r="2324" spans="1:12" ht="18" customHeight="1" x14ac:dyDescent="0.2">
      <c r="A2324" s="12" t="s">
        <v>62</v>
      </c>
      <c r="B2324" s="12">
        <v>2023</v>
      </c>
      <c r="C2324" s="12" t="s">
        <v>7</v>
      </c>
      <c r="D2324" s="12" t="s">
        <v>53</v>
      </c>
      <c r="E2324" s="12" t="s">
        <v>54</v>
      </c>
      <c r="F2324" s="12" t="s">
        <v>55</v>
      </c>
      <c r="G2324" s="12" t="s">
        <v>56</v>
      </c>
      <c r="H2324" s="12" t="s">
        <v>57</v>
      </c>
      <c r="I2324" s="12" t="s">
        <v>60</v>
      </c>
      <c r="J2324" s="12">
        <v>754</v>
      </c>
      <c r="K2324" s="12">
        <v>1078.22</v>
      </c>
      <c r="L2324" s="10"/>
    </row>
    <row r="2325" spans="1:12" ht="18" customHeight="1" x14ac:dyDescent="0.2">
      <c r="A2325" s="12" t="s">
        <v>62</v>
      </c>
      <c r="B2325" s="12">
        <v>2023</v>
      </c>
      <c r="C2325" s="12" t="s">
        <v>11</v>
      </c>
      <c r="D2325" s="12" t="s">
        <v>53</v>
      </c>
      <c r="E2325" s="12" t="s">
        <v>54</v>
      </c>
      <c r="F2325" s="12" t="s">
        <v>55</v>
      </c>
      <c r="G2325" s="12" t="s">
        <v>56</v>
      </c>
      <c r="H2325" s="12" t="s">
        <v>57</v>
      </c>
      <c r="I2325" s="12" t="s">
        <v>60</v>
      </c>
      <c r="J2325" s="12">
        <v>320</v>
      </c>
      <c r="K2325" s="12">
        <v>489.6</v>
      </c>
      <c r="L2325" s="10"/>
    </row>
    <row r="2326" spans="1:12" ht="18" customHeight="1" x14ac:dyDescent="0.2">
      <c r="A2326" s="12" t="s">
        <v>52</v>
      </c>
      <c r="B2326" s="12">
        <v>2023</v>
      </c>
      <c r="C2326" s="12" t="s">
        <v>11</v>
      </c>
      <c r="D2326" s="12" t="s">
        <v>53</v>
      </c>
      <c r="E2326" s="12" t="s">
        <v>54</v>
      </c>
      <c r="F2326" s="12" t="s">
        <v>55</v>
      </c>
      <c r="G2326" s="12" t="s">
        <v>56</v>
      </c>
      <c r="H2326" s="12" t="s">
        <v>57</v>
      </c>
      <c r="I2326" s="12" t="s">
        <v>60</v>
      </c>
      <c r="J2326" s="12">
        <v>296</v>
      </c>
      <c r="K2326" s="12">
        <v>423.28</v>
      </c>
      <c r="L2326" s="10"/>
    </row>
    <row r="2327" spans="1:12" ht="18" customHeight="1" x14ac:dyDescent="0.2">
      <c r="A2327" s="12" t="s">
        <v>59</v>
      </c>
      <c r="B2327" s="12">
        <v>2023</v>
      </c>
      <c r="C2327" s="12" t="s">
        <v>11</v>
      </c>
      <c r="D2327" s="12" t="s">
        <v>53</v>
      </c>
      <c r="E2327" s="12" t="s">
        <v>54</v>
      </c>
      <c r="F2327" s="12" t="s">
        <v>55</v>
      </c>
      <c r="G2327" s="12" t="s">
        <v>56</v>
      </c>
      <c r="H2327" s="12" t="s">
        <v>57</v>
      </c>
      <c r="I2327" s="12" t="s">
        <v>60</v>
      </c>
      <c r="J2327" s="12">
        <v>322</v>
      </c>
      <c r="K2327" s="12">
        <v>460.46000000000004</v>
      </c>
      <c r="L2327" s="10"/>
    </row>
    <row r="2328" spans="1:12" ht="18" customHeight="1" x14ac:dyDescent="0.2">
      <c r="A2328" s="12" t="s">
        <v>59</v>
      </c>
      <c r="B2328" s="12">
        <v>2023</v>
      </c>
      <c r="C2328" s="12" t="s">
        <v>11</v>
      </c>
      <c r="D2328" s="12" t="s">
        <v>53</v>
      </c>
      <c r="E2328" s="12" t="s">
        <v>54</v>
      </c>
      <c r="F2328" s="12" t="s">
        <v>55</v>
      </c>
      <c r="G2328" s="12" t="s">
        <v>56</v>
      </c>
      <c r="H2328" s="12" t="s">
        <v>57</v>
      </c>
      <c r="I2328" s="12" t="s">
        <v>60</v>
      </c>
      <c r="J2328" s="12">
        <v>292</v>
      </c>
      <c r="K2328" s="12">
        <v>417.56</v>
      </c>
      <c r="L2328" s="10"/>
    </row>
    <row r="2329" spans="1:12" ht="18" customHeight="1" x14ac:dyDescent="0.2">
      <c r="A2329" s="12" t="s">
        <v>59</v>
      </c>
      <c r="B2329" s="12">
        <v>2023</v>
      </c>
      <c r="C2329" s="12" t="s">
        <v>11</v>
      </c>
      <c r="D2329" s="12" t="s">
        <v>53</v>
      </c>
      <c r="E2329" s="12" t="s">
        <v>54</v>
      </c>
      <c r="F2329" s="12" t="s">
        <v>55</v>
      </c>
      <c r="G2329" s="12" t="s">
        <v>56</v>
      </c>
      <c r="H2329" s="12" t="s">
        <v>57</v>
      </c>
      <c r="I2329" s="12" t="s">
        <v>60</v>
      </c>
      <c r="J2329" s="12">
        <v>749</v>
      </c>
      <c r="K2329" s="12">
        <v>1071.07</v>
      </c>
      <c r="L2329" s="10"/>
    </row>
    <row r="2330" spans="1:12" ht="18" customHeight="1" x14ac:dyDescent="0.2">
      <c r="A2330" s="12" t="s">
        <v>59</v>
      </c>
      <c r="B2330" s="12">
        <v>2023</v>
      </c>
      <c r="C2330" s="12" t="s">
        <v>11</v>
      </c>
      <c r="D2330" s="12" t="s">
        <v>53</v>
      </c>
      <c r="E2330" s="12" t="s">
        <v>54</v>
      </c>
      <c r="F2330" s="12" t="s">
        <v>55</v>
      </c>
      <c r="G2330" s="12" t="s">
        <v>56</v>
      </c>
      <c r="H2330" s="12" t="s">
        <v>57</v>
      </c>
      <c r="I2330" s="12" t="s">
        <v>60</v>
      </c>
      <c r="J2330" s="12">
        <v>321</v>
      </c>
      <c r="K2330" s="12">
        <v>459.03</v>
      </c>
      <c r="L2330" s="10"/>
    </row>
    <row r="2331" spans="1:12" ht="18" customHeight="1" x14ac:dyDescent="0.2">
      <c r="A2331" s="12" t="s">
        <v>59</v>
      </c>
      <c r="B2331" s="12">
        <v>2023</v>
      </c>
      <c r="C2331" s="12" t="s">
        <v>11</v>
      </c>
      <c r="D2331" s="12" t="s">
        <v>53</v>
      </c>
      <c r="E2331" s="12" t="s">
        <v>54</v>
      </c>
      <c r="F2331" s="12" t="s">
        <v>55</v>
      </c>
      <c r="G2331" s="12" t="s">
        <v>56</v>
      </c>
      <c r="H2331" s="12" t="s">
        <v>57</v>
      </c>
      <c r="I2331" s="12" t="s">
        <v>60</v>
      </c>
      <c r="J2331" s="12">
        <v>319</v>
      </c>
      <c r="K2331" s="12">
        <v>456.16999999999996</v>
      </c>
      <c r="L2331" s="10"/>
    </row>
    <row r="2332" spans="1:12" ht="18" customHeight="1" x14ac:dyDescent="0.2">
      <c r="A2332" s="12" t="s">
        <v>59</v>
      </c>
      <c r="B2332" s="12">
        <v>2023</v>
      </c>
      <c r="C2332" s="12" t="s">
        <v>11</v>
      </c>
      <c r="D2332" s="12" t="s">
        <v>53</v>
      </c>
      <c r="E2332" s="12" t="s">
        <v>54</v>
      </c>
      <c r="F2332" s="12" t="s">
        <v>55</v>
      </c>
      <c r="G2332" s="12" t="s">
        <v>56</v>
      </c>
      <c r="H2332" s="12" t="s">
        <v>57</v>
      </c>
      <c r="I2332" s="12" t="s">
        <v>60</v>
      </c>
      <c r="J2332" s="12">
        <v>295</v>
      </c>
      <c r="K2332" s="12">
        <v>421.85</v>
      </c>
      <c r="L2332" s="10"/>
    </row>
    <row r="2333" spans="1:12" ht="18" customHeight="1" x14ac:dyDescent="0.2">
      <c r="A2333" s="12" t="s">
        <v>52</v>
      </c>
      <c r="B2333" s="12">
        <v>2023</v>
      </c>
      <c r="C2333" s="12" t="s">
        <v>11</v>
      </c>
      <c r="D2333" s="12" t="s">
        <v>53</v>
      </c>
      <c r="E2333" s="12" t="s">
        <v>54</v>
      </c>
      <c r="F2333" s="12" t="s">
        <v>55</v>
      </c>
      <c r="G2333" s="12" t="s">
        <v>56</v>
      </c>
      <c r="H2333" s="12" t="s">
        <v>57</v>
      </c>
      <c r="I2333" s="12" t="s">
        <v>60</v>
      </c>
      <c r="J2333" s="12">
        <v>323</v>
      </c>
      <c r="K2333" s="12">
        <v>461.89</v>
      </c>
      <c r="L2333" s="10"/>
    </row>
    <row r="2334" spans="1:12" ht="18" customHeight="1" x14ac:dyDescent="0.2">
      <c r="A2334" s="12" t="s">
        <v>62</v>
      </c>
      <c r="B2334" s="12">
        <v>2023</v>
      </c>
      <c r="C2334" s="12" t="s">
        <v>11</v>
      </c>
      <c r="D2334" s="12" t="s">
        <v>53</v>
      </c>
      <c r="E2334" s="12" t="s">
        <v>54</v>
      </c>
      <c r="F2334" s="12" t="s">
        <v>55</v>
      </c>
      <c r="G2334" s="12" t="s">
        <v>56</v>
      </c>
      <c r="H2334" s="12" t="s">
        <v>57</v>
      </c>
      <c r="I2334" s="12" t="s">
        <v>60</v>
      </c>
      <c r="J2334" s="12">
        <v>758</v>
      </c>
      <c r="K2334" s="12">
        <v>1083.94</v>
      </c>
      <c r="L2334" s="10"/>
    </row>
    <row r="2335" spans="1:12" ht="18" customHeight="1" x14ac:dyDescent="0.2">
      <c r="A2335" s="12" t="s">
        <v>63</v>
      </c>
      <c r="B2335" s="12">
        <v>2023</v>
      </c>
      <c r="C2335" s="12" t="s">
        <v>1</v>
      </c>
      <c r="D2335" s="12" t="s">
        <v>53</v>
      </c>
      <c r="E2335" s="12" t="s">
        <v>54</v>
      </c>
      <c r="F2335" s="12" t="s">
        <v>55</v>
      </c>
      <c r="G2335" s="12" t="s">
        <v>56</v>
      </c>
      <c r="H2335" s="12" t="s">
        <v>57</v>
      </c>
      <c r="I2335" s="12" t="s">
        <v>60</v>
      </c>
      <c r="J2335" s="12">
        <v>128</v>
      </c>
      <c r="K2335" s="12">
        <v>195.84</v>
      </c>
      <c r="L2335" s="10"/>
    </row>
    <row r="2336" spans="1:12" ht="18" customHeight="1" x14ac:dyDescent="0.2">
      <c r="A2336" s="12" t="s">
        <v>52</v>
      </c>
      <c r="B2336" s="12">
        <v>2023</v>
      </c>
      <c r="C2336" s="12" t="s">
        <v>1</v>
      </c>
      <c r="D2336" s="12" t="s">
        <v>53</v>
      </c>
      <c r="E2336" s="12" t="s">
        <v>54</v>
      </c>
      <c r="F2336" s="12" t="s">
        <v>55</v>
      </c>
      <c r="G2336" s="12" t="s">
        <v>56</v>
      </c>
      <c r="H2336" s="12" t="s">
        <v>57</v>
      </c>
      <c r="I2336" s="12" t="s">
        <v>60</v>
      </c>
      <c r="J2336" s="12">
        <v>302</v>
      </c>
      <c r="K2336" s="12">
        <v>431.86</v>
      </c>
      <c r="L2336" s="10"/>
    </row>
    <row r="2337" spans="1:12" ht="18" customHeight="1" x14ac:dyDescent="0.2">
      <c r="A2337" s="12" t="s">
        <v>52</v>
      </c>
      <c r="B2337" s="12">
        <v>2023</v>
      </c>
      <c r="C2337" s="12" t="s">
        <v>1</v>
      </c>
      <c r="D2337" s="12" t="s">
        <v>53</v>
      </c>
      <c r="E2337" s="12" t="s">
        <v>54</v>
      </c>
      <c r="F2337" s="12" t="s">
        <v>55</v>
      </c>
      <c r="G2337" s="12" t="s">
        <v>56</v>
      </c>
      <c r="H2337" s="12" t="s">
        <v>57</v>
      </c>
      <c r="I2337" s="12" t="s">
        <v>60</v>
      </c>
      <c r="J2337" s="12">
        <v>130</v>
      </c>
      <c r="K2337" s="12">
        <v>185.9</v>
      </c>
      <c r="L2337" s="10"/>
    </row>
    <row r="2338" spans="1:12" ht="18" customHeight="1" x14ac:dyDescent="0.2">
      <c r="A2338" s="12" t="s">
        <v>52</v>
      </c>
      <c r="B2338" s="12">
        <v>2023</v>
      </c>
      <c r="C2338" s="12" t="s">
        <v>1</v>
      </c>
      <c r="D2338" s="12" t="s">
        <v>53</v>
      </c>
      <c r="E2338" s="12" t="s">
        <v>54</v>
      </c>
      <c r="F2338" s="12" t="s">
        <v>55</v>
      </c>
      <c r="G2338" s="12" t="s">
        <v>56</v>
      </c>
      <c r="H2338" s="12" t="s">
        <v>57</v>
      </c>
      <c r="I2338" s="12" t="s">
        <v>60</v>
      </c>
      <c r="J2338" s="12">
        <v>346</v>
      </c>
      <c r="K2338" s="12">
        <v>494.78</v>
      </c>
      <c r="L2338" s="10"/>
    </row>
    <row r="2339" spans="1:12" ht="18" customHeight="1" x14ac:dyDescent="0.2">
      <c r="A2339" s="12" t="s">
        <v>59</v>
      </c>
      <c r="B2339" s="12">
        <v>2023</v>
      </c>
      <c r="C2339" s="12" t="s">
        <v>1</v>
      </c>
      <c r="D2339" s="12" t="s">
        <v>53</v>
      </c>
      <c r="E2339" s="12" t="s">
        <v>54</v>
      </c>
      <c r="F2339" s="12" t="s">
        <v>55</v>
      </c>
      <c r="G2339" s="12" t="s">
        <v>56</v>
      </c>
      <c r="H2339" s="12" t="s">
        <v>57</v>
      </c>
      <c r="I2339" s="12" t="s">
        <v>60</v>
      </c>
      <c r="J2339" s="12">
        <v>372</v>
      </c>
      <c r="K2339" s="12">
        <v>531.96</v>
      </c>
      <c r="L2339" s="10"/>
    </row>
    <row r="2340" spans="1:12" ht="18" customHeight="1" x14ac:dyDescent="0.2">
      <c r="A2340" s="12" t="s">
        <v>61</v>
      </c>
      <c r="B2340" s="12">
        <v>2023</v>
      </c>
      <c r="C2340" s="12" t="s">
        <v>1</v>
      </c>
      <c r="D2340" s="12" t="s">
        <v>53</v>
      </c>
      <c r="E2340" s="12" t="s">
        <v>54</v>
      </c>
      <c r="F2340" s="12" t="s">
        <v>55</v>
      </c>
      <c r="G2340" s="12" t="s">
        <v>56</v>
      </c>
      <c r="H2340" s="12" t="s">
        <v>57</v>
      </c>
      <c r="I2340" s="12" t="s">
        <v>60</v>
      </c>
      <c r="J2340" s="12">
        <v>740</v>
      </c>
      <c r="K2340" s="12">
        <v>1058.2</v>
      </c>
      <c r="L2340" s="10"/>
    </row>
    <row r="2341" spans="1:12" ht="18" customHeight="1" x14ac:dyDescent="0.2">
      <c r="A2341" s="12" t="s">
        <v>61</v>
      </c>
      <c r="B2341" s="12">
        <v>2023</v>
      </c>
      <c r="C2341" s="12" t="s">
        <v>1</v>
      </c>
      <c r="D2341" s="12" t="s">
        <v>53</v>
      </c>
      <c r="E2341" s="12" t="s">
        <v>54</v>
      </c>
      <c r="F2341" s="12" t="s">
        <v>55</v>
      </c>
      <c r="G2341" s="12" t="s">
        <v>56</v>
      </c>
      <c r="H2341" s="12" t="s">
        <v>57</v>
      </c>
      <c r="I2341" s="12" t="s">
        <v>60</v>
      </c>
      <c r="J2341" s="12">
        <v>129</v>
      </c>
      <c r="K2341" s="12">
        <v>184.47</v>
      </c>
      <c r="L2341" s="10"/>
    </row>
    <row r="2342" spans="1:12" ht="18" customHeight="1" x14ac:dyDescent="0.2">
      <c r="A2342" s="12" t="s">
        <v>59</v>
      </c>
      <c r="B2342" s="12">
        <v>2023</v>
      </c>
      <c r="C2342" s="12" t="s">
        <v>1</v>
      </c>
      <c r="D2342" s="12" t="s">
        <v>53</v>
      </c>
      <c r="E2342" s="12" t="s">
        <v>54</v>
      </c>
      <c r="F2342" s="12" t="s">
        <v>55</v>
      </c>
      <c r="G2342" s="12" t="s">
        <v>56</v>
      </c>
      <c r="H2342" s="12" t="s">
        <v>57</v>
      </c>
      <c r="I2342" s="12" t="s">
        <v>60</v>
      </c>
      <c r="J2342" s="12">
        <v>746</v>
      </c>
      <c r="K2342" s="12">
        <v>526.24</v>
      </c>
      <c r="L2342" s="10"/>
    </row>
    <row r="2343" spans="1:12" ht="18" customHeight="1" x14ac:dyDescent="0.2">
      <c r="A2343" s="12" t="s">
        <v>59</v>
      </c>
      <c r="B2343" s="12">
        <v>2023</v>
      </c>
      <c r="C2343" s="12" t="s">
        <v>1</v>
      </c>
      <c r="D2343" s="12" t="s">
        <v>53</v>
      </c>
      <c r="E2343" s="12" t="s">
        <v>54</v>
      </c>
      <c r="F2343" s="12" t="s">
        <v>55</v>
      </c>
      <c r="G2343" s="12" t="s">
        <v>56</v>
      </c>
      <c r="H2343" s="12" t="s">
        <v>57</v>
      </c>
      <c r="I2343" s="12" t="s">
        <v>60</v>
      </c>
      <c r="J2343" s="12">
        <v>780</v>
      </c>
      <c r="K2343" s="12">
        <v>526.24</v>
      </c>
      <c r="L2343" s="10"/>
    </row>
    <row r="2344" spans="1:12" ht="18" customHeight="1" x14ac:dyDescent="0.2">
      <c r="A2344" s="12" t="s">
        <v>52</v>
      </c>
      <c r="B2344" s="12">
        <v>2023</v>
      </c>
      <c r="C2344" s="12" t="s">
        <v>1</v>
      </c>
      <c r="D2344" s="12" t="s">
        <v>53</v>
      </c>
      <c r="E2344" s="12" t="s">
        <v>54</v>
      </c>
      <c r="F2344" s="12" t="s">
        <v>55</v>
      </c>
      <c r="G2344" s="12" t="s">
        <v>56</v>
      </c>
      <c r="H2344" s="12" t="s">
        <v>57</v>
      </c>
      <c r="I2344" s="12" t="s">
        <v>60</v>
      </c>
      <c r="J2344" s="12">
        <v>127</v>
      </c>
      <c r="K2344" s="12">
        <v>181.61</v>
      </c>
      <c r="L2344" s="10"/>
    </row>
    <row r="2345" spans="1:12" ht="18" customHeight="1" x14ac:dyDescent="0.2">
      <c r="A2345" s="12" t="s">
        <v>59</v>
      </c>
      <c r="B2345" s="12">
        <v>2023</v>
      </c>
      <c r="C2345" s="12" t="s">
        <v>1</v>
      </c>
      <c r="D2345" s="12" t="s">
        <v>53</v>
      </c>
      <c r="E2345" s="12" t="s">
        <v>54</v>
      </c>
      <c r="F2345" s="12" t="s">
        <v>55</v>
      </c>
      <c r="G2345" s="12" t="s">
        <v>56</v>
      </c>
      <c r="H2345" s="12" t="s">
        <v>57</v>
      </c>
      <c r="I2345" s="12" t="s">
        <v>60</v>
      </c>
      <c r="J2345" s="12">
        <v>301</v>
      </c>
      <c r="K2345" s="12">
        <v>430.43</v>
      </c>
      <c r="L2345" s="10"/>
    </row>
    <row r="2346" spans="1:12" ht="18" customHeight="1" x14ac:dyDescent="0.2">
      <c r="A2346" s="12" t="s">
        <v>52</v>
      </c>
      <c r="B2346" s="12">
        <v>2023</v>
      </c>
      <c r="C2346" s="12" t="s">
        <v>1</v>
      </c>
      <c r="D2346" s="12" t="s">
        <v>53</v>
      </c>
      <c r="E2346" s="12" t="s">
        <v>54</v>
      </c>
      <c r="F2346" s="12" t="s">
        <v>55</v>
      </c>
      <c r="G2346" s="12" t="s">
        <v>56</v>
      </c>
      <c r="H2346" s="12" t="s">
        <v>57</v>
      </c>
      <c r="I2346" s="12" t="s">
        <v>60</v>
      </c>
      <c r="J2346" s="12">
        <v>349</v>
      </c>
      <c r="K2346" s="12">
        <v>499.07</v>
      </c>
      <c r="L2346" s="10"/>
    </row>
    <row r="2347" spans="1:12" ht="18" customHeight="1" x14ac:dyDescent="0.2">
      <c r="A2347" s="12" t="s">
        <v>63</v>
      </c>
      <c r="B2347" s="12">
        <v>2023</v>
      </c>
      <c r="C2347" s="12" t="s">
        <v>1</v>
      </c>
      <c r="D2347" s="12" t="s">
        <v>53</v>
      </c>
      <c r="E2347" s="12" t="s">
        <v>54</v>
      </c>
      <c r="F2347" s="12" t="s">
        <v>55</v>
      </c>
      <c r="G2347" s="12" t="s">
        <v>56</v>
      </c>
      <c r="H2347" s="12" t="s">
        <v>57</v>
      </c>
      <c r="I2347" s="12" t="s">
        <v>60</v>
      </c>
      <c r="J2347" s="12">
        <v>749</v>
      </c>
      <c r="K2347" s="12">
        <v>1071.07</v>
      </c>
      <c r="L2347" s="10"/>
    </row>
    <row r="2348" spans="1:12" ht="18" customHeight="1" x14ac:dyDescent="0.2">
      <c r="A2348" s="12" t="s">
        <v>61</v>
      </c>
      <c r="B2348" s="12">
        <v>2023</v>
      </c>
      <c r="C2348" s="12" t="s">
        <v>0</v>
      </c>
      <c r="D2348" s="12" t="s">
        <v>53</v>
      </c>
      <c r="E2348" s="12" t="s">
        <v>54</v>
      </c>
      <c r="F2348" s="12" t="s">
        <v>55</v>
      </c>
      <c r="G2348" s="12" t="s">
        <v>56</v>
      </c>
      <c r="H2348" s="12" t="s">
        <v>57</v>
      </c>
      <c r="I2348" s="12" t="s">
        <v>60</v>
      </c>
      <c r="J2348" s="12">
        <v>134</v>
      </c>
      <c r="K2348" s="12">
        <v>191.62</v>
      </c>
      <c r="L2348" s="10"/>
    </row>
    <row r="2349" spans="1:12" ht="18" customHeight="1" x14ac:dyDescent="0.2">
      <c r="A2349" s="12" t="s">
        <v>59</v>
      </c>
      <c r="B2349" s="12">
        <v>2023</v>
      </c>
      <c r="C2349" s="12" t="s">
        <v>0</v>
      </c>
      <c r="D2349" s="12" t="s">
        <v>53</v>
      </c>
      <c r="E2349" s="12" t="s">
        <v>54</v>
      </c>
      <c r="F2349" s="12" t="s">
        <v>55</v>
      </c>
      <c r="G2349" s="12" t="s">
        <v>56</v>
      </c>
      <c r="H2349" s="12" t="s">
        <v>57</v>
      </c>
      <c r="I2349" s="12" t="s">
        <v>60</v>
      </c>
      <c r="J2349" s="12">
        <v>308</v>
      </c>
      <c r="K2349" s="12">
        <v>440.44</v>
      </c>
      <c r="L2349" s="10"/>
    </row>
    <row r="2350" spans="1:12" ht="18" customHeight="1" x14ac:dyDescent="0.2">
      <c r="A2350" s="12" t="s">
        <v>52</v>
      </c>
      <c r="B2350" s="12">
        <v>2023</v>
      </c>
      <c r="C2350" s="12" t="s">
        <v>0</v>
      </c>
      <c r="D2350" s="12" t="s">
        <v>53</v>
      </c>
      <c r="E2350" s="12" t="s">
        <v>54</v>
      </c>
      <c r="F2350" s="12" t="s">
        <v>55</v>
      </c>
      <c r="G2350" s="12" t="s">
        <v>56</v>
      </c>
      <c r="H2350" s="12" t="s">
        <v>57</v>
      </c>
      <c r="I2350" s="12" t="s">
        <v>60</v>
      </c>
      <c r="J2350" s="12">
        <v>350</v>
      </c>
      <c r="K2350" s="12">
        <v>500.5</v>
      </c>
      <c r="L2350" s="10"/>
    </row>
    <row r="2351" spans="1:12" ht="18" customHeight="1" x14ac:dyDescent="0.2">
      <c r="A2351" s="12" t="s">
        <v>52</v>
      </c>
      <c r="B2351" s="12">
        <v>2023</v>
      </c>
      <c r="C2351" s="12" t="s">
        <v>0</v>
      </c>
      <c r="D2351" s="12" t="s">
        <v>53</v>
      </c>
      <c r="E2351" s="12" t="s">
        <v>54</v>
      </c>
      <c r="F2351" s="12" t="s">
        <v>55</v>
      </c>
      <c r="G2351" s="12" t="s">
        <v>56</v>
      </c>
      <c r="H2351" s="12" t="s">
        <v>57</v>
      </c>
      <c r="I2351" s="12" t="s">
        <v>60</v>
      </c>
      <c r="J2351" s="12">
        <v>136</v>
      </c>
      <c r="K2351" s="12">
        <v>194.48</v>
      </c>
      <c r="L2351" s="10"/>
    </row>
    <row r="2352" spans="1:12" ht="18" customHeight="1" x14ac:dyDescent="0.2">
      <c r="A2352" s="12" t="s">
        <v>63</v>
      </c>
      <c r="B2352" s="12">
        <v>2023</v>
      </c>
      <c r="C2352" s="12" t="s">
        <v>0</v>
      </c>
      <c r="D2352" s="12" t="s">
        <v>53</v>
      </c>
      <c r="E2352" s="12" t="s">
        <v>54</v>
      </c>
      <c r="F2352" s="12" t="s">
        <v>55</v>
      </c>
      <c r="G2352" s="12" t="s">
        <v>56</v>
      </c>
      <c r="H2352" s="12" t="s">
        <v>57</v>
      </c>
      <c r="I2352" s="12" t="s">
        <v>60</v>
      </c>
      <c r="J2352" s="12">
        <v>304</v>
      </c>
      <c r="K2352" s="12">
        <v>434.72</v>
      </c>
      <c r="L2352" s="10"/>
    </row>
    <row r="2353" spans="1:12" ht="18" customHeight="1" x14ac:dyDescent="0.2">
      <c r="A2353" s="12" t="s">
        <v>52</v>
      </c>
      <c r="B2353" s="12">
        <v>2023</v>
      </c>
      <c r="C2353" s="12" t="s">
        <v>0</v>
      </c>
      <c r="D2353" s="12" t="s">
        <v>53</v>
      </c>
      <c r="E2353" s="12" t="s">
        <v>54</v>
      </c>
      <c r="F2353" s="12" t="s">
        <v>55</v>
      </c>
      <c r="G2353" s="12" t="s">
        <v>56</v>
      </c>
      <c r="H2353" s="12" t="s">
        <v>57</v>
      </c>
      <c r="I2353" s="12" t="s">
        <v>60</v>
      </c>
      <c r="J2353" s="12">
        <v>352</v>
      </c>
      <c r="K2353" s="12">
        <v>503.36</v>
      </c>
      <c r="L2353" s="10"/>
    </row>
    <row r="2354" spans="1:12" ht="18" customHeight="1" x14ac:dyDescent="0.2">
      <c r="A2354" s="12" t="s">
        <v>52</v>
      </c>
      <c r="B2354" s="12">
        <v>2023</v>
      </c>
      <c r="C2354" s="12" t="s">
        <v>0</v>
      </c>
      <c r="D2354" s="12" t="s">
        <v>53</v>
      </c>
      <c r="E2354" s="12" t="s">
        <v>54</v>
      </c>
      <c r="F2354" s="12" t="s">
        <v>55</v>
      </c>
      <c r="G2354" s="12" t="s">
        <v>56</v>
      </c>
      <c r="H2354" s="12" t="s">
        <v>57</v>
      </c>
      <c r="I2354" s="12" t="s">
        <v>60</v>
      </c>
      <c r="J2354" s="12">
        <v>132</v>
      </c>
      <c r="K2354" s="12">
        <v>188.76</v>
      </c>
      <c r="L2354" s="10"/>
    </row>
    <row r="2355" spans="1:12" ht="18" customHeight="1" x14ac:dyDescent="0.2">
      <c r="A2355" s="12" t="s">
        <v>59</v>
      </c>
      <c r="B2355" s="12">
        <v>2023</v>
      </c>
      <c r="C2355" s="12" t="s">
        <v>0</v>
      </c>
      <c r="D2355" s="12" t="s">
        <v>53</v>
      </c>
      <c r="E2355" s="12" t="s">
        <v>54</v>
      </c>
      <c r="F2355" s="12" t="s">
        <v>55</v>
      </c>
      <c r="G2355" s="12" t="s">
        <v>56</v>
      </c>
      <c r="H2355" s="12" t="s">
        <v>57</v>
      </c>
      <c r="I2355" s="12" t="s">
        <v>60</v>
      </c>
      <c r="J2355" s="12">
        <v>706</v>
      </c>
      <c r="K2355" s="12">
        <v>1009.5799999999999</v>
      </c>
      <c r="L2355" s="10"/>
    </row>
    <row r="2356" spans="1:12" ht="18" customHeight="1" x14ac:dyDescent="0.2">
      <c r="A2356" s="12" t="s">
        <v>52</v>
      </c>
      <c r="B2356" s="12">
        <v>2023</v>
      </c>
      <c r="C2356" s="12" t="s">
        <v>0</v>
      </c>
      <c r="D2356" s="12" t="s">
        <v>53</v>
      </c>
      <c r="E2356" s="12" t="s">
        <v>54</v>
      </c>
      <c r="F2356" s="12" t="s">
        <v>55</v>
      </c>
      <c r="G2356" s="12" t="s">
        <v>56</v>
      </c>
      <c r="H2356" s="12" t="s">
        <v>57</v>
      </c>
      <c r="I2356" s="12" t="s">
        <v>60</v>
      </c>
      <c r="J2356" s="12">
        <v>739</v>
      </c>
      <c r="K2356" s="12">
        <v>1056.77</v>
      </c>
      <c r="L2356" s="10"/>
    </row>
    <row r="2357" spans="1:12" ht="18" customHeight="1" x14ac:dyDescent="0.2">
      <c r="A2357" s="12" t="s">
        <v>52</v>
      </c>
      <c r="B2357" s="12">
        <v>2023</v>
      </c>
      <c r="C2357" s="12" t="s">
        <v>0</v>
      </c>
      <c r="D2357" s="12" t="s">
        <v>53</v>
      </c>
      <c r="E2357" s="12" t="s">
        <v>54</v>
      </c>
      <c r="F2357" s="12" t="s">
        <v>55</v>
      </c>
      <c r="G2357" s="12" t="s">
        <v>56</v>
      </c>
      <c r="H2357" s="12" t="s">
        <v>57</v>
      </c>
      <c r="I2357" s="12" t="s">
        <v>60</v>
      </c>
      <c r="J2357" s="12">
        <v>135</v>
      </c>
      <c r="K2357" s="12">
        <v>193.05</v>
      </c>
      <c r="L2357" s="10"/>
    </row>
    <row r="2358" spans="1:12" ht="18" customHeight="1" x14ac:dyDescent="0.2">
      <c r="A2358" s="12" t="s">
        <v>52</v>
      </c>
      <c r="B2358" s="12">
        <v>2023</v>
      </c>
      <c r="C2358" s="12" t="s">
        <v>0</v>
      </c>
      <c r="D2358" s="12" t="s">
        <v>53</v>
      </c>
      <c r="E2358" s="12" t="s">
        <v>54</v>
      </c>
      <c r="F2358" s="12" t="s">
        <v>55</v>
      </c>
      <c r="G2358" s="12" t="s">
        <v>56</v>
      </c>
      <c r="H2358" s="12" t="s">
        <v>57</v>
      </c>
      <c r="I2358" s="12" t="s">
        <v>60</v>
      </c>
      <c r="J2358" s="12">
        <v>779</v>
      </c>
      <c r="K2358" s="12">
        <v>526.24</v>
      </c>
      <c r="L2358" s="10"/>
    </row>
    <row r="2359" spans="1:12" ht="18" customHeight="1" x14ac:dyDescent="0.2">
      <c r="A2359" s="12" t="s">
        <v>52</v>
      </c>
      <c r="B2359" s="12">
        <v>2023</v>
      </c>
      <c r="C2359" s="12" t="s">
        <v>0</v>
      </c>
      <c r="D2359" s="12" t="s">
        <v>53</v>
      </c>
      <c r="E2359" s="12" t="s">
        <v>54</v>
      </c>
      <c r="F2359" s="12" t="s">
        <v>55</v>
      </c>
      <c r="G2359" s="12" t="s">
        <v>56</v>
      </c>
      <c r="H2359" s="12" t="s">
        <v>57</v>
      </c>
      <c r="I2359" s="12" t="s">
        <v>60</v>
      </c>
      <c r="J2359" s="12">
        <v>133</v>
      </c>
      <c r="K2359" s="12">
        <v>190.19</v>
      </c>
      <c r="L2359" s="10"/>
    </row>
    <row r="2360" spans="1:12" ht="18" customHeight="1" x14ac:dyDescent="0.2">
      <c r="A2360" s="12" t="s">
        <v>61</v>
      </c>
      <c r="B2360" s="12">
        <v>2023</v>
      </c>
      <c r="C2360" s="12" t="s">
        <v>0</v>
      </c>
      <c r="D2360" s="12" t="s">
        <v>53</v>
      </c>
      <c r="E2360" s="12" t="s">
        <v>54</v>
      </c>
      <c r="F2360" s="12" t="s">
        <v>55</v>
      </c>
      <c r="G2360" s="12" t="s">
        <v>56</v>
      </c>
      <c r="H2360" s="12" t="s">
        <v>57</v>
      </c>
      <c r="I2360" s="12" t="s">
        <v>60</v>
      </c>
      <c r="J2360" s="12">
        <v>307</v>
      </c>
      <c r="K2360" s="12">
        <v>439.01</v>
      </c>
      <c r="L2360" s="10"/>
    </row>
    <row r="2361" spans="1:12" ht="18" customHeight="1" x14ac:dyDescent="0.2">
      <c r="A2361" s="12" t="s">
        <v>52</v>
      </c>
      <c r="B2361" s="12">
        <v>2023</v>
      </c>
      <c r="C2361" s="12" t="s">
        <v>0</v>
      </c>
      <c r="D2361" s="12" t="s">
        <v>53</v>
      </c>
      <c r="E2361" s="12" t="s">
        <v>54</v>
      </c>
      <c r="F2361" s="12" t="s">
        <v>55</v>
      </c>
      <c r="G2361" s="12" t="s">
        <v>56</v>
      </c>
      <c r="H2361" s="12" t="s">
        <v>57</v>
      </c>
      <c r="I2361" s="12" t="s">
        <v>60</v>
      </c>
      <c r="J2361" s="12">
        <v>355</v>
      </c>
      <c r="K2361" s="12">
        <v>507.65</v>
      </c>
      <c r="L2361" s="10"/>
    </row>
    <row r="2362" spans="1:12" ht="18" customHeight="1" x14ac:dyDescent="0.2">
      <c r="A2362" s="12" t="s">
        <v>52</v>
      </c>
      <c r="B2362" s="12">
        <v>2023</v>
      </c>
      <c r="C2362" s="12" t="s">
        <v>0</v>
      </c>
      <c r="D2362" s="12" t="s">
        <v>53</v>
      </c>
      <c r="E2362" s="12" t="s">
        <v>54</v>
      </c>
      <c r="F2362" s="12" t="s">
        <v>55</v>
      </c>
      <c r="G2362" s="12" t="s">
        <v>56</v>
      </c>
      <c r="H2362" s="12" t="s">
        <v>57</v>
      </c>
      <c r="I2362" s="12" t="s">
        <v>60</v>
      </c>
      <c r="J2362" s="12">
        <v>131</v>
      </c>
      <c r="K2362" s="12">
        <v>187.32999999999998</v>
      </c>
      <c r="L2362" s="10"/>
    </row>
    <row r="2363" spans="1:12" ht="18" customHeight="1" x14ac:dyDescent="0.2">
      <c r="A2363" s="12" t="s">
        <v>59</v>
      </c>
      <c r="B2363" s="12">
        <v>2023</v>
      </c>
      <c r="C2363" s="12" t="s">
        <v>0</v>
      </c>
      <c r="D2363" s="12" t="s">
        <v>53</v>
      </c>
      <c r="E2363" s="12" t="s">
        <v>54</v>
      </c>
      <c r="F2363" s="12" t="s">
        <v>55</v>
      </c>
      <c r="G2363" s="12" t="s">
        <v>56</v>
      </c>
      <c r="H2363" s="12" t="s">
        <v>57</v>
      </c>
      <c r="I2363" s="12" t="s">
        <v>60</v>
      </c>
      <c r="J2363" s="12">
        <v>305</v>
      </c>
      <c r="K2363" s="12">
        <v>436.15</v>
      </c>
      <c r="L2363" s="10"/>
    </row>
    <row r="2364" spans="1:12" ht="18" customHeight="1" x14ac:dyDescent="0.2">
      <c r="A2364" s="12" t="s">
        <v>61</v>
      </c>
      <c r="B2364" s="12">
        <v>2023</v>
      </c>
      <c r="C2364" s="12" t="s">
        <v>0</v>
      </c>
      <c r="D2364" s="12" t="s">
        <v>53</v>
      </c>
      <c r="E2364" s="12" t="s">
        <v>54</v>
      </c>
      <c r="F2364" s="12" t="s">
        <v>55</v>
      </c>
      <c r="G2364" s="12" t="s">
        <v>56</v>
      </c>
      <c r="H2364" s="12" t="s">
        <v>57</v>
      </c>
      <c r="I2364" s="12" t="s">
        <v>60</v>
      </c>
      <c r="J2364" s="12">
        <v>748</v>
      </c>
      <c r="K2364" s="12">
        <v>1069.6399999999999</v>
      </c>
      <c r="L2364" s="10"/>
    </row>
    <row r="2365" spans="1:12" ht="18" customHeight="1" x14ac:dyDescent="0.2">
      <c r="A2365" s="12" t="s">
        <v>52</v>
      </c>
      <c r="B2365" s="12">
        <v>2023</v>
      </c>
      <c r="C2365" s="12" t="s">
        <v>6</v>
      </c>
      <c r="D2365" s="12" t="s">
        <v>53</v>
      </c>
      <c r="E2365" s="12" t="s">
        <v>54</v>
      </c>
      <c r="F2365" s="12" t="s">
        <v>55</v>
      </c>
      <c r="G2365" s="12" t="s">
        <v>56</v>
      </c>
      <c r="H2365" s="12" t="s">
        <v>57</v>
      </c>
      <c r="I2365" s="12" t="s">
        <v>60</v>
      </c>
      <c r="J2365" s="12">
        <v>350</v>
      </c>
      <c r="K2365" s="12">
        <v>535.5</v>
      </c>
      <c r="L2365" s="10"/>
    </row>
    <row r="2366" spans="1:12" ht="18" customHeight="1" x14ac:dyDescent="0.2">
      <c r="A2366" s="12" t="s">
        <v>52</v>
      </c>
      <c r="B2366" s="12">
        <v>2023</v>
      </c>
      <c r="C2366" s="12" t="s">
        <v>6</v>
      </c>
      <c r="D2366" s="12" t="s">
        <v>53</v>
      </c>
      <c r="E2366" s="12" t="s">
        <v>54</v>
      </c>
      <c r="F2366" s="12" t="s">
        <v>55</v>
      </c>
      <c r="G2366" s="12" t="s">
        <v>56</v>
      </c>
      <c r="H2366" s="12" t="s">
        <v>57</v>
      </c>
      <c r="I2366" s="12" t="s">
        <v>60</v>
      </c>
      <c r="J2366" s="12">
        <v>320</v>
      </c>
      <c r="K2366" s="12">
        <v>457.6</v>
      </c>
      <c r="L2366" s="10"/>
    </row>
    <row r="2367" spans="1:12" ht="18" customHeight="1" x14ac:dyDescent="0.2">
      <c r="A2367" s="12" t="s">
        <v>61</v>
      </c>
      <c r="B2367" s="12">
        <v>2023</v>
      </c>
      <c r="C2367" s="12" t="s">
        <v>6</v>
      </c>
      <c r="D2367" s="12" t="s">
        <v>53</v>
      </c>
      <c r="E2367" s="12" t="s">
        <v>54</v>
      </c>
      <c r="F2367" s="12" t="s">
        <v>55</v>
      </c>
      <c r="G2367" s="12" t="s">
        <v>56</v>
      </c>
      <c r="H2367" s="12" t="s">
        <v>57</v>
      </c>
      <c r="I2367" s="12" t="s">
        <v>60</v>
      </c>
      <c r="J2367" s="12">
        <v>346</v>
      </c>
      <c r="K2367" s="12">
        <v>494.78</v>
      </c>
      <c r="L2367" s="10"/>
    </row>
    <row r="2368" spans="1:12" ht="18" customHeight="1" x14ac:dyDescent="0.2">
      <c r="A2368" s="12" t="s">
        <v>62</v>
      </c>
      <c r="B2368" s="12">
        <v>2023</v>
      </c>
      <c r="C2368" s="12" t="s">
        <v>6</v>
      </c>
      <c r="D2368" s="12" t="s">
        <v>53</v>
      </c>
      <c r="E2368" s="12" t="s">
        <v>54</v>
      </c>
      <c r="F2368" s="12" t="s">
        <v>55</v>
      </c>
      <c r="G2368" s="12" t="s">
        <v>56</v>
      </c>
      <c r="H2368" s="12" t="s">
        <v>57</v>
      </c>
      <c r="I2368" s="12" t="s">
        <v>60</v>
      </c>
      <c r="J2368" s="12">
        <v>322</v>
      </c>
      <c r="K2368" s="12">
        <v>460.46000000000004</v>
      </c>
      <c r="L2368" s="10"/>
    </row>
    <row r="2369" spans="1:12" ht="18" customHeight="1" x14ac:dyDescent="0.2">
      <c r="A2369" s="12" t="s">
        <v>52</v>
      </c>
      <c r="B2369" s="12">
        <v>2023</v>
      </c>
      <c r="C2369" s="12" t="s">
        <v>6</v>
      </c>
      <c r="D2369" s="12" t="s">
        <v>53</v>
      </c>
      <c r="E2369" s="12" t="s">
        <v>54</v>
      </c>
      <c r="F2369" s="12" t="s">
        <v>55</v>
      </c>
      <c r="G2369" s="12" t="s">
        <v>56</v>
      </c>
      <c r="H2369" s="12" t="s">
        <v>57</v>
      </c>
      <c r="I2369" s="12" t="s">
        <v>60</v>
      </c>
      <c r="J2369" s="12">
        <v>658</v>
      </c>
      <c r="K2369" s="12">
        <v>940.94</v>
      </c>
      <c r="L2369" s="10"/>
    </row>
    <row r="2370" spans="1:12" ht="18" customHeight="1" x14ac:dyDescent="0.2">
      <c r="A2370" s="12" t="s">
        <v>61</v>
      </c>
      <c r="B2370" s="12">
        <v>2023</v>
      </c>
      <c r="C2370" s="12" t="s">
        <v>6</v>
      </c>
      <c r="D2370" s="12" t="s">
        <v>53</v>
      </c>
      <c r="E2370" s="12" t="s">
        <v>54</v>
      </c>
      <c r="F2370" s="12" t="s">
        <v>55</v>
      </c>
      <c r="G2370" s="12" t="s">
        <v>56</v>
      </c>
      <c r="H2370" s="12" t="s">
        <v>57</v>
      </c>
      <c r="I2370" s="12" t="s">
        <v>60</v>
      </c>
      <c r="J2370" s="12">
        <v>745</v>
      </c>
      <c r="K2370" s="12">
        <v>1065.3499999999999</v>
      </c>
      <c r="L2370" s="10"/>
    </row>
    <row r="2371" spans="1:12" ht="18" customHeight="1" x14ac:dyDescent="0.2">
      <c r="A2371" s="12" t="s">
        <v>61</v>
      </c>
      <c r="B2371" s="12">
        <v>2023</v>
      </c>
      <c r="C2371" s="12" t="s">
        <v>6</v>
      </c>
      <c r="D2371" s="12" t="s">
        <v>53</v>
      </c>
      <c r="E2371" s="12" t="s">
        <v>54</v>
      </c>
      <c r="F2371" s="12" t="s">
        <v>55</v>
      </c>
      <c r="G2371" s="12" t="s">
        <v>56</v>
      </c>
      <c r="H2371" s="12" t="s">
        <v>57</v>
      </c>
      <c r="I2371" s="12" t="s">
        <v>60</v>
      </c>
      <c r="J2371" s="12">
        <v>345</v>
      </c>
      <c r="K2371" s="12">
        <v>493.35</v>
      </c>
      <c r="L2371" s="10"/>
    </row>
    <row r="2372" spans="1:12" ht="18" customHeight="1" x14ac:dyDescent="0.2">
      <c r="A2372" s="12" t="s">
        <v>52</v>
      </c>
      <c r="B2372" s="12">
        <v>2023</v>
      </c>
      <c r="C2372" s="12" t="s">
        <v>6</v>
      </c>
      <c r="D2372" s="12" t="s">
        <v>53</v>
      </c>
      <c r="E2372" s="12" t="s">
        <v>54</v>
      </c>
      <c r="F2372" s="12" t="s">
        <v>55</v>
      </c>
      <c r="G2372" s="12" t="s">
        <v>56</v>
      </c>
      <c r="H2372" s="12" t="s">
        <v>57</v>
      </c>
      <c r="I2372" s="12" t="s">
        <v>60</v>
      </c>
      <c r="J2372" s="12">
        <v>784</v>
      </c>
      <c r="K2372" s="12">
        <v>526.24</v>
      </c>
      <c r="L2372" s="10"/>
    </row>
    <row r="2373" spans="1:12" ht="18" customHeight="1" x14ac:dyDescent="0.2">
      <c r="A2373" s="12" t="s">
        <v>62</v>
      </c>
      <c r="B2373" s="12">
        <v>2023</v>
      </c>
      <c r="C2373" s="12" t="s">
        <v>6</v>
      </c>
      <c r="D2373" s="12" t="s">
        <v>53</v>
      </c>
      <c r="E2373" s="12" t="s">
        <v>54</v>
      </c>
      <c r="F2373" s="12" t="s">
        <v>55</v>
      </c>
      <c r="G2373" s="12" t="s">
        <v>56</v>
      </c>
      <c r="H2373" s="12" t="s">
        <v>57</v>
      </c>
      <c r="I2373" s="12" t="s">
        <v>60</v>
      </c>
      <c r="J2373" s="12">
        <v>349</v>
      </c>
      <c r="K2373" s="12">
        <v>499.07</v>
      </c>
      <c r="L2373" s="10"/>
    </row>
    <row r="2374" spans="1:12" ht="18" customHeight="1" x14ac:dyDescent="0.2">
      <c r="A2374" s="12" t="s">
        <v>61</v>
      </c>
      <c r="B2374" s="12">
        <v>2023</v>
      </c>
      <c r="C2374" s="12" t="s">
        <v>6</v>
      </c>
      <c r="D2374" s="12" t="s">
        <v>53</v>
      </c>
      <c r="E2374" s="12" t="s">
        <v>54</v>
      </c>
      <c r="F2374" s="12" t="s">
        <v>55</v>
      </c>
      <c r="G2374" s="12" t="s">
        <v>56</v>
      </c>
      <c r="H2374" s="12" t="s">
        <v>57</v>
      </c>
      <c r="I2374" s="12" t="s">
        <v>60</v>
      </c>
      <c r="J2374" s="12">
        <v>319</v>
      </c>
      <c r="K2374" s="12">
        <v>456.16999999999996</v>
      </c>
      <c r="L2374" s="10"/>
    </row>
    <row r="2375" spans="1:12" ht="18" customHeight="1" x14ac:dyDescent="0.2">
      <c r="A2375" s="12" t="s">
        <v>52</v>
      </c>
      <c r="B2375" s="12">
        <v>2023</v>
      </c>
      <c r="C2375" s="12" t="s">
        <v>6</v>
      </c>
      <c r="D2375" s="12" t="s">
        <v>53</v>
      </c>
      <c r="E2375" s="12" t="s">
        <v>54</v>
      </c>
      <c r="F2375" s="12" t="s">
        <v>55</v>
      </c>
      <c r="G2375" s="12" t="s">
        <v>56</v>
      </c>
      <c r="H2375" s="12" t="s">
        <v>57</v>
      </c>
      <c r="I2375" s="12" t="s">
        <v>60</v>
      </c>
      <c r="J2375" s="12">
        <v>347</v>
      </c>
      <c r="K2375" s="12">
        <v>496.21000000000004</v>
      </c>
      <c r="L2375" s="10"/>
    </row>
    <row r="2376" spans="1:12" ht="18" customHeight="1" x14ac:dyDescent="0.2">
      <c r="A2376" s="12" t="s">
        <v>52</v>
      </c>
      <c r="B2376" s="12">
        <v>2023</v>
      </c>
      <c r="C2376" s="12" t="s">
        <v>6</v>
      </c>
      <c r="D2376" s="12" t="s">
        <v>53</v>
      </c>
      <c r="E2376" s="12" t="s">
        <v>54</v>
      </c>
      <c r="F2376" s="12" t="s">
        <v>55</v>
      </c>
      <c r="G2376" s="12" t="s">
        <v>56</v>
      </c>
      <c r="H2376" s="12" t="s">
        <v>57</v>
      </c>
      <c r="I2376" s="12" t="s">
        <v>60</v>
      </c>
      <c r="J2376" s="12">
        <v>753</v>
      </c>
      <c r="K2376" s="12">
        <v>1076.79</v>
      </c>
      <c r="L2376" s="10"/>
    </row>
    <row r="2377" spans="1:12" ht="18" customHeight="1" x14ac:dyDescent="0.2">
      <c r="A2377" s="12" t="s">
        <v>52</v>
      </c>
      <c r="B2377" s="12">
        <v>2023</v>
      </c>
      <c r="C2377" s="12" t="s">
        <v>5</v>
      </c>
      <c r="D2377" s="12" t="s">
        <v>53</v>
      </c>
      <c r="E2377" s="12" t="s">
        <v>54</v>
      </c>
      <c r="F2377" s="12" t="s">
        <v>55</v>
      </c>
      <c r="G2377" s="12" t="s">
        <v>56</v>
      </c>
      <c r="H2377" s="12" t="s">
        <v>57</v>
      </c>
      <c r="I2377" s="12" t="s">
        <v>60</v>
      </c>
      <c r="J2377" s="12">
        <v>326</v>
      </c>
      <c r="K2377" s="12">
        <v>466.18</v>
      </c>
      <c r="L2377" s="10"/>
    </row>
    <row r="2378" spans="1:12" ht="18" customHeight="1" x14ac:dyDescent="0.2">
      <c r="A2378" s="12" t="s">
        <v>59</v>
      </c>
      <c r="B2378" s="12">
        <v>2023</v>
      </c>
      <c r="C2378" s="12" t="s">
        <v>5</v>
      </c>
      <c r="D2378" s="12" t="s">
        <v>53</v>
      </c>
      <c r="E2378" s="12" t="s">
        <v>54</v>
      </c>
      <c r="F2378" s="12" t="s">
        <v>55</v>
      </c>
      <c r="G2378" s="12" t="s">
        <v>56</v>
      </c>
      <c r="H2378" s="12" t="s">
        <v>57</v>
      </c>
      <c r="I2378" s="12" t="s">
        <v>60</v>
      </c>
      <c r="J2378" s="12">
        <v>352</v>
      </c>
      <c r="K2378" s="12">
        <v>503.36</v>
      </c>
      <c r="L2378" s="10"/>
    </row>
    <row r="2379" spans="1:12" ht="18" customHeight="1" x14ac:dyDescent="0.2">
      <c r="A2379" s="12" t="s">
        <v>52</v>
      </c>
      <c r="B2379" s="12">
        <v>2023</v>
      </c>
      <c r="C2379" s="12" t="s">
        <v>5</v>
      </c>
      <c r="D2379" s="12" t="s">
        <v>53</v>
      </c>
      <c r="E2379" s="12" t="s">
        <v>54</v>
      </c>
      <c r="F2379" s="12" t="s">
        <v>55</v>
      </c>
      <c r="G2379" s="12" t="s">
        <v>56</v>
      </c>
      <c r="H2379" s="12" t="s">
        <v>57</v>
      </c>
      <c r="I2379" s="12" t="s">
        <v>60</v>
      </c>
      <c r="J2379" s="12">
        <v>328</v>
      </c>
      <c r="K2379" s="12">
        <v>469.03999999999996</v>
      </c>
      <c r="L2379" s="10"/>
    </row>
    <row r="2380" spans="1:12" ht="18" customHeight="1" x14ac:dyDescent="0.2">
      <c r="A2380" s="12" t="s">
        <v>59</v>
      </c>
      <c r="B2380" s="12">
        <v>2023</v>
      </c>
      <c r="C2380" s="12" t="s">
        <v>5</v>
      </c>
      <c r="D2380" s="12" t="s">
        <v>53</v>
      </c>
      <c r="E2380" s="12" t="s">
        <v>54</v>
      </c>
      <c r="F2380" s="12" t="s">
        <v>55</v>
      </c>
      <c r="G2380" s="12" t="s">
        <v>56</v>
      </c>
      <c r="H2380" s="12" t="s">
        <v>57</v>
      </c>
      <c r="I2380" s="12" t="s">
        <v>60</v>
      </c>
      <c r="J2380" s="12">
        <v>657</v>
      </c>
      <c r="K2380" s="12">
        <v>939.51</v>
      </c>
      <c r="L2380" s="10"/>
    </row>
    <row r="2381" spans="1:12" ht="18" customHeight="1" x14ac:dyDescent="0.2">
      <c r="A2381" s="12" t="s">
        <v>52</v>
      </c>
      <c r="B2381" s="12">
        <v>2023</v>
      </c>
      <c r="C2381" s="12" t="s">
        <v>5</v>
      </c>
      <c r="D2381" s="12" t="s">
        <v>53</v>
      </c>
      <c r="E2381" s="12" t="s">
        <v>54</v>
      </c>
      <c r="F2381" s="12" t="s">
        <v>55</v>
      </c>
      <c r="G2381" s="12" t="s">
        <v>56</v>
      </c>
      <c r="H2381" s="12" t="s">
        <v>57</v>
      </c>
      <c r="I2381" s="12" t="s">
        <v>60</v>
      </c>
      <c r="J2381" s="12">
        <v>744</v>
      </c>
      <c r="K2381" s="12">
        <v>1063.92</v>
      </c>
      <c r="L2381" s="10"/>
    </row>
    <row r="2382" spans="1:12" ht="18" customHeight="1" x14ac:dyDescent="0.2">
      <c r="A2382" s="12" t="s">
        <v>52</v>
      </c>
      <c r="B2382" s="12">
        <v>2023</v>
      </c>
      <c r="C2382" s="12" t="s">
        <v>5</v>
      </c>
      <c r="D2382" s="12" t="s">
        <v>53</v>
      </c>
      <c r="E2382" s="12" t="s">
        <v>54</v>
      </c>
      <c r="F2382" s="12" t="s">
        <v>55</v>
      </c>
      <c r="G2382" s="12" t="s">
        <v>56</v>
      </c>
      <c r="H2382" s="12" t="s">
        <v>57</v>
      </c>
      <c r="I2382" s="12" t="s">
        <v>60</v>
      </c>
      <c r="J2382" s="12">
        <v>351</v>
      </c>
      <c r="K2382" s="12">
        <v>501.93</v>
      </c>
      <c r="L2382" s="10"/>
    </row>
    <row r="2383" spans="1:12" ht="18" customHeight="1" x14ac:dyDescent="0.2">
      <c r="A2383" s="12" t="s">
        <v>59</v>
      </c>
      <c r="B2383" s="12">
        <v>2023</v>
      </c>
      <c r="C2383" s="12" t="s">
        <v>5</v>
      </c>
      <c r="D2383" s="12" t="s">
        <v>53</v>
      </c>
      <c r="E2383" s="12" t="s">
        <v>54</v>
      </c>
      <c r="F2383" s="12" t="s">
        <v>55</v>
      </c>
      <c r="G2383" s="12" t="s">
        <v>56</v>
      </c>
      <c r="H2383" s="12" t="s">
        <v>57</v>
      </c>
      <c r="I2383" s="12" t="s">
        <v>60</v>
      </c>
      <c r="J2383" s="12">
        <v>783</v>
      </c>
      <c r="K2383" s="12">
        <v>526.24</v>
      </c>
      <c r="L2383" s="10"/>
    </row>
    <row r="2384" spans="1:12" ht="18" customHeight="1" x14ac:dyDescent="0.2">
      <c r="A2384" s="12" t="s">
        <v>52</v>
      </c>
      <c r="B2384" s="12">
        <v>2023</v>
      </c>
      <c r="C2384" s="12" t="s">
        <v>5</v>
      </c>
      <c r="D2384" s="12" t="s">
        <v>53</v>
      </c>
      <c r="E2384" s="12" t="s">
        <v>54</v>
      </c>
      <c r="F2384" s="12" t="s">
        <v>55</v>
      </c>
      <c r="G2384" s="12" t="s">
        <v>56</v>
      </c>
      <c r="H2384" s="12" t="s">
        <v>57</v>
      </c>
      <c r="I2384" s="12" t="s">
        <v>60</v>
      </c>
      <c r="J2384" s="12">
        <v>355</v>
      </c>
      <c r="K2384" s="12">
        <v>507.65</v>
      </c>
      <c r="L2384" s="10"/>
    </row>
    <row r="2385" spans="1:12" ht="18" customHeight="1" x14ac:dyDescent="0.2">
      <c r="A2385" s="12" t="s">
        <v>59</v>
      </c>
      <c r="B2385" s="12">
        <v>2023</v>
      </c>
      <c r="C2385" s="12" t="s">
        <v>5</v>
      </c>
      <c r="D2385" s="12" t="s">
        <v>53</v>
      </c>
      <c r="E2385" s="12" t="s">
        <v>54</v>
      </c>
      <c r="F2385" s="12" t="s">
        <v>55</v>
      </c>
      <c r="G2385" s="12" t="s">
        <v>56</v>
      </c>
      <c r="H2385" s="12" t="s">
        <v>57</v>
      </c>
      <c r="I2385" s="12" t="s">
        <v>60</v>
      </c>
      <c r="J2385" s="12">
        <v>325</v>
      </c>
      <c r="K2385" s="12">
        <v>464.75</v>
      </c>
      <c r="L2385" s="10"/>
    </row>
    <row r="2386" spans="1:12" ht="18" customHeight="1" x14ac:dyDescent="0.2">
      <c r="A2386" s="12" t="s">
        <v>52</v>
      </c>
      <c r="B2386" s="12">
        <v>2023</v>
      </c>
      <c r="C2386" s="12" t="s">
        <v>5</v>
      </c>
      <c r="D2386" s="12" t="s">
        <v>53</v>
      </c>
      <c r="E2386" s="12" t="s">
        <v>54</v>
      </c>
      <c r="F2386" s="12" t="s">
        <v>55</v>
      </c>
      <c r="G2386" s="12" t="s">
        <v>56</v>
      </c>
      <c r="H2386" s="12" t="s">
        <v>57</v>
      </c>
      <c r="I2386" s="12" t="s">
        <v>60</v>
      </c>
      <c r="J2386" s="12">
        <v>353</v>
      </c>
      <c r="K2386" s="12">
        <v>504.78999999999996</v>
      </c>
      <c r="L2386" s="10"/>
    </row>
    <row r="2387" spans="1:12" ht="18" customHeight="1" x14ac:dyDescent="0.2">
      <c r="A2387" s="12" t="s">
        <v>59</v>
      </c>
      <c r="B2387" s="12">
        <v>2023</v>
      </c>
      <c r="C2387" s="12" t="s">
        <v>2</v>
      </c>
      <c r="D2387" s="12" t="s">
        <v>53</v>
      </c>
      <c r="E2387" s="12" t="s">
        <v>54</v>
      </c>
      <c r="F2387" s="12" t="s">
        <v>55</v>
      </c>
      <c r="G2387" s="12" t="s">
        <v>56</v>
      </c>
      <c r="H2387" s="12" t="s">
        <v>57</v>
      </c>
      <c r="I2387" s="12" t="s">
        <v>60</v>
      </c>
      <c r="J2387" s="12">
        <v>368</v>
      </c>
      <c r="K2387" s="12">
        <v>563.04</v>
      </c>
      <c r="L2387" s="10"/>
    </row>
    <row r="2388" spans="1:12" ht="18" customHeight="1" x14ac:dyDescent="0.2">
      <c r="A2388" s="12" t="s">
        <v>59</v>
      </c>
      <c r="B2388" s="12">
        <v>2023</v>
      </c>
      <c r="C2388" s="12" t="s">
        <v>2</v>
      </c>
      <c r="D2388" s="12" t="s">
        <v>53</v>
      </c>
      <c r="E2388" s="12" t="s">
        <v>54</v>
      </c>
      <c r="F2388" s="12" t="s">
        <v>55</v>
      </c>
      <c r="G2388" s="12" t="s">
        <v>56</v>
      </c>
      <c r="H2388" s="12" t="s">
        <v>57</v>
      </c>
      <c r="I2388" s="12" t="s">
        <v>60</v>
      </c>
      <c r="J2388" s="12">
        <v>344</v>
      </c>
      <c r="K2388" s="12">
        <v>491.91999999999996</v>
      </c>
      <c r="L2388" s="10"/>
    </row>
    <row r="2389" spans="1:12" ht="18" customHeight="1" x14ac:dyDescent="0.2">
      <c r="A2389" s="12" t="s">
        <v>59</v>
      </c>
      <c r="B2389" s="12">
        <v>2023</v>
      </c>
      <c r="C2389" s="12" t="s">
        <v>2</v>
      </c>
      <c r="D2389" s="12" t="s">
        <v>53</v>
      </c>
      <c r="E2389" s="12" t="s">
        <v>54</v>
      </c>
      <c r="F2389" s="12" t="s">
        <v>55</v>
      </c>
      <c r="G2389" s="12" t="s">
        <v>56</v>
      </c>
      <c r="H2389" s="12" t="s">
        <v>57</v>
      </c>
      <c r="I2389" s="12" t="s">
        <v>60</v>
      </c>
      <c r="J2389" s="12">
        <v>370</v>
      </c>
      <c r="K2389" s="12">
        <v>529.1</v>
      </c>
      <c r="L2389" s="10"/>
    </row>
    <row r="2390" spans="1:12" ht="18" customHeight="1" x14ac:dyDescent="0.2">
      <c r="A2390" s="12" t="s">
        <v>59</v>
      </c>
      <c r="B2390" s="12">
        <v>2023</v>
      </c>
      <c r="C2390" s="12" t="s">
        <v>2</v>
      </c>
      <c r="D2390" s="12" t="s">
        <v>53</v>
      </c>
      <c r="E2390" s="12" t="s">
        <v>54</v>
      </c>
      <c r="F2390" s="12" t="s">
        <v>55</v>
      </c>
      <c r="G2390" s="12" t="s">
        <v>56</v>
      </c>
      <c r="H2390" s="12" t="s">
        <v>57</v>
      </c>
      <c r="I2390" s="12" t="s">
        <v>60</v>
      </c>
      <c r="J2390" s="12">
        <v>340</v>
      </c>
      <c r="K2390" s="12">
        <v>486.2</v>
      </c>
      <c r="L2390" s="10"/>
    </row>
    <row r="2391" spans="1:12" ht="18" customHeight="1" x14ac:dyDescent="0.2">
      <c r="A2391" s="12" t="s">
        <v>52</v>
      </c>
      <c r="B2391" s="12">
        <v>2023</v>
      </c>
      <c r="C2391" s="12" t="s">
        <v>2</v>
      </c>
      <c r="D2391" s="12" t="s">
        <v>53</v>
      </c>
      <c r="E2391" s="12" t="s">
        <v>54</v>
      </c>
      <c r="F2391" s="12" t="s">
        <v>55</v>
      </c>
      <c r="G2391" s="12" t="s">
        <v>56</v>
      </c>
      <c r="H2391" s="12" t="s">
        <v>57</v>
      </c>
      <c r="I2391" s="12" t="s">
        <v>60</v>
      </c>
      <c r="J2391" s="12">
        <v>741</v>
      </c>
      <c r="K2391" s="12">
        <v>1059.6300000000001</v>
      </c>
      <c r="L2391" s="10"/>
    </row>
    <row r="2392" spans="1:12" ht="18" customHeight="1" x14ac:dyDescent="0.2">
      <c r="A2392" s="12" t="s">
        <v>52</v>
      </c>
      <c r="B2392" s="12">
        <v>2023</v>
      </c>
      <c r="C2392" s="12" t="s">
        <v>2</v>
      </c>
      <c r="D2392" s="12" t="s">
        <v>53</v>
      </c>
      <c r="E2392" s="12" t="s">
        <v>54</v>
      </c>
      <c r="F2392" s="12" t="s">
        <v>55</v>
      </c>
      <c r="G2392" s="12" t="s">
        <v>56</v>
      </c>
      <c r="H2392" s="12" t="s">
        <v>57</v>
      </c>
      <c r="I2392" s="12" t="s">
        <v>60</v>
      </c>
      <c r="J2392" s="12">
        <v>369</v>
      </c>
      <c r="K2392" s="12">
        <v>527.66999999999996</v>
      </c>
      <c r="L2392" s="10"/>
    </row>
    <row r="2393" spans="1:12" ht="18" customHeight="1" x14ac:dyDescent="0.2">
      <c r="A2393" s="12" t="s">
        <v>59</v>
      </c>
      <c r="B2393" s="12">
        <v>2023</v>
      </c>
      <c r="C2393" s="12" t="s">
        <v>2</v>
      </c>
      <c r="D2393" s="12" t="s">
        <v>53</v>
      </c>
      <c r="E2393" s="12" t="s">
        <v>54</v>
      </c>
      <c r="F2393" s="12" t="s">
        <v>55</v>
      </c>
      <c r="G2393" s="12" t="s">
        <v>56</v>
      </c>
      <c r="H2393" s="12" t="s">
        <v>57</v>
      </c>
      <c r="I2393" s="12" t="s">
        <v>60</v>
      </c>
      <c r="J2393" s="12">
        <v>367</v>
      </c>
      <c r="K2393" s="12">
        <v>524.80999999999995</v>
      </c>
      <c r="L2393" s="10"/>
    </row>
    <row r="2394" spans="1:12" ht="18" customHeight="1" x14ac:dyDescent="0.2">
      <c r="A2394" s="12" t="s">
        <v>59</v>
      </c>
      <c r="B2394" s="12">
        <v>2023</v>
      </c>
      <c r="C2394" s="12" t="s">
        <v>2</v>
      </c>
      <c r="D2394" s="12" t="s">
        <v>53</v>
      </c>
      <c r="E2394" s="12" t="s">
        <v>54</v>
      </c>
      <c r="F2394" s="12" t="s">
        <v>55</v>
      </c>
      <c r="G2394" s="12" t="s">
        <v>56</v>
      </c>
      <c r="H2394" s="12" t="s">
        <v>57</v>
      </c>
      <c r="I2394" s="12" t="s">
        <v>60</v>
      </c>
      <c r="J2394" s="12">
        <v>343</v>
      </c>
      <c r="K2394" s="12">
        <v>490.49</v>
      </c>
      <c r="L2394" s="10"/>
    </row>
    <row r="2395" spans="1:12" ht="18" customHeight="1" x14ac:dyDescent="0.2">
      <c r="A2395" s="12" t="s">
        <v>59</v>
      </c>
      <c r="B2395" s="12">
        <v>2023</v>
      </c>
      <c r="C2395" s="12" t="s">
        <v>2</v>
      </c>
      <c r="D2395" s="12" t="s">
        <v>53</v>
      </c>
      <c r="E2395" s="12" t="s">
        <v>54</v>
      </c>
      <c r="F2395" s="12" t="s">
        <v>55</v>
      </c>
      <c r="G2395" s="12" t="s">
        <v>56</v>
      </c>
      <c r="H2395" s="12" t="s">
        <v>57</v>
      </c>
      <c r="I2395" s="12" t="s">
        <v>60</v>
      </c>
      <c r="J2395" s="12">
        <v>371</v>
      </c>
      <c r="K2395" s="12">
        <v>530.53</v>
      </c>
      <c r="L2395" s="10"/>
    </row>
    <row r="2396" spans="1:12" ht="18" customHeight="1" x14ac:dyDescent="0.2">
      <c r="A2396" s="12" t="s">
        <v>59</v>
      </c>
      <c r="B2396" s="12">
        <v>2023</v>
      </c>
      <c r="C2396" s="12" t="s">
        <v>2</v>
      </c>
      <c r="D2396" s="12" t="s">
        <v>53</v>
      </c>
      <c r="E2396" s="12" t="s">
        <v>54</v>
      </c>
      <c r="F2396" s="12" t="s">
        <v>55</v>
      </c>
      <c r="G2396" s="12" t="s">
        <v>56</v>
      </c>
      <c r="H2396" s="12" t="s">
        <v>57</v>
      </c>
      <c r="I2396" s="12" t="s">
        <v>60</v>
      </c>
      <c r="J2396" s="12">
        <v>750</v>
      </c>
      <c r="K2396" s="12">
        <v>1072.5</v>
      </c>
      <c r="L2396" s="10"/>
    </row>
    <row r="2397" spans="1:12" ht="18" customHeight="1" x14ac:dyDescent="0.2">
      <c r="A2397" s="12" t="s">
        <v>59</v>
      </c>
      <c r="B2397" s="12">
        <v>2023</v>
      </c>
      <c r="C2397" s="12" t="s">
        <v>4</v>
      </c>
      <c r="D2397" s="12" t="s">
        <v>53</v>
      </c>
      <c r="E2397" s="12" t="s">
        <v>54</v>
      </c>
      <c r="F2397" s="12" t="s">
        <v>55</v>
      </c>
      <c r="G2397" s="12" t="s">
        <v>56</v>
      </c>
      <c r="H2397" s="12" t="s">
        <v>57</v>
      </c>
      <c r="I2397" s="12" t="s">
        <v>60</v>
      </c>
      <c r="J2397" s="12">
        <v>356</v>
      </c>
      <c r="K2397" s="12">
        <v>544.68000000000006</v>
      </c>
      <c r="L2397" s="10"/>
    </row>
    <row r="2398" spans="1:12" ht="18" customHeight="1" x14ac:dyDescent="0.2">
      <c r="A2398" s="12" t="s">
        <v>52</v>
      </c>
      <c r="B2398" s="12">
        <v>2023</v>
      </c>
      <c r="C2398" s="12" t="s">
        <v>4</v>
      </c>
      <c r="D2398" s="12" t="s">
        <v>53</v>
      </c>
      <c r="E2398" s="12" t="s">
        <v>54</v>
      </c>
      <c r="F2398" s="12" t="s">
        <v>55</v>
      </c>
      <c r="G2398" s="12" t="s">
        <v>56</v>
      </c>
      <c r="H2398" s="12" t="s">
        <v>57</v>
      </c>
      <c r="I2398" s="12" t="s">
        <v>60</v>
      </c>
      <c r="J2398" s="12">
        <v>332</v>
      </c>
      <c r="K2398" s="12">
        <v>474.76</v>
      </c>
      <c r="L2398" s="10"/>
    </row>
    <row r="2399" spans="1:12" ht="18" customHeight="1" x14ac:dyDescent="0.2">
      <c r="A2399" s="12" t="s">
        <v>59</v>
      </c>
      <c r="B2399" s="12">
        <v>2023</v>
      </c>
      <c r="C2399" s="12" t="s">
        <v>4</v>
      </c>
      <c r="D2399" s="12" t="s">
        <v>53</v>
      </c>
      <c r="E2399" s="12" t="s">
        <v>54</v>
      </c>
      <c r="F2399" s="12" t="s">
        <v>55</v>
      </c>
      <c r="G2399" s="12" t="s">
        <v>56</v>
      </c>
      <c r="H2399" s="12" t="s">
        <v>57</v>
      </c>
      <c r="I2399" s="12" t="s">
        <v>60</v>
      </c>
      <c r="J2399" s="12">
        <v>358</v>
      </c>
      <c r="K2399" s="12">
        <v>511.94</v>
      </c>
      <c r="L2399" s="10"/>
    </row>
    <row r="2400" spans="1:12" ht="18" customHeight="1" x14ac:dyDescent="0.2">
      <c r="A2400" s="12" t="s">
        <v>52</v>
      </c>
      <c r="B2400" s="12">
        <v>2023</v>
      </c>
      <c r="C2400" s="12" t="s">
        <v>4</v>
      </c>
      <c r="D2400" s="12" t="s">
        <v>53</v>
      </c>
      <c r="E2400" s="12" t="s">
        <v>54</v>
      </c>
      <c r="F2400" s="12" t="s">
        <v>55</v>
      </c>
      <c r="G2400" s="12" t="s">
        <v>56</v>
      </c>
      <c r="H2400" s="12" t="s">
        <v>57</v>
      </c>
      <c r="I2400" s="12" t="s">
        <v>60</v>
      </c>
      <c r="J2400" s="12">
        <v>656</v>
      </c>
      <c r="K2400" s="12">
        <v>938.07999999999993</v>
      </c>
      <c r="L2400" s="10"/>
    </row>
    <row r="2401" spans="1:12" ht="18" customHeight="1" x14ac:dyDescent="0.2">
      <c r="A2401" s="12" t="s">
        <v>61</v>
      </c>
      <c r="B2401" s="12">
        <v>2023</v>
      </c>
      <c r="C2401" s="12" t="s">
        <v>4</v>
      </c>
      <c r="D2401" s="12" t="s">
        <v>53</v>
      </c>
      <c r="E2401" s="12" t="s">
        <v>54</v>
      </c>
      <c r="F2401" s="12" t="s">
        <v>55</v>
      </c>
      <c r="G2401" s="12" t="s">
        <v>56</v>
      </c>
      <c r="H2401" s="12" t="s">
        <v>57</v>
      </c>
      <c r="I2401" s="12" t="s">
        <v>60</v>
      </c>
      <c r="J2401" s="12">
        <v>743</v>
      </c>
      <c r="K2401" s="12">
        <v>1062.49</v>
      </c>
      <c r="L2401" s="10"/>
    </row>
    <row r="2402" spans="1:12" ht="18" customHeight="1" x14ac:dyDescent="0.2">
      <c r="A2402" s="12" t="s">
        <v>61</v>
      </c>
      <c r="B2402" s="12">
        <v>2023</v>
      </c>
      <c r="C2402" s="12" t="s">
        <v>4</v>
      </c>
      <c r="D2402" s="12" t="s">
        <v>53</v>
      </c>
      <c r="E2402" s="12" t="s">
        <v>54</v>
      </c>
      <c r="F2402" s="12" t="s">
        <v>55</v>
      </c>
      <c r="G2402" s="12" t="s">
        <v>56</v>
      </c>
      <c r="H2402" s="12" t="s">
        <v>57</v>
      </c>
      <c r="I2402" s="12" t="s">
        <v>60</v>
      </c>
      <c r="J2402" s="12">
        <v>357</v>
      </c>
      <c r="K2402" s="12">
        <v>510.51</v>
      </c>
      <c r="L2402" s="10"/>
    </row>
    <row r="2403" spans="1:12" ht="18" customHeight="1" x14ac:dyDescent="0.2">
      <c r="A2403" s="12" t="s">
        <v>52</v>
      </c>
      <c r="B2403" s="12">
        <v>2023</v>
      </c>
      <c r="C2403" s="12" t="s">
        <v>4</v>
      </c>
      <c r="D2403" s="12" t="s">
        <v>53</v>
      </c>
      <c r="E2403" s="12" t="s">
        <v>54</v>
      </c>
      <c r="F2403" s="12" t="s">
        <v>55</v>
      </c>
      <c r="G2403" s="12" t="s">
        <v>56</v>
      </c>
      <c r="H2403" s="12" t="s">
        <v>57</v>
      </c>
      <c r="I2403" s="12" t="s">
        <v>60</v>
      </c>
      <c r="J2403" s="12">
        <v>782</v>
      </c>
      <c r="K2403" s="12">
        <v>526.24</v>
      </c>
      <c r="L2403" s="10"/>
    </row>
    <row r="2404" spans="1:12" ht="18" customHeight="1" x14ac:dyDescent="0.2">
      <c r="A2404" s="12" t="s">
        <v>59</v>
      </c>
      <c r="B2404" s="12">
        <v>2023</v>
      </c>
      <c r="C2404" s="12" t="s">
        <v>4</v>
      </c>
      <c r="D2404" s="12" t="s">
        <v>53</v>
      </c>
      <c r="E2404" s="12" t="s">
        <v>54</v>
      </c>
      <c r="F2404" s="12" t="s">
        <v>55</v>
      </c>
      <c r="G2404" s="12" t="s">
        <v>56</v>
      </c>
      <c r="H2404" s="12" t="s">
        <v>57</v>
      </c>
      <c r="I2404" s="12" t="s">
        <v>60</v>
      </c>
      <c r="J2404" s="12">
        <v>331</v>
      </c>
      <c r="K2404" s="12">
        <v>473.33</v>
      </c>
      <c r="L2404" s="10"/>
    </row>
    <row r="2405" spans="1:12" ht="18" customHeight="1" x14ac:dyDescent="0.2">
      <c r="A2405" s="12" t="s">
        <v>52</v>
      </c>
      <c r="B2405" s="12">
        <v>2023</v>
      </c>
      <c r="C2405" s="12" t="s">
        <v>4</v>
      </c>
      <c r="D2405" s="12" t="s">
        <v>53</v>
      </c>
      <c r="E2405" s="12" t="s">
        <v>54</v>
      </c>
      <c r="F2405" s="12" t="s">
        <v>55</v>
      </c>
      <c r="G2405" s="12" t="s">
        <v>56</v>
      </c>
      <c r="H2405" s="12" t="s">
        <v>57</v>
      </c>
      <c r="I2405" s="12" t="s">
        <v>60</v>
      </c>
      <c r="J2405" s="12">
        <v>359</v>
      </c>
      <c r="K2405" s="12">
        <v>513.37</v>
      </c>
      <c r="L2405" s="10"/>
    </row>
    <row r="2406" spans="1:12" ht="18" customHeight="1" x14ac:dyDescent="0.2">
      <c r="A2406" s="12" t="s">
        <v>59</v>
      </c>
      <c r="B2406" s="12">
        <v>2023</v>
      </c>
      <c r="C2406" s="12" t="s">
        <v>4</v>
      </c>
      <c r="D2406" s="12" t="s">
        <v>53</v>
      </c>
      <c r="E2406" s="12" t="s">
        <v>54</v>
      </c>
      <c r="F2406" s="12" t="s">
        <v>55</v>
      </c>
      <c r="G2406" s="12" t="s">
        <v>56</v>
      </c>
      <c r="H2406" s="12" t="s">
        <v>57</v>
      </c>
      <c r="I2406" s="12" t="s">
        <v>60</v>
      </c>
      <c r="J2406" s="12">
        <v>752</v>
      </c>
      <c r="K2406" s="12">
        <v>1075.3600000000001</v>
      </c>
      <c r="L2406" s="10"/>
    </row>
    <row r="2407" spans="1:12" ht="18" customHeight="1" x14ac:dyDescent="0.2">
      <c r="A2407" s="12" t="s">
        <v>52</v>
      </c>
      <c r="B2407" s="12">
        <v>2023</v>
      </c>
      <c r="C2407" s="12" t="s">
        <v>10</v>
      </c>
      <c r="D2407" s="12" t="s">
        <v>53</v>
      </c>
      <c r="E2407" s="12" t="s">
        <v>54</v>
      </c>
      <c r="F2407" s="12" t="s">
        <v>55</v>
      </c>
      <c r="G2407" s="12" t="s">
        <v>56</v>
      </c>
      <c r="H2407" s="12" t="s">
        <v>57</v>
      </c>
      <c r="I2407" s="12" t="s">
        <v>60</v>
      </c>
      <c r="J2407" s="12">
        <v>326</v>
      </c>
      <c r="K2407" s="12">
        <v>498.78</v>
      </c>
      <c r="L2407" s="10"/>
    </row>
    <row r="2408" spans="1:12" ht="18" customHeight="1" x14ac:dyDescent="0.2">
      <c r="A2408" s="12" t="s">
        <v>61</v>
      </c>
      <c r="B2408" s="12">
        <v>2023</v>
      </c>
      <c r="C2408" s="12" t="s">
        <v>10</v>
      </c>
      <c r="D2408" s="12" t="s">
        <v>53</v>
      </c>
      <c r="E2408" s="12" t="s">
        <v>54</v>
      </c>
      <c r="F2408" s="12" t="s">
        <v>55</v>
      </c>
      <c r="G2408" s="12" t="s">
        <v>56</v>
      </c>
      <c r="H2408" s="12" t="s">
        <v>57</v>
      </c>
      <c r="I2408" s="12" t="s">
        <v>60</v>
      </c>
      <c r="J2408" s="12">
        <v>328</v>
      </c>
      <c r="K2408" s="12">
        <v>469.03999999999996</v>
      </c>
      <c r="L2408" s="10"/>
    </row>
    <row r="2409" spans="1:12" ht="18" customHeight="1" x14ac:dyDescent="0.2">
      <c r="A2409" s="12" t="s">
        <v>59</v>
      </c>
      <c r="B2409" s="12">
        <v>2023</v>
      </c>
      <c r="C2409" s="12" t="s">
        <v>10</v>
      </c>
      <c r="D2409" s="12" t="s">
        <v>53</v>
      </c>
      <c r="E2409" s="12" t="s">
        <v>54</v>
      </c>
      <c r="F2409" s="12" t="s">
        <v>55</v>
      </c>
      <c r="G2409" s="12" t="s">
        <v>56</v>
      </c>
      <c r="H2409" s="12" t="s">
        <v>57</v>
      </c>
      <c r="I2409" s="12" t="s">
        <v>60</v>
      </c>
      <c r="J2409" s="12">
        <v>298</v>
      </c>
      <c r="K2409" s="12">
        <v>426.14</v>
      </c>
      <c r="L2409" s="10"/>
    </row>
    <row r="2410" spans="1:12" ht="18" customHeight="1" x14ac:dyDescent="0.2">
      <c r="A2410" s="12" t="s">
        <v>61</v>
      </c>
      <c r="B2410" s="12">
        <v>2023</v>
      </c>
      <c r="C2410" s="12" t="s">
        <v>10</v>
      </c>
      <c r="D2410" s="12" t="s">
        <v>53</v>
      </c>
      <c r="E2410" s="12" t="s">
        <v>54</v>
      </c>
      <c r="F2410" s="12" t="s">
        <v>55</v>
      </c>
      <c r="G2410" s="12" t="s">
        <v>56</v>
      </c>
      <c r="H2410" s="12" t="s">
        <v>57</v>
      </c>
      <c r="I2410" s="12" t="s">
        <v>60</v>
      </c>
      <c r="J2410" s="12">
        <v>662</v>
      </c>
      <c r="K2410" s="12">
        <v>946.66</v>
      </c>
      <c r="L2410" s="10"/>
    </row>
    <row r="2411" spans="1:12" ht="18" customHeight="1" x14ac:dyDescent="0.2">
      <c r="A2411" s="12" t="s">
        <v>61</v>
      </c>
      <c r="B2411" s="12">
        <v>2023</v>
      </c>
      <c r="C2411" s="12" t="s">
        <v>10</v>
      </c>
      <c r="D2411" s="12" t="s">
        <v>53</v>
      </c>
      <c r="E2411" s="12" t="s">
        <v>54</v>
      </c>
      <c r="F2411" s="12" t="s">
        <v>55</v>
      </c>
      <c r="G2411" s="12" t="s">
        <v>56</v>
      </c>
      <c r="H2411" s="12" t="s">
        <v>57</v>
      </c>
      <c r="I2411" s="12" t="s">
        <v>60</v>
      </c>
      <c r="J2411" s="12">
        <v>748</v>
      </c>
      <c r="K2411" s="12">
        <v>1069.6399999999999</v>
      </c>
      <c r="L2411" s="10"/>
    </row>
    <row r="2412" spans="1:12" ht="18" customHeight="1" x14ac:dyDescent="0.2">
      <c r="A2412" s="12" t="s">
        <v>61</v>
      </c>
      <c r="B2412" s="12">
        <v>2023</v>
      </c>
      <c r="C2412" s="12" t="s">
        <v>10</v>
      </c>
      <c r="D2412" s="12" t="s">
        <v>53</v>
      </c>
      <c r="E2412" s="12" t="s">
        <v>54</v>
      </c>
      <c r="F2412" s="12" t="s">
        <v>55</v>
      </c>
      <c r="G2412" s="12" t="s">
        <v>56</v>
      </c>
      <c r="H2412" s="12" t="s">
        <v>57</v>
      </c>
      <c r="I2412" s="12" t="s">
        <v>60</v>
      </c>
      <c r="J2412" s="12">
        <v>327</v>
      </c>
      <c r="K2412" s="12">
        <v>467.61</v>
      </c>
      <c r="L2412" s="10"/>
    </row>
    <row r="2413" spans="1:12" ht="18" customHeight="1" x14ac:dyDescent="0.2">
      <c r="A2413" s="12" t="s">
        <v>61</v>
      </c>
      <c r="B2413" s="12">
        <v>2023</v>
      </c>
      <c r="C2413" s="12" t="s">
        <v>10</v>
      </c>
      <c r="D2413" s="12" t="s">
        <v>53</v>
      </c>
      <c r="E2413" s="12" t="s">
        <v>54</v>
      </c>
      <c r="F2413" s="12" t="s">
        <v>55</v>
      </c>
      <c r="G2413" s="12" t="s">
        <v>56</v>
      </c>
      <c r="H2413" s="12" t="s">
        <v>57</v>
      </c>
      <c r="I2413" s="12" t="s">
        <v>60</v>
      </c>
      <c r="J2413" s="12">
        <v>788</v>
      </c>
      <c r="K2413" s="12">
        <v>526.24</v>
      </c>
      <c r="L2413" s="10"/>
    </row>
    <row r="2414" spans="1:12" ht="18" customHeight="1" x14ac:dyDescent="0.2">
      <c r="A2414" s="12" t="s">
        <v>59</v>
      </c>
      <c r="B2414" s="12">
        <v>2023</v>
      </c>
      <c r="C2414" s="12" t="s">
        <v>10</v>
      </c>
      <c r="D2414" s="12" t="s">
        <v>53</v>
      </c>
      <c r="E2414" s="12" t="s">
        <v>54</v>
      </c>
      <c r="F2414" s="12" t="s">
        <v>55</v>
      </c>
      <c r="G2414" s="12" t="s">
        <v>56</v>
      </c>
      <c r="H2414" s="12" t="s">
        <v>57</v>
      </c>
      <c r="I2414" s="12" t="s">
        <v>60</v>
      </c>
      <c r="J2414" s="12">
        <v>325</v>
      </c>
      <c r="K2414" s="12">
        <v>464.75</v>
      </c>
      <c r="L2414" s="10"/>
    </row>
    <row r="2415" spans="1:12" ht="18" customHeight="1" x14ac:dyDescent="0.2">
      <c r="A2415" s="12" t="s">
        <v>61</v>
      </c>
      <c r="B2415" s="12">
        <v>2023</v>
      </c>
      <c r="C2415" s="12" t="s">
        <v>10</v>
      </c>
      <c r="D2415" s="12" t="s">
        <v>53</v>
      </c>
      <c r="E2415" s="12" t="s">
        <v>54</v>
      </c>
      <c r="F2415" s="12" t="s">
        <v>55</v>
      </c>
      <c r="G2415" s="12" t="s">
        <v>56</v>
      </c>
      <c r="H2415" s="12" t="s">
        <v>57</v>
      </c>
      <c r="I2415" s="12" t="s">
        <v>60</v>
      </c>
      <c r="J2415" s="12">
        <v>301</v>
      </c>
      <c r="K2415" s="12">
        <v>430.43</v>
      </c>
      <c r="L2415" s="10"/>
    </row>
    <row r="2416" spans="1:12" ht="18" customHeight="1" x14ac:dyDescent="0.2">
      <c r="A2416" s="12" t="s">
        <v>52</v>
      </c>
      <c r="B2416" s="12">
        <v>2023</v>
      </c>
      <c r="C2416" s="12" t="s">
        <v>10</v>
      </c>
      <c r="D2416" s="12" t="s">
        <v>53</v>
      </c>
      <c r="E2416" s="12" t="s">
        <v>54</v>
      </c>
      <c r="F2416" s="12" t="s">
        <v>55</v>
      </c>
      <c r="G2416" s="12" t="s">
        <v>56</v>
      </c>
      <c r="H2416" s="12" t="s">
        <v>57</v>
      </c>
      <c r="I2416" s="12" t="s">
        <v>60</v>
      </c>
      <c r="J2416" s="12">
        <v>757</v>
      </c>
      <c r="K2416" s="12">
        <v>1082.51</v>
      </c>
      <c r="L2416" s="10"/>
    </row>
    <row r="2417" spans="1:12" ht="18" customHeight="1" x14ac:dyDescent="0.2">
      <c r="A2417" s="12" t="s">
        <v>61</v>
      </c>
      <c r="B2417" s="12">
        <v>2023</v>
      </c>
      <c r="C2417" s="12" t="s">
        <v>9</v>
      </c>
      <c r="D2417" s="12" t="s">
        <v>53</v>
      </c>
      <c r="E2417" s="12" t="s">
        <v>54</v>
      </c>
      <c r="F2417" s="12" t="s">
        <v>55</v>
      </c>
      <c r="G2417" s="12" t="s">
        <v>56</v>
      </c>
      <c r="H2417" s="12" t="s">
        <v>57</v>
      </c>
      <c r="I2417" s="12" t="s">
        <v>60</v>
      </c>
      <c r="J2417" s="12">
        <v>332</v>
      </c>
      <c r="K2417" s="12">
        <v>507.96000000000004</v>
      </c>
      <c r="L2417" s="10"/>
    </row>
    <row r="2418" spans="1:12" ht="18" customHeight="1" x14ac:dyDescent="0.2">
      <c r="A2418" s="12" t="s">
        <v>59</v>
      </c>
      <c r="B2418" s="12">
        <v>2023</v>
      </c>
      <c r="C2418" s="12" t="s">
        <v>9</v>
      </c>
      <c r="D2418" s="12" t="s">
        <v>53</v>
      </c>
      <c r="E2418" s="12" t="s">
        <v>54</v>
      </c>
      <c r="F2418" s="12" t="s">
        <v>55</v>
      </c>
      <c r="G2418" s="12" t="s">
        <v>56</v>
      </c>
      <c r="H2418" s="12" t="s">
        <v>57</v>
      </c>
      <c r="I2418" s="12" t="s">
        <v>60</v>
      </c>
      <c r="J2418" s="12">
        <v>302</v>
      </c>
      <c r="K2418" s="12">
        <v>431.86</v>
      </c>
      <c r="L2418" s="10"/>
    </row>
    <row r="2419" spans="1:12" ht="18" customHeight="1" x14ac:dyDescent="0.2">
      <c r="A2419" s="12" t="s">
        <v>52</v>
      </c>
      <c r="B2419" s="12">
        <v>2023</v>
      </c>
      <c r="C2419" s="12" t="s">
        <v>9</v>
      </c>
      <c r="D2419" s="12" t="s">
        <v>53</v>
      </c>
      <c r="E2419" s="12" t="s">
        <v>54</v>
      </c>
      <c r="F2419" s="12" t="s">
        <v>55</v>
      </c>
      <c r="G2419" s="12" t="s">
        <v>56</v>
      </c>
      <c r="H2419" s="12" t="s">
        <v>57</v>
      </c>
      <c r="I2419" s="12" t="s">
        <v>60</v>
      </c>
      <c r="J2419" s="12">
        <v>334</v>
      </c>
      <c r="K2419" s="12">
        <v>477.62</v>
      </c>
      <c r="L2419" s="10"/>
    </row>
    <row r="2420" spans="1:12" ht="18" customHeight="1" x14ac:dyDescent="0.2">
      <c r="A2420" s="12" t="s">
        <v>63</v>
      </c>
      <c r="B2420" s="12">
        <v>2023</v>
      </c>
      <c r="C2420" s="12" t="s">
        <v>9</v>
      </c>
      <c r="D2420" s="12" t="s">
        <v>53</v>
      </c>
      <c r="E2420" s="12" t="s">
        <v>54</v>
      </c>
      <c r="F2420" s="12" t="s">
        <v>55</v>
      </c>
      <c r="G2420" s="12" t="s">
        <v>56</v>
      </c>
      <c r="H2420" s="12" t="s">
        <v>57</v>
      </c>
      <c r="I2420" s="12" t="s">
        <v>60</v>
      </c>
      <c r="J2420" s="12">
        <v>304</v>
      </c>
      <c r="K2420" s="12">
        <v>434.72</v>
      </c>
      <c r="L2420" s="10"/>
    </row>
    <row r="2421" spans="1:12" ht="18" customHeight="1" x14ac:dyDescent="0.2">
      <c r="A2421" s="12" t="s">
        <v>59</v>
      </c>
      <c r="B2421" s="12">
        <v>2023</v>
      </c>
      <c r="C2421" s="12" t="s">
        <v>9</v>
      </c>
      <c r="D2421" s="12" t="s">
        <v>53</v>
      </c>
      <c r="E2421" s="12" t="s">
        <v>54</v>
      </c>
      <c r="F2421" s="12" t="s">
        <v>55</v>
      </c>
      <c r="G2421" s="12" t="s">
        <v>56</v>
      </c>
      <c r="H2421" s="12" t="s">
        <v>57</v>
      </c>
      <c r="I2421" s="12" t="s">
        <v>60</v>
      </c>
      <c r="J2421" s="12">
        <v>661</v>
      </c>
      <c r="K2421" s="12">
        <v>945.23</v>
      </c>
      <c r="L2421" s="10"/>
    </row>
    <row r="2422" spans="1:12" ht="18" customHeight="1" x14ac:dyDescent="0.2">
      <c r="A2422" s="12" t="s">
        <v>52</v>
      </c>
      <c r="B2422" s="12">
        <v>2023</v>
      </c>
      <c r="C2422" s="12" t="s">
        <v>9</v>
      </c>
      <c r="D2422" s="12" t="s">
        <v>53</v>
      </c>
      <c r="E2422" s="12" t="s">
        <v>54</v>
      </c>
      <c r="F2422" s="12" t="s">
        <v>55</v>
      </c>
      <c r="G2422" s="12" t="s">
        <v>56</v>
      </c>
      <c r="H2422" s="12" t="s">
        <v>57</v>
      </c>
      <c r="I2422" s="12" t="s">
        <v>60</v>
      </c>
      <c r="J2422" s="12">
        <v>747</v>
      </c>
      <c r="K2422" s="12">
        <v>1068.21</v>
      </c>
      <c r="L2422" s="10"/>
    </row>
    <row r="2423" spans="1:12" ht="18" customHeight="1" x14ac:dyDescent="0.2">
      <c r="A2423" s="12" t="s">
        <v>52</v>
      </c>
      <c r="B2423" s="12">
        <v>2023</v>
      </c>
      <c r="C2423" s="12" t="s">
        <v>9</v>
      </c>
      <c r="D2423" s="12" t="s">
        <v>53</v>
      </c>
      <c r="E2423" s="12" t="s">
        <v>54</v>
      </c>
      <c r="F2423" s="12" t="s">
        <v>55</v>
      </c>
      <c r="G2423" s="12" t="s">
        <v>56</v>
      </c>
      <c r="H2423" s="12" t="s">
        <v>57</v>
      </c>
      <c r="I2423" s="12" t="s">
        <v>60</v>
      </c>
      <c r="J2423" s="12">
        <v>333</v>
      </c>
      <c r="K2423" s="12">
        <v>476.19</v>
      </c>
      <c r="L2423" s="10"/>
    </row>
    <row r="2424" spans="1:12" ht="18" customHeight="1" x14ac:dyDescent="0.2">
      <c r="A2424" s="12" t="s">
        <v>59</v>
      </c>
      <c r="B2424" s="12">
        <v>2023</v>
      </c>
      <c r="C2424" s="12" t="s">
        <v>9</v>
      </c>
      <c r="D2424" s="12" t="s">
        <v>53</v>
      </c>
      <c r="E2424" s="12" t="s">
        <v>54</v>
      </c>
      <c r="F2424" s="12" t="s">
        <v>55</v>
      </c>
      <c r="G2424" s="12" t="s">
        <v>56</v>
      </c>
      <c r="H2424" s="12" t="s">
        <v>57</v>
      </c>
      <c r="I2424" s="12" t="s">
        <v>60</v>
      </c>
      <c r="J2424" s="12">
        <v>787</v>
      </c>
      <c r="K2424" s="12">
        <v>526.24</v>
      </c>
      <c r="L2424" s="10"/>
    </row>
    <row r="2425" spans="1:12" ht="18" customHeight="1" x14ac:dyDescent="0.2">
      <c r="A2425" s="12" t="s">
        <v>63</v>
      </c>
      <c r="B2425" s="12">
        <v>2023</v>
      </c>
      <c r="C2425" s="12" t="s">
        <v>9</v>
      </c>
      <c r="D2425" s="12" t="s">
        <v>53</v>
      </c>
      <c r="E2425" s="12" t="s">
        <v>54</v>
      </c>
      <c r="F2425" s="12" t="s">
        <v>55</v>
      </c>
      <c r="G2425" s="12" t="s">
        <v>56</v>
      </c>
      <c r="H2425" s="12" t="s">
        <v>57</v>
      </c>
      <c r="I2425" s="12" t="s">
        <v>60</v>
      </c>
      <c r="J2425" s="12">
        <v>331</v>
      </c>
      <c r="K2425" s="12">
        <v>473.33</v>
      </c>
      <c r="L2425" s="10"/>
    </row>
    <row r="2426" spans="1:12" ht="18" customHeight="1" x14ac:dyDescent="0.2">
      <c r="A2426" s="12" t="s">
        <v>52</v>
      </c>
      <c r="B2426" s="12">
        <v>2023</v>
      </c>
      <c r="C2426" s="12" t="s">
        <v>9</v>
      </c>
      <c r="D2426" s="12" t="s">
        <v>53</v>
      </c>
      <c r="E2426" s="12" t="s">
        <v>54</v>
      </c>
      <c r="F2426" s="12" t="s">
        <v>55</v>
      </c>
      <c r="G2426" s="12" t="s">
        <v>56</v>
      </c>
      <c r="H2426" s="12" t="s">
        <v>57</v>
      </c>
      <c r="I2426" s="12" t="s">
        <v>60</v>
      </c>
      <c r="J2426" s="12">
        <v>307</v>
      </c>
      <c r="K2426" s="12">
        <v>439.01</v>
      </c>
      <c r="L2426" s="10"/>
    </row>
    <row r="2427" spans="1:12" ht="18" customHeight="1" x14ac:dyDescent="0.2">
      <c r="A2427" s="12" t="s">
        <v>59</v>
      </c>
      <c r="B2427" s="12">
        <v>2023</v>
      </c>
      <c r="C2427" s="12" t="s">
        <v>9</v>
      </c>
      <c r="D2427" s="12" t="s">
        <v>53</v>
      </c>
      <c r="E2427" s="12" t="s">
        <v>54</v>
      </c>
      <c r="F2427" s="12" t="s">
        <v>55</v>
      </c>
      <c r="G2427" s="12" t="s">
        <v>56</v>
      </c>
      <c r="H2427" s="12" t="s">
        <v>57</v>
      </c>
      <c r="I2427" s="12" t="s">
        <v>60</v>
      </c>
      <c r="J2427" s="12">
        <v>329</v>
      </c>
      <c r="K2427" s="12">
        <v>470.47</v>
      </c>
      <c r="L2427" s="10"/>
    </row>
    <row r="2428" spans="1:12" ht="18" customHeight="1" x14ac:dyDescent="0.2">
      <c r="A2428" s="12" t="s">
        <v>61</v>
      </c>
      <c r="B2428" s="12">
        <v>2023</v>
      </c>
      <c r="C2428" s="12" t="s">
        <v>9</v>
      </c>
      <c r="D2428" s="12" t="s">
        <v>53</v>
      </c>
      <c r="E2428" s="12" t="s">
        <v>54</v>
      </c>
      <c r="F2428" s="12" t="s">
        <v>55</v>
      </c>
      <c r="G2428" s="12" t="s">
        <v>56</v>
      </c>
      <c r="H2428" s="12" t="s">
        <v>57</v>
      </c>
      <c r="I2428" s="12" t="s">
        <v>60</v>
      </c>
      <c r="J2428" s="12">
        <v>756</v>
      </c>
      <c r="K2428" s="12">
        <v>1081.08</v>
      </c>
      <c r="L2428" s="10"/>
    </row>
    <row r="2429" spans="1:12" ht="18" customHeight="1" x14ac:dyDescent="0.2">
      <c r="A2429" s="12" t="s">
        <v>59</v>
      </c>
      <c r="B2429" s="12">
        <v>2023</v>
      </c>
      <c r="C2429" s="12" t="s">
        <v>8</v>
      </c>
      <c r="D2429" s="12" t="s">
        <v>53</v>
      </c>
      <c r="E2429" s="12" t="s">
        <v>54</v>
      </c>
      <c r="F2429" s="12" t="s">
        <v>55</v>
      </c>
      <c r="G2429" s="12" t="s">
        <v>56</v>
      </c>
      <c r="H2429" s="12" t="s">
        <v>57</v>
      </c>
      <c r="I2429" s="12" t="s">
        <v>60</v>
      </c>
      <c r="J2429" s="12">
        <v>338</v>
      </c>
      <c r="K2429" s="12">
        <v>517.14</v>
      </c>
      <c r="L2429" s="10"/>
    </row>
    <row r="2430" spans="1:12" ht="18" customHeight="1" x14ac:dyDescent="0.2">
      <c r="A2430" s="12" t="s">
        <v>59</v>
      </c>
      <c r="B2430" s="12">
        <v>2023</v>
      </c>
      <c r="C2430" s="12" t="s">
        <v>8</v>
      </c>
      <c r="D2430" s="12" t="s">
        <v>53</v>
      </c>
      <c r="E2430" s="12" t="s">
        <v>54</v>
      </c>
      <c r="F2430" s="12" t="s">
        <v>55</v>
      </c>
      <c r="G2430" s="12" t="s">
        <v>56</v>
      </c>
      <c r="H2430" s="12" t="s">
        <v>57</v>
      </c>
      <c r="I2430" s="12" t="s">
        <v>60</v>
      </c>
      <c r="J2430" s="12">
        <v>308</v>
      </c>
      <c r="K2430" s="12">
        <v>440.44</v>
      </c>
      <c r="L2430" s="10"/>
    </row>
    <row r="2431" spans="1:12" ht="18" customHeight="1" x14ac:dyDescent="0.2">
      <c r="A2431" s="12" t="s">
        <v>63</v>
      </c>
      <c r="B2431" s="12">
        <v>2023</v>
      </c>
      <c r="C2431" s="12" t="s">
        <v>8</v>
      </c>
      <c r="D2431" s="12" t="s">
        <v>53</v>
      </c>
      <c r="E2431" s="12" t="s">
        <v>54</v>
      </c>
      <c r="F2431" s="12" t="s">
        <v>55</v>
      </c>
      <c r="G2431" s="12" t="s">
        <v>56</v>
      </c>
      <c r="H2431" s="12" t="s">
        <v>57</v>
      </c>
      <c r="I2431" s="12" t="s">
        <v>60</v>
      </c>
      <c r="J2431" s="12">
        <v>310</v>
      </c>
      <c r="K2431" s="12">
        <v>443.3</v>
      </c>
      <c r="L2431" s="10"/>
    </row>
    <row r="2432" spans="1:12" ht="18" customHeight="1" x14ac:dyDescent="0.2">
      <c r="A2432" s="12" t="s">
        <v>52</v>
      </c>
      <c r="B2432" s="12">
        <v>2023</v>
      </c>
      <c r="C2432" s="12" t="s">
        <v>8</v>
      </c>
      <c r="D2432" s="12" t="s">
        <v>53</v>
      </c>
      <c r="E2432" s="12" t="s">
        <v>54</v>
      </c>
      <c r="F2432" s="12" t="s">
        <v>55</v>
      </c>
      <c r="G2432" s="12" t="s">
        <v>56</v>
      </c>
      <c r="H2432" s="12" t="s">
        <v>57</v>
      </c>
      <c r="I2432" s="12" t="s">
        <v>60</v>
      </c>
      <c r="J2432" s="12">
        <v>660</v>
      </c>
      <c r="K2432" s="12">
        <v>943.8</v>
      </c>
      <c r="L2432" s="10"/>
    </row>
    <row r="2433" spans="1:12" ht="18" customHeight="1" x14ac:dyDescent="0.2">
      <c r="A2433" s="12" t="s">
        <v>61</v>
      </c>
      <c r="B2433" s="12">
        <v>2023</v>
      </c>
      <c r="C2433" s="12" t="s">
        <v>8</v>
      </c>
      <c r="D2433" s="12" t="s">
        <v>53</v>
      </c>
      <c r="E2433" s="12" t="s">
        <v>54</v>
      </c>
      <c r="F2433" s="12" t="s">
        <v>55</v>
      </c>
      <c r="G2433" s="12" t="s">
        <v>56</v>
      </c>
      <c r="H2433" s="12" t="s">
        <v>57</v>
      </c>
      <c r="I2433" s="12" t="s">
        <v>60</v>
      </c>
      <c r="J2433" s="12">
        <v>746</v>
      </c>
      <c r="K2433" s="12">
        <v>1066.78</v>
      </c>
      <c r="L2433" s="10"/>
    </row>
    <row r="2434" spans="1:12" ht="18" customHeight="1" x14ac:dyDescent="0.2">
      <c r="A2434" s="12" t="s">
        <v>61</v>
      </c>
      <c r="B2434" s="12">
        <v>2023</v>
      </c>
      <c r="C2434" s="12" t="s">
        <v>8</v>
      </c>
      <c r="D2434" s="12" t="s">
        <v>53</v>
      </c>
      <c r="E2434" s="12" t="s">
        <v>54</v>
      </c>
      <c r="F2434" s="12" t="s">
        <v>55</v>
      </c>
      <c r="G2434" s="12" t="s">
        <v>56</v>
      </c>
      <c r="H2434" s="12" t="s">
        <v>57</v>
      </c>
      <c r="I2434" s="12" t="s">
        <v>60</v>
      </c>
      <c r="J2434" s="12">
        <v>339</v>
      </c>
      <c r="K2434" s="12">
        <v>484.77</v>
      </c>
      <c r="L2434" s="10"/>
    </row>
    <row r="2435" spans="1:12" ht="18" customHeight="1" x14ac:dyDescent="0.2">
      <c r="A2435" s="12" t="s">
        <v>52</v>
      </c>
      <c r="B2435" s="12">
        <v>2023</v>
      </c>
      <c r="C2435" s="12" t="s">
        <v>8</v>
      </c>
      <c r="D2435" s="12" t="s">
        <v>53</v>
      </c>
      <c r="E2435" s="12" t="s">
        <v>54</v>
      </c>
      <c r="F2435" s="12" t="s">
        <v>55</v>
      </c>
      <c r="G2435" s="12" t="s">
        <v>56</v>
      </c>
      <c r="H2435" s="12" t="s">
        <v>57</v>
      </c>
      <c r="I2435" s="12" t="s">
        <v>60</v>
      </c>
      <c r="J2435" s="12">
        <v>786</v>
      </c>
      <c r="K2435" s="12">
        <v>526.24</v>
      </c>
      <c r="L2435" s="10"/>
    </row>
    <row r="2436" spans="1:12" ht="18" customHeight="1" x14ac:dyDescent="0.2">
      <c r="A2436" s="12" t="s">
        <v>63</v>
      </c>
      <c r="B2436" s="12">
        <v>2023</v>
      </c>
      <c r="C2436" s="12" t="s">
        <v>8</v>
      </c>
      <c r="D2436" s="12" t="s">
        <v>53</v>
      </c>
      <c r="E2436" s="12" t="s">
        <v>54</v>
      </c>
      <c r="F2436" s="12" t="s">
        <v>55</v>
      </c>
      <c r="G2436" s="12" t="s">
        <v>56</v>
      </c>
      <c r="H2436" s="12" t="s">
        <v>57</v>
      </c>
      <c r="I2436" s="12" t="s">
        <v>60</v>
      </c>
      <c r="J2436" s="12">
        <v>337</v>
      </c>
      <c r="K2436" s="12">
        <v>481.90999999999997</v>
      </c>
      <c r="L2436" s="10"/>
    </row>
    <row r="2437" spans="1:12" ht="18" customHeight="1" x14ac:dyDescent="0.2">
      <c r="A2437" s="12" t="s">
        <v>59</v>
      </c>
      <c r="B2437" s="12">
        <v>2023</v>
      </c>
      <c r="C2437" s="12" t="s">
        <v>8</v>
      </c>
      <c r="D2437" s="12" t="s">
        <v>53</v>
      </c>
      <c r="E2437" s="12" t="s">
        <v>54</v>
      </c>
      <c r="F2437" s="12" t="s">
        <v>55</v>
      </c>
      <c r="G2437" s="12" t="s">
        <v>56</v>
      </c>
      <c r="H2437" s="12" t="s">
        <v>57</v>
      </c>
      <c r="I2437" s="12" t="s">
        <v>60</v>
      </c>
      <c r="J2437" s="12">
        <v>335</v>
      </c>
      <c r="K2437" s="12">
        <v>479.05</v>
      </c>
      <c r="L2437" s="10"/>
    </row>
    <row r="2438" spans="1:12" ht="18" customHeight="1" x14ac:dyDescent="0.2">
      <c r="A2438" s="12" t="s">
        <v>59</v>
      </c>
      <c r="B2438" s="12">
        <v>2023</v>
      </c>
      <c r="C2438" s="12" t="s">
        <v>8</v>
      </c>
      <c r="D2438" s="12" t="s">
        <v>53</v>
      </c>
      <c r="E2438" s="12" t="s">
        <v>54</v>
      </c>
      <c r="F2438" s="12" t="s">
        <v>55</v>
      </c>
      <c r="G2438" s="12" t="s">
        <v>56</v>
      </c>
      <c r="H2438" s="12" t="s">
        <v>57</v>
      </c>
      <c r="I2438" s="12" t="s">
        <v>60</v>
      </c>
      <c r="J2438" s="12">
        <v>755</v>
      </c>
      <c r="K2438" s="12">
        <v>1079.6500000000001</v>
      </c>
      <c r="L2438" s="10"/>
    </row>
    <row r="2439" spans="1:12" ht="18" customHeight="1" x14ac:dyDescent="0.2">
      <c r="A2439" s="12" t="s">
        <v>59</v>
      </c>
      <c r="B2439" s="12">
        <v>2023</v>
      </c>
      <c r="C2439" s="12" t="s">
        <v>3</v>
      </c>
      <c r="D2439" s="12" t="s">
        <v>65</v>
      </c>
      <c r="E2439" s="12" t="s">
        <v>54</v>
      </c>
      <c r="F2439" s="12" t="s">
        <v>55</v>
      </c>
      <c r="G2439" s="12" t="s">
        <v>56</v>
      </c>
      <c r="H2439" s="12" t="s">
        <v>57</v>
      </c>
      <c r="I2439" s="12" t="s">
        <v>58</v>
      </c>
      <c r="J2439" s="12">
        <v>212</v>
      </c>
      <c r="K2439" s="12">
        <v>303.15999999999997</v>
      </c>
      <c r="L2439" s="10"/>
    </row>
    <row r="2440" spans="1:12" ht="18" customHeight="1" x14ac:dyDescent="0.2">
      <c r="A2440" s="12" t="s">
        <v>52</v>
      </c>
      <c r="B2440" s="12">
        <v>2023</v>
      </c>
      <c r="C2440" s="12" t="s">
        <v>3</v>
      </c>
      <c r="D2440" s="12" t="s">
        <v>65</v>
      </c>
      <c r="E2440" s="12" t="s">
        <v>54</v>
      </c>
      <c r="F2440" s="12" t="s">
        <v>55</v>
      </c>
      <c r="G2440" s="12" t="s">
        <v>56</v>
      </c>
      <c r="H2440" s="12" t="s">
        <v>57</v>
      </c>
      <c r="I2440" s="12" t="s">
        <v>58</v>
      </c>
      <c r="J2440" s="12">
        <v>182</v>
      </c>
      <c r="K2440" s="12">
        <v>260.26</v>
      </c>
      <c r="L2440" s="10"/>
    </row>
    <row r="2441" spans="1:12" ht="18" customHeight="1" x14ac:dyDescent="0.2">
      <c r="A2441" s="12" t="s">
        <v>59</v>
      </c>
      <c r="B2441" s="12">
        <v>2023</v>
      </c>
      <c r="C2441" s="12" t="s">
        <v>3</v>
      </c>
      <c r="D2441" s="12" t="s">
        <v>65</v>
      </c>
      <c r="E2441" s="12" t="s">
        <v>54</v>
      </c>
      <c r="F2441" s="12" t="s">
        <v>55</v>
      </c>
      <c r="G2441" s="12" t="s">
        <v>56</v>
      </c>
      <c r="H2441" s="12" t="s">
        <v>57</v>
      </c>
      <c r="I2441" s="12" t="s">
        <v>58</v>
      </c>
      <c r="J2441" s="12">
        <v>184</v>
      </c>
      <c r="K2441" s="12">
        <v>526.24</v>
      </c>
      <c r="L2441" s="10"/>
    </row>
    <row r="2442" spans="1:12" ht="18" customHeight="1" x14ac:dyDescent="0.2">
      <c r="A2442" s="12" t="s">
        <v>59</v>
      </c>
      <c r="B2442" s="12">
        <v>2023</v>
      </c>
      <c r="C2442" s="12" t="s">
        <v>3</v>
      </c>
      <c r="D2442" s="12" t="s">
        <v>65</v>
      </c>
      <c r="E2442" s="12" t="s">
        <v>54</v>
      </c>
      <c r="F2442" s="12" t="s">
        <v>55</v>
      </c>
      <c r="G2442" s="12" t="s">
        <v>56</v>
      </c>
      <c r="H2442" s="12" t="s">
        <v>57</v>
      </c>
      <c r="I2442" s="12" t="s">
        <v>58</v>
      </c>
      <c r="J2442" s="12">
        <v>968</v>
      </c>
      <c r="K2442" s="12">
        <v>1384.24</v>
      </c>
      <c r="L2442" s="10"/>
    </row>
    <row r="2443" spans="1:12" ht="18" customHeight="1" x14ac:dyDescent="0.2">
      <c r="A2443" s="12" t="s">
        <v>63</v>
      </c>
      <c r="B2443" s="12">
        <v>2023</v>
      </c>
      <c r="C2443" s="12" t="s">
        <v>3</v>
      </c>
      <c r="D2443" s="12" t="s">
        <v>65</v>
      </c>
      <c r="E2443" s="12" t="s">
        <v>54</v>
      </c>
      <c r="F2443" s="12" t="s">
        <v>55</v>
      </c>
      <c r="G2443" s="12" t="s">
        <v>56</v>
      </c>
      <c r="H2443" s="12" t="s">
        <v>57</v>
      </c>
      <c r="I2443" s="12" t="s">
        <v>58</v>
      </c>
      <c r="J2443" s="12">
        <v>186</v>
      </c>
      <c r="K2443" s="12">
        <v>265.98</v>
      </c>
      <c r="L2443" s="10"/>
    </row>
    <row r="2444" spans="1:12" ht="18" customHeight="1" x14ac:dyDescent="0.2">
      <c r="A2444" s="12" t="s">
        <v>63</v>
      </c>
      <c r="B2444" s="12">
        <v>2023</v>
      </c>
      <c r="C2444" s="12" t="s">
        <v>3</v>
      </c>
      <c r="D2444" s="12" t="s">
        <v>65</v>
      </c>
      <c r="E2444" s="12" t="s">
        <v>54</v>
      </c>
      <c r="F2444" s="12" t="s">
        <v>55</v>
      </c>
      <c r="G2444" s="12" t="s">
        <v>56</v>
      </c>
      <c r="H2444" s="12" t="s">
        <v>57</v>
      </c>
      <c r="I2444" s="12" t="s">
        <v>58</v>
      </c>
      <c r="J2444" s="12">
        <v>213</v>
      </c>
      <c r="K2444" s="12">
        <v>304.59000000000003</v>
      </c>
      <c r="L2444" s="10"/>
    </row>
    <row r="2445" spans="1:12" ht="18" customHeight="1" x14ac:dyDescent="0.2">
      <c r="A2445" s="12" t="s">
        <v>59</v>
      </c>
      <c r="B2445" s="12">
        <v>2023</v>
      </c>
      <c r="C2445" s="12" t="s">
        <v>3</v>
      </c>
      <c r="D2445" s="12" t="s">
        <v>65</v>
      </c>
      <c r="E2445" s="12" t="s">
        <v>54</v>
      </c>
      <c r="F2445" s="12" t="s">
        <v>55</v>
      </c>
      <c r="G2445" s="12" t="s">
        <v>56</v>
      </c>
      <c r="H2445" s="12" t="s">
        <v>57</v>
      </c>
      <c r="I2445" s="12" t="s">
        <v>58</v>
      </c>
      <c r="J2445" s="12">
        <v>183</v>
      </c>
      <c r="K2445" s="12">
        <v>261.69</v>
      </c>
      <c r="L2445" s="10"/>
    </row>
    <row r="2446" spans="1:12" ht="18" customHeight="1" x14ac:dyDescent="0.2">
      <c r="A2446" s="12" t="s">
        <v>59</v>
      </c>
      <c r="B2446" s="12">
        <v>2023</v>
      </c>
      <c r="C2446" s="12" t="s">
        <v>3</v>
      </c>
      <c r="D2446" s="12" t="s">
        <v>65</v>
      </c>
      <c r="E2446" s="12" t="s">
        <v>54</v>
      </c>
      <c r="F2446" s="12" t="s">
        <v>55</v>
      </c>
      <c r="G2446" s="12" t="s">
        <v>56</v>
      </c>
      <c r="H2446" s="12" t="s">
        <v>57</v>
      </c>
      <c r="I2446" s="12" t="s">
        <v>58</v>
      </c>
      <c r="J2446" s="12">
        <v>749</v>
      </c>
      <c r="K2446" s="12">
        <v>1071.07</v>
      </c>
      <c r="L2446" s="10"/>
    </row>
    <row r="2447" spans="1:12" ht="18" customHeight="1" x14ac:dyDescent="0.2">
      <c r="A2447" s="12" t="s">
        <v>52</v>
      </c>
      <c r="B2447" s="12">
        <v>2023</v>
      </c>
      <c r="C2447" s="12" t="s">
        <v>3</v>
      </c>
      <c r="D2447" s="12" t="s">
        <v>65</v>
      </c>
      <c r="E2447" s="12" t="s">
        <v>54</v>
      </c>
      <c r="F2447" s="12" t="s">
        <v>55</v>
      </c>
      <c r="G2447" s="12" t="s">
        <v>56</v>
      </c>
      <c r="H2447" s="12" t="s">
        <v>57</v>
      </c>
      <c r="I2447" s="12" t="s">
        <v>58</v>
      </c>
      <c r="J2447" s="12">
        <v>209</v>
      </c>
      <c r="K2447" s="12">
        <v>298.87</v>
      </c>
      <c r="L2447" s="10"/>
    </row>
    <row r="2448" spans="1:12" ht="18" customHeight="1" x14ac:dyDescent="0.2">
      <c r="A2448" s="12" t="s">
        <v>59</v>
      </c>
      <c r="B2448" s="12">
        <v>2023</v>
      </c>
      <c r="C2448" s="12" t="s">
        <v>3</v>
      </c>
      <c r="D2448" s="12" t="s">
        <v>65</v>
      </c>
      <c r="E2448" s="12" t="s">
        <v>54</v>
      </c>
      <c r="F2448" s="12" t="s">
        <v>55</v>
      </c>
      <c r="G2448" s="12" t="s">
        <v>56</v>
      </c>
      <c r="H2448" s="12" t="s">
        <v>57</v>
      </c>
      <c r="I2448" s="12" t="s">
        <v>58</v>
      </c>
      <c r="J2448" s="12">
        <v>185</v>
      </c>
      <c r="K2448" s="12">
        <v>264.55</v>
      </c>
      <c r="L2448" s="10"/>
    </row>
    <row r="2449" spans="1:12" ht="18" customHeight="1" x14ac:dyDescent="0.2">
      <c r="A2449" s="12" t="s">
        <v>59</v>
      </c>
      <c r="B2449" s="12">
        <v>2023</v>
      </c>
      <c r="C2449" s="12" t="s">
        <v>7</v>
      </c>
      <c r="D2449" s="12" t="s">
        <v>65</v>
      </c>
      <c r="E2449" s="12" t="s">
        <v>54</v>
      </c>
      <c r="F2449" s="12" t="s">
        <v>55</v>
      </c>
      <c r="G2449" s="12" t="s">
        <v>56</v>
      </c>
      <c r="H2449" s="12" t="s">
        <v>57</v>
      </c>
      <c r="I2449" s="12" t="s">
        <v>58</v>
      </c>
      <c r="J2449" s="12">
        <v>188</v>
      </c>
      <c r="K2449" s="12">
        <v>268.84000000000003</v>
      </c>
      <c r="L2449" s="10"/>
    </row>
    <row r="2450" spans="1:12" ht="18" customHeight="1" x14ac:dyDescent="0.2">
      <c r="A2450" s="12" t="s">
        <v>52</v>
      </c>
      <c r="B2450" s="12">
        <v>2023</v>
      </c>
      <c r="C2450" s="12" t="s">
        <v>7</v>
      </c>
      <c r="D2450" s="12" t="s">
        <v>65</v>
      </c>
      <c r="E2450" s="12" t="s">
        <v>54</v>
      </c>
      <c r="F2450" s="12" t="s">
        <v>55</v>
      </c>
      <c r="G2450" s="12" t="s">
        <v>56</v>
      </c>
      <c r="H2450" s="12" t="s">
        <v>57</v>
      </c>
      <c r="I2450" s="12" t="s">
        <v>58</v>
      </c>
      <c r="J2450" s="12">
        <v>164</v>
      </c>
      <c r="K2450" s="12">
        <v>234.51999999999998</v>
      </c>
      <c r="L2450" s="10"/>
    </row>
    <row r="2451" spans="1:12" ht="18" customHeight="1" x14ac:dyDescent="0.2">
      <c r="A2451" s="12" t="s">
        <v>61</v>
      </c>
      <c r="B2451" s="12">
        <v>2023</v>
      </c>
      <c r="C2451" s="12" t="s">
        <v>7</v>
      </c>
      <c r="D2451" s="12" t="s">
        <v>65</v>
      </c>
      <c r="E2451" s="12" t="s">
        <v>54</v>
      </c>
      <c r="F2451" s="12" t="s">
        <v>55</v>
      </c>
      <c r="G2451" s="12" t="s">
        <v>56</v>
      </c>
      <c r="H2451" s="12" t="s">
        <v>57</v>
      </c>
      <c r="I2451" s="12" t="s">
        <v>58</v>
      </c>
      <c r="J2451" s="12">
        <v>190</v>
      </c>
      <c r="K2451" s="12">
        <v>526.24</v>
      </c>
      <c r="L2451" s="10"/>
    </row>
    <row r="2452" spans="1:12" ht="18" customHeight="1" x14ac:dyDescent="0.2">
      <c r="A2452" s="12" t="s">
        <v>52</v>
      </c>
      <c r="B2452" s="12">
        <v>2023</v>
      </c>
      <c r="C2452" s="12" t="s">
        <v>7</v>
      </c>
      <c r="D2452" s="12" t="s">
        <v>65</v>
      </c>
      <c r="E2452" s="12" t="s">
        <v>54</v>
      </c>
      <c r="F2452" s="12" t="s">
        <v>55</v>
      </c>
      <c r="G2452" s="12" t="s">
        <v>56</v>
      </c>
      <c r="H2452" s="12" t="s">
        <v>57</v>
      </c>
      <c r="I2452" s="12" t="s">
        <v>58</v>
      </c>
      <c r="J2452" s="12">
        <v>160</v>
      </c>
      <c r="K2452" s="12">
        <v>526.24</v>
      </c>
      <c r="L2452" s="10"/>
    </row>
    <row r="2453" spans="1:12" ht="18" customHeight="1" x14ac:dyDescent="0.2">
      <c r="A2453" s="12" t="s">
        <v>59</v>
      </c>
      <c r="B2453" s="12">
        <v>2023</v>
      </c>
      <c r="C2453" s="12" t="s">
        <v>7</v>
      </c>
      <c r="D2453" s="12" t="s">
        <v>65</v>
      </c>
      <c r="E2453" s="12" t="s">
        <v>54</v>
      </c>
      <c r="F2453" s="12" t="s">
        <v>55</v>
      </c>
      <c r="G2453" s="12" t="s">
        <v>56</v>
      </c>
      <c r="H2453" s="12" t="s">
        <v>57</v>
      </c>
      <c r="I2453" s="12" t="s">
        <v>58</v>
      </c>
      <c r="J2453" s="12">
        <v>971</v>
      </c>
      <c r="K2453" s="12">
        <v>1388.53</v>
      </c>
      <c r="L2453" s="10"/>
    </row>
    <row r="2454" spans="1:12" ht="18" customHeight="1" x14ac:dyDescent="0.2">
      <c r="A2454" s="12" t="s">
        <v>52</v>
      </c>
      <c r="B2454" s="12">
        <v>2023</v>
      </c>
      <c r="C2454" s="12" t="s">
        <v>7</v>
      </c>
      <c r="D2454" s="12" t="s">
        <v>65</v>
      </c>
      <c r="E2454" s="12" t="s">
        <v>54</v>
      </c>
      <c r="F2454" s="12" t="s">
        <v>55</v>
      </c>
      <c r="G2454" s="12" t="s">
        <v>56</v>
      </c>
      <c r="H2454" s="12" t="s">
        <v>57</v>
      </c>
      <c r="I2454" s="12" t="s">
        <v>58</v>
      </c>
      <c r="J2454" s="12">
        <v>162</v>
      </c>
      <c r="K2454" s="12">
        <v>231.66</v>
      </c>
      <c r="L2454" s="10"/>
    </row>
    <row r="2455" spans="1:12" ht="18" customHeight="1" x14ac:dyDescent="0.2">
      <c r="A2455" s="12" t="s">
        <v>52</v>
      </c>
      <c r="B2455" s="12">
        <v>2023</v>
      </c>
      <c r="C2455" s="12" t="s">
        <v>7</v>
      </c>
      <c r="D2455" s="12" t="s">
        <v>65</v>
      </c>
      <c r="E2455" s="12" t="s">
        <v>54</v>
      </c>
      <c r="F2455" s="12" t="s">
        <v>55</v>
      </c>
      <c r="G2455" s="12" t="s">
        <v>56</v>
      </c>
      <c r="H2455" s="12" t="s">
        <v>57</v>
      </c>
      <c r="I2455" s="12" t="s">
        <v>58</v>
      </c>
      <c r="J2455" s="12">
        <v>189</v>
      </c>
      <c r="K2455" s="12">
        <v>270.27</v>
      </c>
      <c r="L2455" s="10"/>
    </row>
    <row r="2456" spans="1:12" ht="18" customHeight="1" x14ac:dyDescent="0.2">
      <c r="A2456" s="12" t="s">
        <v>59</v>
      </c>
      <c r="B2456" s="12">
        <v>2023</v>
      </c>
      <c r="C2456" s="12" t="s">
        <v>7</v>
      </c>
      <c r="D2456" s="12" t="s">
        <v>65</v>
      </c>
      <c r="E2456" s="12" t="s">
        <v>54</v>
      </c>
      <c r="F2456" s="12" t="s">
        <v>55</v>
      </c>
      <c r="G2456" s="12" t="s">
        <v>56</v>
      </c>
      <c r="H2456" s="12" t="s">
        <v>57</v>
      </c>
      <c r="I2456" s="12" t="s">
        <v>58</v>
      </c>
      <c r="J2456" s="12">
        <v>165</v>
      </c>
      <c r="K2456" s="12">
        <v>235.95</v>
      </c>
      <c r="L2456" s="10"/>
    </row>
    <row r="2457" spans="1:12" ht="18" customHeight="1" x14ac:dyDescent="0.2">
      <c r="A2457" s="12" t="s">
        <v>52</v>
      </c>
      <c r="B2457" s="12">
        <v>2023</v>
      </c>
      <c r="C2457" s="12" t="s">
        <v>7</v>
      </c>
      <c r="D2457" s="12" t="s">
        <v>65</v>
      </c>
      <c r="E2457" s="12" t="s">
        <v>54</v>
      </c>
      <c r="F2457" s="12" t="s">
        <v>55</v>
      </c>
      <c r="G2457" s="12" t="s">
        <v>56</v>
      </c>
      <c r="H2457" s="12" t="s">
        <v>57</v>
      </c>
      <c r="I2457" s="12" t="s">
        <v>58</v>
      </c>
      <c r="J2457" s="12">
        <v>753</v>
      </c>
      <c r="K2457" s="12">
        <v>1076.79</v>
      </c>
      <c r="L2457" s="10"/>
    </row>
    <row r="2458" spans="1:12" ht="18" customHeight="1" x14ac:dyDescent="0.2">
      <c r="A2458" s="12" t="s">
        <v>61</v>
      </c>
      <c r="B2458" s="12">
        <v>2023</v>
      </c>
      <c r="C2458" s="12" t="s">
        <v>7</v>
      </c>
      <c r="D2458" s="12" t="s">
        <v>65</v>
      </c>
      <c r="E2458" s="12" t="s">
        <v>54</v>
      </c>
      <c r="F2458" s="12" t="s">
        <v>55</v>
      </c>
      <c r="G2458" s="12" t="s">
        <v>56</v>
      </c>
      <c r="H2458" s="12" t="s">
        <v>57</v>
      </c>
      <c r="I2458" s="12" t="s">
        <v>58</v>
      </c>
      <c r="J2458" s="12">
        <v>839</v>
      </c>
      <c r="K2458" s="12">
        <v>1199.77</v>
      </c>
      <c r="L2458" s="10"/>
    </row>
    <row r="2459" spans="1:12" ht="18" customHeight="1" x14ac:dyDescent="0.2">
      <c r="A2459" s="12" t="s">
        <v>52</v>
      </c>
      <c r="B2459" s="12">
        <v>2023</v>
      </c>
      <c r="C2459" s="12" t="s">
        <v>7</v>
      </c>
      <c r="D2459" s="12" t="s">
        <v>65</v>
      </c>
      <c r="E2459" s="12" t="s">
        <v>54</v>
      </c>
      <c r="F2459" s="12" t="s">
        <v>55</v>
      </c>
      <c r="G2459" s="12" t="s">
        <v>56</v>
      </c>
      <c r="H2459" s="12" t="s">
        <v>57</v>
      </c>
      <c r="I2459" s="12" t="s">
        <v>58</v>
      </c>
      <c r="J2459" s="12">
        <v>191</v>
      </c>
      <c r="K2459" s="12">
        <v>273.13</v>
      </c>
      <c r="L2459" s="10"/>
    </row>
    <row r="2460" spans="1:12" ht="18" customHeight="1" x14ac:dyDescent="0.2">
      <c r="A2460" s="12" t="s">
        <v>59</v>
      </c>
      <c r="B2460" s="12">
        <v>2023</v>
      </c>
      <c r="C2460" s="12" t="s">
        <v>7</v>
      </c>
      <c r="D2460" s="12" t="s">
        <v>65</v>
      </c>
      <c r="E2460" s="12" t="s">
        <v>54</v>
      </c>
      <c r="F2460" s="12" t="s">
        <v>55</v>
      </c>
      <c r="G2460" s="12" t="s">
        <v>56</v>
      </c>
      <c r="H2460" s="12" t="s">
        <v>57</v>
      </c>
      <c r="I2460" s="12" t="s">
        <v>58</v>
      </c>
      <c r="J2460" s="12">
        <v>161</v>
      </c>
      <c r="K2460" s="12">
        <v>230.23000000000002</v>
      </c>
      <c r="L2460" s="10"/>
    </row>
    <row r="2461" spans="1:12" ht="18" customHeight="1" x14ac:dyDescent="0.2">
      <c r="A2461" s="12" t="s">
        <v>52</v>
      </c>
      <c r="B2461" s="12">
        <v>2023</v>
      </c>
      <c r="C2461" s="12" t="s">
        <v>11</v>
      </c>
      <c r="D2461" s="12" t="s">
        <v>65</v>
      </c>
      <c r="E2461" s="12" t="s">
        <v>54</v>
      </c>
      <c r="F2461" s="12" t="s">
        <v>55</v>
      </c>
      <c r="G2461" s="12" t="s">
        <v>56</v>
      </c>
      <c r="H2461" s="12" t="s">
        <v>57</v>
      </c>
      <c r="I2461" s="12" t="s">
        <v>58</v>
      </c>
      <c r="J2461" s="12">
        <v>170</v>
      </c>
      <c r="K2461" s="12">
        <v>243.1</v>
      </c>
      <c r="L2461" s="10"/>
    </row>
    <row r="2462" spans="1:12" ht="18" customHeight="1" x14ac:dyDescent="0.2">
      <c r="A2462" s="12" t="s">
        <v>52</v>
      </c>
      <c r="B2462" s="12">
        <v>2023</v>
      </c>
      <c r="C2462" s="12" t="s">
        <v>11</v>
      </c>
      <c r="D2462" s="12" t="s">
        <v>65</v>
      </c>
      <c r="E2462" s="12" t="s">
        <v>54</v>
      </c>
      <c r="F2462" s="12" t="s">
        <v>55</v>
      </c>
      <c r="G2462" s="12" t="s">
        <v>56</v>
      </c>
      <c r="H2462" s="12" t="s">
        <v>57</v>
      </c>
      <c r="I2462" s="12" t="s">
        <v>58</v>
      </c>
      <c r="J2462" s="12">
        <v>140</v>
      </c>
      <c r="K2462" s="12">
        <v>200.2</v>
      </c>
      <c r="L2462" s="10"/>
    </row>
    <row r="2463" spans="1:12" ht="18" customHeight="1" x14ac:dyDescent="0.2">
      <c r="A2463" s="12" t="s">
        <v>52</v>
      </c>
      <c r="B2463" s="12">
        <v>2023</v>
      </c>
      <c r="C2463" s="12" t="s">
        <v>11</v>
      </c>
      <c r="D2463" s="12" t="s">
        <v>65</v>
      </c>
      <c r="E2463" s="12" t="s">
        <v>54</v>
      </c>
      <c r="F2463" s="12" t="s">
        <v>55</v>
      </c>
      <c r="G2463" s="12" t="s">
        <v>56</v>
      </c>
      <c r="H2463" s="12" t="s">
        <v>57</v>
      </c>
      <c r="I2463" s="12" t="s">
        <v>58</v>
      </c>
      <c r="J2463" s="12">
        <v>166</v>
      </c>
      <c r="K2463" s="12">
        <v>526.24</v>
      </c>
      <c r="L2463" s="10"/>
    </row>
    <row r="2464" spans="1:12" ht="18" customHeight="1" x14ac:dyDescent="0.2">
      <c r="A2464" s="12" t="s">
        <v>52</v>
      </c>
      <c r="B2464" s="12">
        <v>2023</v>
      </c>
      <c r="C2464" s="12" t="s">
        <v>11</v>
      </c>
      <c r="D2464" s="12" t="s">
        <v>65</v>
      </c>
      <c r="E2464" s="12" t="s">
        <v>54</v>
      </c>
      <c r="F2464" s="12" t="s">
        <v>55</v>
      </c>
      <c r="G2464" s="12" t="s">
        <v>56</v>
      </c>
      <c r="H2464" s="12" t="s">
        <v>57</v>
      </c>
      <c r="I2464" s="12" t="s">
        <v>58</v>
      </c>
      <c r="J2464" s="12">
        <v>142</v>
      </c>
      <c r="K2464" s="12">
        <v>526.24</v>
      </c>
      <c r="L2464" s="10"/>
    </row>
    <row r="2465" spans="1:12" ht="18" customHeight="1" x14ac:dyDescent="0.2">
      <c r="A2465" s="12" t="s">
        <v>59</v>
      </c>
      <c r="B2465" s="12">
        <v>2023</v>
      </c>
      <c r="C2465" s="12" t="s">
        <v>11</v>
      </c>
      <c r="D2465" s="12" t="s">
        <v>65</v>
      </c>
      <c r="E2465" s="12" t="s">
        <v>54</v>
      </c>
      <c r="F2465" s="12" t="s">
        <v>55</v>
      </c>
      <c r="G2465" s="12" t="s">
        <v>56</v>
      </c>
      <c r="H2465" s="12" t="s">
        <v>57</v>
      </c>
      <c r="I2465" s="12" t="s">
        <v>58</v>
      </c>
      <c r="J2465" s="12">
        <v>975</v>
      </c>
      <c r="K2465" s="12">
        <v>1394.25</v>
      </c>
      <c r="L2465" s="10"/>
    </row>
    <row r="2466" spans="1:12" ht="18" customHeight="1" x14ac:dyDescent="0.2">
      <c r="A2466" s="12" t="s">
        <v>59</v>
      </c>
      <c r="B2466" s="12">
        <v>2023</v>
      </c>
      <c r="C2466" s="12" t="s">
        <v>11</v>
      </c>
      <c r="D2466" s="12" t="s">
        <v>65</v>
      </c>
      <c r="E2466" s="12" t="s">
        <v>54</v>
      </c>
      <c r="F2466" s="12" t="s">
        <v>55</v>
      </c>
      <c r="G2466" s="12" t="s">
        <v>56</v>
      </c>
      <c r="H2466" s="12" t="s">
        <v>57</v>
      </c>
      <c r="I2466" s="12" t="s">
        <v>58</v>
      </c>
      <c r="J2466" s="12">
        <v>141</v>
      </c>
      <c r="K2466" s="12">
        <v>201.63</v>
      </c>
      <c r="L2466" s="10"/>
    </row>
    <row r="2467" spans="1:12" ht="18" customHeight="1" x14ac:dyDescent="0.2">
      <c r="A2467" s="12" t="s">
        <v>52</v>
      </c>
      <c r="B2467" s="12">
        <v>2023</v>
      </c>
      <c r="C2467" s="12" t="s">
        <v>11</v>
      </c>
      <c r="D2467" s="12" t="s">
        <v>65</v>
      </c>
      <c r="E2467" s="12" t="s">
        <v>54</v>
      </c>
      <c r="F2467" s="12" t="s">
        <v>55</v>
      </c>
      <c r="G2467" s="12" t="s">
        <v>56</v>
      </c>
      <c r="H2467" s="12" t="s">
        <v>57</v>
      </c>
      <c r="I2467" s="12" t="s">
        <v>58</v>
      </c>
      <c r="J2467" s="12">
        <v>756</v>
      </c>
      <c r="K2467" s="12">
        <v>1081.08</v>
      </c>
      <c r="L2467" s="10"/>
    </row>
    <row r="2468" spans="1:12" ht="18" customHeight="1" x14ac:dyDescent="0.2">
      <c r="A2468" s="12" t="s">
        <v>52</v>
      </c>
      <c r="B2468" s="12">
        <v>2023</v>
      </c>
      <c r="C2468" s="12" t="s">
        <v>11</v>
      </c>
      <c r="D2468" s="12" t="s">
        <v>65</v>
      </c>
      <c r="E2468" s="12" t="s">
        <v>54</v>
      </c>
      <c r="F2468" s="12" t="s">
        <v>55</v>
      </c>
      <c r="G2468" s="12" t="s">
        <v>56</v>
      </c>
      <c r="H2468" s="12" t="s">
        <v>57</v>
      </c>
      <c r="I2468" s="12" t="s">
        <v>58</v>
      </c>
      <c r="J2468" s="12">
        <v>843</v>
      </c>
      <c r="K2468" s="12">
        <v>1205.49</v>
      </c>
      <c r="L2468" s="10"/>
    </row>
    <row r="2469" spans="1:12" ht="18" customHeight="1" x14ac:dyDescent="0.2">
      <c r="A2469" s="12" t="s">
        <v>52</v>
      </c>
      <c r="B2469" s="12">
        <v>2023</v>
      </c>
      <c r="C2469" s="12" t="s">
        <v>11</v>
      </c>
      <c r="D2469" s="12" t="s">
        <v>65</v>
      </c>
      <c r="E2469" s="12" t="s">
        <v>54</v>
      </c>
      <c r="F2469" s="12" t="s">
        <v>55</v>
      </c>
      <c r="G2469" s="12" t="s">
        <v>56</v>
      </c>
      <c r="H2469" s="12" t="s">
        <v>57</v>
      </c>
      <c r="I2469" s="12" t="s">
        <v>58</v>
      </c>
      <c r="J2469" s="12">
        <v>167</v>
      </c>
      <c r="K2469" s="12">
        <v>238.81</v>
      </c>
      <c r="L2469" s="10"/>
    </row>
    <row r="2470" spans="1:12" ht="18" customHeight="1" x14ac:dyDescent="0.2">
      <c r="A2470" s="12" t="s">
        <v>52</v>
      </c>
      <c r="B2470" s="12">
        <v>2023</v>
      </c>
      <c r="C2470" s="12" t="s">
        <v>11</v>
      </c>
      <c r="D2470" s="12" t="s">
        <v>65</v>
      </c>
      <c r="E2470" s="12" t="s">
        <v>54</v>
      </c>
      <c r="F2470" s="12" t="s">
        <v>55</v>
      </c>
      <c r="G2470" s="12" t="s">
        <v>56</v>
      </c>
      <c r="H2470" s="12" t="s">
        <v>57</v>
      </c>
      <c r="I2470" s="12" t="s">
        <v>58</v>
      </c>
      <c r="J2470" s="12">
        <v>143</v>
      </c>
      <c r="K2470" s="12">
        <v>204.49</v>
      </c>
      <c r="L2470" s="10"/>
    </row>
    <row r="2471" spans="1:12" ht="18" customHeight="1" x14ac:dyDescent="0.2">
      <c r="A2471" s="12" t="s">
        <v>59</v>
      </c>
      <c r="B2471" s="12">
        <v>2023</v>
      </c>
      <c r="C2471" s="12" t="s">
        <v>1</v>
      </c>
      <c r="D2471" s="12" t="s">
        <v>65</v>
      </c>
      <c r="E2471" s="12" t="s">
        <v>54</v>
      </c>
      <c r="F2471" s="12" t="s">
        <v>55</v>
      </c>
      <c r="G2471" s="12" t="s">
        <v>56</v>
      </c>
      <c r="H2471" s="12" t="s">
        <v>57</v>
      </c>
      <c r="I2471" s="12" t="s">
        <v>60</v>
      </c>
      <c r="J2471" s="12">
        <v>272</v>
      </c>
      <c r="K2471" s="12">
        <v>388.96</v>
      </c>
      <c r="L2471" s="10"/>
    </row>
    <row r="2472" spans="1:12" ht="18" customHeight="1" x14ac:dyDescent="0.2">
      <c r="A2472" s="12" t="s">
        <v>59</v>
      </c>
      <c r="B2472" s="12">
        <v>2023</v>
      </c>
      <c r="C2472" s="12" t="s">
        <v>1</v>
      </c>
      <c r="D2472" s="12" t="s">
        <v>65</v>
      </c>
      <c r="E2472" s="12" t="s">
        <v>54</v>
      </c>
      <c r="F2472" s="12" t="s">
        <v>55</v>
      </c>
      <c r="G2472" s="12" t="s">
        <v>56</v>
      </c>
      <c r="H2472" s="12" t="s">
        <v>57</v>
      </c>
      <c r="I2472" s="12" t="s">
        <v>60</v>
      </c>
      <c r="J2472" s="12">
        <v>266</v>
      </c>
      <c r="K2472" s="12">
        <v>380.38</v>
      </c>
      <c r="L2472" s="10"/>
    </row>
    <row r="2473" spans="1:12" ht="18" customHeight="1" x14ac:dyDescent="0.2">
      <c r="A2473" s="12" t="s">
        <v>52</v>
      </c>
      <c r="B2473" s="12">
        <v>2023</v>
      </c>
      <c r="C2473" s="12" t="s">
        <v>1</v>
      </c>
      <c r="D2473" s="12" t="s">
        <v>65</v>
      </c>
      <c r="E2473" s="12" t="s">
        <v>54</v>
      </c>
      <c r="F2473" s="12" t="s">
        <v>55</v>
      </c>
      <c r="G2473" s="12" t="s">
        <v>56</v>
      </c>
      <c r="H2473" s="12" t="s">
        <v>57</v>
      </c>
      <c r="I2473" s="12" t="s">
        <v>58</v>
      </c>
      <c r="J2473" s="12">
        <v>224</v>
      </c>
      <c r="K2473" s="12">
        <v>320.32</v>
      </c>
      <c r="L2473" s="10"/>
    </row>
    <row r="2474" spans="1:12" ht="18" customHeight="1" x14ac:dyDescent="0.2">
      <c r="A2474" s="12" t="s">
        <v>52</v>
      </c>
      <c r="B2474" s="12">
        <v>2023</v>
      </c>
      <c r="C2474" s="12" t="s">
        <v>1</v>
      </c>
      <c r="D2474" s="12" t="s">
        <v>65</v>
      </c>
      <c r="E2474" s="12" t="s">
        <v>54</v>
      </c>
      <c r="F2474" s="12" t="s">
        <v>55</v>
      </c>
      <c r="G2474" s="12" t="s">
        <v>56</v>
      </c>
      <c r="H2474" s="12" t="s">
        <v>57</v>
      </c>
      <c r="I2474" s="12" t="s">
        <v>58</v>
      </c>
      <c r="J2474" s="12">
        <v>194</v>
      </c>
      <c r="K2474" s="12">
        <v>277.42</v>
      </c>
      <c r="L2474" s="10"/>
    </row>
    <row r="2475" spans="1:12" ht="18" customHeight="1" x14ac:dyDescent="0.2">
      <c r="A2475" s="12" t="s">
        <v>61</v>
      </c>
      <c r="B2475" s="12">
        <v>2023</v>
      </c>
      <c r="C2475" s="12" t="s">
        <v>1</v>
      </c>
      <c r="D2475" s="12" t="s">
        <v>65</v>
      </c>
      <c r="E2475" s="12" t="s">
        <v>54</v>
      </c>
      <c r="F2475" s="12" t="s">
        <v>55</v>
      </c>
      <c r="G2475" s="12" t="s">
        <v>56</v>
      </c>
      <c r="H2475" s="12" t="s">
        <v>57</v>
      </c>
      <c r="I2475" s="12" t="s">
        <v>58</v>
      </c>
      <c r="J2475" s="12">
        <v>268</v>
      </c>
      <c r="K2475" s="12">
        <v>383.24</v>
      </c>
      <c r="L2475" s="10"/>
    </row>
    <row r="2476" spans="1:12" ht="18" customHeight="1" x14ac:dyDescent="0.2">
      <c r="A2476" s="12" t="s">
        <v>61</v>
      </c>
      <c r="B2476" s="12">
        <v>2023</v>
      </c>
      <c r="C2476" s="12" t="s">
        <v>1</v>
      </c>
      <c r="D2476" s="12" t="s">
        <v>65</v>
      </c>
      <c r="E2476" s="12" t="s">
        <v>54</v>
      </c>
      <c r="F2476" s="12" t="s">
        <v>55</v>
      </c>
      <c r="G2476" s="12" t="s">
        <v>56</v>
      </c>
      <c r="H2476" s="12" t="s">
        <v>57</v>
      </c>
      <c r="I2476" s="12" t="s">
        <v>58</v>
      </c>
      <c r="J2476" s="12">
        <v>220</v>
      </c>
      <c r="K2476" s="12">
        <v>526.24</v>
      </c>
      <c r="L2476" s="10"/>
    </row>
    <row r="2477" spans="1:12" ht="18" customHeight="1" x14ac:dyDescent="0.2">
      <c r="A2477" s="12" t="s">
        <v>61</v>
      </c>
      <c r="B2477" s="12">
        <v>2023</v>
      </c>
      <c r="C2477" s="12" t="s">
        <v>1</v>
      </c>
      <c r="D2477" s="12" t="s">
        <v>65</v>
      </c>
      <c r="E2477" s="12" t="s">
        <v>54</v>
      </c>
      <c r="F2477" s="12" t="s">
        <v>55</v>
      </c>
      <c r="G2477" s="12" t="s">
        <v>56</v>
      </c>
      <c r="H2477" s="12" t="s">
        <v>57</v>
      </c>
      <c r="I2477" s="12" t="s">
        <v>58</v>
      </c>
      <c r="J2477" s="12">
        <v>196</v>
      </c>
      <c r="K2477" s="12">
        <v>526.24</v>
      </c>
      <c r="L2477" s="10"/>
    </row>
    <row r="2478" spans="1:12" ht="18" customHeight="1" x14ac:dyDescent="0.2">
      <c r="A2478" s="12" t="s">
        <v>63</v>
      </c>
      <c r="B2478" s="12">
        <v>2023</v>
      </c>
      <c r="C2478" s="12" t="s">
        <v>1</v>
      </c>
      <c r="D2478" s="12" t="s">
        <v>65</v>
      </c>
      <c r="E2478" s="12" t="s">
        <v>54</v>
      </c>
      <c r="F2478" s="12" t="s">
        <v>55</v>
      </c>
      <c r="G2478" s="12" t="s">
        <v>56</v>
      </c>
      <c r="H2478" s="12" t="s">
        <v>57</v>
      </c>
      <c r="I2478" s="12" t="s">
        <v>58</v>
      </c>
      <c r="J2478" s="12">
        <v>966</v>
      </c>
      <c r="K2478" s="12">
        <v>1381.38</v>
      </c>
      <c r="L2478" s="10"/>
    </row>
    <row r="2479" spans="1:12" ht="18" customHeight="1" x14ac:dyDescent="0.2">
      <c r="A2479" s="12" t="s">
        <v>52</v>
      </c>
      <c r="B2479" s="12">
        <v>2023</v>
      </c>
      <c r="C2479" s="12" t="s">
        <v>1</v>
      </c>
      <c r="D2479" s="12" t="s">
        <v>65</v>
      </c>
      <c r="E2479" s="12" t="s">
        <v>54</v>
      </c>
      <c r="F2479" s="12" t="s">
        <v>55</v>
      </c>
      <c r="G2479" s="12" t="s">
        <v>56</v>
      </c>
      <c r="H2479" s="12" t="s">
        <v>57</v>
      </c>
      <c r="I2479" s="12" t="s">
        <v>58</v>
      </c>
      <c r="J2479" s="12">
        <v>1019</v>
      </c>
      <c r="K2479" s="12">
        <v>1457.17</v>
      </c>
      <c r="L2479" s="10"/>
    </row>
    <row r="2480" spans="1:12" ht="18" customHeight="1" x14ac:dyDescent="0.2">
      <c r="A2480" s="12" t="s">
        <v>52</v>
      </c>
      <c r="B2480" s="12">
        <v>2023</v>
      </c>
      <c r="C2480" s="12" t="s">
        <v>1</v>
      </c>
      <c r="D2480" s="12" t="s">
        <v>65</v>
      </c>
      <c r="E2480" s="12" t="s">
        <v>54</v>
      </c>
      <c r="F2480" s="12" t="s">
        <v>55</v>
      </c>
      <c r="G2480" s="12" t="s">
        <v>56</v>
      </c>
      <c r="H2480" s="12" t="s">
        <v>57</v>
      </c>
      <c r="I2480" s="12" t="s">
        <v>58</v>
      </c>
      <c r="J2480" s="12">
        <v>192</v>
      </c>
      <c r="K2480" s="12">
        <v>274.56</v>
      </c>
      <c r="L2480" s="10"/>
    </row>
    <row r="2481" spans="1:12" ht="18" customHeight="1" x14ac:dyDescent="0.2">
      <c r="A2481" s="12" t="s">
        <v>52</v>
      </c>
      <c r="B2481" s="12">
        <v>2023</v>
      </c>
      <c r="C2481" s="12" t="s">
        <v>1</v>
      </c>
      <c r="D2481" s="12" t="s">
        <v>65</v>
      </c>
      <c r="E2481" s="12" t="s">
        <v>54</v>
      </c>
      <c r="F2481" s="12" t="s">
        <v>55</v>
      </c>
      <c r="G2481" s="12" t="s">
        <v>56</v>
      </c>
      <c r="H2481" s="12" t="s">
        <v>57</v>
      </c>
      <c r="I2481" s="12" t="s">
        <v>58</v>
      </c>
      <c r="J2481" s="12">
        <v>219</v>
      </c>
      <c r="K2481" s="12">
        <v>313.17</v>
      </c>
      <c r="L2481" s="10"/>
    </row>
    <row r="2482" spans="1:12" ht="18" customHeight="1" x14ac:dyDescent="0.2">
      <c r="A2482" s="12" t="s">
        <v>63</v>
      </c>
      <c r="B2482" s="12">
        <v>2023</v>
      </c>
      <c r="C2482" s="12" t="s">
        <v>1</v>
      </c>
      <c r="D2482" s="12" t="s">
        <v>65</v>
      </c>
      <c r="E2482" s="12" t="s">
        <v>54</v>
      </c>
      <c r="F2482" s="12" t="s">
        <v>55</v>
      </c>
      <c r="G2482" s="12" t="s">
        <v>56</v>
      </c>
      <c r="H2482" s="12" t="s">
        <v>57</v>
      </c>
      <c r="I2482" s="12" t="s">
        <v>58</v>
      </c>
      <c r="J2482" s="12">
        <v>195</v>
      </c>
      <c r="K2482" s="12">
        <v>278.85000000000002</v>
      </c>
      <c r="L2482" s="10"/>
    </row>
    <row r="2483" spans="1:12" ht="18" customHeight="1" x14ac:dyDescent="0.2">
      <c r="A2483" s="12" t="s">
        <v>52</v>
      </c>
      <c r="B2483" s="12">
        <v>2023</v>
      </c>
      <c r="C2483" s="12" t="s">
        <v>1</v>
      </c>
      <c r="D2483" s="12" t="s">
        <v>65</v>
      </c>
      <c r="E2483" s="12" t="s">
        <v>54</v>
      </c>
      <c r="F2483" s="12" t="s">
        <v>55</v>
      </c>
      <c r="G2483" s="12" t="s">
        <v>56</v>
      </c>
      <c r="H2483" s="12" t="s">
        <v>57</v>
      </c>
      <c r="I2483" s="12" t="s">
        <v>58</v>
      </c>
      <c r="J2483" s="12">
        <v>271</v>
      </c>
      <c r="K2483" s="12">
        <v>387.53</v>
      </c>
      <c r="L2483" s="10"/>
    </row>
    <row r="2484" spans="1:12" ht="18" customHeight="1" x14ac:dyDescent="0.2">
      <c r="A2484" s="12" t="s">
        <v>61</v>
      </c>
      <c r="B2484" s="12">
        <v>2023</v>
      </c>
      <c r="C2484" s="12" t="s">
        <v>1</v>
      </c>
      <c r="D2484" s="12" t="s">
        <v>65</v>
      </c>
      <c r="E2484" s="12" t="s">
        <v>54</v>
      </c>
      <c r="F2484" s="12" t="s">
        <v>55</v>
      </c>
      <c r="G2484" s="12" t="s">
        <v>56</v>
      </c>
      <c r="H2484" s="12" t="s">
        <v>57</v>
      </c>
      <c r="I2484" s="12" t="s">
        <v>58</v>
      </c>
      <c r="J2484" s="12">
        <v>747</v>
      </c>
      <c r="K2484" s="12">
        <v>1068.21</v>
      </c>
      <c r="L2484" s="10"/>
    </row>
    <row r="2485" spans="1:12" ht="18" customHeight="1" x14ac:dyDescent="0.2">
      <c r="A2485" s="12" t="s">
        <v>61</v>
      </c>
      <c r="B2485" s="12">
        <v>2023</v>
      </c>
      <c r="C2485" s="12" t="s">
        <v>1</v>
      </c>
      <c r="D2485" s="12" t="s">
        <v>65</v>
      </c>
      <c r="E2485" s="12" t="s">
        <v>54</v>
      </c>
      <c r="F2485" s="12" t="s">
        <v>55</v>
      </c>
      <c r="G2485" s="12" t="s">
        <v>56</v>
      </c>
      <c r="H2485" s="12" t="s">
        <v>57</v>
      </c>
      <c r="I2485" s="12" t="s">
        <v>58</v>
      </c>
      <c r="J2485" s="12">
        <v>834</v>
      </c>
      <c r="K2485" s="12">
        <v>1192.6199999999999</v>
      </c>
      <c r="L2485" s="10"/>
    </row>
    <row r="2486" spans="1:12" ht="18" customHeight="1" x14ac:dyDescent="0.2">
      <c r="A2486" s="12" t="s">
        <v>52</v>
      </c>
      <c r="B2486" s="12">
        <v>2023</v>
      </c>
      <c r="C2486" s="12" t="s">
        <v>1</v>
      </c>
      <c r="D2486" s="12" t="s">
        <v>65</v>
      </c>
      <c r="E2486" s="12" t="s">
        <v>54</v>
      </c>
      <c r="F2486" s="12" t="s">
        <v>55</v>
      </c>
      <c r="G2486" s="12" t="s">
        <v>56</v>
      </c>
      <c r="H2486" s="12" t="s">
        <v>57</v>
      </c>
      <c r="I2486" s="12" t="s">
        <v>60</v>
      </c>
      <c r="J2486" s="12">
        <v>269</v>
      </c>
      <c r="K2486" s="12">
        <v>384.67</v>
      </c>
      <c r="L2486" s="10"/>
    </row>
    <row r="2487" spans="1:12" ht="18" customHeight="1" x14ac:dyDescent="0.2">
      <c r="A2487" s="12" t="s">
        <v>52</v>
      </c>
      <c r="B2487" s="12">
        <v>2023</v>
      </c>
      <c r="C2487" s="12" t="s">
        <v>1</v>
      </c>
      <c r="D2487" s="12" t="s">
        <v>65</v>
      </c>
      <c r="E2487" s="12" t="s">
        <v>54</v>
      </c>
      <c r="F2487" s="12" t="s">
        <v>55</v>
      </c>
      <c r="G2487" s="12" t="s">
        <v>56</v>
      </c>
      <c r="H2487" s="12" t="s">
        <v>57</v>
      </c>
      <c r="I2487" s="12" t="s">
        <v>58</v>
      </c>
      <c r="J2487" s="12">
        <v>221</v>
      </c>
      <c r="K2487" s="12">
        <v>316.02999999999997</v>
      </c>
      <c r="L2487" s="10"/>
    </row>
    <row r="2488" spans="1:12" ht="18" customHeight="1" x14ac:dyDescent="0.2">
      <c r="A2488" s="12" t="s">
        <v>61</v>
      </c>
      <c r="B2488" s="12">
        <v>2023</v>
      </c>
      <c r="C2488" s="12" t="s">
        <v>1</v>
      </c>
      <c r="D2488" s="12" t="s">
        <v>65</v>
      </c>
      <c r="E2488" s="12" t="s">
        <v>54</v>
      </c>
      <c r="F2488" s="12" t="s">
        <v>55</v>
      </c>
      <c r="G2488" s="12" t="s">
        <v>56</v>
      </c>
      <c r="H2488" s="12" t="s">
        <v>57</v>
      </c>
      <c r="I2488" s="12" t="s">
        <v>58</v>
      </c>
      <c r="J2488" s="12">
        <v>149</v>
      </c>
      <c r="K2488" s="12">
        <v>213.07</v>
      </c>
      <c r="L2488" s="10"/>
    </row>
    <row r="2489" spans="1:12" ht="18" customHeight="1" x14ac:dyDescent="0.2">
      <c r="A2489" s="12" t="s">
        <v>52</v>
      </c>
      <c r="B2489" s="12">
        <v>2023</v>
      </c>
      <c r="C2489" s="12" t="s">
        <v>1</v>
      </c>
      <c r="D2489" s="12" t="s">
        <v>65</v>
      </c>
      <c r="E2489" s="12" t="s">
        <v>54</v>
      </c>
      <c r="F2489" s="12" t="s">
        <v>55</v>
      </c>
      <c r="G2489" s="12" t="s">
        <v>56</v>
      </c>
      <c r="H2489" s="12" t="s">
        <v>57</v>
      </c>
      <c r="I2489" s="12" t="s">
        <v>58</v>
      </c>
      <c r="J2489" s="12">
        <v>197</v>
      </c>
      <c r="K2489" s="12">
        <v>281.70999999999998</v>
      </c>
      <c r="L2489" s="10"/>
    </row>
    <row r="2490" spans="1:12" ht="18" customHeight="1" x14ac:dyDescent="0.2">
      <c r="A2490" s="12" t="s">
        <v>61</v>
      </c>
      <c r="B2490" s="12">
        <v>2023</v>
      </c>
      <c r="C2490" s="12" t="s">
        <v>0</v>
      </c>
      <c r="D2490" s="12" t="s">
        <v>65</v>
      </c>
      <c r="E2490" s="12" t="s">
        <v>54</v>
      </c>
      <c r="F2490" s="12" t="s">
        <v>55</v>
      </c>
      <c r="G2490" s="12" t="s">
        <v>56</v>
      </c>
      <c r="H2490" s="12" t="s">
        <v>57</v>
      </c>
      <c r="I2490" s="12" t="s">
        <v>60</v>
      </c>
      <c r="J2490" s="12">
        <v>284</v>
      </c>
      <c r="K2490" s="12">
        <v>406.12</v>
      </c>
      <c r="L2490" s="10"/>
    </row>
    <row r="2491" spans="1:12" ht="18" customHeight="1" x14ac:dyDescent="0.2">
      <c r="A2491" s="12" t="s">
        <v>59</v>
      </c>
      <c r="B2491" s="12">
        <v>2023</v>
      </c>
      <c r="C2491" s="12" t="s">
        <v>0</v>
      </c>
      <c r="D2491" s="12" t="s">
        <v>65</v>
      </c>
      <c r="E2491" s="12" t="s">
        <v>54</v>
      </c>
      <c r="F2491" s="12" t="s">
        <v>55</v>
      </c>
      <c r="G2491" s="12" t="s">
        <v>56</v>
      </c>
      <c r="H2491" s="12" t="s">
        <v>57</v>
      </c>
      <c r="I2491" s="12" t="s">
        <v>60</v>
      </c>
      <c r="J2491" s="12">
        <v>278</v>
      </c>
      <c r="K2491" s="12">
        <v>397.53999999999996</v>
      </c>
      <c r="L2491" s="10"/>
    </row>
    <row r="2492" spans="1:12" ht="18" customHeight="1" x14ac:dyDescent="0.2">
      <c r="A2492" s="12" t="s">
        <v>61</v>
      </c>
      <c r="B2492" s="12">
        <v>2023</v>
      </c>
      <c r="C2492" s="12" t="s">
        <v>0</v>
      </c>
      <c r="D2492" s="12" t="s">
        <v>65</v>
      </c>
      <c r="E2492" s="12" t="s">
        <v>54</v>
      </c>
      <c r="F2492" s="12" t="s">
        <v>55</v>
      </c>
      <c r="G2492" s="12" t="s">
        <v>56</v>
      </c>
      <c r="H2492" s="12" t="s">
        <v>57</v>
      </c>
      <c r="I2492" s="12" t="s">
        <v>58</v>
      </c>
      <c r="J2492" s="12">
        <v>152</v>
      </c>
      <c r="K2492" s="12">
        <v>217.36</v>
      </c>
      <c r="L2492" s="10"/>
    </row>
    <row r="2493" spans="1:12" ht="18" customHeight="1" x14ac:dyDescent="0.2">
      <c r="A2493" s="12" t="s">
        <v>52</v>
      </c>
      <c r="B2493" s="12">
        <v>2023</v>
      </c>
      <c r="C2493" s="12" t="s">
        <v>0</v>
      </c>
      <c r="D2493" s="12" t="s">
        <v>65</v>
      </c>
      <c r="E2493" s="12" t="s">
        <v>54</v>
      </c>
      <c r="F2493" s="12" t="s">
        <v>55</v>
      </c>
      <c r="G2493" s="12" t="s">
        <v>56</v>
      </c>
      <c r="H2493" s="12" t="s">
        <v>57</v>
      </c>
      <c r="I2493" s="12" t="s">
        <v>58</v>
      </c>
      <c r="J2493" s="12">
        <v>200</v>
      </c>
      <c r="K2493" s="12">
        <v>286</v>
      </c>
      <c r="L2493" s="10"/>
    </row>
    <row r="2494" spans="1:12" ht="18" customHeight="1" x14ac:dyDescent="0.2">
      <c r="A2494" s="12" t="s">
        <v>59</v>
      </c>
      <c r="B2494" s="12">
        <v>2023</v>
      </c>
      <c r="C2494" s="12" t="s">
        <v>0</v>
      </c>
      <c r="D2494" s="12" t="s">
        <v>65</v>
      </c>
      <c r="E2494" s="12" t="s">
        <v>54</v>
      </c>
      <c r="F2494" s="12" t="s">
        <v>55</v>
      </c>
      <c r="G2494" s="12" t="s">
        <v>56</v>
      </c>
      <c r="H2494" s="12" t="s">
        <v>57</v>
      </c>
      <c r="I2494" s="12" t="s">
        <v>58</v>
      </c>
      <c r="J2494" s="12">
        <v>286</v>
      </c>
      <c r="K2494" s="12">
        <v>408.98</v>
      </c>
      <c r="L2494" s="10"/>
    </row>
    <row r="2495" spans="1:12" ht="18" customHeight="1" x14ac:dyDescent="0.2">
      <c r="A2495" s="12" t="s">
        <v>59</v>
      </c>
      <c r="B2495" s="12">
        <v>2023</v>
      </c>
      <c r="C2495" s="12" t="s">
        <v>0</v>
      </c>
      <c r="D2495" s="12" t="s">
        <v>65</v>
      </c>
      <c r="E2495" s="12" t="s">
        <v>54</v>
      </c>
      <c r="F2495" s="12" t="s">
        <v>55</v>
      </c>
      <c r="G2495" s="12" t="s">
        <v>56</v>
      </c>
      <c r="H2495" s="12" t="s">
        <v>57</v>
      </c>
      <c r="I2495" s="12" t="s">
        <v>58</v>
      </c>
      <c r="J2495" s="12">
        <v>280</v>
      </c>
      <c r="K2495" s="12">
        <v>400.4</v>
      </c>
      <c r="L2495" s="10"/>
    </row>
    <row r="2496" spans="1:12" ht="18" customHeight="1" x14ac:dyDescent="0.2">
      <c r="A2496" s="12" t="s">
        <v>52</v>
      </c>
      <c r="B2496" s="12">
        <v>2023</v>
      </c>
      <c r="C2496" s="12" t="s">
        <v>0</v>
      </c>
      <c r="D2496" s="12" t="s">
        <v>65</v>
      </c>
      <c r="E2496" s="12" t="s">
        <v>54</v>
      </c>
      <c r="F2496" s="12" t="s">
        <v>55</v>
      </c>
      <c r="G2496" s="12" t="s">
        <v>56</v>
      </c>
      <c r="H2496" s="12" t="s">
        <v>57</v>
      </c>
      <c r="I2496" s="12" t="s">
        <v>58</v>
      </c>
      <c r="J2496" s="12">
        <v>274</v>
      </c>
      <c r="K2496" s="12">
        <v>391.82</v>
      </c>
      <c r="L2496" s="10"/>
    </row>
    <row r="2497" spans="1:12" ht="18" customHeight="1" x14ac:dyDescent="0.2">
      <c r="A2497" s="12" t="s">
        <v>59</v>
      </c>
      <c r="B2497" s="12">
        <v>2023</v>
      </c>
      <c r="C2497" s="12" t="s">
        <v>0</v>
      </c>
      <c r="D2497" s="12" t="s">
        <v>65</v>
      </c>
      <c r="E2497" s="12" t="s">
        <v>54</v>
      </c>
      <c r="F2497" s="12" t="s">
        <v>55</v>
      </c>
      <c r="G2497" s="12" t="s">
        <v>56</v>
      </c>
      <c r="H2497" s="12" t="s">
        <v>57</v>
      </c>
      <c r="I2497" s="12" t="s">
        <v>58</v>
      </c>
      <c r="J2497" s="12">
        <v>226</v>
      </c>
      <c r="K2497" s="12">
        <v>526.24</v>
      </c>
      <c r="L2497" s="10"/>
    </row>
    <row r="2498" spans="1:12" ht="18" customHeight="1" x14ac:dyDescent="0.2">
      <c r="A2498" s="12" t="s">
        <v>62</v>
      </c>
      <c r="B2498" s="12">
        <v>2023</v>
      </c>
      <c r="C2498" s="12" t="s">
        <v>0</v>
      </c>
      <c r="D2498" s="12" t="s">
        <v>65</v>
      </c>
      <c r="E2498" s="12" t="s">
        <v>54</v>
      </c>
      <c r="F2498" s="12" t="s">
        <v>55</v>
      </c>
      <c r="G2498" s="12" t="s">
        <v>56</v>
      </c>
      <c r="H2498" s="12" t="s">
        <v>57</v>
      </c>
      <c r="I2498" s="12" t="s">
        <v>58</v>
      </c>
      <c r="J2498" s="12">
        <v>154</v>
      </c>
      <c r="K2498" s="12">
        <v>526.24</v>
      </c>
      <c r="L2498" s="10"/>
    </row>
    <row r="2499" spans="1:12" ht="18" customHeight="1" x14ac:dyDescent="0.2">
      <c r="A2499" s="12" t="s">
        <v>52</v>
      </c>
      <c r="B2499" s="12">
        <v>2023</v>
      </c>
      <c r="C2499" s="12" t="s">
        <v>0</v>
      </c>
      <c r="D2499" s="12" t="s">
        <v>65</v>
      </c>
      <c r="E2499" s="12" t="s">
        <v>54</v>
      </c>
      <c r="F2499" s="12" t="s">
        <v>55</v>
      </c>
      <c r="G2499" s="12" t="s">
        <v>56</v>
      </c>
      <c r="H2499" s="12" t="s">
        <v>57</v>
      </c>
      <c r="I2499" s="12" t="s">
        <v>58</v>
      </c>
      <c r="J2499" s="12">
        <v>202</v>
      </c>
      <c r="K2499" s="12">
        <v>526.24</v>
      </c>
      <c r="L2499" s="10"/>
    </row>
    <row r="2500" spans="1:12" ht="18" customHeight="1" x14ac:dyDescent="0.2">
      <c r="A2500" s="12" t="s">
        <v>61</v>
      </c>
      <c r="B2500" s="12">
        <v>2023</v>
      </c>
      <c r="C2500" s="12" t="s">
        <v>0</v>
      </c>
      <c r="D2500" s="12" t="s">
        <v>65</v>
      </c>
      <c r="E2500" s="12" t="s">
        <v>54</v>
      </c>
      <c r="F2500" s="12" t="s">
        <v>55</v>
      </c>
      <c r="G2500" s="12" t="s">
        <v>56</v>
      </c>
      <c r="H2500" s="12" t="s">
        <v>57</v>
      </c>
      <c r="I2500" s="12" t="s">
        <v>58</v>
      </c>
      <c r="J2500" s="12">
        <v>965</v>
      </c>
      <c r="K2500" s="12">
        <v>1379.95</v>
      </c>
      <c r="L2500" s="10"/>
    </row>
    <row r="2501" spans="1:12" ht="18" customHeight="1" x14ac:dyDescent="0.2">
      <c r="A2501" s="12" t="s">
        <v>59</v>
      </c>
      <c r="B2501" s="12">
        <v>2023</v>
      </c>
      <c r="C2501" s="12" t="s">
        <v>0</v>
      </c>
      <c r="D2501" s="12" t="s">
        <v>65</v>
      </c>
      <c r="E2501" s="12" t="s">
        <v>54</v>
      </c>
      <c r="F2501" s="12" t="s">
        <v>55</v>
      </c>
      <c r="G2501" s="12" t="s">
        <v>56</v>
      </c>
      <c r="H2501" s="12" t="s">
        <v>57</v>
      </c>
      <c r="I2501" s="12" t="s">
        <v>58</v>
      </c>
      <c r="J2501" s="12">
        <v>198</v>
      </c>
      <c r="K2501" s="12">
        <v>283.14</v>
      </c>
      <c r="L2501" s="10"/>
    </row>
    <row r="2502" spans="1:12" ht="18" customHeight="1" x14ac:dyDescent="0.2">
      <c r="A2502" s="12" t="s">
        <v>59</v>
      </c>
      <c r="B2502" s="12">
        <v>2023</v>
      </c>
      <c r="C2502" s="12" t="s">
        <v>0</v>
      </c>
      <c r="D2502" s="12" t="s">
        <v>65</v>
      </c>
      <c r="E2502" s="12" t="s">
        <v>54</v>
      </c>
      <c r="F2502" s="12" t="s">
        <v>55</v>
      </c>
      <c r="G2502" s="12" t="s">
        <v>56</v>
      </c>
      <c r="H2502" s="12" t="s">
        <v>57</v>
      </c>
      <c r="I2502" s="12" t="s">
        <v>58</v>
      </c>
      <c r="J2502" s="12">
        <v>225</v>
      </c>
      <c r="K2502" s="12">
        <v>321.75</v>
      </c>
      <c r="L2502" s="10"/>
    </row>
    <row r="2503" spans="1:12" ht="18" customHeight="1" x14ac:dyDescent="0.2">
      <c r="A2503" s="12" t="s">
        <v>59</v>
      </c>
      <c r="B2503" s="12">
        <v>2023</v>
      </c>
      <c r="C2503" s="12" t="s">
        <v>0</v>
      </c>
      <c r="D2503" s="12" t="s">
        <v>65</v>
      </c>
      <c r="E2503" s="12" t="s">
        <v>54</v>
      </c>
      <c r="F2503" s="12" t="s">
        <v>55</v>
      </c>
      <c r="G2503" s="12" t="s">
        <v>56</v>
      </c>
      <c r="H2503" s="12" t="s">
        <v>57</v>
      </c>
      <c r="I2503" s="12" t="s">
        <v>58</v>
      </c>
      <c r="J2503" s="12">
        <v>153</v>
      </c>
      <c r="K2503" s="12">
        <v>218.79</v>
      </c>
      <c r="L2503" s="10"/>
    </row>
    <row r="2504" spans="1:12" ht="18" customHeight="1" x14ac:dyDescent="0.2">
      <c r="A2504" s="12" t="s">
        <v>61</v>
      </c>
      <c r="B2504" s="12">
        <v>2023</v>
      </c>
      <c r="C2504" s="12" t="s">
        <v>0</v>
      </c>
      <c r="D2504" s="12" t="s">
        <v>65</v>
      </c>
      <c r="E2504" s="12" t="s">
        <v>54</v>
      </c>
      <c r="F2504" s="12" t="s">
        <v>55</v>
      </c>
      <c r="G2504" s="12" t="s">
        <v>56</v>
      </c>
      <c r="H2504" s="12" t="s">
        <v>57</v>
      </c>
      <c r="I2504" s="12" t="s">
        <v>58</v>
      </c>
      <c r="J2504" s="12">
        <v>201</v>
      </c>
      <c r="K2504" s="12">
        <v>287.43</v>
      </c>
      <c r="L2504" s="10"/>
    </row>
    <row r="2505" spans="1:12" ht="18" customHeight="1" x14ac:dyDescent="0.2">
      <c r="A2505" s="12" t="s">
        <v>62</v>
      </c>
      <c r="B2505" s="12">
        <v>2023</v>
      </c>
      <c r="C2505" s="12" t="s">
        <v>0</v>
      </c>
      <c r="D2505" s="12" t="s">
        <v>65</v>
      </c>
      <c r="E2505" s="12" t="s">
        <v>54</v>
      </c>
      <c r="F2505" s="12" t="s">
        <v>55</v>
      </c>
      <c r="G2505" s="12" t="s">
        <v>56</v>
      </c>
      <c r="H2505" s="12" t="s">
        <v>57</v>
      </c>
      <c r="I2505" s="12" t="s">
        <v>58</v>
      </c>
      <c r="J2505" s="12">
        <v>283</v>
      </c>
      <c r="K2505" s="12">
        <v>404.69</v>
      </c>
      <c r="L2505" s="10"/>
    </row>
    <row r="2506" spans="1:12" ht="18" customHeight="1" x14ac:dyDescent="0.2">
      <c r="A2506" s="12" t="s">
        <v>61</v>
      </c>
      <c r="B2506" s="12">
        <v>2023</v>
      </c>
      <c r="C2506" s="12" t="s">
        <v>0</v>
      </c>
      <c r="D2506" s="12" t="s">
        <v>65</v>
      </c>
      <c r="E2506" s="12" t="s">
        <v>54</v>
      </c>
      <c r="F2506" s="12" t="s">
        <v>55</v>
      </c>
      <c r="G2506" s="12" t="s">
        <v>56</v>
      </c>
      <c r="H2506" s="12" t="s">
        <v>57</v>
      </c>
      <c r="I2506" s="12" t="s">
        <v>58</v>
      </c>
      <c r="J2506" s="12">
        <v>277</v>
      </c>
      <c r="K2506" s="12">
        <v>396.11</v>
      </c>
      <c r="L2506" s="10"/>
    </row>
    <row r="2507" spans="1:12" ht="18" customHeight="1" x14ac:dyDescent="0.2">
      <c r="A2507" s="12" t="s">
        <v>52</v>
      </c>
      <c r="B2507" s="12">
        <v>2023</v>
      </c>
      <c r="C2507" s="12" t="s">
        <v>0</v>
      </c>
      <c r="D2507" s="12" t="s">
        <v>65</v>
      </c>
      <c r="E2507" s="12" t="s">
        <v>54</v>
      </c>
      <c r="F2507" s="12" t="s">
        <v>55</v>
      </c>
      <c r="G2507" s="12" t="s">
        <v>56</v>
      </c>
      <c r="H2507" s="12" t="s">
        <v>57</v>
      </c>
      <c r="I2507" s="12" t="s">
        <v>58</v>
      </c>
      <c r="J2507" s="12">
        <v>746</v>
      </c>
      <c r="K2507" s="12">
        <v>1066.78</v>
      </c>
      <c r="L2507" s="10"/>
    </row>
    <row r="2508" spans="1:12" ht="18" customHeight="1" x14ac:dyDescent="0.2">
      <c r="A2508" s="12" t="s">
        <v>52</v>
      </c>
      <c r="B2508" s="12">
        <v>2023</v>
      </c>
      <c r="C2508" s="12" t="s">
        <v>0</v>
      </c>
      <c r="D2508" s="12" t="s">
        <v>65</v>
      </c>
      <c r="E2508" s="12" t="s">
        <v>54</v>
      </c>
      <c r="F2508" s="12" t="s">
        <v>55</v>
      </c>
      <c r="G2508" s="12" t="s">
        <v>56</v>
      </c>
      <c r="H2508" s="12" t="s">
        <v>57</v>
      </c>
      <c r="I2508" s="12" t="s">
        <v>58</v>
      </c>
      <c r="J2508" s="12">
        <v>800</v>
      </c>
      <c r="K2508" s="12">
        <v>1144</v>
      </c>
      <c r="L2508" s="10"/>
    </row>
    <row r="2509" spans="1:12" ht="18" customHeight="1" x14ac:dyDescent="0.2">
      <c r="A2509" s="12" t="s">
        <v>59</v>
      </c>
      <c r="B2509" s="12">
        <v>2023</v>
      </c>
      <c r="C2509" s="12" t="s">
        <v>0</v>
      </c>
      <c r="D2509" s="12" t="s">
        <v>65</v>
      </c>
      <c r="E2509" s="12" t="s">
        <v>54</v>
      </c>
      <c r="F2509" s="12" t="s">
        <v>55</v>
      </c>
      <c r="G2509" s="12" t="s">
        <v>56</v>
      </c>
      <c r="H2509" s="12" t="s">
        <v>57</v>
      </c>
      <c r="I2509" s="12" t="s">
        <v>58</v>
      </c>
      <c r="J2509" s="12">
        <v>833</v>
      </c>
      <c r="K2509" s="12">
        <v>1191.19</v>
      </c>
      <c r="L2509" s="10"/>
    </row>
    <row r="2510" spans="1:12" ht="18" customHeight="1" x14ac:dyDescent="0.2">
      <c r="A2510" s="12" t="s">
        <v>59</v>
      </c>
      <c r="B2510" s="12">
        <v>2023</v>
      </c>
      <c r="C2510" s="12" t="s">
        <v>0</v>
      </c>
      <c r="D2510" s="12" t="s">
        <v>65</v>
      </c>
      <c r="E2510" s="12" t="s">
        <v>54</v>
      </c>
      <c r="F2510" s="12" t="s">
        <v>55</v>
      </c>
      <c r="G2510" s="12" t="s">
        <v>56</v>
      </c>
      <c r="H2510" s="12" t="s">
        <v>57</v>
      </c>
      <c r="I2510" s="12" t="s">
        <v>60</v>
      </c>
      <c r="J2510" s="12">
        <v>287</v>
      </c>
      <c r="K2510" s="12">
        <v>410.40999999999997</v>
      </c>
      <c r="L2510" s="10"/>
    </row>
    <row r="2511" spans="1:12" ht="18" customHeight="1" x14ac:dyDescent="0.2">
      <c r="A2511" s="12" t="s">
        <v>59</v>
      </c>
      <c r="B2511" s="12">
        <v>2023</v>
      </c>
      <c r="C2511" s="12" t="s">
        <v>0</v>
      </c>
      <c r="D2511" s="12" t="s">
        <v>65</v>
      </c>
      <c r="E2511" s="12" t="s">
        <v>54</v>
      </c>
      <c r="F2511" s="12" t="s">
        <v>55</v>
      </c>
      <c r="G2511" s="12" t="s">
        <v>56</v>
      </c>
      <c r="H2511" s="12" t="s">
        <v>57</v>
      </c>
      <c r="I2511" s="12" t="s">
        <v>60</v>
      </c>
      <c r="J2511" s="12">
        <v>281</v>
      </c>
      <c r="K2511" s="12">
        <v>401.83</v>
      </c>
      <c r="L2511" s="10"/>
    </row>
    <row r="2512" spans="1:12" ht="18" customHeight="1" x14ac:dyDescent="0.2">
      <c r="A2512" s="12" t="s">
        <v>63</v>
      </c>
      <c r="B2512" s="12">
        <v>2023</v>
      </c>
      <c r="C2512" s="12" t="s">
        <v>0</v>
      </c>
      <c r="D2512" s="12" t="s">
        <v>65</v>
      </c>
      <c r="E2512" s="12" t="s">
        <v>54</v>
      </c>
      <c r="F2512" s="12" t="s">
        <v>55</v>
      </c>
      <c r="G2512" s="12" t="s">
        <v>56</v>
      </c>
      <c r="H2512" s="12" t="s">
        <v>57</v>
      </c>
      <c r="I2512" s="12" t="s">
        <v>60</v>
      </c>
      <c r="J2512" s="12">
        <v>275</v>
      </c>
      <c r="K2512" s="12">
        <v>393.25</v>
      </c>
      <c r="L2512" s="10"/>
    </row>
    <row r="2513" spans="1:12" ht="18" customHeight="1" x14ac:dyDescent="0.2">
      <c r="A2513" s="12" t="s">
        <v>52</v>
      </c>
      <c r="B2513" s="12">
        <v>2023</v>
      </c>
      <c r="C2513" s="12" t="s">
        <v>0</v>
      </c>
      <c r="D2513" s="12" t="s">
        <v>65</v>
      </c>
      <c r="E2513" s="12" t="s">
        <v>54</v>
      </c>
      <c r="F2513" s="12" t="s">
        <v>55</v>
      </c>
      <c r="G2513" s="12" t="s">
        <v>56</v>
      </c>
      <c r="H2513" s="12" t="s">
        <v>57</v>
      </c>
      <c r="I2513" s="12" t="s">
        <v>58</v>
      </c>
      <c r="J2513" s="12">
        <v>227</v>
      </c>
      <c r="K2513" s="12">
        <v>324.61</v>
      </c>
      <c r="L2513" s="10"/>
    </row>
    <row r="2514" spans="1:12" ht="18" customHeight="1" x14ac:dyDescent="0.2">
      <c r="A2514" s="12" t="s">
        <v>59</v>
      </c>
      <c r="B2514" s="12">
        <v>2023</v>
      </c>
      <c r="C2514" s="12" t="s">
        <v>0</v>
      </c>
      <c r="D2514" s="12" t="s">
        <v>65</v>
      </c>
      <c r="E2514" s="12" t="s">
        <v>54</v>
      </c>
      <c r="F2514" s="12" t="s">
        <v>55</v>
      </c>
      <c r="G2514" s="12" t="s">
        <v>56</v>
      </c>
      <c r="H2514" s="12" t="s">
        <v>57</v>
      </c>
      <c r="I2514" s="12" t="s">
        <v>58</v>
      </c>
      <c r="J2514" s="12">
        <v>155</v>
      </c>
      <c r="K2514" s="12">
        <v>221.65</v>
      </c>
      <c r="L2514" s="10"/>
    </row>
    <row r="2515" spans="1:12" ht="18" customHeight="1" x14ac:dyDescent="0.2">
      <c r="A2515" s="12" t="s">
        <v>52</v>
      </c>
      <c r="B2515" s="12">
        <v>2023</v>
      </c>
      <c r="C2515" s="12" t="s">
        <v>6</v>
      </c>
      <c r="D2515" s="12" t="s">
        <v>65</v>
      </c>
      <c r="E2515" s="12" t="s">
        <v>54</v>
      </c>
      <c r="F2515" s="12" t="s">
        <v>55</v>
      </c>
      <c r="G2515" s="12" t="s">
        <v>56</v>
      </c>
      <c r="H2515" s="12" t="s">
        <v>57</v>
      </c>
      <c r="I2515" s="12" t="s">
        <v>58</v>
      </c>
      <c r="J2515" s="12">
        <v>194</v>
      </c>
      <c r="K2515" s="12">
        <v>277.42</v>
      </c>
      <c r="L2515" s="10"/>
    </row>
    <row r="2516" spans="1:12" ht="18" customHeight="1" x14ac:dyDescent="0.2">
      <c r="A2516" s="12" t="s">
        <v>61</v>
      </c>
      <c r="B2516" s="12">
        <v>2023</v>
      </c>
      <c r="C2516" s="12" t="s">
        <v>6</v>
      </c>
      <c r="D2516" s="12" t="s">
        <v>65</v>
      </c>
      <c r="E2516" s="12" t="s">
        <v>54</v>
      </c>
      <c r="F2516" s="12" t="s">
        <v>55</v>
      </c>
      <c r="G2516" s="12" t="s">
        <v>56</v>
      </c>
      <c r="H2516" s="12" t="s">
        <v>57</v>
      </c>
      <c r="I2516" s="12" t="s">
        <v>58</v>
      </c>
      <c r="J2516" s="12">
        <v>170</v>
      </c>
      <c r="K2516" s="12">
        <v>243.1</v>
      </c>
      <c r="L2516" s="10"/>
    </row>
    <row r="2517" spans="1:12" ht="18" customHeight="1" x14ac:dyDescent="0.2">
      <c r="A2517" s="12" t="s">
        <v>61</v>
      </c>
      <c r="B2517" s="12">
        <v>2023</v>
      </c>
      <c r="C2517" s="12" t="s">
        <v>6</v>
      </c>
      <c r="D2517" s="12" t="s">
        <v>65</v>
      </c>
      <c r="E2517" s="12" t="s">
        <v>54</v>
      </c>
      <c r="F2517" s="12" t="s">
        <v>55</v>
      </c>
      <c r="G2517" s="12" t="s">
        <v>56</v>
      </c>
      <c r="H2517" s="12" t="s">
        <v>57</v>
      </c>
      <c r="I2517" s="12" t="s">
        <v>58</v>
      </c>
      <c r="J2517" s="12">
        <v>196</v>
      </c>
      <c r="K2517" s="12">
        <v>526.24</v>
      </c>
      <c r="L2517" s="10"/>
    </row>
    <row r="2518" spans="1:12" ht="18" customHeight="1" x14ac:dyDescent="0.2">
      <c r="A2518" s="12" t="s">
        <v>61</v>
      </c>
      <c r="B2518" s="12">
        <v>2023</v>
      </c>
      <c r="C2518" s="12" t="s">
        <v>6</v>
      </c>
      <c r="D2518" s="12" t="s">
        <v>65</v>
      </c>
      <c r="E2518" s="12" t="s">
        <v>54</v>
      </c>
      <c r="F2518" s="12" t="s">
        <v>55</v>
      </c>
      <c r="G2518" s="12" t="s">
        <v>56</v>
      </c>
      <c r="H2518" s="12" t="s">
        <v>57</v>
      </c>
      <c r="I2518" s="12" t="s">
        <v>58</v>
      </c>
      <c r="J2518" s="12">
        <v>166</v>
      </c>
      <c r="K2518" s="12">
        <v>526.24</v>
      </c>
      <c r="L2518" s="10"/>
    </row>
    <row r="2519" spans="1:12" ht="18" customHeight="1" x14ac:dyDescent="0.2">
      <c r="A2519" s="12" t="s">
        <v>63</v>
      </c>
      <c r="B2519" s="12">
        <v>2023</v>
      </c>
      <c r="C2519" s="12" t="s">
        <v>6</v>
      </c>
      <c r="D2519" s="12" t="s">
        <v>65</v>
      </c>
      <c r="E2519" s="12" t="s">
        <v>54</v>
      </c>
      <c r="F2519" s="12" t="s">
        <v>55</v>
      </c>
      <c r="G2519" s="12" t="s">
        <v>56</v>
      </c>
      <c r="H2519" s="12" t="s">
        <v>57</v>
      </c>
      <c r="I2519" s="12" t="s">
        <v>58</v>
      </c>
      <c r="J2519" s="12">
        <v>168</v>
      </c>
      <c r="K2519" s="12">
        <v>240.24</v>
      </c>
      <c r="L2519" s="10"/>
    </row>
    <row r="2520" spans="1:12" ht="18" customHeight="1" x14ac:dyDescent="0.2">
      <c r="A2520" s="12" t="s">
        <v>63</v>
      </c>
      <c r="B2520" s="12">
        <v>2023</v>
      </c>
      <c r="C2520" s="12" t="s">
        <v>6</v>
      </c>
      <c r="D2520" s="12" t="s">
        <v>65</v>
      </c>
      <c r="E2520" s="12" t="s">
        <v>54</v>
      </c>
      <c r="F2520" s="12" t="s">
        <v>55</v>
      </c>
      <c r="G2520" s="12" t="s">
        <v>56</v>
      </c>
      <c r="H2520" s="12" t="s">
        <v>57</v>
      </c>
      <c r="I2520" s="12" t="s">
        <v>58</v>
      </c>
      <c r="J2520" s="12">
        <v>195</v>
      </c>
      <c r="K2520" s="12">
        <v>278.85000000000002</v>
      </c>
      <c r="L2520" s="10"/>
    </row>
    <row r="2521" spans="1:12" ht="18" customHeight="1" x14ac:dyDescent="0.2">
      <c r="A2521" s="12" t="s">
        <v>61</v>
      </c>
      <c r="B2521" s="12">
        <v>2023</v>
      </c>
      <c r="C2521" s="12" t="s">
        <v>6</v>
      </c>
      <c r="D2521" s="12" t="s">
        <v>65</v>
      </c>
      <c r="E2521" s="12" t="s">
        <v>54</v>
      </c>
      <c r="F2521" s="12" t="s">
        <v>55</v>
      </c>
      <c r="G2521" s="12" t="s">
        <v>56</v>
      </c>
      <c r="H2521" s="12" t="s">
        <v>57</v>
      </c>
      <c r="I2521" s="12" t="s">
        <v>58</v>
      </c>
      <c r="J2521" s="12">
        <v>752</v>
      </c>
      <c r="K2521" s="12">
        <v>1075.3600000000001</v>
      </c>
      <c r="L2521" s="10"/>
    </row>
    <row r="2522" spans="1:12" ht="18" customHeight="1" x14ac:dyDescent="0.2">
      <c r="A2522" s="12" t="s">
        <v>61</v>
      </c>
      <c r="B2522" s="12">
        <v>2023</v>
      </c>
      <c r="C2522" s="12" t="s">
        <v>6</v>
      </c>
      <c r="D2522" s="12" t="s">
        <v>65</v>
      </c>
      <c r="E2522" s="12" t="s">
        <v>54</v>
      </c>
      <c r="F2522" s="12" t="s">
        <v>55</v>
      </c>
      <c r="G2522" s="12" t="s">
        <v>56</v>
      </c>
      <c r="H2522" s="12" t="s">
        <v>57</v>
      </c>
      <c r="I2522" s="12" t="s">
        <v>58</v>
      </c>
      <c r="J2522" s="12">
        <v>838</v>
      </c>
      <c r="K2522" s="12">
        <v>1198.3399999999999</v>
      </c>
      <c r="L2522" s="10"/>
    </row>
    <row r="2523" spans="1:12" ht="18" customHeight="1" x14ac:dyDescent="0.2">
      <c r="A2523" s="12" t="s">
        <v>61</v>
      </c>
      <c r="B2523" s="12">
        <v>2023</v>
      </c>
      <c r="C2523" s="12" t="s">
        <v>6</v>
      </c>
      <c r="D2523" s="12" t="s">
        <v>65</v>
      </c>
      <c r="E2523" s="12" t="s">
        <v>54</v>
      </c>
      <c r="F2523" s="12" t="s">
        <v>55</v>
      </c>
      <c r="G2523" s="12" t="s">
        <v>56</v>
      </c>
      <c r="H2523" s="12" t="s">
        <v>57</v>
      </c>
      <c r="I2523" s="12" t="s">
        <v>58</v>
      </c>
      <c r="J2523" s="12">
        <v>197</v>
      </c>
      <c r="K2523" s="12">
        <v>281.70999999999998</v>
      </c>
      <c r="L2523" s="10"/>
    </row>
    <row r="2524" spans="1:12" ht="18" customHeight="1" x14ac:dyDescent="0.2">
      <c r="A2524" s="12" t="s">
        <v>52</v>
      </c>
      <c r="B2524" s="12">
        <v>2023</v>
      </c>
      <c r="C2524" s="12" t="s">
        <v>6</v>
      </c>
      <c r="D2524" s="12" t="s">
        <v>65</v>
      </c>
      <c r="E2524" s="12" t="s">
        <v>54</v>
      </c>
      <c r="F2524" s="12" t="s">
        <v>55</v>
      </c>
      <c r="G2524" s="12" t="s">
        <v>56</v>
      </c>
      <c r="H2524" s="12" t="s">
        <v>57</v>
      </c>
      <c r="I2524" s="12" t="s">
        <v>58</v>
      </c>
      <c r="J2524" s="12">
        <v>167</v>
      </c>
      <c r="K2524" s="12">
        <v>238.81</v>
      </c>
      <c r="L2524" s="10"/>
    </row>
    <row r="2525" spans="1:12" ht="18" customHeight="1" x14ac:dyDescent="0.2">
      <c r="A2525" s="12" t="s">
        <v>62</v>
      </c>
      <c r="B2525" s="12">
        <v>2023</v>
      </c>
      <c r="C2525" s="12" t="s">
        <v>5</v>
      </c>
      <c r="D2525" s="12" t="s">
        <v>65</v>
      </c>
      <c r="E2525" s="12" t="s">
        <v>54</v>
      </c>
      <c r="F2525" s="12" t="s">
        <v>55</v>
      </c>
      <c r="G2525" s="12" t="s">
        <v>56</v>
      </c>
      <c r="H2525" s="12" t="s">
        <v>57</v>
      </c>
      <c r="I2525" s="12" t="s">
        <v>58</v>
      </c>
      <c r="J2525" s="12">
        <v>200</v>
      </c>
      <c r="K2525" s="12">
        <v>286</v>
      </c>
      <c r="L2525" s="10"/>
    </row>
    <row r="2526" spans="1:12" ht="18" customHeight="1" x14ac:dyDescent="0.2">
      <c r="A2526" s="12" t="s">
        <v>52</v>
      </c>
      <c r="B2526" s="12">
        <v>2023</v>
      </c>
      <c r="C2526" s="12" t="s">
        <v>5</v>
      </c>
      <c r="D2526" s="12" t="s">
        <v>65</v>
      </c>
      <c r="E2526" s="12" t="s">
        <v>54</v>
      </c>
      <c r="F2526" s="12" t="s">
        <v>55</v>
      </c>
      <c r="G2526" s="12" t="s">
        <v>56</v>
      </c>
      <c r="H2526" s="12" t="s">
        <v>57</v>
      </c>
      <c r="I2526" s="12" t="s">
        <v>58</v>
      </c>
      <c r="J2526" s="12">
        <v>202</v>
      </c>
      <c r="K2526" s="12">
        <v>526.24</v>
      </c>
      <c r="L2526" s="10"/>
    </row>
    <row r="2527" spans="1:12" ht="18" customHeight="1" x14ac:dyDescent="0.2">
      <c r="A2527" s="12" t="s">
        <v>52</v>
      </c>
      <c r="B2527" s="12">
        <v>2023</v>
      </c>
      <c r="C2527" s="12" t="s">
        <v>5</v>
      </c>
      <c r="D2527" s="12" t="s">
        <v>65</v>
      </c>
      <c r="E2527" s="12" t="s">
        <v>54</v>
      </c>
      <c r="F2527" s="12" t="s">
        <v>55</v>
      </c>
      <c r="G2527" s="12" t="s">
        <v>56</v>
      </c>
      <c r="H2527" s="12" t="s">
        <v>57</v>
      </c>
      <c r="I2527" s="12" t="s">
        <v>58</v>
      </c>
      <c r="J2527" s="12">
        <v>172</v>
      </c>
      <c r="K2527" s="12">
        <v>526.24</v>
      </c>
      <c r="L2527" s="10"/>
    </row>
    <row r="2528" spans="1:12" ht="18" customHeight="1" x14ac:dyDescent="0.2">
      <c r="A2528" s="12" t="s">
        <v>52</v>
      </c>
      <c r="B2528" s="12">
        <v>2023</v>
      </c>
      <c r="C2528" s="12" t="s">
        <v>5</v>
      </c>
      <c r="D2528" s="12" t="s">
        <v>65</v>
      </c>
      <c r="E2528" s="12" t="s">
        <v>54</v>
      </c>
      <c r="F2528" s="12" t="s">
        <v>55</v>
      </c>
      <c r="G2528" s="12" t="s">
        <v>56</v>
      </c>
      <c r="H2528" s="12" t="s">
        <v>57</v>
      </c>
      <c r="I2528" s="12" t="s">
        <v>58</v>
      </c>
      <c r="J2528" s="12">
        <v>970</v>
      </c>
      <c r="K2528" s="12">
        <v>1387.1</v>
      </c>
      <c r="L2528" s="10"/>
    </row>
    <row r="2529" spans="1:12" ht="18" customHeight="1" x14ac:dyDescent="0.2">
      <c r="A2529" s="12" t="s">
        <v>52</v>
      </c>
      <c r="B2529" s="12">
        <v>2023</v>
      </c>
      <c r="C2529" s="12" t="s">
        <v>5</v>
      </c>
      <c r="D2529" s="12" t="s">
        <v>65</v>
      </c>
      <c r="E2529" s="12" t="s">
        <v>54</v>
      </c>
      <c r="F2529" s="12" t="s">
        <v>55</v>
      </c>
      <c r="G2529" s="12" t="s">
        <v>56</v>
      </c>
      <c r="H2529" s="12" t="s">
        <v>57</v>
      </c>
      <c r="I2529" s="12" t="s">
        <v>58</v>
      </c>
      <c r="J2529" s="12">
        <v>174</v>
      </c>
      <c r="K2529" s="12">
        <v>248.82</v>
      </c>
      <c r="L2529" s="10"/>
    </row>
    <row r="2530" spans="1:12" ht="18" customHeight="1" x14ac:dyDescent="0.2">
      <c r="A2530" s="12" t="s">
        <v>52</v>
      </c>
      <c r="B2530" s="12">
        <v>2023</v>
      </c>
      <c r="C2530" s="12" t="s">
        <v>5</v>
      </c>
      <c r="D2530" s="12" t="s">
        <v>65</v>
      </c>
      <c r="E2530" s="12" t="s">
        <v>54</v>
      </c>
      <c r="F2530" s="12" t="s">
        <v>55</v>
      </c>
      <c r="G2530" s="12" t="s">
        <v>56</v>
      </c>
      <c r="H2530" s="12" t="s">
        <v>57</v>
      </c>
      <c r="I2530" s="12" t="s">
        <v>58</v>
      </c>
      <c r="J2530" s="12">
        <v>201</v>
      </c>
      <c r="K2530" s="12">
        <v>287.43</v>
      </c>
      <c r="L2530" s="10"/>
    </row>
    <row r="2531" spans="1:12" ht="18" customHeight="1" x14ac:dyDescent="0.2">
      <c r="A2531" s="12" t="s">
        <v>52</v>
      </c>
      <c r="B2531" s="12">
        <v>2023</v>
      </c>
      <c r="C2531" s="12" t="s">
        <v>5</v>
      </c>
      <c r="D2531" s="12" t="s">
        <v>65</v>
      </c>
      <c r="E2531" s="12" t="s">
        <v>54</v>
      </c>
      <c r="F2531" s="12" t="s">
        <v>55</v>
      </c>
      <c r="G2531" s="12" t="s">
        <v>56</v>
      </c>
      <c r="H2531" s="12" t="s">
        <v>57</v>
      </c>
      <c r="I2531" s="12" t="s">
        <v>58</v>
      </c>
      <c r="J2531" s="12">
        <v>171</v>
      </c>
      <c r="K2531" s="12">
        <v>244.53</v>
      </c>
      <c r="L2531" s="10"/>
    </row>
    <row r="2532" spans="1:12" ht="18" customHeight="1" x14ac:dyDescent="0.2">
      <c r="A2532" s="12" t="s">
        <v>52</v>
      </c>
      <c r="B2532" s="12">
        <v>2023</v>
      </c>
      <c r="C2532" s="12" t="s">
        <v>5</v>
      </c>
      <c r="D2532" s="12" t="s">
        <v>65</v>
      </c>
      <c r="E2532" s="12" t="s">
        <v>54</v>
      </c>
      <c r="F2532" s="12" t="s">
        <v>55</v>
      </c>
      <c r="G2532" s="12" t="s">
        <v>56</v>
      </c>
      <c r="H2532" s="12" t="s">
        <v>57</v>
      </c>
      <c r="I2532" s="12" t="s">
        <v>58</v>
      </c>
      <c r="J2532" s="12">
        <v>751</v>
      </c>
      <c r="K2532" s="12">
        <v>1073.93</v>
      </c>
      <c r="L2532" s="10"/>
    </row>
    <row r="2533" spans="1:12" ht="18" customHeight="1" x14ac:dyDescent="0.2">
      <c r="A2533" s="12" t="s">
        <v>52</v>
      </c>
      <c r="B2533" s="12">
        <v>2023</v>
      </c>
      <c r="C2533" s="12" t="s">
        <v>5</v>
      </c>
      <c r="D2533" s="12" t="s">
        <v>65</v>
      </c>
      <c r="E2533" s="12" t="s">
        <v>54</v>
      </c>
      <c r="F2533" s="12" t="s">
        <v>55</v>
      </c>
      <c r="G2533" s="12" t="s">
        <v>56</v>
      </c>
      <c r="H2533" s="12" t="s">
        <v>57</v>
      </c>
      <c r="I2533" s="12" t="s">
        <v>58</v>
      </c>
      <c r="J2533" s="12">
        <v>837</v>
      </c>
      <c r="K2533" s="12">
        <v>1196.9099999999999</v>
      </c>
      <c r="L2533" s="10"/>
    </row>
    <row r="2534" spans="1:12" ht="18" customHeight="1" x14ac:dyDescent="0.2">
      <c r="A2534" s="12" t="s">
        <v>62</v>
      </c>
      <c r="B2534" s="12">
        <v>2023</v>
      </c>
      <c r="C2534" s="12" t="s">
        <v>5</v>
      </c>
      <c r="D2534" s="12" t="s">
        <v>65</v>
      </c>
      <c r="E2534" s="12" t="s">
        <v>54</v>
      </c>
      <c r="F2534" s="12" t="s">
        <v>55</v>
      </c>
      <c r="G2534" s="12" t="s">
        <v>56</v>
      </c>
      <c r="H2534" s="12" t="s">
        <v>57</v>
      </c>
      <c r="I2534" s="12" t="s">
        <v>58</v>
      </c>
      <c r="J2534" s="12">
        <v>173</v>
      </c>
      <c r="K2534" s="12">
        <v>247.39</v>
      </c>
      <c r="L2534" s="10"/>
    </row>
    <row r="2535" spans="1:12" ht="18" customHeight="1" x14ac:dyDescent="0.2">
      <c r="A2535" s="12" t="s">
        <v>59</v>
      </c>
      <c r="B2535" s="12">
        <v>2023</v>
      </c>
      <c r="C2535" s="12" t="s">
        <v>2</v>
      </c>
      <c r="D2535" s="12" t="s">
        <v>65</v>
      </c>
      <c r="E2535" s="12" t="s">
        <v>54</v>
      </c>
      <c r="F2535" s="12" t="s">
        <v>55</v>
      </c>
      <c r="G2535" s="12" t="s">
        <v>56</v>
      </c>
      <c r="H2535" s="12" t="s">
        <v>57</v>
      </c>
      <c r="I2535" s="12" t="s">
        <v>58</v>
      </c>
      <c r="J2535" s="12">
        <v>218</v>
      </c>
      <c r="K2535" s="12">
        <v>311.74</v>
      </c>
      <c r="L2535" s="10"/>
    </row>
    <row r="2536" spans="1:12" ht="18" customHeight="1" x14ac:dyDescent="0.2">
      <c r="A2536" s="12" t="s">
        <v>59</v>
      </c>
      <c r="B2536" s="12">
        <v>2023</v>
      </c>
      <c r="C2536" s="12" t="s">
        <v>2</v>
      </c>
      <c r="D2536" s="12" t="s">
        <v>65</v>
      </c>
      <c r="E2536" s="12" t="s">
        <v>54</v>
      </c>
      <c r="F2536" s="12" t="s">
        <v>55</v>
      </c>
      <c r="G2536" s="12" t="s">
        <v>56</v>
      </c>
      <c r="H2536" s="12" t="s">
        <v>57</v>
      </c>
      <c r="I2536" s="12" t="s">
        <v>58</v>
      </c>
      <c r="J2536" s="12">
        <v>188</v>
      </c>
      <c r="K2536" s="12">
        <v>268.84000000000003</v>
      </c>
      <c r="L2536" s="10"/>
    </row>
    <row r="2537" spans="1:12" ht="18" customHeight="1" x14ac:dyDescent="0.2">
      <c r="A2537" s="12" t="s">
        <v>59</v>
      </c>
      <c r="B2537" s="12">
        <v>2023</v>
      </c>
      <c r="C2537" s="12" t="s">
        <v>2</v>
      </c>
      <c r="D2537" s="12" t="s">
        <v>65</v>
      </c>
      <c r="E2537" s="12" t="s">
        <v>54</v>
      </c>
      <c r="F2537" s="12" t="s">
        <v>55</v>
      </c>
      <c r="G2537" s="12" t="s">
        <v>56</v>
      </c>
      <c r="H2537" s="12" t="s">
        <v>57</v>
      </c>
      <c r="I2537" s="12" t="s">
        <v>58</v>
      </c>
      <c r="J2537" s="12">
        <v>214</v>
      </c>
      <c r="K2537" s="12">
        <v>526.24</v>
      </c>
      <c r="L2537" s="10"/>
    </row>
    <row r="2538" spans="1:12" ht="18" customHeight="1" x14ac:dyDescent="0.2">
      <c r="A2538" s="12" t="s">
        <v>59</v>
      </c>
      <c r="B2538" s="12">
        <v>2023</v>
      </c>
      <c r="C2538" s="12" t="s">
        <v>2</v>
      </c>
      <c r="D2538" s="12" t="s">
        <v>65</v>
      </c>
      <c r="E2538" s="12" t="s">
        <v>54</v>
      </c>
      <c r="F2538" s="12" t="s">
        <v>55</v>
      </c>
      <c r="G2538" s="12" t="s">
        <v>56</v>
      </c>
      <c r="H2538" s="12" t="s">
        <v>57</v>
      </c>
      <c r="I2538" s="12" t="s">
        <v>58</v>
      </c>
      <c r="J2538" s="12">
        <v>190</v>
      </c>
      <c r="K2538" s="12">
        <v>526.24</v>
      </c>
      <c r="L2538" s="10"/>
    </row>
    <row r="2539" spans="1:12" ht="18" customHeight="1" x14ac:dyDescent="0.2">
      <c r="A2539" s="12" t="s">
        <v>59</v>
      </c>
      <c r="B2539" s="12">
        <v>2023</v>
      </c>
      <c r="C2539" s="12" t="s">
        <v>2</v>
      </c>
      <c r="D2539" s="12" t="s">
        <v>65</v>
      </c>
      <c r="E2539" s="12" t="s">
        <v>54</v>
      </c>
      <c r="F2539" s="12" t="s">
        <v>55</v>
      </c>
      <c r="G2539" s="12" t="s">
        <v>56</v>
      </c>
      <c r="H2539" s="12" t="s">
        <v>57</v>
      </c>
      <c r="I2539" s="12" t="s">
        <v>58</v>
      </c>
      <c r="J2539" s="12">
        <v>967</v>
      </c>
      <c r="K2539" s="12">
        <v>1382.81</v>
      </c>
      <c r="L2539" s="10"/>
    </row>
    <row r="2540" spans="1:12" ht="18" customHeight="1" x14ac:dyDescent="0.2">
      <c r="A2540" s="12" t="s">
        <v>59</v>
      </c>
      <c r="B2540" s="12">
        <v>2023</v>
      </c>
      <c r="C2540" s="12" t="s">
        <v>2</v>
      </c>
      <c r="D2540" s="12" t="s">
        <v>65</v>
      </c>
      <c r="E2540" s="12" t="s">
        <v>54</v>
      </c>
      <c r="F2540" s="12" t="s">
        <v>55</v>
      </c>
      <c r="G2540" s="12" t="s">
        <v>56</v>
      </c>
      <c r="H2540" s="12" t="s">
        <v>57</v>
      </c>
      <c r="I2540" s="12" t="s">
        <v>58</v>
      </c>
      <c r="J2540" s="12">
        <v>189</v>
      </c>
      <c r="K2540" s="12">
        <v>270.27</v>
      </c>
      <c r="L2540" s="10"/>
    </row>
    <row r="2541" spans="1:12" ht="18" customHeight="1" x14ac:dyDescent="0.2">
      <c r="A2541" s="12" t="s">
        <v>59</v>
      </c>
      <c r="B2541" s="12">
        <v>2023</v>
      </c>
      <c r="C2541" s="12" t="s">
        <v>2</v>
      </c>
      <c r="D2541" s="12" t="s">
        <v>65</v>
      </c>
      <c r="E2541" s="12" t="s">
        <v>54</v>
      </c>
      <c r="F2541" s="12" t="s">
        <v>55</v>
      </c>
      <c r="G2541" s="12" t="s">
        <v>56</v>
      </c>
      <c r="H2541" s="12" t="s">
        <v>57</v>
      </c>
      <c r="I2541" s="12" t="s">
        <v>58</v>
      </c>
      <c r="J2541" s="12">
        <v>748</v>
      </c>
      <c r="K2541" s="12">
        <v>1069.6399999999999</v>
      </c>
      <c r="L2541" s="10"/>
    </row>
    <row r="2542" spans="1:12" ht="18" customHeight="1" x14ac:dyDescent="0.2">
      <c r="A2542" s="12" t="s">
        <v>59</v>
      </c>
      <c r="B2542" s="12">
        <v>2023</v>
      </c>
      <c r="C2542" s="12" t="s">
        <v>2</v>
      </c>
      <c r="D2542" s="12" t="s">
        <v>65</v>
      </c>
      <c r="E2542" s="12" t="s">
        <v>54</v>
      </c>
      <c r="F2542" s="12" t="s">
        <v>55</v>
      </c>
      <c r="G2542" s="12" t="s">
        <v>56</v>
      </c>
      <c r="H2542" s="12" t="s">
        <v>57</v>
      </c>
      <c r="I2542" s="12" t="s">
        <v>58</v>
      </c>
      <c r="J2542" s="12">
        <v>835</v>
      </c>
      <c r="K2542" s="12">
        <v>1194.05</v>
      </c>
      <c r="L2542" s="10"/>
    </row>
    <row r="2543" spans="1:12" ht="18" customHeight="1" x14ac:dyDescent="0.2">
      <c r="A2543" s="12" t="s">
        <v>59</v>
      </c>
      <c r="B2543" s="12">
        <v>2023</v>
      </c>
      <c r="C2543" s="12" t="s">
        <v>2</v>
      </c>
      <c r="D2543" s="12" t="s">
        <v>65</v>
      </c>
      <c r="E2543" s="12" t="s">
        <v>54</v>
      </c>
      <c r="F2543" s="12" t="s">
        <v>55</v>
      </c>
      <c r="G2543" s="12" t="s">
        <v>56</v>
      </c>
      <c r="H2543" s="12" t="s">
        <v>57</v>
      </c>
      <c r="I2543" s="12" t="s">
        <v>58</v>
      </c>
      <c r="J2543" s="12">
        <v>215</v>
      </c>
      <c r="K2543" s="12">
        <v>307.45</v>
      </c>
      <c r="L2543" s="10"/>
    </row>
    <row r="2544" spans="1:12" ht="18" customHeight="1" x14ac:dyDescent="0.2">
      <c r="A2544" s="12" t="s">
        <v>59</v>
      </c>
      <c r="B2544" s="12">
        <v>2023</v>
      </c>
      <c r="C2544" s="12" t="s">
        <v>2</v>
      </c>
      <c r="D2544" s="12" t="s">
        <v>65</v>
      </c>
      <c r="E2544" s="12" t="s">
        <v>54</v>
      </c>
      <c r="F2544" s="12" t="s">
        <v>55</v>
      </c>
      <c r="G2544" s="12" t="s">
        <v>56</v>
      </c>
      <c r="H2544" s="12" t="s">
        <v>57</v>
      </c>
      <c r="I2544" s="12" t="s">
        <v>58</v>
      </c>
      <c r="J2544" s="12">
        <v>191</v>
      </c>
      <c r="K2544" s="12">
        <v>273.13</v>
      </c>
      <c r="L2544" s="10"/>
    </row>
    <row r="2545" spans="1:12" ht="18" customHeight="1" x14ac:dyDescent="0.2">
      <c r="A2545" s="12" t="s">
        <v>63</v>
      </c>
      <c r="B2545" s="12">
        <v>2023</v>
      </c>
      <c r="C2545" s="12" t="s">
        <v>4</v>
      </c>
      <c r="D2545" s="12" t="s">
        <v>65</v>
      </c>
      <c r="E2545" s="12" t="s">
        <v>54</v>
      </c>
      <c r="F2545" s="12" t="s">
        <v>55</v>
      </c>
      <c r="G2545" s="12" t="s">
        <v>56</v>
      </c>
      <c r="H2545" s="12" t="s">
        <v>57</v>
      </c>
      <c r="I2545" s="12" t="s">
        <v>58</v>
      </c>
      <c r="J2545" s="12">
        <v>206</v>
      </c>
      <c r="K2545" s="12">
        <v>294.58</v>
      </c>
      <c r="L2545" s="10"/>
    </row>
    <row r="2546" spans="1:12" ht="18" customHeight="1" x14ac:dyDescent="0.2">
      <c r="A2546" s="12" t="s">
        <v>59</v>
      </c>
      <c r="B2546" s="12">
        <v>2023</v>
      </c>
      <c r="C2546" s="12" t="s">
        <v>4</v>
      </c>
      <c r="D2546" s="12" t="s">
        <v>65</v>
      </c>
      <c r="E2546" s="12" t="s">
        <v>54</v>
      </c>
      <c r="F2546" s="12" t="s">
        <v>55</v>
      </c>
      <c r="G2546" s="12" t="s">
        <v>56</v>
      </c>
      <c r="H2546" s="12" t="s">
        <v>57</v>
      </c>
      <c r="I2546" s="12" t="s">
        <v>58</v>
      </c>
      <c r="J2546" s="12">
        <v>176</v>
      </c>
      <c r="K2546" s="12">
        <v>251.68</v>
      </c>
      <c r="L2546" s="10"/>
    </row>
    <row r="2547" spans="1:12" ht="18" customHeight="1" x14ac:dyDescent="0.2">
      <c r="A2547" s="12" t="s">
        <v>59</v>
      </c>
      <c r="B2547" s="12">
        <v>2023</v>
      </c>
      <c r="C2547" s="12" t="s">
        <v>4</v>
      </c>
      <c r="D2547" s="12" t="s">
        <v>65</v>
      </c>
      <c r="E2547" s="12" t="s">
        <v>54</v>
      </c>
      <c r="F2547" s="12" t="s">
        <v>55</v>
      </c>
      <c r="G2547" s="12" t="s">
        <v>56</v>
      </c>
      <c r="H2547" s="12" t="s">
        <v>57</v>
      </c>
      <c r="I2547" s="12" t="s">
        <v>58</v>
      </c>
      <c r="J2547" s="12">
        <v>208</v>
      </c>
      <c r="K2547" s="12">
        <v>526.24</v>
      </c>
      <c r="L2547" s="10"/>
    </row>
    <row r="2548" spans="1:12" ht="18" customHeight="1" x14ac:dyDescent="0.2">
      <c r="A2548" s="12" t="s">
        <v>59</v>
      </c>
      <c r="B2548" s="12">
        <v>2023</v>
      </c>
      <c r="C2548" s="12" t="s">
        <v>4</v>
      </c>
      <c r="D2548" s="12" t="s">
        <v>65</v>
      </c>
      <c r="E2548" s="12" t="s">
        <v>54</v>
      </c>
      <c r="F2548" s="12" t="s">
        <v>55</v>
      </c>
      <c r="G2548" s="12" t="s">
        <v>56</v>
      </c>
      <c r="H2548" s="12" t="s">
        <v>57</v>
      </c>
      <c r="I2548" s="12" t="s">
        <v>58</v>
      </c>
      <c r="J2548" s="12">
        <v>178</v>
      </c>
      <c r="K2548" s="12">
        <v>526.24</v>
      </c>
      <c r="L2548" s="10"/>
    </row>
    <row r="2549" spans="1:12" ht="18" customHeight="1" x14ac:dyDescent="0.2">
      <c r="A2549" s="12" t="s">
        <v>59</v>
      </c>
      <c r="B2549" s="12">
        <v>2023</v>
      </c>
      <c r="C2549" s="12" t="s">
        <v>4</v>
      </c>
      <c r="D2549" s="12" t="s">
        <v>65</v>
      </c>
      <c r="E2549" s="12" t="s">
        <v>54</v>
      </c>
      <c r="F2549" s="12" t="s">
        <v>55</v>
      </c>
      <c r="G2549" s="12" t="s">
        <v>56</v>
      </c>
      <c r="H2549" s="12" t="s">
        <v>57</v>
      </c>
      <c r="I2549" s="12" t="s">
        <v>58</v>
      </c>
      <c r="J2549" s="12">
        <v>969</v>
      </c>
      <c r="K2549" s="12">
        <v>1385.67</v>
      </c>
      <c r="L2549" s="10"/>
    </row>
    <row r="2550" spans="1:12" ht="18" customHeight="1" x14ac:dyDescent="0.2">
      <c r="A2550" s="12" t="s">
        <v>59</v>
      </c>
      <c r="B2550" s="12">
        <v>2023</v>
      </c>
      <c r="C2550" s="12" t="s">
        <v>4</v>
      </c>
      <c r="D2550" s="12" t="s">
        <v>65</v>
      </c>
      <c r="E2550" s="12" t="s">
        <v>54</v>
      </c>
      <c r="F2550" s="12" t="s">
        <v>55</v>
      </c>
      <c r="G2550" s="12" t="s">
        <v>56</v>
      </c>
      <c r="H2550" s="12" t="s">
        <v>57</v>
      </c>
      <c r="I2550" s="12" t="s">
        <v>58</v>
      </c>
      <c r="J2550" s="12">
        <v>180</v>
      </c>
      <c r="K2550" s="12">
        <v>257.39999999999998</v>
      </c>
      <c r="L2550" s="10"/>
    </row>
    <row r="2551" spans="1:12" ht="18" customHeight="1" x14ac:dyDescent="0.2">
      <c r="A2551" s="12" t="s">
        <v>59</v>
      </c>
      <c r="B2551" s="12">
        <v>2023</v>
      </c>
      <c r="C2551" s="12" t="s">
        <v>4</v>
      </c>
      <c r="D2551" s="12" t="s">
        <v>65</v>
      </c>
      <c r="E2551" s="12" t="s">
        <v>54</v>
      </c>
      <c r="F2551" s="12" t="s">
        <v>55</v>
      </c>
      <c r="G2551" s="12" t="s">
        <v>56</v>
      </c>
      <c r="H2551" s="12" t="s">
        <v>57</v>
      </c>
      <c r="I2551" s="12" t="s">
        <v>58</v>
      </c>
      <c r="J2551" s="12">
        <v>207</v>
      </c>
      <c r="K2551" s="12">
        <v>296.01</v>
      </c>
      <c r="L2551" s="10"/>
    </row>
    <row r="2552" spans="1:12" ht="18" customHeight="1" x14ac:dyDescent="0.2">
      <c r="A2552" s="12" t="s">
        <v>59</v>
      </c>
      <c r="B2552" s="12">
        <v>2023</v>
      </c>
      <c r="C2552" s="12" t="s">
        <v>4</v>
      </c>
      <c r="D2552" s="12" t="s">
        <v>65</v>
      </c>
      <c r="E2552" s="12" t="s">
        <v>54</v>
      </c>
      <c r="F2552" s="12" t="s">
        <v>55</v>
      </c>
      <c r="G2552" s="12" t="s">
        <v>56</v>
      </c>
      <c r="H2552" s="12" t="s">
        <v>57</v>
      </c>
      <c r="I2552" s="12" t="s">
        <v>58</v>
      </c>
      <c r="J2552" s="12">
        <v>177</v>
      </c>
      <c r="K2552" s="12">
        <v>253.11</v>
      </c>
      <c r="L2552" s="10"/>
    </row>
    <row r="2553" spans="1:12" ht="18" customHeight="1" x14ac:dyDescent="0.2">
      <c r="A2553" s="12" t="s">
        <v>59</v>
      </c>
      <c r="B2553" s="12">
        <v>2023</v>
      </c>
      <c r="C2553" s="12" t="s">
        <v>4</v>
      </c>
      <c r="D2553" s="12" t="s">
        <v>65</v>
      </c>
      <c r="E2553" s="12" t="s">
        <v>54</v>
      </c>
      <c r="F2553" s="12" t="s">
        <v>55</v>
      </c>
      <c r="G2553" s="12" t="s">
        <v>56</v>
      </c>
      <c r="H2553" s="12" t="s">
        <v>57</v>
      </c>
      <c r="I2553" s="12" t="s">
        <v>58</v>
      </c>
      <c r="J2553" s="12">
        <v>750</v>
      </c>
      <c r="K2553" s="12">
        <v>1072.5</v>
      </c>
      <c r="L2553" s="10"/>
    </row>
    <row r="2554" spans="1:12" ht="18" customHeight="1" x14ac:dyDescent="0.2">
      <c r="A2554" s="12" t="s">
        <v>59</v>
      </c>
      <c r="B2554" s="12">
        <v>2023</v>
      </c>
      <c r="C2554" s="12" t="s">
        <v>4</v>
      </c>
      <c r="D2554" s="12" t="s">
        <v>65</v>
      </c>
      <c r="E2554" s="12" t="s">
        <v>54</v>
      </c>
      <c r="F2554" s="12" t="s">
        <v>55</v>
      </c>
      <c r="G2554" s="12" t="s">
        <v>56</v>
      </c>
      <c r="H2554" s="12" t="s">
        <v>57</v>
      </c>
      <c r="I2554" s="12" t="s">
        <v>58</v>
      </c>
      <c r="J2554" s="12">
        <v>836</v>
      </c>
      <c r="K2554" s="12">
        <v>1195.48</v>
      </c>
      <c r="L2554" s="10"/>
    </row>
    <row r="2555" spans="1:12" ht="18" customHeight="1" x14ac:dyDescent="0.2">
      <c r="A2555" s="12" t="s">
        <v>59</v>
      </c>
      <c r="B2555" s="12">
        <v>2023</v>
      </c>
      <c r="C2555" s="12" t="s">
        <v>4</v>
      </c>
      <c r="D2555" s="12" t="s">
        <v>65</v>
      </c>
      <c r="E2555" s="12" t="s">
        <v>54</v>
      </c>
      <c r="F2555" s="12" t="s">
        <v>55</v>
      </c>
      <c r="G2555" s="12" t="s">
        <v>56</v>
      </c>
      <c r="H2555" s="12" t="s">
        <v>57</v>
      </c>
      <c r="I2555" s="12" t="s">
        <v>58</v>
      </c>
      <c r="J2555" s="12">
        <v>203</v>
      </c>
      <c r="K2555" s="12">
        <v>290.28999999999996</v>
      </c>
      <c r="L2555" s="10"/>
    </row>
    <row r="2556" spans="1:12" ht="18" customHeight="1" x14ac:dyDescent="0.2">
      <c r="A2556" s="12" t="s">
        <v>63</v>
      </c>
      <c r="B2556" s="12">
        <v>2023</v>
      </c>
      <c r="C2556" s="12" t="s">
        <v>4</v>
      </c>
      <c r="D2556" s="12" t="s">
        <v>65</v>
      </c>
      <c r="E2556" s="12" t="s">
        <v>54</v>
      </c>
      <c r="F2556" s="12" t="s">
        <v>55</v>
      </c>
      <c r="G2556" s="12" t="s">
        <v>56</v>
      </c>
      <c r="H2556" s="12" t="s">
        <v>57</v>
      </c>
      <c r="I2556" s="12" t="s">
        <v>58</v>
      </c>
      <c r="J2556" s="12">
        <v>179</v>
      </c>
      <c r="K2556" s="12">
        <v>255.97</v>
      </c>
      <c r="L2556" s="10"/>
    </row>
    <row r="2557" spans="1:12" ht="18" customHeight="1" x14ac:dyDescent="0.2">
      <c r="A2557" s="12" t="s">
        <v>52</v>
      </c>
      <c r="B2557" s="12">
        <v>2023</v>
      </c>
      <c r="C2557" s="12" t="s">
        <v>10</v>
      </c>
      <c r="D2557" s="12" t="s">
        <v>65</v>
      </c>
      <c r="E2557" s="12" t="s">
        <v>54</v>
      </c>
      <c r="F2557" s="12" t="s">
        <v>55</v>
      </c>
      <c r="G2557" s="12" t="s">
        <v>56</v>
      </c>
      <c r="H2557" s="12" t="s">
        <v>57</v>
      </c>
      <c r="I2557" s="12" t="s">
        <v>58</v>
      </c>
      <c r="J2557" s="12">
        <v>176</v>
      </c>
      <c r="K2557" s="12">
        <v>251.68</v>
      </c>
      <c r="L2557" s="10"/>
    </row>
    <row r="2558" spans="1:12" ht="18" customHeight="1" x14ac:dyDescent="0.2">
      <c r="A2558" s="12" t="s">
        <v>52</v>
      </c>
      <c r="B2558" s="12">
        <v>2023</v>
      </c>
      <c r="C2558" s="12" t="s">
        <v>10</v>
      </c>
      <c r="D2558" s="12" t="s">
        <v>65</v>
      </c>
      <c r="E2558" s="12" t="s">
        <v>54</v>
      </c>
      <c r="F2558" s="12" t="s">
        <v>55</v>
      </c>
      <c r="G2558" s="12" t="s">
        <v>56</v>
      </c>
      <c r="H2558" s="12" t="s">
        <v>57</v>
      </c>
      <c r="I2558" s="12" t="s">
        <v>58</v>
      </c>
      <c r="J2558" s="12">
        <v>146</v>
      </c>
      <c r="K2558" s="12">
        <v>208.78</v>
      </c>
      <c r="L2558" s="10"/>
    </row>
    <row r="2559" spans="1:12" ht="18" customHeight="1" x14ac:dyDescent="0.2">
      <c r="A2559" s="12" t="s">
        <v>52</v>
      </c>
      <c r="B2559" s="12">
        <v>2023</v>
      </c>
      <c r="C2559" s="12" t="s">
        <v>10</v>
      </c>
      <c r="D2559" s="12" t="s">
        <v>65</v>
      </c>
      <c r="E2559" s="12" t="s">
        <v>54</v>
      </c>
      <c r="F2559" s="12" t="s">
        <v>55</v>
      </c>
      <c r="G2559" s="12" t="s">
        <v>56</v>
      </c>
      <c r="H2559" s="12" t="s">
        <v>57</v>
      </c>
      <c r="I2559" s="12" t="s">
        <v>58</v>
      </c>
      <c r="J2559" s="12">
        <v>172</v>
      </c>
      <c r="K2559" s="12">
        <v>526.24</v>
      </c>
      <c r="L2559" s="10"/>
    </row>
    <row r="2560" spans="1:12" ht="18" customHeight="1" x14ac:dyDescent="0.2">
      <c r="A2560" s="12" t="s">
        <v>61</v>
      </c>
      <c r="B2560" s="12">
        <v>2023</v>
      </c>
      <c r="C2560" s="12" t="s">
        <v>10</v>
      </c>
      <c r="D2560" s="12" t="s">
        <v>65</v>
      </c>
      <c r="E2560" s="12" t="s">
        <v>54</v>
      </c>
      <c r="F2560" s="12" t="s">
        <v>55</v>
      </c>
      <c r="G2560" s="12" t="s">
        <v>56</v>
      </c>
      <c r="H2560" s="12" t="s">
        <v>57</v>
      </c>
      <c r="I2560" s="12" t="s">
        <v>58</v>
      </c>
      <c r="J2560" s="12">
        <v>148</v>
      </c>
      <c r="K2560" s="12">
        <v>526.24</v>
      </c>
      <c r="L2560" s="10"/>
    </row>
    <row r="2561" spans="1:12" ht="18" customHeight="1" x14ac:dyDescent="0.2">
      <c r="A2561" s="12" t="s">
        <v>61</v>
      </c>
      <c r="B2561" s="12">
        <v>2023</v>
      </c>
      <c r="C2561" s="12" t="s">
        <v>10</v>
      </c>
      <c r="D2561" s="12" t="s">
        <v>65</v>
      </c>
      <c r="E2561" s="12" t="s">
        <v>54</v>
      </c>
      <c r="F2561" s="12" t="s">
        <v>55</v>
      </c>
      <c r="G2561" s="12" t="s">
        <v>56</v>
      </c>
      <c r="H2561" s="12" t="s">
        <v>57</v>
      </c>
      <c r="I2561" s="12" t="s">
        <v>58</v>
      </c>
      <c r="J2561" s="12">
        <v>974</v>
      </c>
      <c r="K2561" s="12">
        <v>1392.82</v>
      </c>
      <c r="L2561" s="10"/>
    </row>
    <row r="2562" spans="1:12" ht="18" customHeight="1" x14ac:dyDescent="0.2">
      <c r="A2562" s="12" t="s">
        <v>52</v>
      </c>
      <c r="B2562" s="12">
        <v>2023</v>
      </c>
      <c r="C2562" s="12" t="s">
        <v>10</v>
      </c>
      <c r="D2562" s="12" t="s">
        <v>65</v>
      </c>
      <c r="E2562" s="12" t="s">
        <v>54</v>
      </c>
      <c r="F2562" s="12" t="s">
        <v>55</v>
      </c>
      <c r="G2562" s="12" t="s">
        <v>56</v>
      </c>
      <c r="H2562" s="12" t="s">
        <v>57</v>
      </c>
      <c r="I2562" s="12" t="s">
        <v>58</v>
      </c>
      <c r="J2562" s="12">
        <v>144</v>
      </c>
      <c r="K2562" s="12">
        <v>205.92000000000002</v>
      </c>
      <c r="L2562" s="10"/>
    </row>
    <row r="2563" spans="1:12" ht="18" customHeight="1" x14ac:dyDescent="0.2">
      <c r="A2563" s="12" t="s">
        <v>52</v>
      </c>
      <c r="B2563" s="12">
        <v>2023</v>
      </c>
      <c r="C2563" s="12" t="s">
        <v>10</v>
      </c>
      <c r="D2563" s="12" t="s">
        <v>65</v>
      </c>
      <c r="E2563" s="12" t="s">
        <v>54</v>
      </c>
      <c r="F2563" s="12" t="s">
        <v>55</v>
      </c>
      <c r="G2563" s="12" t="s">
        <v>56</v>
      </c>
      <c r="H2563" s="12" t="s">
        <v>57</v>
      </c>
      <c r="I2563" s="12" t="s">
        <v>58</v>
      </c>
      <c r="J2563" s="12">
        <v>171</v>
      </c>
      <c r="K2563" s="12">
        <v>244.53</v>
      </c>
      <c r="L2563" s="10"/>
    </row>
    <row r="2564" spans="1:12" ht="18" customHeight="1" x14ac:dyDescent="0.2">
      <c r="A2564" s="12" t="s">
        <v>61</v>
      </c>
      <c r="B2564" s="12">
        <v>2023</v>
      </c>
      <c r="C2564" s="12" t="s">
        <v>10</v>
      </c>
      <c r="D2564" s="12" t="s">
        <v>65</v>
      </c>
      <c r="E2564" s="12" t="s">
        <v>54</v>
      </c>
      <c r="F2564" s="12" t="s">
        <v>55</v>
      </c>
      <c r="G2564" s="12" t="s">
        <v>56</v>
      </c>
      <c r="H2564" s="12" t="s">
        <v>57</v>
      </c>
      <c r="I2564" s="12" t="s">
        <v>58</v>
      </c>
      <c r="J2564" s="12">
        <v>147</v>
      </c>
      <c r="K2564" s="12">
        <v>210.21</v>
      </c>
      <c r="L2564" s="10"/>
    </row>
    <row r="2565" spans="1:12" ht="18" customHeight="1" x14ac:dyDescent="0.2">
      <c r="A2565" s="12" t="s">
        <v>61</v>
      </c>
      <c r="B2565" s="12">
        <v>2023</v>
      </c>
      <c r="C2565" s="12" t="s">
        <v>10</v>
      </c>
      <c r="D2565" s="12" t="s">
        <v>65</v>
      </c>
      <c r="E2565" s="12" t="s">
        <v>54</v>
      </c>
      <c r="F2565" s="12" t="s">
        <v>55</v>
      </c>
      <c r="G2565" s="12" t="s">
        <v>56</v>
      </c>
      <c r="H2565" s="12" t="s">
        <v>57</v>
      </c>
      <c r="I2565" s="12" t="s">
        <v>58</v>
      </c>
      <c r="J2565" s="12">
        <v>755</v>
      </c>
      <c r="K2565" s="12">
        <v>1079.6500000000001</v>
      </c>
      <c r="L2565" s="10"/>
    </row>
    <row r="2566" spans="1:12" ht="18" customHeight="1" x14ac:dyDescent="0.2">
      <c r="A2566" s="12" t="s">
        <v>52</v>
      </c>
      <c r="B2566" s="12">
        <v>2023</v>
      </c>
      <c r="C2566" s="12" t="s">
        <v>10</v>
      </c>
      <c r="D2566" s="12" t="s">
        <v>65</v>
      </c>
      <c r="E2566" s="12" t="s">
        <v>54</v>
      </c>
      <c r="F2566" s="12" t="s">
        <v>55</v>
      </c>
      <c r="G2566" s="12" t="s">
        <v>56</v>
      </c>
      <c r="H2566" s="12" t="s">
        <v>57</v>
      </c>
      <c r="I2566" s="12" t="s">
        <v>58</v>
      </c>
      <c r="J2566" s="12">
        <v>842</v>
      </c>
      <c r="K2566" s="12">
        <v>1204.06</v>
      </c>
      <c r="L2566" s="10"/>
    </row>
    <row r="2567" spans="1:12" ht="18" customHeight="1" x14ac:dyDescent="0.2">
      <c r="A2567" s="12" t="s">
        <v>52</v>
      </c>
      <c r="B2567" s="12">
        <v>2023</v>
      </c>
      <c r="C2567" s="12" t="s">
        <v>10</v>
      </c>
      <c r="D2567" s="12" t="s">
        <v>65</v>
      </c>
      <c r="E2567" s="12" t="s">
        <v>54</v>
      </c>
      <c r="F2567" s="12" t="s">
        <v>55</v>
      </c>
      <c r="G2567" s="12" t="s">
        <v>56</v>
      </c>
      <c r="H2567" s="12" t="s">
        <v>57</v>
      </c>
      <c r="I2567" s="12" t="s">
        <v>58</v>
      </c>
      <c r="J2567" s="12">
        <v>173</v>
      </c>
      <c r="K2567" s="12">
        <v>247.39</v>
      </c>
      <c r="L2567" s="10"/>
    </row>
    <row r="2568" spans="1:12" ht="18" customHeight="1" x14ac:dyDescent="0.2">
      <c r="A2568" s="12" t="s">
        <v>52</v>
      </c>
      <c r="B2568" s="12">
        <v>2023</v>
      </c>
      <c r="C2568" s="12" t="s">
        <v>10</v>
      </c>
      <c r="D2568" s="12" t="s">
        <v>65</v>
      </c>
      <c r="E2568" s="12" t="s">
        <v>54</v>
      </c>
      <c r="F2568" s="12" t="s">
        <v>55</v>
      </c>
      <c r="G2568" s="12" t="s">
        <v>56</v>
      </c>
      <c r="H2568" s="12" t="s">
        <v>57</v>
      </c>
      <c r="I2568" s="12" t="s">
        <v>58</v>
      </c>
      <c r="J2568" s="12">
        <v>149</v>
      </c>
      <c r="K2568" s="12">
        <v>213.07</v>
      </c>
      <c r="L2568" s="10"/>
    </row>
    <row r="2569" spans="1:12" ht="18" customHeight="1" x14ac:dyDescent="0.2">
      <c r="A2569" s="12" t="s">
        <v>63</v>
      </c>
      <c r="B2569" s="12">
        <v>2023</v>
      </c>
      <c r="C2569" s="12" t="s">
        <v>9</v>
      </c>
      <c r="D2569" s="12" t="s">
        <v>65</v>
      </c>
      <c r="E2569" s="12" t="s">
        <v>54</v>
      </c>
      <c r="F2569" s="12" t="s">
        <v>55</v>
      </c>
      <c r="G2569" s="12" t="s">
        <v>56</v>
      </c>
      <c r="H2569" s="12" t="s">
        <v>57</v>
      </c>
      <c r="I2569" s="12" t="s">
        <v>58</v>
      </c>
      <c r="J2569" s="12">
        <v>152</v>
      </c>
      <c r="K2569" s="12">
        <v>217.36</v>
      </c>
      <c r="L2569" s="10"/>
    </row>
    <row r="2570" spans="1:12" ht="18" customHeight="1" x14ac:dyDescent="0.2">
      <c r="A2570" s="12" t="s">
        <v>52</v>
      </c>
      <c r="B2570" s="12">
        <v>2023</v>
      </c>
      <c r="C2570" s="12" t="s">
        <v>9</v>
      </c>
      <c r="D2570" s="12" t="s">
        <v>65</v>
      </c>
      <c r="E2570" s="12" t="s">
        <v>54</v>
      </c>
      <c r="F2570" s="12" t="s">
        <v>55</v>
      </c>
      <c r="G2570" s="12" t="s">
        <v>56</v>
      </c>
      <c r="H2570" s="12" t="s">
        <v>57</v>
      </c>
      <c r="I2570" s="12" t="s">
        <v>58</v>
      </c>
      <c r="J2570" s="12">
        <v>178</v>
      </c>
      <c r="K2570" s="12">
        <v>526.24</v>
      </c>
      <c r="L2570" s="10"/>
    </row>
    <row r="2571" spans="1:12" ht="18" customHeight="1" x14ac:dyDescent="0.2">
      <c r="A2571" s="12" t="s">
        <v>52</v>
      </c>
      <c r="B2571" s="12">
        <v>2023</v>
      </c>
      <c r="C2571" s="12" t="s">
        <v>9</v>
      </c>
      <c r="D2571" s="12" t="s">
        <v>65</v>
      </c>
      <c r="E2571" s="12" t="s">
        <v>54</v>
      </c>
      <c r="F2571" s="12" t="s">
        <v>55</v>
      </c>
      <c r="G2571" s="12" t="s">
        <v>56</v>
      </c>
      <c r="H2571" s="12" t="s">
        <v>57</v>
      </c>
      <c r="I2571" s="12" t="s">
        <v>58</v>
      </c>
      <c r="J2571" s="12">
        <v>154</v>
      </c>
      <c r="K2571" s="12">
        <v>526.24</v>
      </c>
      <c r="L2571" s="10"/>
    </row>
    <row r="2572" spans="1:12" ht="18" customHeight="1" x14ac:dyDescent="0.2">
      <c r="A2572" s="12" t="s">
        <v>61</v>
      </c>
      <c r="B2572" s="12">
        <v>2023</v>
      </c>
      <c r="C2572" s="12" t="s">
        <v>9</v>
      </c>
      <c r="D2572" s="12" t="s">
        <v>65</v>
      </c>
      <c r="E2572" s="12" t="s">
        <v>54</v>
      </c>
      <c r="F2572" s="12" t="s">
        <v>55</v>
      </c>
      <c r="G2572" s="12" t="s">
        <v>56</v>
      </c>
      <c r="H2572" s="12" t="s">
        <v>57</v>
      </c>
      <c r="I2572" s="12" t="s">
        <v>58</v>
      </c>
      <c r="J2572" s="12">
        <v>973</v>
      </c>
      <c r="K2572" s="12">
        <v>1391.3899999999999</v>
      </c>
      <c r="L2572" s="10"/>
    </row>
    <row r="2573" spans="1:12" ht="18" customHeight="1" x14ac:dyDescent="0.2">
      <c r="A2573" s="12" t="s">
        <v>59</v>
      </c>
      <c r="B2573" s="12">
        <v>2023</v>
      </c>
      <c r="C2573" s="12" t="s">
        <v>9</v>
      </c>
      <c r="D2573" s="12" t="s">
        <v>65</v>
      </c>
      <c r="E2573" s="12" t="s">
        <v>54</v>
      </c>
      <c r="F2573" s="12" t="s">
        <v>55</v>
      </c>
      <c r="G2573" s="12" t="s">
        <v>56</v>
      </c>
      <c r="H2573" s="12" t="s">
        <v>57</v>
      </c>
      <c r="I2573" s="12" t="s">
        <v>58</v>
      </c>
      <c r="J2573" s="12">
        <v>150</v>
      </c>
      <c r="K2573" s="12">
        <v>214.5</v>
      </c>
      <c r="L2573" s="10"/>
    </row>
    <row r="2574" spans="1:12" ht="18" customHeight="1" x14ac:dyDescent="0.2">
      <c r="A2574" s="12" t="s">
        <v>59</v>
      </c>
      <c r="B2574" s="12">
        <v>2023</v>
      </c>
      <c r="C2574" s="12" t="s">
        <v>9</v>
      </c>
      <c r="D2574" s="12" t="s">
        <v>65</v>
      </c>
      <c r="E2574" s="12" t="s">
        <v>54</v>
      </c>
      <c r="F2574" s="12" t="s">
        <v>55</v>
      </c>
      <c r="G2574" s="12" t="s">
        <v>56</v>
      </c>
      <c r="H2574" s="12" t="s">
        <v>57</v>
      </c>
      <c r="I2574" s="12" t="s">
        <v>58</v>
      </c>
      <c r="J2574" s="12">
        <v>177</v>
      </c>
      <c r="K2574" s="12">
        <v>253.11</v>
      </c>
      <c r="L2574" s="10"/>
    </row>
    <row r="2575" spans="1:12" ht="18" customHeight="1" x14ac:dyDescent="0.2">
      <c r="A2575" s="12" t="s">
        <v>61</v>
      </c>
      <c r="B2575" s="12">
        <v>2023</v>
      </c>
      <c r="C2575" s="12" t="s">
        <v>9</v>
      </c>
      <c r="D2575" s="12" t="s">
        <v>65</v>
      </c>
      <c r="E2575" s="12" t="s">
        <v>54</v>
      </c>
      <c r="F2575" s="12" t="s">
        <v>55</v>
      </c>
      <c r="G2575" s="12" t="s">
        <v>56</v>
      </c>
      <c r="H2575" s="12" t="s">
        <v>57</v>
      </c>
      <c r="I2575" s="12" t="s">
        <v>58</v>
      </c>
      <c r="J2575" s="12">
        <v>153</v>
      </c>
      <c r="K2575" s="12">
        <v>218.79</v>
      </c>
      <c r="L2575" s="10"/>
    </row>
    <row r="2576" spans="1:12" ht="18" customHeight="1" x14ac:dyDescent="0.2">
      <c r="A2576" s="12" t="s">
        <v>52</v>
      </c>
      <c r="B2576" s="12">
        <v>2023</v>
      </c>
      <c r="C2576" s="12" t="s">
        <v>9</v>
      </c>
      <c r="D2576" s="12" t="s">
        <v>65</v>
      </c>
      <c r="E2576" s="12" t="s">
        <v>54</v>
      </c>
      <c r="F2576" s="12" t="s">
        <v>55</v>
      </c>
      <c r="G2576" s="12" t="s">
        <v>56</v>
      </c>
      <c r="H2576" s="12" t="s">
        <v>57</v>
      </c>
      <c r="I2576" s="12" t="s">
        <v>58</v>
      </c>
      <c r="J2576" s="12">
        <v>754</v>
      </c>
      <c r="K2576" s="12">
        <v>1078.22</v>
      </c>
      <c r="L2576" s="10"/>
    </row>
    <row r="2577" spans="1:12" ht="18" customHeight="1" x14ac:dyDescent="0.2">
      <c r="A2577" s="12" t="s">
        <v>52</v>
      </c>
      <c r="B2577" s="12">
        <v>2023</v>
      </c>
      <c r="C2577" s="12" t="s">
        <v>9</v>
      </c>
      <c r="D2577" s="12" t="s">
        <v>65</v>
      </c>
      <c r="E2577" s="12" t="s">
        <v>54</v>
      </c>
      <c r="F2577" s="12" t="s">
        <v>55</v>
      </c>
      <c r="G2577" s="12" t="s">
        <v>56</v>
      </c>
      <c r="H2577" s="12" t="s">
        <v>57</v>
      </c>
      <c r="I2577" s="12" t="s">
        <v>58</v>
      </c>
      <c r="J2577" s="12">
        <v>841</v>
      </c>
      <c r="K2577" s="12">
        <v>1202.6300000000001</v>
      </c>
      <c r="L2577" s="10"/>
    </row>
    <row r="2578" spans="1:12" ht="18" customHeight="1" x14ac:dyDescent="0.2">
      <c r="A2578" s="12" t="s">
        <v>63</v>
      </c>
      <c r="B2578" s="12">
        <v>2023</v>
      </c>
      <c r="C2578" s="12" t="s">
        <v>9</v>
      </c>
      <c r="D2578" s="12" t="s">
        <v>65</v>
      </c>
      <c r="E2578" s="12" t="s">
        <v>54</v>
      </c>
      <c r="F2578" s="12" t="s">
        <v>55</v>
      </c>
      <c r="G2578" s="12" t="s">
        <v>56</v>
      </c>
      <c r="H2578" s="12" t="s">
        <v>57</v>
      </c>
      <c r="I2578" s="12" t="s">
        <v>58</v>
      </c>
      <c r="J2578" s="12">
        <v>179</v>
      </c>
      <c r="K2578" s="12">
        <v>255.97</v>
      </c>
      <c r="L2578" s="10"/>
    </row>
    <row r="2579" spans="1:12" ht="18" customHeight="1" x14ac:dyDescent="0.2">
      <c r="A2579" s="12" t="s">
        <v>52</v>
      </c>
      <c r="B2579" s="12">
        <v>2023</v>
      </c>
      <c r="C2579" s="12" t="s">
        <v>8</v>
      </c>
      <c r="D2579" s="12" t="s">
        <v>65</v>
      </c>
      <c r="E2579" s="12" t="s">
        <v>54</v>
      </c>
      <c r="F2579" s="12" t="s">
        <v>55</v>
      </c>
      <c r="G2579" s="12" t="s">
        <v>56</v>
      </c>
      <c r="H2579" s="12" t="s">
        <v>57</v>
      </c>
      <c r="I2579" s="12" t="s">
        <v>58</v>
      </c>
      <c r="J2579" s="12">
        <v>182</v>
      </c>
      <c r="K2579" s="12">
        <v>260.26</v>
      </c>
      <c r="L2579" s="10"/>
    </row>
    <row r="2580" spans="1:12" ht="18" customHeight="1" x14ac:dyDescent="0.2">
      <c r="A2580" s="12" t="s">
        <v>59</v>
      </c>
      <c r="B2580" s="12">
        <v>2023</v>
      </c>
      <c r="C2580" s="12" t="s">
        <v>8</v>
      </c>
      <c r="D2580" s="12" t="s">
        <v>65</v>
      </c>
      <c r="E2580" s="12" t="s">
        <v>54</v>
      </c>
      <c r="F2580" s="12" t="s">
        <v>55</v>
      </c>
      <c r="G2580" s="12" t="s">
        <v>56</v>
      </c>
      <c r="H2580" s="12" t="s">
        <v>57</v>
      </c>
      <c r="I2580" s="12" t="s">
        <v>58</v>
      </c>
      <c r="J2580" s="12">
        <v>158</v>
      </c>
      <c r="K2580" s="12">
        <v>225.94</v>
      </c>
      <c r="L2580" s="10"/>
    </row>
    <row r="2581" spans="1:12" ht="18" customHeight="1" x14ac:dyDescent="0.2">
      <c r="A2581" s="12" t="s">
        <v>59</v>
      </c>
      <c r="B2581" s="12">
        <v>2023</v>
      </c>
      <c r="C2581" s="12" t="s">
        <v>8</v>
      </c>
      <c r="D2581" s="12" t="s">
        <v>65</v>
      </c>
      <c r="E2581" s="12" t="s">
        <v>54</v>
      </c>
      <c r="F2581" s="12" t="s">
        <v>55</v>
      </c>
      <c r="G2581" s="12" t="s">
        <v>56</v>
      </c>
      <c r="H2581" s="12" t="s">
        <v>57</v>
      </c>
      <c r="I2581" s="12" t="s">
        <v>58</v>
      </c>
      <c r="J2581" s="12">
        <v>184</v>
      </c>
      <c r="K2581" s="12">
        <v>526.24</v>
      </c>
      <c r="L2581" s="10"/>
    </row>
    <row r="2582" spans="1:12" ht="18" customHeight="1" x14ac:dyDescent="0.2">
      <c r="A2582" s="12" t="s">
        <v>61</v>
      </c>
      <c r="B2582" s="12">
        <v>2023</v>
      </c>
      <c r="C2582" s="12" t="s">
        <v>8</v>
      </c>
      <c r="D2582" s="12" t="s">
        <v>65</v>
      </c>
      <c r="E2582" s="12" t="s">
        <v>54</v>
      </c>
      <c r="F2582" s="12" t="s">
        <v>55</v>
      </c>
      <c r="G2582" s="12" t="s">
        <v>56</v>
      </c>
      <c r="H2582" s="12" t="s">
        <v>57</v>
      </c>
      <c r="I2582" s="12" t="s">
        <v>58</v>
      </c>
      <c r="J2582" s="12">
        <v>972</v>
      </c>
      <c r="K2582" s="12">
        <v>1389.96</v>
      </c>
      <c r="L2582" s="10"/>
    </row>
    <row r="2583" spans="1:12" ht="18" customHeight="1" x14ac:dyDescent="0.2">
      <c r="A2583" s="12" t="s">
        <v>52</v>
      </c>
      <c r="B2583" s="12">
        <v>2023</v>
      </c>
      <c r="C2583" s="12" t="s">
        <v>8</v>
      </c>
      <c r="D2583" s="12" t="s">
        <v>65</v>
      </c>
      <c r="E2583" s="12" t="s">
        <v>54</v>
      </c>
      <c r="F2583" s="12" t="s">
        <v>55</v>
      </c>
      <c r="G2583" s="12" t="s">
        <v>56</v>
      </c>
      <c r="H2583" s="12" t="s">
        <v>57</v>
      </c>
      <c r="I2583" s="12" t="s">
        <v>58</v>
      </c>
      <c r="J2583" s="12">
        <v>156</v>
      </c>
      <c r="K2583" s="12">
        <v>223.07999999999998</v>
      </c>
      <c r="L2583" s="10"/>
    </row>
    <row r="2584" spans="1:12" ht="18" customHeight="1" x14ac:dyDescent="0.2">
      <c r="A2584" s="12" t="s">
        <v>52</v>
      </c>
      <c r="B2584" s="12">
        <v>2023</v>
      </c>
      <c r="C2584" s="12" t="s">
        <v>8</v>
      </c>
      <c r="D2584" s="12" t="s">
        <v>65</v>
      </c>
      <c r="E2584" s="12" t="s">
        <v>54</v>
      </c>
      <c r="F2584" s="12" t="s">
        <v>55</v>
      </c>
      <c r="G2584" s="12" t="s">
        <v>56</v>
      </c>
      <c r="H2584" s="12" t="s">
        <v>57</v>
      </c>
      <c r="I2584" s="12" t="s">
        <v>58</v>
      </c>
      <c r="J2584" s="12">
        <v>183</v>
      </c>
      <c r="K2584" s="12">
        <v>261.69</v>
      </c>
      <c r="L2584" s="10"/>
    </row>
    <row r="2585" spans="1:12" ht="18" customHeight="1" x14ac:dyDescent="0.2">
      <c r="A2585" s="12" t="s">
        <v>61</v>
      </c>
      <c r="B2585" s="12">
        <v>2023</v>
      </c>
      <c r="C2585" s="12" t="s">
        <v>8</v>
      </c>
      <c r="D2585" s="12" t="s">
        <v>65</v>
      </c>
      <c r="E2585" s="12" t="s">
        <v>54</v>
      </c>
      <c r="F2585" s="12" t="s">
        <v>55</v>
      </c>
      <c r="G2585" s="12" t="s">
        <v>56</v>
      </c>
      <c r="H2585" s="12" t="s">
        <v>57</v>
      </c>
      <c r="I2585" s="12" t="s">
        <v>58</v>
      </c>
      <c r="J2585" s="12">
        <v>159</v>
      </c>
      <c r="K2585" s="12">
        <v>227.37</v>
      </c>
      <c r="L2585" s="10"/>
    </row>
    <row r="2586" spans="1:12" ht="18" customHeight="1" x14ac:dyDescent="0.2">
      <c r="A2586" s="12" t="s">
        <v>59</v>
      </c>
      <c r="B2586" s="12">
        <v>2023</v>
      </c>
      <c r="C2586" s="12" t="s">
        <v>8</v>
      </c>
      <c r="D2586" s="12" t="s">
        <v>65</v>
      </c>
      <c r="E2586" s="12" t="s">
        <v>54</v>
      </c>
      <c r="F2586" s="12" t="s">
        <v>55</v>
      </c>
      <c r="G2586" s="12" t="s">
        <v>56</v>
      </c>
      <c r="H2586" s="12" t="s">
        <v>57</v>
      </c>
      <c r="I2586" s="12" t="s">
        <v>58</v>
      </c>
      <c r="J2586" s="12">
        <v>840</v>
      </c>
      <c r="K2586" s="12">
        <v>1201.2</v>
      </c>
      <c r="L2586" s="10"/>
    </row>
    <row r="2587" spans="1:12" ht="18" customHeight="1" x14ac:dyDescent="0.2">
      <c r="A2587" s="12" t="s">
        <v>59</v>
      </c>
      <c r="B2587" s="12">
        <v>2023</v>
      </c>
      <c r="C2587" s="12" t="s">
        <v>8</v>
      </c>
      <c r="D2587" s="12" t="s">
        <v>65</v>
      </c>
      <c r="E2587" s="12" t="s">
        <v>54</v>
      </c>
      <c r="F2587" s="12" t="s">
        <v>55</v>
      </c>
      <c r="G2587" s="12" t="s">
        <v>56</v>
      </c>
      <c r="H2587" s="12" t="s">
        <v>57</v>
      </c>
      <c r="I2587" s="12" t="s">
        <v>58</v>
      </c>
      <c r="J2587" s="12">
        <v>185</v>
      </c>
      <c r="K2587" s="12">
        <v>264.55</v>
      </c>
      <c r="L2587" s="10"/>
    </row>
    <row r="2588" spans="1:12" ht="18" customHeight="1" x14ac:dyDescent="0.2">
      <c r="A2588" s="12" t="s">
        <v>52</v>
      </c>
      <c r="B2588" s="12">
        <v>2023</v>
      </c>
      <c r="C2588" s="12" t="s">
        <v>8</v>
      </c>
      <c r="D2588" s="12" t="s">
        <v>65</v>
      </c>
      <c r="E2588" s="12" t="s">
        <v>54</v>
      </c>
      <c r="F2588" s="12" t="s">
        <v>55</v>
      </c>
      <c r="G2588" s="12" t="s">
        <v>56</v>
      </c>
      <c r="H2588" s="12" t="s">
        <v>57</v>
      </c>
      <c r="I2588" s="12" t="s">
        <v>58</v>
      </c>
      <c r="J2588" s="12">
        <v>155</v>
      </c>
      <c r="K2588" s="12">
        <v>221.65</v>
      </c>
      <c r="L2588" s="10"/>
    </row>
    <row r="2589" spans="1:12" ht="18" customHeight="1" x14ac:dyDescent="0.2">
      <c r="A2589" s="12" t="s">
        <v>59</v>
      </c>
      <c r="B2589" s="12">
        <v>2023</v>
      </c>
      <c r="C2589" s="12" t="s">
        <v>3</v>
      </c>
      <c r="D2589" s="12" t="s">
        <v>65</v>
      </c>
      <c r="E2589" s="12" t="s">
        <v>67</v>
      </c>
      <c r="F2589" s="12" t="s">
        <v>68</v>
      </c>
      <c r="G2589" s="12" t="s">
        <v>64</v>
      </c>
      <c r="H2589" s="12" t="s">
        <v>66</v>
      </c>
      <c r="I2589" s="12" t="s">
        <v>69</v>
      </c>
      <c r="J2589" s="12">
        <v>290</v>
      </c>
      <c r="K2589" s="12">
        <v>414.7</v>
      </c>
      <c r="L2589" s="10"/>
    </row>
    <row r="2590" spans="1:12" ht="18" customHeight="1" x14ac:dyDescent="0.2">
      <c r="A2590" s="12" t="s">
        <v>61</v>
      </c>
      <c r="B2590" s="12">
        <v>2023</v>
      </c>
      <c r="C2590" s="12" t="s">
        <v>3</v>
      </c>
      <c r="D2590" s="12" t="s">
        <v>65</v>
      </c>
      <c r="E2590" s="12" t="s">
        <v>67</v>
      </c>
      <c r="F2590" s="12" t="s">
        <v>68</v>
      </c>
      <c r="G2590" s="12" t="s">
        <v>64</v>
      </c>
      <c r="H2590" s="12" t="s">
        <v>66</v>
      </c>
      <c r="I2590" s="12" t="s">
        <v>69</v>
      </c>
      <c r="J2590" s="12">
        <v>260</v>
      </c>
      <c r="K2590" s="12">
        <v>371.8</v>
      </c>
      <c r="L2590" s="10"/>
    </row>
    <row r="2591" spans="1:12" ht="18" customHeight="1" x14ac:dyDescent="0.2">
      <c r="A2591" s="12" t="s">
        <v>59</v>
      </c>
      <c r="B2591" s="12">
        <v>2023</v>
      </c>
      <c r="C2591" s="12" t="s">
        <v>3</v>
      </c>
      <c r="D2591" s="12" t="s">
        <v>65</v>
      </c>
      <c r="E2591" s="12" t="s">
        <v>67</v>
      </c>
      <c r="F2591" s="12" t="s">
        <v>68</v>
      </c>
      <c r="G2591" s="12" t="s">
        <v>64</v>
      </c>
      <c r="H2591" s="12" t="s">
        <v>66</v>
      </c>
      <c r="I2591" s="12" t="s">
        <v>69</v>
      </c>
      <c r="J2591" s="12">
        <v>286</v>
      </c>
      <c r="K2591" s="12">
        <v>408.98</v>
      </c>
      <c r="L2591" s="10"/>
    </row>
    <row r="2592" spans="1:12" ht="18" customHeight="1" x14ac:dyDescent="0.2">
      <c r="A2592" s="12" t="s">
        <v>59</v>
      </c>
      <c r="B2592" s="12">
        <v>2023</v>
      </c>
      <c r="C2592" s="12" t="s">
        <v>3</v>
      </c>
      <c r="D2592" s="12" t="s">
        <v>65</v>
      </c>
      <c r="E2592" s="12" t="s">
        <v>67</v>
      </c>
      <c r="F2592" s="12" t="s">
        <v>68</v>
      </c>
      <c r="G2592" s="12" t="s">
        <v>64</v>
      </c>
      <c r="H2592" s="12" t="s">
        <v>66</v>
      </c>
      <c r="I2592" s="12" t="s">
        <v>69</v>
      </c>
      <c r="J2592" s="12">
        <v>262</v>
      </c>
      <c r="K2592" s="12">
        <v>374.65999999999997</v>
      </c>
      <c r="L2592" s="10"/>
    </row>
    <row r="2593" spans="1:12" ht="18" customHeight="1" x14ac:dyDescent="0.2">
      <c r="A2593" s="12" t="s">
        <v>61</v>
      </c>
      <c r="B2593" s="12">
        <v>2023</v>
      </c>
      <c r="C2593" s="12" t="s">
        <v>3</v>
      </c>
      <c r="D2593" s="12" t="s">
        <v>65</v>
      </c>
      <c r="E2593" s="12" t="s">
        <v>67</v>
      </c>
      <c r="F2593" s="12" t="s">
        <v>68</v>
      </c>
      <c r="G2593" s="12" t="s">
        <v>64</v>
      </c>
      <c r="H2593" s="12" t="s">
        <v>66</v>
      </c>
      <c r="I2593" s="12" t="s">
        <v>69</v>
      </c>
      <c r="J2593" s="12">
        <v>791</v>
      </c>
      <c r="K2593" s="12">
        <v>1131.1300000000001</v>
      </c>
      <c r="L2593" s="10"/>
    </row>
    <row r="2594" spans="1:12" ht="18" customHeight="1" x14ac:dyDescent="0.2">
      <c r="A2594" s="12" t="s">
        <v>61</v>
      </c>
      <c r="B2594" s="12">
        <v>2023</v>
      </c>
      <c r="C2594" s="12" t="s">
        <v>3</v>
      </c>
      <c r="D2594" s="12" t="s">
        <v>65</v>
      </c>
      <c r="E2594" s="12" t="s">
        <v>67</v>
      </c>
      <c r="F2594" s="12" t="s">
        <v>68</v>
      </c>
      <c r="G2594" s="12" t="s">
        <v>64</v>
      </c>
      <c r="H2594" s="12" t="s">
        <v>66</v>
      </c>
      <c r="I2594" s="12" t="s">
        <v>69</v>
      </c>
      <c r="J2594" s="12">
        <v>261</v>
      </c>
      <c r="K2594" s="12">
        <v>373.23</v>
      </c>
      <c r="L2594" s="10"/>
    </row>
    <row r="2595" spans="1:12" ht="18" customHeight="1" x14ac:dyDescent="0.2">
      <c r="A2595" s="12" t="s">
        <v>59</v>
      </c>
      <c r="B2595" s="12">
        <v>2023</v>
      </c>
      <c r="C2595" s="12" t="s">
        <v>3</v>
      </c>
      <c r="D2595" s="12" t="s">
        <v>65</v>
      </c>
      <c r="E2595" s="12" t="s">
        <v>67</v>
      </c>
      <c r="F2595" s="12" t="s">
        <v>68</v>
      </c>
      <c r="G2595" s="12" t="s">
        <v>64</v>
      </c>
      <c r="H2595" s="12" t="s">
        <v>66</v>
      </c>
      <c r="I2595" s="12" t="s">
        <v>69</v>
      </c>
      <c r="J2595" s="12">
        <v>289</v>
      </c>
      <c r="K2595" s="12">
        <v>413.27</v>
      </c>
      <c r="L2595" s="10"/>
    </row>
    <row r="2596" spans="1:12" ht="18" customHeight="1" x14ac:dyDescent="0.2">
      <c r="A2596" s="12" t="s">
        <v>59</v>
      </c>
      <c r="B2596" s="12">
        <v>2023</v>
      </c>
      <c r="C2596" s="12" t="s">
        <v>3</v>
      </c>
      <c r="D2596" s="12" t="s">
        <v>65</v>
      </c>
      <c r="E2596" s="12" t="s">
        <v>67</v>
      </c>
      <c r="F2596" s="12" t="s">
        <v>68</v>
      </c>
      <c r="G2596" s="12" t="s">
        <v>64</v>
      </c>
      <c r="H2596" s="12" t="s">
        <v>66</v>
      </c>
      <c r="I2596" s="12" t="s">
        <v>69</v>
      </c>
      <c r="J2596" s="12">
        <v>259</v>
      </c>
      <c r="K2596" s="12">
        <v>370.37</v>
      </c>
      <c r="L2596" s="10"/>
    </row>
    <row r="2597" spans="1:12" ht="18" customHeight="1" x14ac:dyDescent="0.2">
      <c r="A2597" s="12" t="s">
        <v>61</v>
      </c>
      <c r="B2597" s="12">
        <v>2023</v>
      </c>
      <c r="C2597" s="12" t="s">
        <v>3</v>
      </c>
      <c r="D2597" s="12" t="s">
        <v>65</v>
      </c>
      <c r="E2597" s="12" t="s">
        <v>67</v>
      </c>
      <c r="F2597" s="12" t="s">
        <v>68</v>
      </c>
      <c r="G2597" s="12" t="s">
        <v>64</v>
      </c>
      <c r="H2597" s="12" t="s">
        <v>66</v>
      </c>
      <c r="I2597" s="12" t="s">
        <v>69</v>
      </c>
      <c r="J2597" s="12">
        <v>800</v>
      </c>
      <c r="K2597" s="12">
        <v>1144</v>
      </c>
      <c r="L2597" s="10"/>
    </row>
    <row r="2598" spans="1:12" ht="18" customHeight="1" x14ac:dyDescent="0.2">
      <c r="A2598" s="12" t="s">
        <v>59</v>
      </c>
      <c r="B2598" s="12">
        <v>2023</v>
      </c>
      <c r="C2598" s="12" t="s">
        <v>3</v>
      </c>
      <c r="D2598" s="12" t="s">
        <v>65</v>
      </c>
      <c r="E2598" s="12" t="s">
        <v>67</v>
      </c>
      <c r="F2598" s="12" t="s">
        <v>68</v>
      </c>
      <c r="G2598" s="12" t="s">
        <v>64</v>
      </c>
      <c r="H2598" s="12" t="s">
        <v>66</v>
      </c>
      <c r="I2598" s="12" t="s">
        <v>69</v>
      </c>
      <c r="J2598" s="12">
        <v>886</v>
      </c>
      <c r="K2598" s="12">
        <v>1266.98</v>
      </c>
      <c r="L2598" s="10"/>
    </row>
    <row r="2599" spans="1:12" ht="18" customHeight="1" x14ac:dyDescent="0.2">
      <c r="A2599" s="12" t="s">
        <v>59</v>
      </c>
      <c r="B2599" s="12">
        <v>2023</v>
      </c>
      <c r="C2599" s="12" t="s">
        <v>7</v>
      </c>
      <c r="D2599" s="12" t="s">
        <v>65</v>
      </c>
      <c r="E2599" s="12" t="s">
        <v>67</v>
      </c>
      <c r="F2599" s="12" t="s">
        <v>68</v>
      </c>
      <c r="G2599" s="12" t="s">
        <v>64</v>
      </c>
      <c r="H2599" s="12" t="s">
        <v>66</v>
      </c>
      <c r="I2599" s="12" t="s">
        <v>69</v>
      </c>
      <c r="J2599" s="12">
        <v>266</v>
      </c>
      <c r="K2599" s="12">
        <v>380.38</v>
      </c>
      <c r="L2599" s="10"/>
    </row>
    <row r="2600" spans="1:12" ht="18" customHeight="1" x14ac:dyDescent="0.2">
      <c r="A2600" s="12" t="s">
        <v>52</v>
      </c>
      <c r="B2600" s="12">
        <v>2023</v>
      </c>
      <c r="C2600" s="12" t="s">
        <v>7</v>
      </c>
      <c r="D2600" s="12" t="s">
        <v>65</v>
      </c>
      <c r="E2600" s="12" t="s">
        <v>67</v>
      </c>
      <c r="F2600" s="12" t="s">
        <v>68</v>
      </c>
      <c r="G2600" s="12" t="s">
        <v>64</v>
      </c>
      <c r="H2600" s="12" t="s">
        <v>66</v>
      </c>
      <c r="I2600" s="12" t="s">
        <v>69</v>
      </c>
      <c r="J2600" s="12">
        <v>242</v>
      </c>
      <c r="K2600" s="12">
        <v>346.06</v>
      </c>
      <c r="L2600" s="10"/>
    </row>
    <row r="2601" spans="1:12" ht="18" customHeight="1" x14ac:dyDescent="0.2">
      <c r="A2601" s="12" t="s">
        <v>52</v>
      </c>
      <c r="B2601" s="12">
        <v>2023</v>
      </c>
      <c r="C2601" s="12" t="s">
        <v>7</v>
      </c>
      <c r="D2601" s="12" t="s">
        <v>65</v>
      </c>
      <c r="E2601" s="12" t="s">
        <v>67</v>
      </c>
      <c r="F2601" s="12" t="s">
        <v>68</v>
      </c>
      <c r="G2601" s="12" t="s">
        <v>64</v>
      </c>
      <c r="H2601" s="12" t="s">
        <v>66</v>
      </c>
      <c r="I2601" s="12" t="s">
        <v>69</v>
      </c>
      <c r="J2601" s="12">
        <v>268</v>
      </c>
      <c r="K2601" s="12">
        <v>383.24</v>
      </c>
      <c r="L2601" s="10"/>
    </row>
    <row r="2602" spans="1:12" ht="18" customHeight="1" x14ac:dyDescent="0.2">
      <c r="A2602" s="12" t="s">
        <v>52</v>
      </c>
      <c r="B2602" s="12">
        <v>2023</v>
      </c>
      <c r="C2602" s="12" t="s">
        <v>7</v>
      </c>
      <c r="D2602" s="12" t="s">
        <v>65</v>
      </c>
      <c r="E2602" s="12" t="s">
        <v>67</v>
      </c>
      <c r="F2602" s="12" t="s">
        <v>68</v>
      </c>
      <c r="G2602" s="12" t="s">
        <v>64</v>
      </c>
      <c r="H2602" s="12" t="s">
        <v>66</v>
      </c>
      <c r="I2602" s="12" t="s">
        <v>69</v>
      </c>
      <c r="J2602" s="12">
        <v>238</v>
      </c>
      <c r="K2602" s="12">
        <v>340.34000000000003</v>
      </c>
      <c r="L2602" s="10"/>
    </row>
    <row r="2603" spans="1:12" ht="18" customHeight="1" x14ac:dyDescent="0.2">
      <c r="A2603" s="12" t="s">
        <v>52</v>
      </c>
      <c r="B2603" s="12">
        <v>2023</v>
      </c>
      <c r="C2603" s="12" t="s">
        <v>7</v>
      </c>
      <c r="D2603" s="12" t="s">
        <v>65</v>
      </c>
      <c r="E2603" s="12" t="s">
        <v>67</v>
      </c>
      <c r="F2603" s="12" t="s">
        <v>68</v>
      </c>
      <c r="G2603" s="12" t="s">
        <v>64</v>
      </c>
      <c r="H2603" s="12" t="s">
        <v>66</v>
      </c>
      <c r="I2603" s="12" t="s">
        <v>69</v>
      </c>
      <c r="J2603" s="12">
        <v>881</v>
      </c>
      <c r="K2603" s="12">
        <v>1259.83</v>
      </c>
      <c r="L2603" s="10"/>
    </row>
    <row r="2604" spans="1:12" ht="18" customHeight="1" x14ac:dyDescent="0.2">
      <c r="A2604" s="12" t="s">
        <v>52</v>
      </c>
      <c r="B2604" s="12">
        <v>2023</v>
      </c>
      <c r="C2604" s="12" t="s">
        <v>7</v>
      </c>
      <c r="D2604" s="12" t="s">
        <v>65</v>
      </c>
      <c r="E2604" s="12" t="s">
        <v>67</v>
      </c>
      <c r="F2604" s="12" t="s">
        <v>68</v>
      </c>
      <c r="G2604" s="12" t="s">
        <v>64</v>
      </c>
      <c r="H2604" s="12" t="s">
        <v>66</v>
      </c>
      <c r="I2604" s="12" t="s">
        <v>69</v>
      </c>
      <c r="J2604" s="12">
        <v>834</v>
      </c>
      <c r="K2604" s="12">
        <v>526.24</v>
      </c>
      <c r="L2604" s="10"/>
    </row>
    <row r="2605" spans="1:12" ht="18" customHeight="1" x14ac:dyDescent="0.2">
      <c r="A2605" s="12" t="s">
        <v>52</v>
      </c>
      <c r="B2605" s="12">
        <v>2023</v>
      </c>
      <c r="C2605" s="12" t="s">
        <v>7</v>
      </c>
      <c r="D2605" s="12" t="s">
        <v>65</v>
      </c>
      <c r="E2605" s="12" t="s">
        <v>67</v>
      </c>
      <c r="F2605" s="12" t="s">
        <v>68</v>
      </c>
      <c r="G2605" s="12" t="s">
        <v>64</v>
      </c>
      <c r="H2605" s="12" t="s">
        <v>66</v>
      </c>
      <c r="I2605" s="12" t="s">
        <v>69</v>
      </c>
      <c r="J2605" s="12">
        <v>265</v>
      </c>
      <c r="K2605" s="12">
        <v>378.95</v>
      </c>
      <c r="L2605" s="10"/>
    </row>
    <row r="2606" spans="1:12" ht="18" customHeight="1" x14ac:dyDescent="0.2">
      <c r="A2606" s="12" t="s">
        <v>52</v>
      </c>
      <c r="B2606" s="12">
        <v>2023</v>
      </c>
      <c r="C2606" s="12" t="s">
        <v>7</v>
      </c>
      <c r="D2606" s="12" t="s">
        <v>65</v>
      </c>
      <c r="E2606" s="12" t="s">
        <v>67</v>
      </c>
      <c r="F2606" s="12" t="s">
        <v>68</v>
      </c>
      <c r="G2606" s="12" t="s">
        <v>64</v>
      </c>
      <c r="H2606" s="12" t="s">
        <v>66</v>
      </c>
      <c r="I2606" s="12" t="s">
        <v>69</v>
      </c>
      <c r="J2606" s="12">
        <v>241</v>
      </c>
      <c r="K2606" s="12">
        <v>344.63</v>
      </c>
      <c r="L2606" s="10"/>
    </row>
    <row r="2607" spans="1:12" ht="18" customHeight="1" x14ac:dyDescent="0.2">
      <c r="A2607" s="12" t="s">
        <v>52</v>
      </c>
      <c r="B2607" s="12">
        <v>2023</v>
      </c>
      <c r="C2607" s="12" t="s">
        <v>7</v>
      </c>
      <c r="D2607" s="12" t="s">
        <v>65</v>
      </c>
      <c r="E2607" s="12" t="s">
        <v>67</v>
      </c>
      <c r="F2607" s="12" t="s">
        <v>68</v>
      </c>
      <c r="G2607" s="12" t="s">
        <v>64</v>
      </c>
      <c r="H2607" s="12" t="s">
        <v>66</v>
      </c>
      <c r="I2607" s="12" t="s">
        <v>69</v>
      </c>
      <c r="J2607" s="12">
        <v>803</v>
      </c>
      <c r="K2607" s="12">
        <v>1148.29</v>
      </c>
      <c r="L2607" s="10"/>
    </row>
    <row r="2608" spans="1:12" ht="18" customHeight="1" x14ac:dyDescent="0.2">
      <c r="A2608" s="12" t="s">
        <v>59</v>
      </c>
      <c r="B2608" s="12">
        <v>2023</v>
      </c>
      <c r="C2608" s="12" t="s">
        <v>7</v>
      </c>
      <c r="D2608" s="12" t="s">
        <v>65</v>
      </c>
      <c r="E2608" s="12" t="s">
        <v>67</v>
      </c>
      <c r="F2608" s="12" t="s">
        <v>68</v>
      </c>
      <c r="G2608" s="12" t="s">
        <v>64</v>
      </c>
      <c r="H2608" s="12" t="s">
        <v>66</v>
      </c>
      <c r="I2608" s="12" t="s">
        <v>69</v>
      </c>
      <c r="J2608" s="12">
        <v>239</v>
      </c>
      <c r="K2608" s="12">
        <v>341.77</v>
      </c>
      <c r="L2608" s="10"/>
    </row>
    <row r="2609" spans="1:12" ht="18" customHeight="1" x14ac:dyDescent="0.2">
      <c r="A2609" s="12" t="s">
        <v>59</v>
      </c>
      <c r="B2609" s="12">
        <v>2023</v>
      </c>
      <c r="C2609" s="12" t="s">
        <v>11</v>
      </c>
      <c r="D2609" s="12" t="s">
        <v>65</v>
      </c>
      <c r="E2609" s="12" t="s">
        <v>67</v>
      </c>
      <c r="F2609" s="12" t="s">
        <v>68</v>
      </c>
      <c r="G2609" s="12" t="s">
        <v>64</v>
      </c>
      <c r="H2609" s="12" t="s">
        <v>66</v>
      </c>
      <c r="I2609" s="12" t="s">
        <v>69</v>
      </c>
      <c r="J2609" s="12">
        <v>248</v>
      </c>
      <c r="K2609" s="12">
        <v>354.64</v>
      </c>
      <c r="L2609" s="10"/>
    </row>
    <row r="2610" spans="1:12" ht="18" customHeight="1" x14ac:dyDescent="0.2">
      <c r="A2610" s="12" t="s">
        <v>62</v>
      </c>
      <c r="B2610" s="12">
        <v>2023</v>
      </c>
      <c r="C2610" s="12" t="s">
        <v>11</v>
      </c>
      <c r="D2610" s="12" t="s">
        <v>65</v>
      </c>
      <c r="E2610" s="12" t="s">
        <v>67</v>
      </c>
      <c r="F2610" s="12" t="s">
        <v>68</v>
      </c>
      <c r="G2610" s="12" t="s">
        <v>64</v>
      </c>
      <c r="H2610" s="12" t="s">
        <v>66</v>
      </c>
      <c r="I2610" s="12" t="s">
        <v>69</v>
      </c>
      <c r="J2610" s="12">
        <v>218</v>
      </c>
      <c r="K2610" s="12">
        <v>311.74</v>
      </c>
      <c r="L2610" s="10"/>
    </row>
    <row r="2611" spans="1:12" ht="18" customHeight="1" x14ac:dyDescent="0.2">
      <c r="A2611" s="12" t="s">
        <v>59</v>
      </c>
      <c r="B2611" s="12">
        <v>2023</v>
      </c>
      <c r="C2611" s="12" t="s">
        <v>11</v>
      </c>
      <c r="D2611" s="12" t="s">
        <v>65</v>
      </c>
      <c r="E2611" s="12" t="s">
        <v>67</v>
      </c>
      <c r="F2611" s="12" t="s">
        <v>68</v>
      </c>
      <c r="G2611" s="12" t="s">
        <v>64</v>
      </c>
      <c r="H2611" s="12" t="s">
        <v>66</v>
      </c>
      <c r="I2611" s="12" t="s">
        <v>69</v>
      </c>
      <c r="J2611" s="12">
        <v>244</v>
      </c>
      <c r="K2611" s="12">
        <v>348.92</v>
      </c>
      <c r="L2611" s="10"/>
    </row>
    <row r="2612" spans="1:12" ht="18" customHeight="1" x14ac:dyDescent="0.2">
      <c r="A2612" s="12" t="s">
        <v>59</v>
      </c>
      <c r="B2612" s="12">
        <v>2023</v>
      </c>
      <c r="C2612" s="12" t="s">
        <v>11</v>
      </c>
      <c r="D2612" s="12" t="s">
        <v>65</v>
      </c>
      <c r="E2612" s="12" t="s">
        <v>67</v>
      </c>
      <c r="F2612" s="12" t="s">
        <v>68</v>
      </c>
      <c r="G2612" s="12" t="s">
        <v>64</v>
      </c>
      <c r="H2612" s="12" t="s">
        <v>66</v>
      </c>
      <c r="I2612" s="12" t="s">
        <v>69</v>
      </c>
      <c r="J2612" s="12">
        <v>220</v>
      </c>
      <c r="K2612" s="12">
        <v>314.60000000000002</v>
      </c>
      <c r="L2612" s="10"/>
    </row>
    <row r="2613" spans="1:12" ht="18" customHeight="1" x14ac:dyDescent="0.2">
      <c r="A2613" s="12" t="s">
        <v>61</v>
      </c>
      <c r="B2613" s="12">
        <v>2023</v>
      </c>
      <c r="C2613" s="12" t="s">
        <v>11</v>
      </c>
      <c r="D2613" s="12" t="s">
        <v>65</v>
      </c>
      <c r="E2613" s="12" t="s">
        <v>67</v>
      </c>
      <c r="F2613" s="12" t="s">
        <v>68</v>
      </c>
      <c r="G2613" s="12" t="s">
        <v>64</v>
      </c>
      <c r="H2613" s="12" t="s">
        <v>66</v>
      </c>
      <c r="I2613" s="12" t="s">
        <v>69</v>
      </c>
      <c r="J2613" s="12">
        <v>798</v>
      </c>
      <c r="K2613" s="12">
        <v>1141.1399999999999</v>
      </c>
      <c r="L2613" s="10"/>
    </row>
    <row r="2614" spans="1:12" ht="18" customHeight="1" x14ac:dyDescent="0.2">
      <c r="A2614" s="12" t="s">
        <v>59</v>
      </c>
      <c r="B2614" s="12">
        <v>2023</v>
      </c>
      <c r="C2614" s="12" t="s">
        <v>11</v>
      </c>
      <c r="D2614" s="12" t="s">
        <v>65</v>
      </c>
      <c r="E2614" s="12" t="s">
        <v>67</v>
      </c>
      <c r="F2614" s="12" t="s">
        <v>68</v>
      </c>
      <c r="G2614" s="12" t="s">
        <v>64</v>
      </c>
      <c r="H2614" s="12" t="s">
        <v>66</v>
      </c>
      <c r="I2614" s="12" t="s">
        <v>69</v>
      </c>
      <c r="J2614" s="12">
        <v>885</v>
      </c>
      <c r="K2614" s="12">
        <v>1265.55</v>
      </c>
      <c r="L2614" s="10"/>
    </row>
    <row r="2615" spans="1:12" ht="18" customHeight="1" x14ac:dyDescent="0.2">
      <c r="A2615" s="12" t="s">
        <v>59</v>
      </c>
      <c r="B2615" s="12">
        <v>2023</v>
      </c>
      <c r="C2615" s="12" t="s">
        <v>11</v>
      </c>
      <c r="D2615" s="12" t="s">
        <v>65</v>
      </c>
      <c r="E2615" s="12" t="s">
        <v>67</v>
      </c>
      <c r="F2615" s="12" t="s">
        <v>68</v>
      </c>
      <c r="G2615" s="12" t="s">
        <v>64</v>
      </c>
      <c r="H2615" s="12" t="s">
        <v>66</v>
      </c>
      <c r="I2615" s="12" t="s">
        <v>69</v>
      </c>
      <c r="J2615" s="12">
        <v>838</v>
      </c>
      <c r="K2615" s="12">
        <v>526.24</v>
      </c>
      <c r="L2615" s="10"/>
    </row>
    <row r="2616" spans="1:12" ht="18" customHeight="1" x14ac:dyDescent="0.2">
      <c r="A2616" s="12" t="s">
        <v>61</v>
      </c>
      <c r="B2616" s="12">
        <v>2023</v>
      </c>
      <c r="C2616" s="12" t="s">
        <v>11</v>
      </c>
      <c r="D2616" s="12" t="s">
        <v>65</v>
      </c>
      <c r="E2616" s="12" t="s">
        <v>67</v>
      </c>
      <c r="F2616" s="12" t="s">
        <v>68</v>
      </c>
      <c r="G2616" s="12" t="s">
        <v>64</v>
      </c>
      <c r="H2616" s="12" t="s">
        <v>66</v>
      </c>
      <c r="I2616" s="12" t="s">
        <v>69</v>
      </c>
      <c r="J2616" s="12">
        <v>219</v>
      </c>
      <c r="K2616" s="12">
        <v>313.17</v>
      </c>
      <c r="L2616" s="10"/>
    </row>
    <row r="2617" spans="1:12" ht="18" customHeight="1" x14ac:dyDescent="0.2">
      <c r="A2617" s="12" t="s">
        <v>59</v>
      </c>
      <c r="B2617" s="12">
        <v>2023</v>
      </c>
      <c r="C2617" s="12" t="s">
        <v>11</v>
      </c>
      <c r="D2617" s="12" t="s">
        <v>65</v>
      </c>
      <c r="E2617" s="12" t="s">
        <v>67</v>
      </c>
      <c r="F2617" s="12" t="s">
        <v>68</v>
      </c>
      <c r="G2617" s="12" t="s">
        <v>64</v>
      </c>
      <c r="H2617" s="12" t="s">
        <v>66</v>
      </c>
      <c r="I2617" s="12" t="s">
        <v>69</v>
      </c>
      <c r="J2617" s="12">
        <v>247</v>
      </c>
      <c r="K2617" s="12">
        <v>353.21</v>
      </c>
      <c r="L2617" s="10"/>
    </row>
    <row r="2618" spans="1:12" ht="18" customHeight="1" x14ac:dyDescent="0.2">
      <c r="A2618" s="12" t="s">
        <v>59</v>
      </c>
      <c r="B2618" s="12">
        <v>2023</v>
      </c>
      <c r="C2618" s="12" t="s">
        <v>11</v>
      </c>
      <c r="D2618" s="12" t="s">
        <v>65</v>
      </c>
      <c r="E2618" s="12" t="s">
        <v>67</v>
      </c>
      <c r="F2618" s="12" t="s">
        <v>68</v>
      </c>
      <c r="G2618" s="12" t="s">
        <v>64</v>
      </c>
      <c r="H2618" s="12" t="s">
        <v>66</v>
      </c>
      <c r="I2618" s="12" t="s">
        <v>69</v>
      </c>
      <c r="J2618" s="12">
        <v>217</v>
      </c>
      <c r="K2618" s="12">
        <v>310.31</v>
      </c>
      <c r="L2618" s="10"/>
    </row>
    <row r="2619" spans="1:12" ht="18" customHeight="1" x14ac:dyDescent="0.2">
      <c r="A2619" s="12" t="s">
        <v>62</v>
      </c>
      <c r="B2619" s="12">
        <v>2023</v>
      </c>
      <c r="C2619" s="12" t="s">
        <v>11</v>
      </c>
      <c r="D2619" s="12" t="s">
        <v>65</v>
      </c>
      <c r="E2619" s="12" t="s">
        <v>67</v>
      </c>
      <c r="F2619" s="12" t="s">
        <v>68</v>
      </c>
      <c r="G2619" s="12" t="s">
        <v>64</v>
      </c>
      <c r="H2619" s="12" t="s">
        <v>66</v>
      </c>
      <c r="I2619" s="12" t="s">
        <v>69</v>
      </c>
      <c r="J2619" s="12">
        <v>807</v>
      </c>
      <c r="K2619" s="12">
        <v>1154.01</v>
      </c>
      <c r="L2619" s="10"/>
    </row>
    <row r="2620" spans="1:12" ht="18" customHeight="1" x14ac:dyDescent="0.2">
      <c r="A2620" s="12" t="s">
        <v>59</v>
      </c>
      <c r="B2620" s="12">
        <v>2023</v>
      </c>
      <c r="C2620" s="12" t="s">
        <v>11</v>
      </c>
      <c r="D2620" s="12" t="s">
        <v>65</v>
      </c>
      <c r="E2620" s="12" t="s">
        <v>67</v>
      </c>
      <c r="F2620" s="12" t="s">
        <v>68</v>
      </c>
      <c r="G2620" s="12" t="s">
        <v>64</v>
      </c>
      <c r="H2620" s="12" t="s">
        <v>66</v>
      </c>
      <c r="I2620" s="12" t="s">
        <v>69</v>
      </c>
      <c r="J2620" s="12">
        <v>221</v>
      </c>
      <c r="K2620" s="12">
        <v>316.02999999999997</v>
      </c>
      <c r="L2620" s="10"/>
    </row>
    <row r="2621" spans="1:12" ht="18" customHeight="1" x14ac:dyDescent="0.2">
      <c r="A2621" s="12" t="s">
        <v>59</v>
      </c>
      <c r="B2621" s="12">
        <v>2023</v>
      </c>
      <c r="C2621" s="12" t="s">
        <v>1</v>
      </c>
      <c r="D2621" s="12" t="s">
        <v>65</v>
      </c>
      <c r="E2621" s="12" t="s">
        <v>67</v>
      </c>
      <c r="F2621" s="12" t="s">
        <v>68</v>
      </c>
      <c r="G2621" s="12" t="s">
        <v>64</v>
      </c>
      <c r="H2621" s="12" t="s">
        <v>66</v>
      </c>
      <c r="I2621" s="12" t="s">
        <v>69</v>
      </c>
      <c r="J2621" s="12">
        <v>272</v>
      </c>
      <c r="K2621" s="12">
        <v>388.96</v>
      </c>
      <c r="L2621" s="10"/>
    </row>
    <row r="2622" spans="1:12" ht="18" customHeight="1" x14ac:dyDescent="0.2">
      <c r="A2622" s="12" t="s">
        <v>59</v>
      </c>
      <c r="B2622" s="12">
        <v>2023</v>
      </c>
      <c r="C2622" s="12" t="s">
        <v>1</v>
      </c>
      <c r="D2622" s="12" t="s">
        <v>65</v>
      </c>
      <c r="E2622" s="12" t="s">
        <v>67</v>
      </c>
      <c r="F2622" s="12" t="s">
        <v>68</v>
      </c>
      <c r="G2622" s="12" t="s">
        <v>64</v>
      </c>
      <c r="H2622" s="12" t="s">
        <v>66</v>
      </c>
      <c r="I2622" s="12" t="s">
        <v>69</v>
      </c>
      <c r="J2622" s="12">
        <v>298</v>
      </c>
      <c r="K2622" s="12">
        <v>426.14</v>
      </c>
      <c r="L2622" s="10"/>
    </row>
    <row r="2623" spans="1:12" ht="18" customHeight="1" x14ac:dyDescent="0.2">
      <c r="A2623" s="12" t="s">
        <v>52</v>
      </c>
      <c r="B2623" s="12">
        <v>2023</v>
      </c>
      <c r="C2623" s="12" t="s">
        <v>1</v>
      </c>
      <c r="D2623" s="12" t="s">
        <v>65</v>
      </c>
      <c r="E2623" s="12" t="s">
        <v>67</v>
      </c>
      <c r="F2623" s="12" t="s">
        <v>68</v>
      </c>
      <c r="G2623" s="12" t="s">
        <v>64</v>
      </c>
      <c r="H2623" s="12" t="s">
        <v>66</v>
      </c>
      <c r="I2623" s="12" t="s">
        <v>69</v>
      </c>
      <c r="J2623" s="12">
        <v>226</v>
      </c>
      <c r="K2623" s="12">
        <v>323.18</v>
      </c>
      <c r="L2623" s="10"/>
    </row>
    <row r="2624" spans="1:12" ht="18" customHeight="1" x14ac:dyDescent="0.2">
      <c r="A2624" s="12" t="s">
        <v>59</v>
      </c>
      <c r="B2624" s="12">
        <v>2023</v>
      </c>
      <c r="C2624" s="12" t="s">
        <v>1</v>
      </c>
      <c r="D2624" s="12" t="s">
        <v>65</v>
      </c>
      <c r="E2624" s="12" t="s">
        <v>67</v>
      </c>
      <c r="F2624" s="12" t="s">
        <v>68</v>
      </c>
      <c r="G2624" s="12" t="s">
        <v>64</v>
      </c>
      <c r="H2624" s="12" t="s">
        <v>66</v>
      </c>
      <c r="I2624" s="12" t="s">
        <v>69</v>
      </c>
      <c r="J2624" s="12">
        <v>274</v>
      </c>
      <c r="K2624" s="12">
        <v>391.82</v>
      </c>
      <c r="L2624" s="10"/>
    </row>
    <row r="2625" spans="1:12" ht="18" customHeight="1" x14ac:dyDescent="0.2">
      <c r="A2625" s="12" t="s">
        <v>59</v>
      </c>
      <c r="B2625" s="12">
        <v>2023</v>
      </c>
      <c r="C2625" s="12" t="s">
        <v>1</v>
      </c>
      <c r="D2625" s="12" t="s">
        <v>65</v>
      </c>
      <c r="E2625" s="12" t="s">
        <v>67</v>
      </c>
      <c r="F2625" s="12" t="s">
        <v>68</v>
      </c>
      <c r="G2625" s="12" t="s">
        <v>64</v>
      </c>
      <c r="H2625" s="12" t="s">
        <v>66</v>
      </c>
      <c r="I2625" s="12" t="s">
        <v>69</v>
      </c>
      <c r="J2625" s="12">
        <v>789</v>
      </c>
      <c r="K2625" s="12">
        <v>1128.27</v>
      </c>
      <c r="L2625" s="10"/>
    </row>
    <row r="2626" spans="1:12" ht="18" customHeight="1" x14ac:dyDescent="0.2">
      <c r="A2626" s="12" t="s">
        <v>61</v>
      </c>
      <c r="B2626" s="12">
        <v>2023</v>
      </c>
      <c r="C2626" s="12" t="s">
        <v>1</v>
      </c>
      <c r="D2626" s="12" t="s">
        <v>65</v>
      </c>
      <c r="E2626" s="12" t="s">
        <v>67</v>
      </c>
      <c r="F2626" s="12" t="s">
        <v>68</v>
      </c>
      <c r="G2626" s="12" t="s">
        <v>64</v>
      </c>
      <c r="H2626" s="12" t="s">
        <v>66</v>
      </c>
      <c r="I2626" s="12" t="s">
        <v>69</v>
      </c>
      <c r="J2626" s="12">
        <v>876</v>
      </c>
      <c r="K2626" s="12">
        <v>1252.68</v>
      </c>
      <c r="L2626" s="10"/>
    </row>
    <row r="2627" spans="1:12" ht="18" customHeight="1" x14ac:dyDescent="0.2">
      <c r="A2627" s="12" t="s">
        <v>52</v>
      </c>
      <c r="B2627" s="12">
        <v>2023</v>
      </c>
      <c r="C2627" s="12" t="s">
        <v>1</v>
      </c>
      <c r="D2627" s="12" t="s">
        <v>65</v>
      </c>
      <c r="E2627" s="12" t="s">
        <v>67</v>
      </c>
      <c r="F2627" s="12" t="s">
        <v>68</v>
      </c>
      <c r="G2627" s="12" t="s">
        <v>64</v>
      </c>
      <c r="H2627" s="12" t="s">
        <v>66</v>
      </c>
      <c r="I2627" s="12" t="s">
        <v>69</v>
      </c>
      <c r="J2627" s="12">
        <v>958</v>
      </c>
      <c r="K2627" s="12">
        <v>1369.94</v>
      </c>
      <c r="L2627" s="10"/>
    </row>
    <row r="2628" spans="1:12" ht="18" customHeight="1" x14ac:dyDescent="0.2">
      <c r="A2628" s="12" t="s">
        <v>61</v>
      </c>
      <c r="B2628" s="12">
        <v>2023</v>
      </c>
      <c r="C2628" s="12" t="s">
        <v>1</v>
      </c>
      <c r="D2628" s="12" t="s">
        <v>65</v>
      </c>
      <c r="E2628" s="12" t="s">
        <v>67</v>
      </c>
      <c r="F2628" s="12" t="s">
        <v>68</v>
      </c>
      <c r="G2628" s="12" t="s">
        <v>64</v>
      </c>
      <c r="H2628" s="12" t="s">
        <v>66</v>
      </c>
      <c r="I2628" s="12" t="s">
        <v>69</v>
      </c>
      <c r="J2628" s="12">
        <v>829</v>
      </c>
      <c r="K2628" s="12">
        <v>526.24</v>
      </c>
      <c r="L2628" s="10"/>
    </row>
    <row r="2629" spans="1:12" ht="18" customHeight="1" x14ac:dyDescent="0.2">
      <c r="A2629" s="12" t="s">
        <v>59</v>
      </c>
      <c r="B2629" s="12">
        <v>2023</v>
      </c>
      <c r="C2629" s="12" t="s">
        <v>1</v>
      </c>
      <c r="D2629" s="12" t="s">
        <v>65</v>
      </c>
      <c r="E2629" s="12" t="s">
        <v>67</v>
      </c>
      <c r="F2629" s="12" t="s">
        <v>68</v>
      </c>
      <c r="G2629" s="12" t="s">
        <v>64</v>
      </c>
      <c r="H2629" s="12" t="s">
        <v>66</v>
      </c>
      <c r="I2629" s="12" t="s">
        <v>69</v>
      </c>
      <c r="J2629" s="12">
        <v>273</v>
      </c>
      <c r="K2629" s="12">
        <v>390.39</v>
      </c>
      <c r="L2629" s="10"/>
    </row>
    <row r="2630" spans="1:12" ht="18" customHeight="1" x14ac:dyDescent="0.2">
      <c r="A2630" s="12" t="s">
        <v>52</v>
      </c>
      <c r="B2630" s="12">
        <v>2023</v>
      </c>
      <c r="C2630" s="12" t="s">
        <v>1</v>
      </c>
      <c r="D2630" s="12" t="s">
        <v>65</v>
      </c>
      <c r="E2630" s="12" t="s">
        <v>67</v>
      </c>
      <c r="F2630" s="12" t="s">
        <v>68</v>
      </c>
      <c r="G2630" s="12" t="s">
        <v>64</v>
      </c>
      <c r="H2630" s="12" t="s">
        <v>66</v>
      </c>
      <c r="I2630" s="12" t="s">
        <v>69</v>
      </c>
      <c r="J2630" s="12">
        <v>267</v>
      </c>
      <c r="K2630" s="12">
        <v>381.81</v>
      </c>
      <c r="L2630" s="10"/>
    </row>
    <row r="2631" spans="1:12" ht="18" customHeight="1" x14ac:dyDescent="0.2">
      <c r="A2631" s="12" t="s">
        <v>59</v>
      </c>
      <c r="B2631" s="12">
        <v>2023</v>
      </c>
      <c r="C2631" s="12" t="s">
        <v>1</v>
      </c>
      <c r="D2631" s="12" t="s">
        <v>65</v>
      </c>
      <c r="E2631" s="12" t="s">
        <v>67</v>
      </c>
      <c r="F2631" s="12" t="s">
        <v>68</v>
      </c>
      <c r="G2631" s="12" t="s">
        <v>64</v>
      </c>
      <c r="H2631" s="12" t="s">
        <v>66</v>
      </c>
      <c r="I2631" s="12" t="s">
        <v>69</v>
      </c>
      <c r="J2631" s="12">
        <v>301</v>
      </c>
      <c r="K2631" s="12">
        <v>430.43</v>
      </c>
      <c r="L2631" s="10"/>
    </row>
    <row r="2632" spans="1:12" ht="18" customHeight="1" x14ac:dyDescent="0.2">
      <c r="A2632" s="12" t="s">
        <v>59</v>
      </c>
      <c r="B2632" s="12">
        <v>2023</v>
      </c>
      <c r="C2632" s="12" t="s">
        <v>1</v>
      </c>
      <c r="D2632" s="12" t="s">
        <v>65</v>
      </c>
      <c r="E2632" s="12" t="s">
        <v>67</v>
      </c>
      <c r="F2632" s="12" t="s">
        <v>68</v>
      </c>
      <c r="G2632" s="12" t="s">
        <v>64</v>
      </c>
      <c r="H2632" s="12" t="s">
        <v>66</v>
      </c>
      <c r="I2632" s="12" t="s">
        <v>69</v>
      </c>
      <c r="J2632" s="12">
        <v>271</v>
      </c>
      <c r="K2632" s="12">
        <v>387.53</v>
      </c>
      <c r="L2632" s="10"/>
    </row>
    <row r="2633" spans="1:12" ht="18" customHeight="1" x14ac:dyDescent="0.2">
      <c r="A2633" s="12" t="s">
        <v>59</v>
      </c>
      <c r="B2633" s="12">
        <v>2023</v>
      </c>
      <c r="C2633" s="12" t="s">
        <v>1</v>
      </c>
      <c r="D2633" s="12" t="s">
        <v>65</v>
      </c>
      <c r="E2633" s="12" t="s">
        <v>67</v>
      </c>
      <c r="F2633" s="12" t="s">
        <v>68</v>
      </c>
      <c r="G2633" s="12" t="s">
        <v>64</v>
      </c>
      <c r="H2633" s="12" t="s">
        <v>66</v>
      </c>
      <c r="I2633" s="12" t="s">
        <v>69</v>
      </c>
      <c r="J2633" s="12">
        <v>798</v>
      </c>
      <c r="K2633" s="12">
        <v>1141.1399999999999</v>
      </c>
      <c r="L2633" s="10"/>
    </row>
    <row r="2634" spans="1:12" ht="18" customHeight="1" x14ac:dyDescent="0.2">
      <c r="A2634" s="12" t="s">
        <v>52</v>
      </c>
      <c r="B2634" s="12">
        <v>2023</v>
      </c>
      <c r="C2634" s="12" t="s">
        <v>1</v>
      </c>
      <c r="D2634" s="12" t="s">
        <v>65</v>
      </c>
      <c r="E2634" s="12" t="s">
        <v>67</v>
      </c>
      <c r="F2634" s="12" t="s">
        <v>68</v>
      </c>
      <c r="G2634" s="12" t="s">
        <v>64</v>
      </c>
      <c r="H2634" s="12" t="s">
        <v>66</v>
      </c>
      <c r="I2634" s="12" t="s">
        <v>69</v>
      </c>
      <c r="J2634" s="12">
        <v>851</v>
      </c>
      <c r="K2634" s="12">
        <v>1216.93</v>
      </c>
      <c r="L2634" s="10"/>
    </row>
    <row r="2635" spans="1:12" ht="18" customHeight="1" x14ac:dyDescent="0.2">
      <c r="A2635" s="12" t="s">
        <v>52</v>
      </c>
      <c r="B2635" s="12">
        <v>2023</v>
      </c>
      <c r="C2635" s="12" t="s">
        <v>0</v>
      </c>
      <c r="D2635" s="12" t="s">
        <v>65</v>
      </c>
      <c r="E2635" s="12" t="s">
        <v>67</v>
      </c>
      <c r="F2635" s="12" t="s">
        <v>68</v>
      </c>
      <c r="G2635" s="12" t="s">
        <v>64</v>
      </c>
      <c r="H2635" s="12" t="s">
        <v>66</v>
      </c>
      <c r="I2635" s="12" t="s">
        <v>69</v>
      </c>
      <c r="J2635" s="12">
        <v>302</v>
      </c>
      <c r="K2635" s="12">
        <v>431.86</v>
      </c>
      <c r="L2635" s="10"/>
    </row>
    <row r="2636" spans="1:12" ht="18" customHeight="1" x14ac:dyDescent="0.2">
      <c r="A2636" s="12" t="s">
        <v>59</v>
      </c>
      <c r="B2636" s="12">
        <v>2023</v>
      </c>
      <c r="C2636" s="12" t="s">
        <v>0</v>
      </c>
      <c r="D2636" s="12" t="s">
        <v>65</v>
      </c>
      <c r="E2636" s="12" t="s">
        <v>67</v>
      </c>
      <c r="F2636" s="12" t="s">
        <v>68</v>
      </c>
      <c r="G2636" s="12" t="s">
        <v>64</v>
      </c>
      <c r="H2636" s="12" t="s">
        <v>66</v>
      </c>
      <c r="I2636" s="12" t="s">
        <v>69</v>
      </c>
      <c r="J2636" s="12">
        <v>230</v>
      </c>
      <c r="K2636" s="12">
        <v>328.9</v>
      </c>
      <c r="L2636" s="10"/>
    </row>
    <row r="2637" spans="1:12" ht="18" customHeight="1" x14ac:dyDescent="0.2">
      <c r="A2637" s="12" t="s">
        <v>61</v>
      </c>
      <c r="B2637" s="12">
        <v>2023</v>
      </c>
      <c r="C2637" s="12" t="s">
        <v>0</v>
      </c>
      <c r="D2637" s="12" t="s">
        <v>65</v>
      </c>
      <c r="E2637" s="12" t="s">
        <v>67</v>
      </c>
      <c r="F2637" s="12" t="s">
        <v>68</v>
      </c>
      <c r="G2637" s="12" t="s">
        <v>64</v>
      </c>
      <c r="H2637" s="12" t="s">
        <v>66</v>
      </c>
      <c r="I2637" s="12" t="s">
        <v>69</v>
      </c>
      <c r="J2637" s="12">
        <v>278</v>
      </c>
      <c r="K2637" s="12">
        <v>397.53999999999996</v>
      </c>
      <c r="L2637" s="10"/>
    </row>
    <row r="2638" spans="1:12" ht="18" customHeight="1" x14ac:dyDescent="0.2">
      <c r="A2638" s="12" t="s">
        <v>52</v>
      </c>
      <c r="B2638" s="12">
        <v>2023</v>
      </c>
      <c r="C2638" s="12" t="s">
        <v>0</v>
      </c>
      <c r="D2638" s="12" t="s">
        <v>65</v>
      </c>
      <c r="E2638" s="12" t="s">
        <v>67</v>
      </c>
      <c r="F2638" s="12" t="s">
        <v>68</v>
      </c>
      <c r="G2638" s="12" t="s">
        <v>64</v>
      </c>
      <c r="H2638" s="12" t="s">
        <v>66</v>
      </c>
      <c r="I2638" s="12" t="s">
        <v>69</v>
      </c>
      <c r="J2638" s="12">
        <v>304</v>
      </c>
      <c r="K2638" s="12">
        <v>434.72</v>
      </c>
      <c r="L2638" s="10"/>
    </row>
    <row r="2639" spans="1:12" ht="18" customHeight="1" x14ac:dyDescent="0.2">
      <c r="A2639" s="12" t="s">
        <v>52</v>
      </c>
      <c r="B2639" s="12">
        <v>2023</v>
      </c>
      <c r="C2639" s="12" t="s">
        <v>0</v>
      </c>
      <c r="D2639" s="12" t="s">
        <v>65</v>
      </c>
      <c r="E2639" s="12" t="s">
        <v>67</v>
      </c>
      <c r="F2639" s="12" t="s">
        <v>68</v>
      </c>
      <c r="G2639" s="12" t="s">
        <v>64</v>
      </c>
      <c r="H2639" s="12" t="s">
        <v>66</v>
      </c>
      <c r="I2639" s="12" t="s">
        <v>69</v>
      </c>
      <c r="J2639" s="12">
        <v>232</v>
      </c>
      <c r="K2639" s="12">
        <v>331.76</v>
      </c>
      <c r="L2639" s="10"/>
    </row>
    <row r="2640" spans="1:12" ht="18" customHeight="1" x14ac:dyDescent="0.2">
      <c r="A2640" s="12" t="s">
        <v>59</v>
      </c>
      <c r="B2640" s="12">
        <v>2023</v>
      </c>
      <c r="C2640" s="12" t="s">
        <v>0</v>
      </c>
      <c r="D2640" s="12" t="s">
        <v>65</v>
      </c>
      <c r="E2640" s="12" t="s">
        <v>67</v>
      </c>
      <c r="F2640" s="12" t="s">
        <v>68</v>
      </c>
      <c r="G2640" s="12" t="s">
        <v>64</v>
      </c>
      <c r="H2640" s="12" t="s">
        <v>66</v>
      </c>
      <c r="I2640" s="12" t="s">
        <v>69</v>
      </c>
      <c r="J2640" s="12">
        <v>788</v>
      </c>
      <c r="K2640" s="12">
        <v>1126.8399999999999</v>
      </c>
      <c r="L2640" s="10"/>
    </row>
    <row r="2641" spans="1:12" ht="18" customHeight="1" x14ac:dyDescent="0.2">
      <c r="A2641" s="12" t="s">
        <v>59</v>
      </c>
      <c r="B2641" s="12">
        <v>2023</v>
      </c>
      <c r="C2641" s="12" t="s">
        <v>0</v>
      </c>
      <c r="D2641" s="12" t="s">
        <v>65</v>
      </c>
      <c r="E2641" s="12" t="s">
        <v>67</v>
      </c>
      <c r="F2641" s="12" t="s">
        <v>68</v>
      </c>
      <c r="G2641" s="12" t="s">
        <v>64</v>
      </c>
      <c r="H2641" s="12" t="s">
        <v>66</v>
      </c>
      <c r="I2641" s="12" t="s">
        <v>69</v>
      </c>
      <c r="J2641" s="12">
        <v>842</v>
      </c>
      <c r="K2641" s="12">
        <v>1204.06</v>
      </c>
      <c r="L2641" s="10"/>
    </row>
    <row r="2642" spans="1:12" ht="18" customHeight="1" x14ac:dyDescent="0.2">
      <c r="A2642" s="12" t="s">
        <v>52</v>
      </c>
      <c r="B2642" s="12">
        <v>2023</v>
      </c>
      <c r="C2642" s="12" t="s">
        <v>0</v>
      </c>
      <c r="D2642" s="12" t="s">
        <v>65</v>
      </c>
      <c r="E2642" s="12" t="s">
        <v>67</v>
      </c>
      <c r="F2642" s="12" t="s">
        <v>68</v>
      </c>
      <c r="G2642" s="12" t="s">
        <v>64</v>
      </c>
      <c r="H2642" s="12" t="s">
        <v>66</v>
      </c>
      <c r="I2642" s="12" t="s">
        <v>69</v>
      </c>
      <c r="J2642" s="12">
        <v>875</v>
      </c>
      <c r="K2642" s="12">
        <v>1251.25</v>
      </c>
      <c r="L2642" s="10"/>
    </row>
    <row r="2643" spans="1:12" ht="18" customHeight="1" x14ac:dyDescent="0.2">
      <c r="A2643" s="12" t="s">
        <v>62</v>
      </c>
      <c r="B2643" s="12">
        <v>2023</v>
      </c>
      <c r="C2643" s="12" t="s">
        <v>0</v>
      </c>
      <c r="D2643" s="12" t="s">
        <v>65</v>
      </c>
      <c r="E2643" s="12" t="s">
        <v>67</v>
      </c>
      <c r="F2643" s="12" t="s">
        <v>68</v>
      </c>
      <c r="G2643" s="12" t="s">
        <v>64</v>
      </c>
      <c r="H2643" s="12" t="s">
        <v>66</v>
      </c>
      <c r="I2643" s="12" t="s">
        <v>69</v>
      </c>
      <c r="J2643" s="12">
        <v>955</v>
      </c>
      <c r="K2643" s="12">
        <v>1365.65</v>
      </c>
      <c r="L2643" s="10"/>
    </row>
    <row r="2644" spans="1:12" ht="18" customHeight="1" x14ac:dyDescent="0.2">
      <c r="A2644" s="12" t="s">
        <v>59</v>
      </c>
      <c r="B2644" s="12">
        <v>2023</v>
      </c>
      <c r="C2644" s="12" t="s">
        <v>0</v>
      </c>
      <c r="D2644" s="12" t="s">
        <v>65</v>
      </c>
      <c r="E2644" s="12" t="s">
        <v>67</v>
      </c>
      <c r="F2644" s="12" t="s">
        <v>68</v>
      </c>
      <c r="G2644" s="12" t="s">
        <v>64</v>
      </c>
      <c r="H2644" s="12" t="s">
        <v>66</v>
      </c>
      <c r="I2644" s="12" t="s">
        <v>69</v>
      </c>
      <c r="J2644" s="12">
        <v>956</v>
      </c>
      <c r="K2644" s="12">
        <v>1367.08</v>
      </c>
      <c r="L2644" s="10"/>
    </row>
    <row r="2645" spans="1:12" ht="18" customHeight="1" x14ac:dyDescent="0.2">
      <c r="A2645" s="12" t="s">
        <v>59</v>
      </c>
      <c r="B2645" s="12">
        <v>2023</v>
      </c>
      <c r="C2645" s="12" t="s">
        <v>0</v>
      </c>
      <c r="D2645" s="12" t="s">
        <v>65</v>
      </c>
      <c r="E2645" s="12" t="s">
        <v>67</v>
      </c>
      <c r="F2645" s="12" t="s">
        <v>68</v>
      </c>
      <c r="G2645" s="12" t="s">
        <v>64</v>
      </c>
      <c r="H2645" s="12" t="s">
        <v>66</v>
      </c>
      <c r="I2645" s="12" t="s">
        <v>69</v>
      </c>
      <c r="J2645" s="12">
        <v>957</v>
      </c>
      <c r="K2645" s="12">
        <v>1368.51</v>
      </c>
      <c r="L2645" s="10"/>
    </row>
    <row r="2646" spans="1:12" ht="18" customHeight="1" x14ac:dyDescent="0.2">
      <c r="A2646" s="12" t="s">
        <v>52</v>
      </c>
      <c r="B2646" s="12">
        <v>2023</v>
      </c>
      <c r="C2646" s="12" t="s">
        <v>0</v>
      </c>
      <c r="D2646" s="12" t="s">
        <v>65</v>
      </c>
      <c r="E2646" s="12" t="s">
        <v>67</v>
      </c>
      <c r="F2646" s="12" t="s">
        <v>68</v>
      </c>
      <c r="G2646" s="12" t="s">
        <v>64</v>
      </c>
      <c r="H2646" s="12" t="s">
        <v>66</v>
      </c>
      <c r="I2646" s="12" t="s">
        <v>69</v>
      </c>
      <c r="J2646" s="12">
        <v>828</v>
      </c>
      <c r="K2646" s="12">
        <v>526.24</v>
      </c>
      <c r="L2646" s="10"/>
    </row>
    <row r="2647" spans="1:12" ht="18" customHeight="1" x14ac:dyDescent="0.2">
      <c r="A2647" s="12" t="s">
        <v>59</v>
      </c>
      <c r="B2647" s="12">
        <v>2023</v>
      </c>
      <c r="C2647" s="12" t="s">
        <v>0</v>
      </c>
      <c r="D2647" s="12" t="s">
        <v>65</v>
      </c>
      <c r="E2647" s="12" t="s">
        <v>67</v>
      </c>
      <c r="F2647" s="12" t="s">
        <v>68</v>
      </c>
      <c r="G2647" s="12" t="s">
        <v>64</v>
      </c>
      <c r="H2647" s="12" t="s">
        <v>66</v>
      </c>
      <c r="I2647" s="12" t="s">
        <v>69</v>
      </c>
      <c r="J2647" s="12">
        <v>881</v>
      </c>
      <c r="K2647" s="12">
        <v>526.24</v>
      </c>
      <c r="L2647" s="10"/>
    </row>
    <row r="2648" spans="1:12" ht="18" customHeight="1" x14ac:dyDescent="0.2">
      <c r="A2648" s="12" t="s">
        <v>59</v>
      </c>
      <c r="B2648" s="12">
        <v>2023</v>
      </c>
      <c r="C2648" s="12" t="s">
        <v>0</v>
      </c>
      <c r="D2648" s="12" t="s">
        <v>65</v>
      </c>
      <c r="E2648" s="12" t="s">
        <v>67</v>
      </c>
      <c r="F2648" s="12" t="s">
        <v>68</v>
      </c>
      <c r="G2648" s="12" t="s">
        <v>64</v>
      </c>
      <c r="H2648" s="12" t="s">
        <v>66</v>
      </c>
      <c r="I2648" s="12" t="s">
        <v>69</v>
      </c>
      <c r="J2648" s="12">
        <v>279</v>
      </c>
      <c r="K2648" s="12">
        <v>398.97</v>
      </c>
      <c r="L2648" s="10"/>
    </row>
    <row r="2649" spans="1:12" ht="18" customHeight="1" x14ac:dyDescent="0.2">
      <c r="A2649" s="12" t="s">
        <v>52</v>
      </c>
      <c r="B2649" s="12">
        <v>2023</v>
      </c>
      <c r="C2649" s="12" t="s">
        <v>0</v>
      </c>
      <c r="D2649" s="12" t="s">
        <v>65</v>
      </c>
      <c r="E2649" s="12" t="s">
        <v>67</v>
      </c>
      <c r="F2649" s="12" t="s">
        <v>68</v>
      </c>
      <c r="G2649" s="12" t="s">
        <v>64</v>
      </c>
      <c r="H2649" s="12" t="s">
        <v>66</v>
      </c>
      <c r="I2649" s="12" t="s">
        <v>69</v>
      </c>
      <c r="J2649" s="12">
        <v>285</v>
      </c>
      <c r="K2649" s="12">
        <v>407.55</v>
      </c>
      <c r="L2649" s="10"/>
    </row>
    <row r="2650" spans="1:12" ht="18" customHeight="1" x14ac:dyDescent="0.2">
      <c r="A2650" s="12" t="s">
        <v>59</v>
      </c>
      <c r="B2650" s="12">
        <v>2023</v>
      </c>
      <c r="C2650" s="12" t="s">
        <v>0</v>
      </c>
      <c r="D2650" s="12" t="s">
        <v>65</v>
      </c>
      <c r="E2650" s="12" t="s">
        <v>67</v>
      </c>
      <c r="F2650" s="12" t="s">
        <v>68</v>
      </c>
      <c r="G2650" s="12" t="s">
        <v>64</v>
      </c>
      <c r="H2650" s="12" t="s">
        <v>66</v>
      </c>
      <c r="I2650" s="12" t="s">
        <v>69</v>
      </c>
      <c r="J2650" s="12">
        <v>279</v>
      </c>
      <c r="K2650" s="12">
        <v>398.97</v>
      </c>
      <c r="L2650" s="10"/>
    </row>
    <row r="2651" spans="1:12" ht="18" customHeight="1" x14ac:dyDescent="0.2">
      <c r="A2651" s="12" t="s">
        <v>59</v>
      </c>
      <c r="B2651" s="12">
        <v>2023</v>
      </c>
      <c r="C2651" s="12" t="s">
        <v>0</v>
      </c>
      <c r="D2651" s="12" t="s">
        <v>65</v>
      </c>
      <c r="E2651" s="12" t="s">
        <v>67</v>
      </c>
      <c r="F2651" s="12" t="s">
        <v>68</v>
      </c>
      <c r="G2651" s="12" t="s">
        <v>64</v>
      </c>
      <c r="H2651" s="12" t="s">
        <v>66</v>
      </c>
      <c r="I2651" s="12" t="s">
        <v>69</v>
      </c>
      <c r="J2651" s="12">
        <v>273</v>
      </c>
      <c r="K2651" s="12">
        <v>390.39</v>
      </c>
      <c r="L2651" s="10"/>
    </row>
    <row r="2652" spans="1:12" ht="18" customHeight="1" x14ac:dyDescent="0.2">
      <c r="A2652" s="12" t="s">
        <v>59</v>
      </c>
      <c r="B2652" s="12">
        <v>2023</v>
      </c>
      <c r="C2652" s="12" t="s">
        <v>0</v>
      </c>
      <c r="D2652" s="12" t="s">
        <v>65</v>
      </c>
      <c r="E2652" s="12" t="s">
        <v>67</v>
      </c>
      <c r="F2652" s="12" t="s">
        <v>68</v>
      </c>
      <c r="G2652" s="12" t="s">
        <v>64</v>
      </c>
      <c r="H2652" s="12" t="s">
        <v>66</v>
      </c>
      <c r="I2652" s="12" t="s">
        <v>69</v>
      </c>
      <c r="J2652" s="12">
        <v>229</v>
      </c>
      <c r="K2652" s="12">
        <v>327.47000000000003</v>
      </c>
      <c r="L2652" s="10"/>
    </row>
    <row r="2653" spans="1:12" ht="18" customHeight="1" x14ac:dyDescent="0.2">
      <c r="A2653" s="12" t="s">
        <v>52</v>
      </c>
      <c r="B2653" s="12">
        <v>2023</v>
      </c>
      <c r="C2653" s="12" t="s">
        <v>0</v>
      </c>
      <c r="D2653" s="12" t="s">
        <v>65</v>
      </c>
      <c r="E2653" s="12" t="s">
        <v>67</v>
      </c>
      <c r="F2653" s="12" t="s">
        <v>68</v>
      </c>
      <c r="G2653" s="12" t="s">
        <v>64</v>
      </c>
      <c r="H2653" s="12" t="s">
        <v>66</v>
      </c>
      <c r="I2653" s="12" t="s">
        <v>69</v>
      </c>
      <c r="J2653" s="12">
        <v>277</v>
      </c>
      <c r="K2653" s="12">
        <v>396.11</v>
      </c>
      <c r="L2653" s="10"/>
    </row>
    <row r="2654" spans="1:12" ht="18" customHeight="1" x14ac:dyDescent="0.2">
      <c r="A2654" s="12" t="s">
        <v>61</v>
      </c>
      <c r="B2654" s="12">
        <v>2023</v>
      </c>
      <c r="C2654" s="12" t="s">
        <v>0</v>
      </c>
      <c r="D2654" s="12" t="s">
        <v>65</v>
      </c>
      <c r="E2654" s="12" t="s">
        <v>67</v>
      </c>
      <c r="F2654" s="12" t="s">
        <v>68</v>
      </c>
      <c r="G2654" s="12" t="s">
        <v>64</v>
      </c>
      <c r="H2654" s="12" t="s">
        <v>66</v>
      </c>
      <c r="I2654" s="12" t="s">
        <v>69</v>
      </c>
      <c r="J2654" s="12">
        <v>797</v>
      </c>
      <c r="K2654" s="12">
        <v>1139.71</v>
      </c>
      <c r="L2654" s="10"/>
    </row>
    <row r="2655" spans="1:12" ht="18" customHeight="1" x14ac:dyDescent="0.2">
      <c r="A2655" s="12" t="s">
        <v>62</v>
      </c>
      <c r="B2655" s="12">
        <v>2023</v>
      </c>
      <c r="C2655" s="12" t="s">
        <v>0</v>
      </c>
      <c r="D2655" s="12" t="s">
        <v>65</v>
      </c>
      <c r="E2655" s="12" t="s">
        <v>67</v>
      </c>
      <c r="F2655" s="12" t="s">
        <v>68</v>
      </c>
      <c r="G2655" s="12" t="s">
        <v>64</v>
      </c>
      <c r="H2655" s="12" t="s">
        <v>66</v>
      </c>
      <c r="I2655" s="12" t="s">
        <v>69</v>
      </c>
      <c r="J2655" s="12">
        <v>850</v>
      </c>
      <c r="K2655" s="12">
        <v>1215.5</v>
      </c>
      <c r="L2655" s="10"/>
    </row>
    <row r="2656" spans="1:12" ht="18" customHeight="1" x14ac:dyDescent="0.2">
      <c r="A2656" s="12" t="s">
        <v>52</v>
      </c>
      <c r="B2656" s="12">
        <v>2023</v>
      </c>
      <c r="C2656" s="12" t="s">
        <v>0</v>
      </c>
      <c r="D2656" s="12" t="s">
        <v>65</v>
      </c>
      <c r="E2656" s="12" t="s">
        <v>67</v>
      </c>
      <c r="F2656" s="12" t="s">
        <v>68</v>
      </c>
      <c r="G2656" s="12" t="s">
        <v>64</v>
      </c>
      <c r="H2656" s="12" t="s">
        <v>66</v>
      </c>
      <c r="I2656" s="12" t="s">
        <v>69</v>
      </c>
      <c r="J2656" s="12">
        <v>884</v>
      </c>
      <c r="K2656" s="12">
        <v>1264.1199999999999</v>
      </c>
      <c r="L2656" s="10"/>
    </row>
    <row r="2657" spans="1:12" ht="18" customHeight="1" x14ac:dyDescent="0.2">
      <c r="A2657" s="12" t="s">
        <v>61</v>
      </c>
      <c r="B2657" s="12">
        <v>2023</v>
      </c>
      <c r="C2657" s="12" t="s">
        <v>6</v>
      </c>
      <c r="D2657" s="12" t="s">
        <v>65</v>
      </c>
      <c r="E2657" s="12" t="s">
        <v>67</v>
      </c>
      <c r="F2657" s="12" t="s">
        <v>68</v>
      </c>
      <c r="G2657" s="12" t="s">
        <v>64</v>
      </c>
      <c r="H2657" s="12" t="s">
        <v>66</v>
      </c>
      <c r="I2657" s="12" t="s">
        <v>69</v>
      </c>
      <c r="J2657" s="12">
        <v>272</v>
      </c>
      <c r="K2657" s="12">
        <v>388.96</v>
      </c>
      <c r="L2657" s="10"/>
    </row>
    <row r="2658" spans="1:12" ht="18" customHeight="1" x14ac:dyDescent="0.2">
      <c r="A2658" s="12" t="s">
        <v>61</v>
      </c>
      <c r="B2658" s="12">
        <v>2023</v>
      </c>
      <c r="C2658" s="12" t="s">
        <v>6</v>
      </c>
      <c r="D2658" s="12" t="s">
        <v>65</v>
      </c>
      <c r="E2658" s="12" t="s">
        <v>67</v>
      </c>
      <c r="F2658" s="12" t="s">
        <v>68</v>
      </c>
      <c r="G2658" s="12" t="s">
        <v>64</v>
      </c>
      <c r="H2658" s="12" t="s">
        <v>66</v>
      </c>
      <c r="I2658" s="12" t="s">
        <v>69</v>
      </c>
      <c r="J2658" s="12">
        <v>274</v>
      </c>
      <c r="K2658" s="12">
        <v>391.82</v>
      </c>
      <c r="L2658" s="10"/>
    </row>
    <row r="2659" spans="1:12" ht="18" customHeight="1" x14ac:dyDescent="0.2">
      <c r="A2659" s="12" t="s">
        <v>61</v>
      </c>
      <c r="B2659" s="12">
        <v>2023</v>
      </c>
      <c r="C2659" s="12" t="s">
        <v>6</v>
      </c>
      <c r="D2659" s="12" t="s">
        <v>65</v>
      </c>
      <c r="E2659" s="12" t="s">
        <v>67</v>
      </c>
      <c r="F2659" s="12" t="s">
        <v>68</v>
      </c>
      <c r="G2659" s="12" t="s">
        <v>64</v>
      </c>
      <c r="H2659" s="12" t="s">
        <v>66</v>
      </c>
      <c r="I2659" s="12" t="s">
        <v>69</v>
      </c>
      <c r="J2659" s="12">
        <v>244</v>
      </c>
      <c r="K2659" s="12">
        <v>348.92</v>
      </c>
      <c r="L2659" s="10"/>
    </row>
    <row r="2660" spans="1:12" ht="18" customHeight="1" x14ac:dyDescent="0.2">
      <c r="A2660" s="12" t="s">
        <v>59</v>
      </c>
      <c r="B2660" s="12">
        <v>2023</v>
      </c>
      <c r="C2660" s="12" t="s">
        <v>6</v>
      </c>
      <c r="D2660" s="12" t="s">
        <v>65</v>
      </c>
      <c r="E2660" s="12" t="s">
        <v>67</v>
      </c>
      <c r="F2660" s="12" t="s">
        <v>68</v>
      </c>
      <c r="G2660" s="12" t="s">
        <v>64</v>
      </c>
      <c r="H2660" s="12" t="s">
        <v>66</v>
      </c>
      <c r="I2660" s="12" t="s">
        <v>69</v>
      </c>
      <c r="J2660" s="12">
        <v>794</v>
      </c>
      <c r="K2660" s="12">
        <v>1135.42</v>
      </c>
      <c r="L2660" s="10"/>
    </row>
    <row r="2661" spans="1:12" ht="18" customHeight="1" x14ac:dyDescent="0.2">
      <c r="A2661" s="12" t="s">
        <v>59</v>
      </c>
      <c r="B2661" s="12">
        <v>2023</v>
      </c>
      <c r="C2661" s="12" t="s">
        <v>6</v>
      </c>
      <c r="D2661" s="12" t="s">
        <v>65</v>
      </c>
      <c r="E2661" s="12" t="s">
        <v>67</v>
      </c>
      <c r="F2661" s="12" t="s">
        <v>68</v>
      </c>
      <c r="G2661" s="12" t="s">
        <v>64</v>
      </c>
      <c r="H2661" s="12" t="s">
        <v>66</v>
      </c>
      <c r="I2661" s="12" t="s">
        <v>69</v>
      </c>
      <c r="J2661" s="12">
        <v>880</v>
      </c>
      <c r="K2661" s="12">
        <v>1258.4000000000001</v>
      </c>
      <c r="L2661" s="10"/>
    </row>
    <row r="2662" spans="1:12" ht="18" customHeight="1" x14ac:dyDescent="0.2">
      <c r="A2662" s="12" t="s">
        <v>59</v>
      </c>
      <c r="B2662" s="12">
        <v>2023</v>
      </c>
      <c r="C2662" s="12" t="s">
        <v>6</v>
      </c>
      <c r="D2662" s="12" t="s">
        <v>65</v>
      </c>
      <c r="E2662" s="12" t="s">
        <v>67</v>
      </c>
      <c r="F2662" s="12" t="s">
        <v>68</v>
      </c>
      <c r="G2662" s="12" t="s">
        <v>64</v>
      </c>
      <c r="H2662" s="12" t="s">
        <v>66</v>
      </c>
      <c r="I2662" s="12" t="s">
        <v>69</v>
      </c>
      <c r="J2662" s="12">
        <v>833</v>
      </c>
      <c r="K2662" s="12">
        <v>526.24</v>
      </c>
      <c r="L2662" s="10"/>
    </row>
    <row r="2663" spans="1:12" ht="18" customHeight="1" x14ac:dyDescent="0.2">
      <c r="A2663" s="12" t="s">
        <v>59</v>
      </c>
      <c r="B2663" s="12">
        <v>2023</v>
      </c>
      <c r="C2663" s="12" t="s">
        <v>6</v>
      </c>
      <c r="D2663" s="12" t="s">
        <v>65</v>
      </c>
      <c r="E2663" s="12" t="s">
        <v>67</v>
      </c>
      <c r="F2663" s="12" t="s">
        <v>68</v>
      </c>
      <c r="G2663" s="12" t="s">
        <v>64</v>
      </c>
      <c r="H2663" s="12" t="s">
        <v>66</v>
      </c>
      <c r="I2663" s="12" t="s">
        <v>69</v>
      </c>
      <c r="J2663" s="12">
        <v>243</v>
      </c>
      <c r="K2663" s="12">
        <v>347.49</v>
      </c>
      <c r="L2663" s="10"/>
    </row>
    <row r="2664" spans="1:12" ht="18" customHeight="1" x14ac:dyDescent="0.2">
      <c r="A2664" s="12" t="s">
        <v>61</v>
      </c>
      <c r="B2664" s="12">
        <v>2023</v>
      </c>
      <c r="C2664" s="12" t="s">
        <v>6</v>
      </c>
      <c r="D2664" s="12" t="s">
        <v>65</v>
      </c>
      <c r="E2664" s="12" t="s">
        <v>67</v>
      </c>
      <c r="F2664" s="12" t="s">
        <v>68</v>
      </c>
      <c r="G2664" s="12" t="s">
        <v>64</v>
      </c>
      <c r="H2664" s="12" t="s">
        <v>66</v>
      </c>
      <c r="I2664" s="12" t="s">
        <v>69</v>
      </c>
      <c r="J2664" s="12">
        <v>271</v>
      </c>
      <c r="K2664" s="12">
        <v>387.53</v>
      </c>
      <c r="L2664" s="10"/>
    </row>
    <row r="2665" spans="1:12" ht="18" customHeight="1" x14ac:dyDescent="0.2">
      <c r="A2665" s="12" t="s">
        <v>61</v>
      </c>
      <c r="B2665" s="12">
        <v>2023</v>
      </c>
      <c r="C2665" s="12" t="s">
        <v>6</v>
      </c>
      <c r="D2665" s="12" t="s">
        <v>65</v>
      </c>
      <c r="E2665" s="12" t="s">
        <v>67</v>
      </c>
      <c r="F2665" s="12" t="s">
        <v>68</v>
      </c>
      <c r="G2665" s="12" t="s">
        <v>64</v>
      </c>
      <c r="H2665" s="12" t="s">
        <v>66</v>
      </c>
      <c r="I2665" s="12" t="s">
        <v>69</v>
      </c>
      <c r="J2665" s="12">
        <v>247</v>
      </c>
      <c r="K2665" s="12">
        <v>353.21</v>
      </c>
      <c r="L2665" s="10"/>
    </row>
    <row r="2666" spans="1:12" ht="18" customHeight="1" x14ac:dyDescent="0.2">
      <c r="A2666" s="12" t="s">
        <v>61</v>
      </c>
      <c r="B2666" s="12">
        <v>2023</v>
      </c>
      <c r="C2666" s="12" t="s">
        <v>6</v>
      </c>
      <c r="D2666" s="12" t="s">
        <v>65</v>
      </c>
      <c r="E2666" s="12" t="s">
        <v>67</v>
      </c>
      <c r="F2666" s="12" t="s">
        <v>68</v>
      </c>
      <c r="G2666" s="12" t="s">
        <v>64</v>
      </c>
      <c r="H2666" s="12" t="s">
        <v>66</v>
      </c>
      <c r="I2666" s="12" t="s">
        <v>69</v>
      </c>
      <c r="J2666" s="12">
        <v>245</v>
      </c>
      <c r="K2666" s="12">
        <v>350.35</v>
      </c>
      <c r="L2666" s="10"/>
    </row>
    <row r="2667" spans="1:12" ht="18" customHeight="1" x14ac:dyDescent="0.2">
      <c r="A2667" s="12" t="s">
        <v>63</v>
      </c>
      <c r="B2667" s="12">
        <v>2023</v>
      </c>
      <c r="C2667" s="12" t="s">
        <v>5</v>
      </c>
      <c r="D2667" s="12" t="s">
        <v>65</v>
      </c>
      <c r="E2667" s="12" t="s">
        <v>67</v>
      </c>
      <c r="F2667" s="12" t="s">
        <v>68</v>
      </c>
      <c r="G2667" s="12" t="s">
        <v>64</v>
      </c>
      <c r="H2667" s="12" t="s">
        <v>66</v>
      </c>
      <c r="I2667" s="12" t="s">
        <v>69</v>
      </c>
      <c r="J2667" s="12">
        <v>278</v>
      </c>
      <c r="K2667" s="12">
        <v>397.53999999999996</v>
      </c>
      <c r="L2667" s="10"/>
    </row>
    <row r="2668" spans="1:12" ht="18" customHeight="1" x14ac:dyDescent="0.2">
      <c r="A2668" s="12" t="s">
        <v>52</v>
      </c>
      <c r="B2668" s="12">
        <v>2023</v>
      </c>
      <c r="C2668" s="12" t="s">
        <v>5</v>
      </c>
      <c r="D2668" s="12" t="s">
        <v>65</v>
      </c>
      <c r="E2668" s="12" t="s">
        <v>67</v>
      </c>
      <c r="F2668" s="12" t="s">
        <v>68</v>
      </c>
      <c r="G2668" s="12" t="s">
        <v>64</v>
      </c>
      <c r="H2668" s="12" t="s">
        <v>66</v>
      </c>
      <c r="I2668" s="12" t="s">
        <v>69</v>
      </c>
      <c r="J2668" s="12">
        <v>248</v>
      </c>
      <c r="K2668" s="12">
        <v>354.64</v>
      </c>
      <c r="L2668" s="10"/>
    </row>
    <row r="2669" spans="1:12" ht="18" customHeight="1" x14ac:dyDescent="0.2">
      <c r="A2669" s="12" t="s">
        <v>61</v>
      </c>
      <c r="B2669" s="12">
        <v>2023</v>
      </c>
      <c r="C2669" s="12" t="s">
        <v>5</v>
      </c>
      <c r="D2669" s="12" t="s">
        <v>65</v>
      </c>
      <c r="E2669" s="12" t="s">
        <v>67</v>
      </c>
      <c r="F2669" s="12" t="s">
        <v>68</v>
      </c>
      <c r="G2669" s="12" t="s">
        <v>64</v>
      </c>
      <c r="H2669" s="12" t="s">
        <v>66</v>
      </c>
      <c r="I2669" s="12" t="s">
        <v>69</v>
      </c>
      <c r="J2669" s="12">
        <v>280</v>
      </c>
      <c r="K2669" s="12">
        <v>400.4</v>
      </c>
      <c r="L2669" s="10"/>
    </row>
    <row r="2670" spans="1:12" ht="18" customHeight="1" x14ac:dyDescent="0.2">
      <c r="A2670" s="12" t="s">
        <v>52</v>
      </c>
      <c r="B2670" s="12">
        <v>2023</v>
      </c>
      <c r="C2670" s="12" t="s">
        <v>5</v>
      </c>
      <c r="D2670" s="12" t="s">
        <v>65</v>
      </c>
      <c r="E2670" s="12" t="s">
        <v>67</v>
      </c>
      <c r="F2670" s="12" t="s">
        <v>68</v>
      </c>
      <c r="G2670" s="12" t="s">
        <v>64</v>
      </c>
      <c r="H2670" s="12" t="s">
        <v>66</v>
      </c>
      <c r="I2670" s="12" t="s">
        <v>69</v>
      </c>
      <c r="J2670" s="12">
        <v>250</v>
      </c>
      <c r="K2670" s="12">
        <v>357.5</v>
      </c>
      <c r="L2670" s="10"/>
    </row>
    <row r="2671" spans="1:12" ht="18" customHeight="1" x14ac:dyDescent="0.2">
      <c r="A2671" s="12" t="s">
        <v>59</v>
      </c>
      <c r="B2671" s="12">
        <v>2023</v>
      </c>
      <c r="C2671" s="12" t="s">
        <v>5</v>
      </c>
      <c r="D2671" s="12" t="s">
        <v>65</v>
      </c>
      <c r="E2671" s="12" t="s">
        <v>67</v>
      </c>
      <c r="F2671" s="12" t="s">
        <v>68</v>
      </c>
      <c r="G2671" s="12" t="s">
        <v>64</v>
      </c>
      <c r="H2671" s="12" t="s">
        <v>66</v>
      </c>
      <c r="I2671" s="12" t="s">
        <v>69</v>
      </c>
      <c r="J2671" s="12">
        <v>793</v>
      </c>
      <c r="K2671" s="12">
        <v>1133.99</v>
      </c>
      <c r="L2671" s="10"/>
    </row>
    <row r="2672" spans="1:12" ht="18" customHeight="1" x14ac:dyDescent="0.2">
      <c r="A2672" s="12" t="s">
        <v>52</v>
      </c>
      <c r="B2672" s="12">
        <v>2023</v>
      </c>
      <c r="C2672" s="12" t="s">
        <v>5</v>
      </c>
      <c r="D2672" s="12" t="s">
        <v>65</v>
      </c>
      <c r="E2672" s="12" t="s">
        <v>67</v>
      </c>
      <c r="F2672" s="12" t="s">
        <v>68</v>
      </c>
      <c r="G2672" s="12" t="s">
        <v>64</v>
      </c>
      <c r="H2672" s="12" t="s">
        <v>66</v>
      </c>
      <c r="I2672" s="12" t="s">
        <v>69</v>
      </c>
      <c r="J2672" s="12">
        <v>879</v>
      </c>
      <c r="K2672" s="12">
        <v>1256.97</v>
      </c>
      <c r="L2672" s="10"/>
    </row>
    <row r="2673" spans="1:12" ht="18" customHeight="1" x14ac:dyDescent="0.2">
      <c r="A2673" s="12" t="s">
        <v>52</v>
      </c>
      <c r="B2673" s="12">
        <v>2023</v>
      </c>
      <c r="C2673" s="12" t="s">
        <v>5</v>
      </c>
      <c r="D2673" s="12" t="s">
        <v>65</v>
      </c>
      <c r="E2673" s="12" t="s">
        <v>67</v>
      </c>
      <c r="F2673" s="12" t="s">
        <v>68</v>
      </c>
      <c r="G2673" s="12" t="s">
        <v>64</v>
      </c>
      <c r="H2673" s="12" t="s">
        <v>66</v>
      </c>
      <c r="I2673" s="12" t="s">
        <v>69</v>
      </c>
      <c r="J2673" s="12">
        <v>832</v>
      </c>
      <c r="K2673" s="12">
        <v>526.24</v>
      </c>
      <c r="L2673" s="10"/>
    </row>
    <row r="2674" spans="1:12" ht="18" customHeight="1" x14ac:dyDescent="0.2">
      <c r="A2674" s="12" t="s">
        <v>59</v>
      </c>
      <c r="B2674" s="12">
        <v>2023</v>
      </c>
      <c r="C2674" s="12" t="s">
        <v>5</v>
      </c>
      <c r="D2674" s="12" t="s">
        <v>65</v>
      </c>
      <c r="E2674" s="12" t="s">
        <v>67</v>
      </c>
      <c r="F2674" s="12" t="s">
        <v>68</v>
      </c>
      <c r="G2674" s="12" t="s">
        <v>64</v>
      </c>
      <c r="H2674" s="12" t="s">
        <v>66</v>
      </c>
      <c r="I2674" s="12" t="s">
        <v>69</v>
      </c>
      <c r="J2674" s="12">
        <v>249</v>
      </c>
      <c r="K2674" s="12">
        <v>356.07</v>
      </c>
      <c r="L2674" s="10"/>
    </row>
    <row r="2675" spans="1:12" ht="18" customHeight="1" x14ac:dyDescent="0.2">
      <c r="A2675" s="12" t="s">
        <v>52</v>
      </c>
      <c r="B2675" s="12">
        <v>2023</v>
      </c>
      <c r="C2675" s="12" t="s">
        <v>5</v>
      </c>
      <c r="D2675" s="12" t="s">
        <v>65</v>
      </c>
      <c r="E2675" s="12" t="s">
        <v>67</v>
      </c>
      <c r="F2675" s="12" t="s">
        <v>68</v>
      </c>
      <c r="G2675" s="12" t="s">
        <v>64</v>
      </c>
      <c r="H2675" s="12" t="s">
        <v>66</v>
      </c>
      <c r="I2675" s="12" t="s">
        <v>69</v>
      </c>
      <c r="J2675" s="12">
        <v>277</v>
      </c>
      <c r="K2675" s="12">
        <v>396.11</v>
      </c>
      <c r="L2675" s="10"/>
    </row>
    <row r="2676" spans="1:12" ht="18" customHeight="1" x14ac:dyDescent="0.2">
      <c r="A2676" s="12" t="s">
        <v>61</v>
      </c>
      <c r="B2676" s="12">
        <v>2023</v>
      </c>
      <c r="C2676" s="12" t="s">
        <v>5</v>
      </c>
      <c r="D2676" s="12" t="s">
        <v>65</v>
      </c>
      <c r="E2676" s="12" t="s">
        <v>67</v>
      </c>
      <c r="F2676" s="12" t="s">
        <v>68</v>
      </c>
      <c r="G2676" s="12" t="s">
        <v>64</v>
      </c>
      <c r="H2676" s="12" t="s">
        <v>66</v>
      </c>
      <c r="I2676" s="12" t="s">
        <v>69</v>
      </c>
      <c r="J2676" s="12">
        <v>253</v>
      </c>
      <c r="K2676" s="12">
        <v>361.78999999999996</v>
      </c>
      <c r="L2676" s="10"/>
    </row>
    <row r="2677" spans="1:12" ht="18" customHeight="1" x14ac:dyDescent="0.2">
      <c r="A2677" s="12" t="s">
        <v>52</v>
      </c>
      <c r="B2677" s="12">
        <v>2023</v>
      </c>
      <c r="C2677" s="12" t="s">
        <v>5</v>
      </c>
      <c r="D2677" s="12" t="s">
        <v>65</v>
      </c>
      <c r="E2677" s="12" t="s">
        <v>67</v>
      </c>
      <c r="F2677" s="12" t="s">
        <v>68</v>
      </c>
      <c r="G2677" s="12" t="s">
        <v>64</v>
      </c>
      <c r="H2677" s="12" t="s">
        <v>66</v>
      </c>
      <c r="I2677" s="12" t="s">
        <v>69</v>
      </c>
      <c r="J2677" s="12">
        <v>802</v>
      </c>
      <c r="K2677" s="12">
        <v>1146.8600000000001</v>
      </c>
      <c r="L2677" s="10"/>
    </row>
    <row r="2678" spans="1:12" ht="18" customHeight="1" x14ac:dyDescent="0.2">
      <c r="A2678" s="12" t="s">
        <v>63</v>
      </c>
      <c r="B2678" s="12">
        <v>2023</v>
      </c>
      <c r="C2678" s="12" t="s">
        <v>5</v>
      </c>
      <c r="D2678" s="12" t="s">
        <v>65</v>
      </c>
      <c r="E2678" s="12" t="s">
        <v>67</v>
      </c>
      <c r="F2678" s="12" t="s">
        <v>68</v>
      </c>
      <c r="G2678" s="12" t="s">
        <v>64</v>
      </c>
      <c r="H2678" s="12" t="s">
        <v>66</v>
      </c>
      <c r="I2678" s="12" t="s">
        <v>69</v>
      </c>
      <c r="J2678" s="12">
        <v>251</v>
      </c>
      <c r="K2678" s="12">
        <v>358.93</v>
      </c>
      <c r="L2678" s="10"/>
    </row>
    <row r="2679" spans="1:12" ht="18" customHeight="1" x14ac:dyDescent="0.2">
      <c r="A2679" s="12" t="s">
        <v>61</v>
      </c>
      <c r="B2679" s="12">
        <v>2023</v>
      </c>
      <c r="C2679" s="12" t="s">
        <v>2</v>
      </c>
      <c r="D2679" s="12" t="s">
        <v>65</v>
      </c>
      <c r="E2679" s="12" t="s">
        <v>67</v>
      </c>
      <c r="F2679" s="12" t="s">
        <v>68</v>
      </c>
      <c r="G2679" s="12" t="s">
        <v>64</v>
      </c>
      <c r="H2679" s="12" t="s">
        <v>66</v>
      </c>
      <c r="I2679" s="12" t="s">
        <v>69</v>
      </c>
      <c r="J2679" s="12">
        <v>296</v>
      </c>
      <c r="K2679" s="12">
        <v>423.28</v>
      </c>
      <c r="L2679" s="10"/>
    </row>
    <row r="2680" spans="1:12" ht="18" customHeight="1" x14ac:dyDescent="0.2">
      <c r="A2680" s="12" t="s">
        <v>61</v>
      </c>
      <c r="B2680" s="12">
        <v>2023</v>
      </c>
      <c r="C2680" s="12" t="s">
        <v>2</v>
      </c>
      <c r="D2680" s="12" t="s">
        <v>65</v>
      </c>
      <c r="E2680" s="12" t="s">
        <v>67</v>
      </c>
      <c r="F2680" s="12" t="s">
        <v>68</v>
      </c>
      <c r="G2680" s="12" t="s">
        <v>64</v>
      </c>
      <c r="H2680" s="12" t="s">
        <v>66</v>
      </c>
      <c r="I2680" s="12" t="s">
        <v>69</v>
      </c>
      <c r="J2680" s="12">
        <v>266</v>
      </c>
      <c r="K2680" s="12">
        <v>380.38</v>
      </c>
      <c r="L2680" s="10"/>
    </row>
    <row r="2681" spans="1:12" ht="18" customHeight="1" x14ac:dyDescent="0.2">
      <c r="A2681" s="12" t="s">
        <v>59</v>
      </c>
      <c r="B2681" s="12">
        <v>2023</v>
      </c>
      <c r="C2681" s="12" t="s">
        <v>2</v>
      </c>
      <c r="D2681" s="12" t="s">
        <v>65</v>
      </c>
      <c r="E2681" s="12" t="s">
        <v>67</v>
      </c>
      <c r="F2681" s="12" t="s">
        <v>68</v>
      </c>
      <c r="G2681" s="12" t="s">
        <v>64</v>
      </c>
      <c r="H2681" s="12" t="s">
        <v>66</v>
      </c>
      <c r="I2681" s="12" t="s">
        <v>69</v>
      </c>
      <c r="J2681" s="12">
        <v>292</v>
      </c>
      <c r="K2681" s="12">
        <v>417.56</v>
      </c>
      <c r="L2681" s="10"/>
    </row>
    <row r="2682" spans="1:12" ht="18" customHeight="1" x14ac:dyDescent="0.2">
      <c r="A2682" s="12" t="s">
        <v>61</v>
      </c>
      <c r="B2682" s="12">
        <v>2023</v>
      </c>
      <c r="C2682" s="12" t="s">
        <v>2</v>
      </c>
      <c r="D2682" s="12" t="s">
        <v>65</v>
      </c>
      <c r="E2682" s="12" t="s">
        <v>67</v>
      </c>
      <c r="F2682" s="12" t="s">
        <v>68</v>
      </c>
      <c r="G2682" s="12" t="s">
        <v>64</v>
      </c>
      <c r="H2682" s="12" t="s">
        <v>66</v>
      </c>
      <c r="I2682" s="12" t="s">
        <v>69</v>
      </c>
      <c r="J2682" s="12">
        <v>268</v>
      </c>
      <c r="K2682" s="12">
        <v>383.24</v>
      </c>
      <c r="L2682" s="10"/>
    </row>
    <row r="2683" spans="1:12" ht="18" customHeight="1" x14ac:dyDescent="0.2">
      <c r="A2683" s="12" t="s">
        <v>61</v>
      </c>
      <c r="B2683" s="12">
        <v>2023</v>
      </c>
      <c r="C2683" s="12" t="s">
        <v>2</v>
      </c>
      <c r="D2683" s="12" t="s">
        <v>65</v>
      </c>
      <c r="E2683" s="12" t="s">
        <v>67</v>
      </c>
      <c r="F2683" s="12" t="s">
        <v>68</v>
      </c>
      <c r="G2683" s="12" t="s">
        <v>64</v>
      </c>
      <c r="H2683" s="12" t="s">
        <v>66</v>
      </c>
      <c r="I2683" s="12" t="s">
        <v>69</v>
      </c>
      <c r="J2683" s="12">
        <v>790</v>
      </c>
      <c r="K2683" s="12">
        <v>1129.7</v>
      </c>
      <c r="L2683" s="10"/>
    </row>
    <row r="2684" spans="1:12" ht="18" customHeight="1" x14ac:dyDescent="0.2">
      <c r="A2684" s="12" t="s">
        <v>59</v>
      </c>
      <c r="B2684" s="12">
        <v>2023</v>
      </c>
      <c r="C2684" s="12" t="s">
        <v>2</v>
      </c>
      <c r="D2684" s="12" t="s">
        <v>65</v>
      </c>
      <c r="E2684" s="12" t="s">
        <v>67</v>
      </c>
      <c r="F2684" s="12" t="s">
        <v>68</v>
      </c>
      <c r="G2684" s="12" t="s">
        <v>64</v>
      </c>
      <c r="H2684" s="12" t="s">
        <v>66</v>
      </c>
      <c r="I2684" s="12" t="s">
        <v>69</v>
      </c>
      <c r="J2684" s="12">
        <v>877</v>
      </c>
      <c r="K2684" s="12">
        <v>1254.1100000000001</v>
      </c>
      <c r="L2684" s="10"/>
    </row>
    <row r="2685" spans="1:12" ht="18" customHeight="1" x14ac:dyDescent="0.2">
      <c r="A2685" s="12" t="s">
        <v>59</v>
      </c>
      <c r="B2685" s="12">
        <v>2023</v>
      </c>
      <c r="C2685" s="12" t="s">
        <v>2</v>
      </c>
      <c r="D2685" s="12" t="s">
        <v>65</v>
      </c>
      <c r="E2685" s="12" t="s">
        <v>67</v>
      </c>
      <c r="F2685" s="12" t="s">
        <v>68</v>
      </c>
      <c r="G2685" s="12" t="s">
        <v>64</v>
      </c>
      <c r="H2685" s="12" t="s">
        <v>66</v>
      </c>
      <c r="I2685" s="12" t="s">
        <v>69</v>
      </c>
      <c r="J2685" s="12">
        <v>830</v>
      </c>
      <c r="K2685" s="12">
        <v>526.24</v>
      </c>
      <c r="L2685" s="10"/>
    </row>
    <row r="2686" spans="1:12" ht="18" customHeight="1" x14ac:dyDescent="0.2">
      <c r="A2686" s="12" t="s">
        <v>61</v>
      </c>
      <c r="B2686" s="12">
        <v>2023</v>
      </c>
      <c r="C2686" s="12" t="s">
        <v>2</v>
      </c>
      <c r="D2686" s="12" t="s">
        <v>65</v>
      </c>
      <c r="E2686" s="12" t="s">
        <v>67</v>
      </c>
      <c r="F2686" s="12" t="s">
        <v>68</v>
      </c>
      <c r="G2686" s="12" t="s">
        <v>64</v>
      </c>
      <c r="H2686" s="12" t="s">
        <v>66</v>
      </c>
      <c r="I2686" s="12" t="s">
        <v>69</v>
      </c>
      <c r="J2686" s="12">
        <v>267</v>
      </c>
      <c r="K2686" s="12">
        <v>381.81</v>
      </c>
      <c r="L2686" s="10"/>
    </row>
    <row r="2687" spans="1:12" ht="18" customHeight="1" x14ac:dyDescent="0.2">
      <c r="A2687" s="12" t="s">
        <v>61</v>
      </c>
      <c r="B2687" s="12">
        <v>2023</v>
      </c>
      <c r="C2687" s="12" t="s">
        <v>2</v>
      </c>
      <c r="D2687" s="12" t="s">
        <v>65</v>
      </c>
      <c r="E2687" s="12" t="s">
        <v>67</v>
      </c>
      <c r="F2687" s="12" t="s">
        <v>68</v>
      </c>
      <c r="G2687" s="12" t="s">
        <v>64</v>
      </c>
      <c r="H2687" s="12" t="s">
        <v>66</v>
      </c>
      <c r="I2687" s="12" t="s">
        <v>69</v>
      </c>
      <c r="J2687" s="12">
        <v>295</v>
      </c>
      <c r="K2687" s="12">
        <v>421.85</v>
      </c>
      <c r="L2687" s="10"/>
    </row>
    <row r="2688" spans="1:12" ht="18" customHeight="1" x14ac:dyDescent="0.2">
      <c r="A2688" s="12" t="s">
        <v>59</v>
      </c>
      <c r="B2688" s="12">
        <v>2023</v>
      </c>
      <c r="C2688" s="12" t="s">
        <v>2</v>
      </c>
      <c r="D2688" s="12" t="s">
        <v>65</v>
      </c>
      <c r="E2688" s="12" t="s">
        <v>67</v>
      </c>
      <c r="F2688" s="12" t="s">
        <v>68</v>
      </c>
      <c r="G2688" s="12" t="s">
        <v>64</v>
      </c>
      <c r="H2688" s="12" t="s">
        <v>66</v>
      </c>
      <c r="I2688" s="12" t="s">
        <v>69</v>
      </c>
      <c r="J2688" s="12">
        <v>265</v>
      </c>
      <c r="K2688" s="12">
        <v>378.95</v>
      </c>
      <c r="L2688" s="10"/>
    </row>
    <row r="2689" spans="1:12" ht="18" customHeight="1" x14ac:dyDescent="0.2">
      <c r="A2689" s="12" t="s">
        <v>61</v>
      </c>
      <c r="B2689" s="12">
        <v>2023</v>
      </c>
      <c r="C2689" s="12" t="s">
        <v>2</v>
      </c>
      <c r="D2689" s="12" t="s">
        <v>65</v>
      </c>
      <c r="E2689" s="12" t="s">
        <v>67</v>
      </c>
      <c r="F2689" s="12" t="s">
        <v>68</v>
      </c>
      <c r="G2689" s="12" t="s">
        <v>64</v>
      </c>
      <c r="H2689" s="12" t="s">
        <v>66</v>
      </c>
      <c r="I2689" s="12" t="s">
        <v>69</v>
      </c>
      <c r="J2689" s="12">
        <v>799</v>
      </c>
      <c r="K2689" s="12">
        <v>1142.57</v>
      </c>
      <c r="L2689" s="10"/>
    </row>
    <row r="2690" spans="1:12" ht="18" customHeight="1" x14ac:dyDescent="0.2">
      <c r="A2690" s="12" t="s">
        <v>61</v>
      </c>
      <c r="B2690" s="12">
        <v>2023</v>
      </c>
      <c r="C2690" s="12" t="s">
        <v>2</v>
      </c>
      <c r="D2690" s="12" t="s">
        <v>65</v>
      </c>
      <c r="E2690" s="12" t="s">
        <v>67</v>
      </c>
      <c r="F2690" s="12" t="s">
        <v>68</v>
      </c>
      <c r="G2690" s="12" t="s">
        <v>64</v>
      </c>
      <c r="H2690" s="12" t="s">
        <v>66</v>
      </c>
      <c r="I2690" s="12" t="s">
        <v>69</v>
      </c>
      <c r="J2690" s="12">
        <v>885</v>
      </c>
      <c r="K2690" s="12">
        <v>1265.55</v>
      </c>
      <c r="L2690" s="10"/>
    </row>
    <row r="2691" spans="1:12" ht="18" customHeight="1" x14ac:dyDescent="0.2">
      <c r="A2691" s="12" t="s">
        <v>59</v>
      </c>
      <c r="B2691" s="12">
        <v>2023</v>
      </c>
      <c r="C2691" s="12" t="s">
        <v>4</v>
      </c>
      <c r="D2691" s="12" t="s">
        <v>65</v>
      </c>
      <c r="E2691" s="12" t="s">
        <v>67</v>
      </c>
      <c r="F2691" s="12" t="s">
        <v>68</v>
      </c>
      <c r="G2691" s="12" t="s">
        <v>64</v>
      </c>
      <c r="H2691" s="12" t="s">
        <v>66</v>
      </c>
      <c r="I2691" s="12" t="s">
        <v>69</v>
      </c>
      <c r="J2691" s="12">
        <v>284</v>
      </c>
      <c r="K2691" s="12">
        <v>406.12</v>
      </c>
      <c r="L2691" s="10"/>
    </row>
    <row r="2692" spans="1:12" ht="18" customHeight="1" x14ac:dyDescent="0.2">
      <c r="A2692" s="12" t="s">
        <v>61</v>
      </c>
      <c r="B2692" s="12">
        <v>2023</v>
      </c>
      <c r="C2692" s="12" t="s">
        <v>4</v>
      </c>
      <c r="D2692" s="12" t="s">
        <v>65</v>
      </c>
      <c r="E2692" s="12" t="s">
        <v>67</v>
      </c>
      <c r="F2692" s="12" t="s">
        <v>68</v>
      </c>
      <c r="G2692" s="12" t="s">
        <v>64</v>
      </c>
      <c r="H2692" s="12" t="s">
        <v>66</v>
      </c>
      <c r="I2692" s="12" t="s">
        <v>69</v>
      </c>
      <c r="J2692" s="12">
        <v>254</v>
      </c>
      <c r="K2692" s="12">
        <v>363.22</v>
      </c>
      <c r="L2692" s="10"/>
    </row>
    <row r="2693" spans="1:12" ht="18" customHeight="1" x14ac:dyDescent="0.2">
      <c r="A2693" s="12" t="s">
        <v>59</v>
      </c>
      <c r="B2693" s="12">
        <v>2023</v>
      </c>
      <c r="C2693" s="12" t="s">
        <v>4</v>
      </c>
      <c r="D2693" s="12" t="s">
        <v>65</v>
      </c>
      <c r="E2693" s="12" t="s">
        <v>67</v>
      </c>
      <c r="F2693" s="12" t="s">
        <v>68</v>
      </c>
      <c r="G2693" s="12" t="s">
        <v>64</v>
      </c>
      <c r="H2693" s="12" t="s">
        <v>66</v>
      </c>
      <c r="I2693" s="12" t="s">
        <v>69</v>
      </c>
      <c r="J2693" s="12">
        <v>256</v>
      </c>
      <c r="K2693" s="12">
        <v>366.08</v>
      </c>
      <c r="L2693" s="10"/>
    </row>
    <row r="2694" spans="1:12" ht="18" customHeight="1" x14ac:dyDescent="0.2">
      <c r="A2694" s="12" t="s">
        <v>59</v>
      </c>
      <c r="B2694" s="12">
        <v>2023</v>
      </c>
      <c r="C2694" s="12" t="s">
        <v>4</v>
      </c>
      <c r="D2694" s="12" t="s">
        <v>65</v>
      </c>
      <c r="E2694" s="12" t="s">
        <v>67</v>
      </c>
      <c r="F2694" s="12" t="s">
        <v>68</v>
      </c>
      <c r="G2694" s="12" t="s">
        <v>64</v>
      </c>
      <c r="H2694" s="12" t="s">
        <v>66</v>
      </c>
      <c r="I2694" s="12" t="s">
        <v>69</v>
      </c>
      <c r="J2694" s="12">
        <v>792</v>
      </c>
      <c r="K2694" s="12">
        <v>1132.56</v>
      </c>
      <c r="L2694" s="10"/>
    </row>
    <row r="2695" spans="1:12" ht="18" customHeight="1" x14ac:dyDescent="0.2">
      <c r="A2695" s="12" t="s">
        <v>59</v>
      </c>
      <c r="B2695" s="12">
        <v>2023</v>
      </c>
      <c r="C2695" s="12" t="s">
        <v>4</v>
      </c>
      <c r="D2695" s="12" t="s">
        <v>65</v>
      </c>
      <c r="E2695" s="12" t="s">
        <v>67</v>
      </c>
      <c r="F2695" s="12" t="s">
        <v>68</v>
      </c>
      <c r="G2695" s="12" t="s">
        <v>64</v>
      </c>
      <c r="H2695" s="12" t="s">
        <v>66</v>
      </c>
      <c r="I2695" s="12" t="s">
        <v>69</v>
      </c>
      <c r="J2695" s="12">
        <v>878</v>
      </c>
      <c r="K2695" s="12">
        <v>1255.54</v>
      </c>
      <c r="L2695" s="10"/>
    </row>
    <row r="2696" spans="1:12" ht="18" customHeight="1" x14ac:dyDescent="0.2">
      <c r="A2696" s="12" t="s">
        <v>59</v>
      </c>
      <c r="B2696" s="12">
        <v>2023</v>
      </c>
      <c r="C2696" s="12" t="s">
        <v>4</v>
      </c>
      <c r="D2696" s="12" t="s">
        <v>65</v>
      </c>
      <c r="E2696" s="12" t="s">
        <v>67</v>
      </c>
      <c r="F2696" s="12" t="s">
        <v>68</v>
      </c>
      <c r="G2696" s="12" t="s">
        <v>64</v>
      </c>
      <c r="H2696" s="12" t="s">
        <v>66</v>
      </c>
      <c r="I2696" s="12" t="s">
        <v>69</v>
      </c>
      <c r="J2696" s="12">
        <v>831</v>
      </c>
      <c r="K2696" s="12">
        <v>526.24</v>
      </c>
      <c r="L2696" s="10"/>
    </row>
    <row r="2697" spans="1:12" ht="18" customHeight="1" x14ac:dyDescent="0.2">
      <c r="A2697" s="12" t="s">
        <v>59</v>
      </c>
      <c r="B2697" s="12">
        <v>2023</v>
      </c>
      <c r="C2697" s="12" t="s">
        <v>4</v>
      </c>
      <c r="D2697" s="12" t="s">
        <v>65</v>
      </c>
      <c r="E2697" s="12" t="s">
        <v>67</v>
      </c>
      <c r="F2697" s="12" t="s">
        <v>68</v>
      </c>
      <c r="G2697" s="12" t="s">
        <v>64</v>
      </c>
      <c r="H2697" s="12" t="s">
        <v>66</v>
      </c>
      <c r="I2697" s="12" t="s">
        <v>69</v>
      </c>
      <c r="J2697" s="12">
        <v>255</v>
      </c>
      <c r="K2697" s="12">
        <v>364.65</v>
      </c>
      <c r="L2697" s="10"/>
    </row>
    <row r="2698" spans="1:12" ht="18" customHeight="1" x14ac:dyDescent="0.2">
      <c r="A2698" s="12" t="s">
        <v>59</v>
      </c>
      <c r="B2698" s="12">
        <v>2023</v>
      </c>
      <c r="C2698" s="12" t="s">
        <v>4</v>
      </c>
      <c r="D2698" s="12" t="s">
        <v>65</v>
      </c>
      <c r="E2698" s="12" t="s">
        <v>67</v>
      </c>
      <c r="F2698" s="12" t="s">
        <v>68</v>
      </c>
      <c r="G2698" s="12" t="s">
        <v>64</v>
      </c>
      <c r="H2698" s="12" t="s">
        <v>66</v>
      </c>
      <c r="I2698" s="12" t="s">
        <v>69</v>
      </c>
      <c r="J2698" s="12">
        <v>283</v>
      </c>
      <c r="K2698" s="12">
        <v>404.69</v>
      </c>
      <c r="L2698" s="10"/>
    </row>
    <row r="2699" spans="1:12" ht="18" customHeight="1" x14ac:dyDescent="0.2">
      <c r="A2699" s="12" t="s">
        <v>61</v>
      </c>
      <c r="B2699" s="12">
        <v>2023</v>
      </c>
      <c r="C2699" s="12" t="s">
        <v>4</v>
      </c>
      <c r="D2699" s="12" t="s">
        <v>65</v>
      </c>
      <c r="E2699" s="12" t="s">
        <v>67</v>
      </c>
      <c r="F2699" s="12" t="s">
        <v>68</v>
      </c>
      <c r="G2699" s="12" t="s">
        <v>64</v>
      </c>
      <c r="H2699" s="12" t="s">
        <v>66</v>
      </c>
      <c r="I2699" s="12" t="s">
        <v>69</v>
      </c>
      <c r="J2699" s="12">
        <v>801</v>
      </c>
      <c r="K2699" s="12">
        <v>1145.43</v>
      </c>
      <c r="L2699" s="10"/>
    </row>
    <row r="2700" spans="1:12" ht="18" customHeight="1" x14ac:dyDescent="0.2">
      <c r="A2700" s="12" t="s">
        <v>59</v>
      </c>
      <c r="B2700" s="12">
        <v>2023</v>
      </c>
      <c r="C2700" s="12" t="s">
        <v>4</v>
      </c>
      <c r="D2700" s="12" t="s">
        <v>65</v>
      </c>
      <c r="E2700" s="12" t="s">
        <v>67</v>
      </c>
      <c r="F2700" s="12" t="s">
        <v>68</v>
      </c>
      <c r="G2700" s="12" t="s">
        <v>64</v>
      </c>
      <c r="H2700" s="12" t="s">
        <v>66</v>
      </c>
      <c r="I2700" s="12" t="s">
        <v>69</v>
      </c>
      <c r="J2700" s="12">
        <v>257</v>
      </c>
      <c r="K2700" s="12">
        <v>367.51</v>
      </c>
      <c r="L2700" s="10"/>
    </row>
    <row r="2701" spans="1:12" ht="18" customHeight="1" x14ac:dyDescent="0.2">
      <c r="A2701" s="12" t="s">
        <v>52</v>
      </c>
      <c r="B2701" s="12">
        <v>2023</v>
      </c>
      <c r="C2701" s="12" t="s">
        <v>10</v>
      </c>
      <c r="D2701" s="12" t="s">
        <v>65</v>
      </c>
      <c r="E2701" s="12" t="s">
        <v>67</v>
      </c>
      <c r="F2701" s="12" t="s">
        <v>68</v>
      </c>
      <c r="G2701" s="12" t="s">
        <v>64</v>
      </c>
      <c r="H2701" s="12" t="s">
        <v>66</v>
      </c>
      <c r="I2701" s="12" t="s">
        <v>69</v>
      </c>
      <c r="J2701" s="12">
        <v>224</v>
      </c>
      <c r="K2701" s="12">
        <v>320.32</v>
      </c>
      <c r="L2701" s="10"/>
    </row>
    <row r="2702" spans="1:12" ht="18" customHeight="1" x14ac:dyDescent="0.2">
      <c r="A2702" s="12" t="s">
        <v>52</v>
      </c>
      <c r="B2702" s="12">
        <v>2023</v>
      </c>
      <c r="C2702" s="12" t="s">
        <v>10</v>
      </c>
      <c r="D2702" s="12" t="s">
        <v>65</v>
      </c>
      <c r="E2702" s="12" t="s">
        <v>67</v>
      </c>
      <c r="F2702" s="12" t="s">
        <v>68</v>
      </c>
      <c r="G2702" s="12" t="s">
        <v>64</v>
      </c>
      <c r="H2702" s="12" t="s">
        <v>66</v>
      </c>
      <c r="I2702" s="12" t="s">
        <v>69</v>
      </c>
      <c r="J2702" s="12">
        <v>250</v>
      </c>
      <c r="K2702" s="12">
        <v>357.5</v>
      </c>
      <c r="L2702" s="10"/>
    </row>
    <row r="2703" spans="1:12" ht="18" customHeight="1" x14ac:dyDescent="0.2">
      <c r="A2703" s="12" t="s">
        <v>52</v>
      </c>
      <c r="B2703" s="12">
        <v>2023</v>
      </c>
      <c r="C2703" s="12" t="s">
        <v>10</v>
      </c>
      <c r="D2703" s="12" t="s">
        <v>65</v>
      </c>
      <c r="E2703" s="12" t="s">
        <v>67</v>
      </c>
      <c r="F2703" s="12" t="s">
        <v>68</v>
      </c>
      <c r="G2703" s="12" t="s">
        <v>64</v>
      </c>
      <c r="H2703" s="12" t="s">
        <v>66</v>
      </c>
      <c r="I2703" s="12" t="s">
        <v>69</v>
      </c>
      <c r="J2703" s="12">
        <v>226</v>
      </c>
      <c r="K2703" s="12">
        <v>323.18</v>
      </c>
      <c r="L2703" s="10"/>
    </row>
    <row r="2704" spans="1:12" ht="18" customHeight="1" x14ac:dyDescent="0.2">
      <c r="A2704" s="12" t="s">
        <v>52</v>
      </c>
      <c r="B2704" s="12">
        <v>2023</v>
      </c>
      <c r="C2704" s="12" t="s">
        <v>10</v>
      </c>
      <c r="D2704" s="12" t="s">
        <v>65</v>
      </c>
      <c r="E2704" s="12" t="s">
        <v>67</v>
      </c>
      <c r="F2704" s="12" t="s">
        <v>68</v>
      </c>
      <c r="G2704" s="12" t="s">
        <v>64</v>
      </c>
      <c r="H2704" s="12" t="s">
        <v>66</v>
      </c>
      <c r="I2704" s="12" t="s">
        <v>69</v>
      </c>
      <c r="J2704" s="12">
        <v>797</v>
      </c>
      <c r="K2704" s="12">
        <v>1139.71</v>
      </c>
      <c r="L2704" s="10"/>
    </row>
    <row r="2705" spans="1:12" ht="18" customHeight="1" x14ac:dyDescent="0.2">
      <c r="A2705" s="12" t="s">
        <v>52</v>
      </c>
      <c r="B2705" s="12">
        <v>2023</v>
      </c>
      <c r="C2705" s="12" t="s">
        <v>10</v>
      </c>
      <c r="D2705" s="12" t="s">
        <v>65</v>
      </c>
      <c r="E2705" s="12" t="s">
        <v>67</v>
      </c>
      <c r="F2705" s="12" t="s">
        <v>68</v>
      </c>
      <c r="G2705" s="12" t="s">
        <v>64</v>
      </c>
      <c r="H2705" s="12" t="s">
        <v>66</v>
      </c>
      <c r="I2705" s="12" t="s">
        <v>69</v>
      </c>
      <c r="J2705" s="12">
        <v>884</v>
      </c>
      <c r="K2705" s="12">
        <v>1264.1199999999999</v>
      </c>
      <c r="L2705" s="10"/>
    </row>
    <row r="2706" spans="1:12" ht="18" customHeight="1" x14ac:dyDescent="0.2">
      <c r="A2706" s="12" t="s">
        <v>52</v>
      </c>
      <c r="B2706" s="12">
        <v>2023</v>
      </c>
      <c r="C2706" s="12" t="s">
        <v>10</v>
      </c>
      <c r="D2706" s="12" t="s">
        <v>65</v>
      </c>
      <c r="E2706" s="12" t="s">
        <v>67</v>
      </c>
      <c r="F2706" s="12" t="s">
        <v>68</v>
      </c>
      <c r="G2706" s="12" t="s">
        <v>64</v>
      </c>
      <c r="H2706" s="12" t="s">
        <v>66</v>
      </c>
      <c r="I2706" s="12" t="s">
        <v>69</v>
      </c>
      <c r="J2706" s="12">
        <v>837</v>
      </c>
      <c r="K2706" s="12">
        <v>526.24</v>
      </c>
      <c r="L2706" s="10"/>
    </row>
    <row r="2707" spans="1:12" ht="18" customHeight="1" x14ac:dyDescent="0.2">
      <c r="A2707" s="12" t="s">
        <v>52</v>
      </c>
      <c r="B2707" s="12">
        <v>2023</v>
      </c>
      <c r="C2707" s="12" t="s">
        <v>10</v>
      </c>
      <c r="D2707" s="12" t="s">
        <v>65</v>
      </c>
      <c r="E2707" s="12" t="s">
        <v>67</v>
      </c>
      <c r="F2707" s="12" t="s">
        <v>68</v>
      </c>
      <c r="G2707" s="12" t="s">
        <v>64</v>
      </c>
      <c r="H2707" s="12" t="s">
        <v>66</v>
      </c>
      <c r="I2707" s="12" t="s">
        <v>69</v>
      </c>
      <c r="J2707" s="12">
        <v>225</v>
      </c>
      <c r="K2707" s="12">
        <v>321.75</v>
      </c>
      <c r="L2707" s="10"/>
    </row>
    <row r="2708" spans="1:12" ht="18" customHeight="1" x14ac:dyDescent="0.2">
      <c r="A2708" s="12" t="s">
        <v>52</v>
      </c>
      <c r="B2708" s="12">
        <v>2023</v>
      </c>
      <c r="C2708" s="12" t="s">
        <v>10</v>
      </c>
      <c r="D2708" s="12" t="s">
        <v>65</v>
      </c>
      <c r="E2708" s="12" t="s">
        <v>67</v>
      </c>
      <c r="F2708" s="12" t="s">
        <v>68</v>
      </c>
      <c r="G2708" s="12" t="s">
        <v>64</v>
      </c>
      <c r="H2708" s="12" t="s">
        <v>66</v>
      </c>
      <c r="I2708" s="12" t="s">
        <v>69</v>
      </c>
      <c r="J2708" s="12">
        <v>253</v>
      </c>
      <c r="K2708" s="12">
        <v>361.78999999999996</v>
      </c>
      <c r="L2708" s="10"/>
    </row>
    <row r="2709" spans="1:12" ht="18" customHeight="1" x14ac:dyDescent="0.2">
      <c r="A2709" s="12" t="s">
        <v>52</v>
      </c>
      <c r="B2709" s="12">
        <v>2023</v>
      </c>
      <c r="C2709" s="12" t="s">
        <v>10</v>
      </c>
      <c r="D2709" s="12" t="s">
        <v>65</v>
      </c>
      <c r="E2709" s="12" t="s">
        <v>67</v>
      </c>
      <c r="F2709" s="12" t="s">
        <v>68</v>
      </c>
      <c r="G2709" s="12" t="s">
        <v>64</v>
      </c>
      <c r="H2709" s="12" t="s">
        <v>66</v>
      </c>
      <c r="I2709" s="12" t="s">
        <v>69</v>
      </c>
      <c r="J2709" s="12">
        <v>223</v>
      </c>
      <c r="K2709" s="12">
        <v>318.89</v>
      </c>
      <c r="L2709" s="10"/>
    </row>
    <row r="2710" spans="1:12" ht="18" customHeight="1" x14ac:dyDescent="0.2">
      <c r="A2710" s="12" t="s">
        <v>52</v>
      </c>
      <c r="B2710" s="12">
        <v>2023</v>
      </c>
      <c r="C2710" s="12" t="s">
        <v>10</v>
      </c>
      <c r="D2710" s="12" t="s">
        <v>65</v>
      </c>
      <c r="E2710" s="12" t="s">
        <v>67</v>
      </c>
      <c r="F2710" s="12" t="s">
        <v>68</v>
      </c>
      <c r="G2710" s="12" t="s">
        <v>64</v>
      </c>
      <c r="H2710" s="12" t="s">
        <v>66</v>
      </c>
      <c r="I2710" s="12" t="s">
        <v>69</v>
      </c>
      <c r="J2710" s="12">
        <v>806</v>
      </c>
      <c r="K2710" s="12">
        <v>1152.58</v>
      </c>
      <c r="L2710" s="10"/>
    </row>
    <row r="2711" spans="1:12" ht="18" customHeight="1" x14ac:dyDescent="0.2">
      <c r="A2711" s="12" t="s">
        <v>59</v>
      </c>
      <c r="B2711" s="12">
        <v>2023</v>
      </c>
      <c r="C2711" s="12" t="s">
        <v>9</v>
      </c>
      <c r="D2711" s="12" t="s">
        <v>65</v>
      </c>
      <c r="E2711" s="12" t="s">
        <v>67</v>
      </c>
      <c r="F2711" s="12" t="s">
        <v>68</v>
      </c>
      <c r="G2711" s="12" t="s">
        <v>64</v>
      </c>
      <c r="H2711" s="12" t="s">
        <v>66</v>
      </c>
      <c r="I2711" s="12" t="s">
        <v>69</v>
      </c>
      <c r="J2711" s="12">
        <v>254</v>
      </c>
      <c r="K2711" s="12">
        <v>363.22</v>
      </c>
      <c r="L2711" s="10"/>
    </row>
    <row r="2712" spans="1:12" ht="18" customHeight="1" x14ac:dyDescent="0.2">
      <c r="A2712" s="12" t="s">
        <v>59</v>
      </c>
      <c r="B2712" s="12">
        <v>2023</v>
      </c>
      <c r="C2712" s="12" t="s">
        <v>9</v>
      </c>
      <c r="D2712" s="12" t="s">
        <v>65</v>
      </c>
      <c r="E2712" s="12" t="s">
        <v>67</v>
      </c>
      <c r="F2712" s="12" t="s">
        <v>68</v>
      </c>
      <c r="G2712" s="12" t="s">
        <v>64</v>
      </c>
      <c r="H2712" s="12" t="s">
        <v>66</v>
      </c>
      <c r="I2712" s="12" t="s">
        <v>69</v>
      </c>
      <c r="J2712" s="12">
        <v>230</v>
      </c>
      <c r="K2712" s="12">
        <v>328.9</v>
      </c>
      <c r="L2712" s="10"/>
    </row>
    <row r="2713" spans="1:12" ht="18" customHeight="1" x14ac:dyDescent="0.2">
      <c r="A2713" s="12" t="s">
        <v>59</v>
      </c>
      <c r="B2713" s="12">
        <v>2023</v>
      </c>
      <c r="C2713" s="12" t="s">
        <v>9</v>
      </c>
      <c r="D2713" s="12" t="s">
        <v>65</v>
      </c>
      <c r="E2713" s="12" t="s">
        <v>67</v>
      </c>
      <c r="F2713" s="12" t="s">
        <v>68</v>
      </c>
      <c r="G2713" s="12" t="s">
        <v>64</v>
      </c>
      <c r="H2713" s="12" t="s">
        <v>66</v>
      </c>
      <c r="I2713" s="12" t="s">
        <v>69</v>
      </c>
      <c r="J2713" s="12">
        <v>256</v>
      </c>
      <c r="K2713" s="12">
        <v>366.08</v>
      </c>
      <c r="L2713" s="10"/>
    </row>
    <row r="2714" spans="1:12" ht="18" customHeight="1" x14ac:dyDescent="0.2">
      <c r="A2714" s="12" t="s">
        <v>59</v>
      </c>
      <c r="B2714" s="12">
        <v>2023</v>
      </c>
      <c r="C2714" s="12" t="s">
        <v>9</v>
      </c>
      <c r="D2714" s="12" t="s">
        <v>65</v>
      </c>
      <c r="E2714" s="12" t="s">
        <v>67</v>
      </c>
      <c r="F2714" s="12" t="s">
        <v>68</v>
      </c>
      <c r="G2714" s="12" t="s">
        <v>64</v>
      </c>
      <c r="H2714" s="12" t="s">
        <v>66</v>
      </c>
      <c r="I2714" s="12" t="s">
        <v>69</v>
      </c>
      <c r="J2714" s="12">
        <v>796</v>
      </c>
      <c r="K2714" s="12">
        <v>1138.28</v>
      </c>
      <c r="L2714" s="10"/>
    </row>
    <row r="2715" spans="1:12" ht="18" customHeight="1" x14ac:dyDescent="0.2">
      <c r="A2715" s="12" t="s">
        <v>52</v>
      </c>
      <c r="B2715" s="12">
        <v>2023</v>
      </c>
      <c r="C2715" s="12" t="s">
        <v>9</v>
      </c>
      <c r="D2715" s="12" t="s">
        <v>65</v>
      </c>
      <c r="E2715" s="12" t="s">
        <v>67</v>
      </c>
      <c r="F2715" s="12" t="s">
        <v>68</v>
      </c>
      <c r="G2715" s="12" t="s">
        <v>64</v>
      </c>
      <c r="H2715" s="12" t="s">
        <v>66</v>
      </c>
      <c r="I2715" s="12" t="s">
        <v>69</v>
      </c>
      <c r="J2715" s="12">
        <v>883</v>
      </c>
      <c r="K2715" s="12">
        <v>1262.69</v>
      </c>
      <c r="L2715" s="10"/>
    </row>
    <row r="2716" spans="1:12" ht="18" customHeight="1" x14ac:dyDescent="0.2">
      <c r="A2716" s="12" t="s">
        <v>52</v>
      </c>
      <c r="B2716" s="12">
        <v>2023</v>
      </c>
      <c r="C2716" s="12" t="s">
        <v>9</v>
      </c>
      <c r="D2716" s="12" t="s">
        <v>65</v>
      </c>
      <c r="E2716" s="12" t="s">
        <v>67</v>
      </c>
      <c r="F2716" s="12" t="s">
        <v>68</v>
      </c>
      <c r="G2716" s="12" t="s">
        <v>64</v>
      </c>
      <c r="H2716" s="12" t="s">
        <v>66</v>
      </c>
      <c r="I2716" s="12" t="s">
        <v>69</v>
      </c>
      <c r="J2716" s="12">
        <v>836</v>
      </c>
      <c r="K2716" s="12">
        <v>526.24</v>
      </c>
      <c r="L2716" s="10"/>
    </row>
    <row r="2717" spans="1:12" ht="18" customHeight="1" x14ac:dyDescent="0.2">
      <c r="A2717" s="12" t="s">
        <v>59</v>
      </c>
      <c r="B2717" s="12">
        <v>2023</v>
      </c>
      <c r="C2717" s="12" t="s">
        <v>9</v>
      </c>
      <c r="D2717" s="12" t="s">
        <v>65</v>
      </c>
      <c r="E2717" s="12" t="s">
        <v>67</v>
      </c>
      <c r="F2717" s="12" t="s">
        <v>68</v>
      </c>
      <c r="G2717" s="12" t="s">
        <v>64</v>
      </c>
      <c r="H2717" s="12" t="s">
        <v>66</v>
      </c>
      <c r="I2717" s="12" t="s">
        <v>69</v>
      </c>
      <c r="J2717" s="12">
        <v>231</v>
      </c>
      <c r="K2717" s="12">
        <v>330.33</v>
      </c>
      <c r="L2717" s="10"/>
    </row>
    <row r="2718" spans="1:12" ht="18" customHeight="1" x14ac:dyDescent="0.2">
      <c r="A2718" s="12" t="s">
        <v>59</v>
      </c>
      <c r="B2718" s="12">
        <v>2023</v>
      </c>
      <c r="C2718" s="12" t="s">
        <v>9</v>
      </c>
      <c r="D2718" s="12" t="s">
        <v>65</v>
      </c>
      <c r="E2718" s="12" t="s">
        <v>67</v>
      </c>
      <c r="F2718" s="12" t="s">
        <v>68</v>
      </c>
      <c r="G2718" s="12" t="s">
        <v>64</v>
      </c>
      <c r="H2718" s="12" t="s">
        <v>66</v>
      </c>
      <c r="I2718" s="12" t="s">
        <v>69</v>
      </c>
      <c r="J2718" s="12">
        <v>229</v>
      </c>
      <c r="K2718" s="12">
        <v>327.47000000000003</v>
      </c>
      <c r="L2718" s="10"/>
    </row>
    <row r="2719" spans="1:12" ht="18" customHeight="1" x14ac:dyDescent="0.2">
      <c r="A2719" s="12" t="s">
        <v>59</v>
      </c>
      <c r="B2719" s="12">
        <v>2023</v>
      </c>
      <c r="C2719" s="12" t="s">
        <v>9</v>
      </c>
      <c r="D2719" s="12" t="s">
        <v>65</v>
      </c>
      <c r="E2719" s="12" t="s">
        <v>67</v>
      </c>
      <c r="F2719" s="12" t="s">
        <v>68</v>
      </c>
      <c r="G2719" s="12" t="s">
        <v>64</v>
      </c>
      <c r="H2719" s="12" t="s">
        <v>66</v>
      </c>
      <c r="I2719" s="12" t="s">
        <v>69</v>
      </c>
      <c r="J2719" s="12">
        <v>805</v>
      </c>
      <c r="K2719" s="12">
        <v>1151.1500000000001</v>
      </c>
      <c r="L2719" s="10"/>
    </row>
    <row r="2720" spans="1:12" ht="18" customHeight="1" x14ac:dyDescent="0.2">
      <c r="A2720" s="12" t="s">
        <v>59</v>
      </c>
      <c r="B2720" s="12">
        <v>2023</v>
      </c>
      <c r="C2720" s="12" t="s">
        <v>9</v>
      </c>
      <c r="D2720" s="12" t="s">
        <v>65</v>
      </c>
      <c r="E2720" s="12" t="s">
        <v>67</v>
      </c>
      <c r="F2720" s="12" t="s">
        <v>68</v>
      </c>
      <c r="G2720" s="12" t="s">
        <v>64</v>
      </c>
      <c r="H2720" s="12" t="s">
        <v>66</v>
      </c>
      <c r="I2720" s="12" t="s">
        <v>69</v>
      </c>
      <c r="J2720" s="12">
        <v>227</v>
      </c>
      <c r="K2720" s="12">
        <v>324.61</v>
      </c>
      <c r="L2720" s="10"/>
    </row>
    <row r="2721" spans="1:12" ht="18" customHeight="1" x14ac:dyDescent="0.2">
      <c r="A2721" s="12" t="s">
        <v>61</v>
      </c>
      <c r="B2721" s="12">
        <v>2023</v>
      </c>
      <c r="C2721" s="12" t="s">
        <v>8</v>
      </c>
      <c r="D2721" s="12" t="s">
        <v>65</v>
      </c>
      <c r="E2721" s="12" t="s">
        <v>67</v>
      </c>
      <c r="F2721" s="12" t="s">
        <v>68</v>
      </c>
      <c r="G2721" s="12" t="s">
        <v>64</v>
      </c>
      <c r="H2721" s="12" t="s">
        <v>66</v>
      </c>
      <c r="I2721" s="12" t="s">
        <v>69</v>
      </c>
      <c r="J2721" s="12">
        <v>260</v>
      </c>
      <c r="K2721" s="12">
        <v>371.8</v>
      </c>
      <c r="L2721" s="10"/>
    </row>
    <row r="2722" spans="1:12" ht="18" customHeight="1" x14ac:dyDescent="0.2">
      <c r="A2722" s="12" t="s">
        <v>52</v>
      </c>
      <c r="B2722" s="12">
        <v>2023</v>
      </c>
      <c r="C2722" s="12" t="s">
        <v>8</v>
      </c>
      <c r="D2722" s="12" t="s">
        <v>65</v>
      </c>
      <c r="E2722" s="12" t="s">
        <v>67</v>
      </c>
      <c r="F2722" s="12" t="s">
        <v>68</v>
      </c>
      <c r="G2722" s="12" t="s">
        <v>64</v>
      </c>
      <c r="H2722" s="12" t="s">
        <v>66</v>
      </c>
      <c r="I2722" s="12" t="s">
        <v>69</v>
      </c>
      <c r="J2722" s="12">
        <v>236</v>
      </c>
      <c r="K2722" s="12">
        <v>337.48</v>
      </c>
      <c r="L2722" s="10"/>
    </row>
    <row r="2723" spans="1:12" ht="18" customHeight="1" x14ac:dyDescent="0.2">
      <c r="A2723" s="12" t="s">
        <v>59</v>
      </c>
      <c r="B2723" s="12">
        <v>2023</v>
      </c>
      <c r="C2723" s="12" t="s">
        <v>8</v>
      </c>
      <c r="D2723" s="12" t="s">
        <v>65</v>
      </c>
      <c r="E2723" s="12" t="s">
        <v>67</v>
      </c>
      <c r="F2723" s="12" t="s">
        <v>68</v>
      </c>
      <c r="G2723" s="12" t="s">
        <v>64</v>
      </c>
      <c r="H2723" s="12" t="s">
        <v>66</v>
      </c>
      <c r="I2723" s="12" t="s">
        <v>69</v>
      </c>
      <c r="J2723" s="12">
        <v>262</v>
      </c>
      <c r="K2723" s="12">
        <v>374.65999999999997</v>
      </c>
      <c r="L2723" s="10"/>
    </row>
    <row r="2724" spans="1:12" ht="18" customHeight="1" x14ac:dyDescent="0.2">
      <c r="A2724" s="12" t="s">
        <v>63</v>
      </c>
      <c r="B2724" s="12">
        <v>2023</v>
      </c>
      <c r="C2724" s="12" t="s">
        <v>8</v>
      </c>
      <c r="D2724" s="12" t="s">
        <v>65</v>
      </c>
      <c r="E2724" s="12" t="s">
        <v>67</v>
      </c>
      <c r="F2724" s="12" t="s">
        <v>68</v>
      </c>
      <c r="G2724" s="12" t="s">
        <v>64</v>
      </c>
      <c r="H2724" s="12" t="s">
        <v>66</v>
      </c>
      <c r="I2724" s="12" t="s">
        <v>69</v>
      </c>
      <c r="J2724" s="12">
        <v>232</v>
      </c>
      <c r="K2724" s="12">
        <v>331.76</v>
      </c>
      <c r="L2724" s="10"/>
    </row>
    <row r="2725" spans="1:12" ht="18" customHeight="1" x14ac:dyDescent="0.2">
      <c r="A2725" s="12" t="s">
        <v>52</v>
      </c>
      <c r="B2725" s="12">
        <v>2023</v>
      </c>
      <c r="C2725" s="12" t="s">
        <v>8</v>
      </c>
      <c r="D2725" s="12" t="s">
        <v>65</v>
      </c>
      <c r="E2725" s="12" t="s">
        <v>67</v>
      </c>
      <c r="F2725" s="12" t="s">
        <v>68</v>
      </c>
      <c r="G2725" s="12" t="s">
        <v>64</v>
      </c>
      <c r="H2725" s="12" t="s">
        <v>66</v>
      </c>
      <c r="I2725" s="12" t="s">
        <v>69</v>
      </c>
      <c r="J2725" s="12">
        <v>795</v>
      </c>
      <c r="K2725" s="12">
        <v>1136.8499999999999</v>
      </c>
      <c r="L2725" s="10"/>
    </row>
    <row r="2726" spans="1:12" ht="18" customHeight="1" x14ac:dyDescent="0.2">
      <c r="A2726" s="12" t="s">
        <v>59</v>
      </c>
      <c r="B2726" s="12">
        <v>2023</v>
      </c>
      <c r="C2726" s="12" t="s">
        <v>8</v>
      </c>
      <c r="D2726" s="12" t="s">
        <v>65</v>
      </c>
      <c r="E2726" s="12" t="s">
        <v>67</v>
      </c>
      <c r="F2726" s="12" t="s">
        <v>68</v>
      </c>
      <c r="G2726" s="12" t="s">
        <v>64</v>
      </c>
      <c r="H2726" s="12" t="s">
        <v>66</v>
      </c>
      <c r="I2726" s="12" t="s">
        <v>69</v>
      </c>
      <c r="J2726" s="12">
        <v>882</v>
      </c>
      <c r="K2726" s="12">
        <v>1261.26</v>
      </c>
      <c r="L2726" s="10"/>
    </row>
    <row r="2727" spans="1:12" ht="18" customHeight="1" x14ac:dyDescent="0.2">
      <c r="A2727" s="12" t="s">
        <v>59</v>
      </c>
      <c r="B2727" s="12">
        <v>2023</v>
      </c>
      <c r="C2727" s="12" t="s">
        <v>8</v>
      </c>
      <c r="D2727" s="12" t="s">
        <v>65</v>
      </c>
      <c r="E2727" s="12" t="s">
        <v>67</v>
      </c>
      <c r="F2727" s="12" t="s">
        <v>68</v>
      </c>
      <c r="G2727" s="12" t="s">
        <v>64</v>
      </c>
      <c r="H2727" s="12" t="s">
        <v>66</v>
      </c>
      <c r="I2727" s="12" t="s">
        <v>69</v>
      </c>
      <c r="J2727" s="12">
        <v>835</v>
      </c>
      <c r="K2727" s="12">
        <v>526.24</v>
      </c>
      <c r="L2727" s="10"/>
    </row>
    <row r="2728" spans="1:12" ht="18" customHeight="1" x14ac:dyDescent="0.2">
      <c r="A2728" s="12" t="s">
        <v>52</v>
      </c>
      <c r="B2728" s="12">
        <v>2023</v>
      </c>
      <c r="C2728" s="12" t="s">
        <v>8</v>
      </c>
      <c r="D2728" s="12" t="s">
        <v>65</v>
      </c>
      <c r="E2728" s="12" t="s">
        <v>67</v>
      </c>
      <c r="F2728" s="12" t="s">
        <v>68</v>
      </c>
      <c r="G2728" s="12" t="s">
        <v>64</v>
      </c>
      <c r="H2728" s="12" t="s">
        <v>66</v>
      </c>
      <c r="I2728" s="12" t="s">
        <v>69</v>
      </c>
      <c r="J2728" s="12">
        <v>237</v>
      </c>
      <c r="K2728" s="12">
        <v>338.90999999999997</v>
      </c>
      <c r="L2728" s="10"/>
    </row>
    <row r="2729" spans="1:12" ht="18" customHeight="1" x14ac:dyDescent="0.2">
      <c r="A2729" s="12" t="s">
        <v>63</v>
      </c>
      <c r="B2729" s="12">
        <v>2023</v>
      </c>
      <c r="C2729" s="12" t="s">
        <v>8</v>
      </c>
      <c r="D2729" s="12" t="s">
        <v>65</v>
      </c>
      <c r="E2729" s="12" t="s">
        <v>67</v>
      </c>
      <c r="F2729" s="12" t="s">
        <v>68</v>
      </c>
      <c r="G2729" s="12" t="s">
        <v>64</v>
      </c>
      <c r="H2729" s="12" t="s">
        <v>66</v>
      </c>
      <c r="I2729" s="12" t="s">
        <v>69</v>
      </c>
      <c r="J2729" s="12">
        <v>259</v>
      </c>
      <c r="K2729" s="12">
        <v>370.37</v>
      </c>
      <c r="L2729" s="10"/>
    </row>
    <row r="2730" spans="1:12" ht="18" customHeight="1" x14ac:dyDescent="0.2">
      <c r="A2730" s="12" t="s">
        <v>59</v>
      </c>
      <c r="B2730" s="12">
        <v>2023</v>
      </c>
      <c r="C2730" s="12" t="s">
        <v>8</v>
      </c>
      <c r="D2730" s="12" t="s">
        <v>65</v>
      </c>
      <c r="E2730" s="12" t="s">
        <v>67</v>
      </c>
      <c r="F2730" s="12" t="s">
        <v>68</v>
      </c>
      <c r="G2730" s="12" t="s">
        <v>64</v>
      </c>
      <c r="H2730" s="12" t="s">
        <v>66</v>
      </c>
      <c r="I2730" s="12" t="s">
        <v>69</v>
      </c>
      <c r="J2730" s="12">
        <v>235</v>
      </c>
      <c r="K2730" s="12">
        <v>336.05</v>
      </c>
      <c r="L2730" s="10"/>
    </row>
    <row r="2731" spans="1:12" ht="18" customHeight="1" x14ac:dyDescent="0.2">
      <c r="A2731" s="12" t="s">
        <v>52</v>
      </c>
      <c r="B2731" s="12">
        <v>2023</v>
      </c>
      <c r="C2731" s="12" t="s">
        <v>8</v>
      </c>
      <c r="D2731" s="12" t="s">
        <v>65</v>
      </c>
      <c r="E2731" s="12" t="s">
        <v>67</v>
      </c>
      <c r="F2731" s="12" t="s">
        <v>68</v>
      </c>
      <c r="G2731" s="12" t="s">
        <v>64</v>
      </c>
      <c r="H2731" s="12" t="s">
        <v>66</v>
      </c>
      <c r="I2731" s="12" t="s">
        <v>69</v>
      </c>
      <c r="J2731" s="12">
        <v>804</v>
      </c>
      <c r="K2731" s="12">
        <v>1149.72</v>
      </c>
      <c r="L2731" s="10"/>
    </row>
    <row r="2732" spans="1:12" ht="18" customHeight="1" x14ac:dyDescent="0.2">
      <c r="A2732" s="12" t="s">
        <v>61</v>
      </c>
      <c r="B2732" s="12">
        <v>2023</v>
      </c>
      <c r="C2732" s="12" t="s">
        <v>8</v>
      </c>
      <c r="D2732" s="12" t="s">
        <v>65</v>
      </c>
      <c r="E2732" s="12" t="s">
        <v>67</v>
      </c>
      <c r="F2732" s="12" t="s">
        <v>68</v>
      </c>
      <c r="G2732" s="12" t="s">
        <v>64</v>
      </c>
      <c r="H2732" s="12" t="s">
        <v>66</v>
      </c>
      <c r="I2732" s="12" t="s">
        <v>69</v>
      </c>
      <c r="J2732" s="12">
        <v>233</v>
      </c>
      <c r="K2732" s="12">
        <v>333.19</v>
      </c>
      <c r="L2732" s="10"/>
    </row>
    <row r="2733" spans="1:12" ht="18" customHeight="1" x14ac:dyDescent="0.2">
      <c r="A2733" s="12" t="s">
        <v>59</v>
      </c>
      <c r="B2733" s="12">
        <v>2024</v>
      </c>
      <c r="C2733" s="12" t="s">
        <v>3</v>
      </c>
      <c r="D2733" s="12" t="s">
        <v>53</v>
      </c>
      <c r="E2733" s="12" t="s">
        <v>54</v>
      </c>
      <c r="F2733" s="12" t="s">
        <v>55</v>
      </c>
      <c r="G2733" s="12" t="s">
        <v>56</v>
      </c>
      <c r="H2733" s="12" t="s">
        <v>57</v>
      </c>
      <c r="I2733" s="12" t="s">
        <v>60</v>
      </c>
      <c r="J2733" s="12">
        <v>302</v>
      </c>
      <c r="K2733" s="12">
        <v>462.06</v>
      </c>
      <c r="L2733" s="10"/>
    </row>
    <row r="2734" spans="1:12" ht="18" customHeight="1" x14ac:dyDescent="0.2">
      <c r="A2734" s="12" t="s">
        <v>52</v>
      </c>
      <c r="B2734" s="12">
        <v>2024</v>
      </c>
      <c r="C2734" s="12" t="s">
        <v>3</v>
      </c>
      <c r="D2734" s="12" t="s">
        <v>53</v>
      </c>
      <c r="E2734" s="12" t="s">
        <v>54</v>
      </c>
      <c r="F2734" s="12" t="s">
        <v>55</v>
      </c>
      <c r="G2734" s="12" t="s">
        <v>56</v>
      </c>
      <c r="H2734" s="12" t="s">
        <v>57</v>
      </c>
      <c r="I2734" s="12" t="s">
        <v>60</v>
      </c>
      <c r="J2734" s="12">
        <v>272</v>
      </c>
      <c r="K2734" s="12">
        <v>388.96</v>
      </c>
      <c r="L2734" s="10"/>
    </row>
    <row r="2735" spans="1:12" ht="18" customHeight="1" x14ac:dyDescent="0.2">
      <c r="A2735" s="12" t="s">
        <v>59</v>
      </c>
      <c r="B2735" s="12">
        <v>2024</v>
      </c>
      <c r="C2735" s="12" t="s">
        <v>3</v>
      </c>
      <c r="D2735" s="12" t="s">
        <v>53</v>
      </c>
      <c r="E2735" s="12" t="s">
        <v>54</v>
      </c>
      <c r="F2735" s="12" t="s">
        <v>55</v>
      </c>
      <c r="G2735" s="12" t="s">
        <v>56</v>
      </c>
      <c r="H2735" s="12" t="s">
        <v>57</v>
      </c>
      <c r="I2735" s="12" t="s">
        <v>60</v>
      </c>
      <c r="J2735" s="12">
        <v>298</v>
      </c>
      <c r="K2735" s="12">
        <v>426.14</v>
      </c>
      <c r="L2735" s="10"/>
    </row>
    <row r="2736" spans="1:12" ht="18" customHeight="1" x14ac:dyDescent="0.2">
      <c r="A2736" s="12" t="s">
        <v>59</v>
      </c>
      <c r="B2736" s="12">
        <v>2024</v>
      </c>
      <c r="C2736" s="12" t="s">
        <v>3</v>
      </c>
      <c r="D2736" s="12" t="s">
        <v>53</v>
      </c>
      <c r="E2736" s="12" t="s">
        <v>54</v>
      </c>
      <c r="F2736" s="12" t="s">
        <v>55</v>
      </c>
      <c r="G2736" s="12" t="s">
        <v>56</v>
      </c>
      <c r="H2736" s="12" t="s">
        <v>57</v>
      </c>
      <c r="I2736" s="12" t="s">
        <v>60</v>
      </c>
      <c r="J2736" s="12">
        <v>274</v>
      </c>
      <c r="K2736" s="12">
        <v>391.82</v>
      </c>
      <c r="L2736" s="10"/>
    </row>
    <row r="2737" spans="1:12" ht="18" customHeight="1" x14ac:dyDescent="0.2">
      <c r="A2737" s="12" t="s">
        <v>52</v>
      </c>
      <c r="B2737" s="12">
        <v>2024</v>
      </c>
      <c r="C2737" s="12" t="s">
        <v>3</v>
      </c>
      <c r="D2737" s="12" t="s">
        <v>53</v>
      </c>
      <c r="E2737" s="12" t="s">
        <v>54</v>
      </c>
      <c r="F2737" s="12" t="s">
        <v>55</v>
      </c>
      <c r="G2737" s="12" t="s">
        <v>56</v>
      </c>
      <c r="H2737" s="12" t="s">
        <v>57</v>
      </c>
      <c r="I2737" s="12" t="s">
        <v>60</v>
      </c>
      <c r="J2737" s="12">
        <v>666</v>
      </c>
      <c r="K2737" s="12">
        <v>952.38</v>
      </c>
      <c r="L2737" s="10"/>
    </row>
    <row r="2738" spans="1:12" ht="18" customHeight="1" x14ac:dyDescent="0.2">
      <c r="A2738" s="12" t="s">
        <v>61</v>
      </c>
      <c r="B2738" s="12">
        <v>2024</v>
      </c>
      <c r="C2738" s="12" t="s">
        <v>3</v>
      </c>
      <c r="D2738" s="12" t="s">
        <v>53</v>
      </c>
      <c r="E2738" s="12" t="s">
        <v>54</v>
      </c>
      <c r="F2738" s="12" t="s">
        <v>55</v>
      </c>
      <c r="G2738" s="12" t="s">
        <v>56</v>
      </c>
      <c r="H2738" s="12" t="s">
        <v>57</v>
      </c>
      <c r="I2738" s="12" t="s">
        <v>60</v>
      </c>
      <c r="J2738" s="12">
        <v>753</v>
      </c>
      <c r="K2738" s="12">
        <v>1076.79</v>
      </c>
      <c r="L2738" s="10"/>
    </row>
    <row r="2739" spans="1:12" ht="18" customHeight="1" x14ac:dyDescent="0.2">
      <c r="A2739" s="12" t="s">
        <v>61</v>
      </c>
      <c r="B2739" s="12">
        <v>2024</v>
      </c>
      <c r="C2739" s="12" t="s">
        <v>3</v>
      </c>
      <c r="D2739" s="12" t="s">
        <v>53</v>
      </c>
      <c r="E2739" s="12" t="s">
        <v>54</v>
      </c>
      <c r="F2739" s="12" t="s">
        <v>55</v>
      </c>
      <c r="G2739" s="12" t="s">
        <v>56</v>
      </c>
      <c r="H2739" s="12" t="s">
        <v>57</v>
      </c>
      <c r="I2739" s="12" t="s">
        <v>60</v>
      </c>
      <c r="J2739" s="12">
        <v>297</v>
      </c>
      <c r="K2739" s="12">
        <v>424.71</v>
      </c>
      <c r="L2739" s="10"/>
    </row>
    <row r="2740" spans="1:12" ht="18" customHeight="1" x14ac:dyDescent="0.2">
      <c r="A2740" s="12" t="s">
        <v>52</v>
      </c>
      <c r="B2740" s="12">
        <v>2024</v>
      </c>
      <c r="C2740" s="12" t="s">
        <v>3</v>
      </c>
      <c r="D2740" s="12" t="s">
        <v>53</v>
      </c>
      <c r="E2740" s="12" t="s">
        <v>54</v>
      </c>
      <c r="F2740" s="12" t="s">
        <v>55</v>
      </c>
      <c r="G2740" s="12" t="s">
        <v>56</v>
      </c>
      <c r="H2740" s="12" t="s">
        <v>57</v>
      </c>
      <c r="I2740" s="12" t="s">
        <v>60</v>
      </c>
      <c r="J2740" s="12">
        <v>792</v>
      </c>
      <c r="K2740" s="12">
        <v>526.24</v>
      </c>
      <c r="L2740" s="10"/>
    </row>
    <row r="2741" spans="1:12" ht="18" customHeight="1" x14ac:dyDescent="0.2">
      <c r="A2741" s="12" t="s">
        <v>59</v>
      </c>
      <c r="B2741" s="12">
        <v>2024</v>
      </c>
      <c r="C2741" s="12" t="s">
        <v>3</v>
      </c>
      <c r="D2741" s="12" t="s">
        <v>53</v>
      </c>
      <c r="E2741" s="12" t="s">
        <v>54</v>
      </c>
      <c r="F2741" s="12" t="s">
        <v>55</v>
      </c>
      <c r="G2741" s="12" t="s">
        <v>56</v>
      </c>
      <c r="H2741" s="12" t="s">
        <v>57</v>
      </c>
      <c r="I2741" s="12" t="s">
        <v>60</v>
      </c>
      <c r="J2741" s="12">
        <v>301</v>
      </c>
      <c r="K2741" s="12">
        <v>430.43</v>
      </c>
      <c r="L2741" s="10"/>
    </row>
    <row r="2742" spans="1:12" ht="18" customHeight="1" x14ac:dyDescent="0.2">
      <c r="A2742" s="12" t="s">
        <v>59</v>
      </c>
      <c r="B2742" s="12">
        <v>2024</v>
      </c>
      <c r="C2742" s="12" t="s">
        <v>3</v>
      </c>
      <c r="D2742" s="12" t="s">
        <v>53</v>
      </c>
      <c r="E2742" s="12" t="s">
        <v>54</v>
      </c>
      <c r="F2742" s="12" t="s">
        <v>55</v>
      </c>
      <c r="G2742" s="12" t="s">
        <v>56</v>
      </c>
      <c r="H2742" s="12" t="s">
        <v>57</v>
      </c>
      <c r="I2742" s="12" t="s">
        <v>60</v>
      </c>
      <c r="J2742" s="12">
        <v>271</v>
      </c>
      <c r="K2742" s="12">
        <v>387.53</v>
      </c>
      <c r="L2742" s="10"/>
    </row>
    <row r="2743" spans="1:12" ht="18" customHeight="1" x14ac:dyDescent="0.2">
      <c r="A2743" s="12" t="s">
        <v>52</v>
      </c>
      <c r="B2743" s="12">
        <v>2024</v>
      </c>
      <c r="C2743" s="12" t="s">
        <v>3</v>
      </c>
      <c r="D2743" s="12" t="s">
        <v>53</v>
      </c>
      <c r="E2743" s="12" t="s">
        <v>54</v>
      </c>
      <c r="F2743" s="12" t="s">
        <v>55</v>
      </c>
      <c r="G2743" s="12" t="s">
        <v>56</v>
      </c>
      <c r="H2743" s="12" t="s">
        <v>57</v>
      </c>
      <c r="I2743" s="12" t="s">
        <v>60</v>
      </c>
      <c r="J2743" s="12">
        <v>299</v>
      </c>
      <c r="K2743" s="12">
        <v>427.57</v>
      </c>
      <c r="L2743" s="10"/>
    </row>
    <row r="2744" spans="1:12" ht="18" customHeight="1" x14ac:dyDescent="0.2">
      <c r="A2744" s="12" t="s">
        <v>59</v>
      </c>
      <c r="B2744" s="12">
        <v>2024</v>
      </c>
      <c r="C2744" s="12" t="s">
        <v>3</v>
      </c>
      <c r="D2744" s="12" t="s">
        <v>53</v>
      </c>
      <c r="E2744" s="12" t="s">
        <v>54</v>
      </c>
      <c r="F2744" s="12" t="s">
        <v>55</v>
      </c>
      <c r="G2744" s="12" t="s">
        <v>56</v>
      </c>
      <c r="H2744" s="12" t="s">
        <v>57</v>
      </c>
      <c r="I2744" s="12" t="s">
        <v>60</v>
      </c>
      <c r="J2744" s="12">
        <v>761</v>
      </c>
      <c r="K2744" s="12">
        <v>1088.23</v>
      </c>
      <c r="L2744" s="10"/>
    </row>
    <row r="2745" spans="1:12" ht="18" customHeight="1" x14ac:dyDescent="0.2">
      <c r="A2745" s="12" t="s">
        <v>52</v>
      </c>
      <c r="B2745" s="12">
        <v>2024</v>
      </c>
      <c r="C2745" s="12" t="s">
        <v>7</v>
      </c>
      <c r="D2745" s="12" t="s">
        <v>53</v>
      </c>
      <c r="E2745" s="12" t="s">
        <v>54</v>
      </c>
      <c r="F2745" s="12" t="s">
        <v>55</v>
      </c>
      <c r="G2745" s="12" t="s">
        <v>56</v>
      </c>
      <c r="H2745" s="12" t="s">
        <v>57</v>
      </c>
      <c r="I2745" s="12" t="s">
        <v>60</v>
      </c>
      <c r="J2745" s="12">
        <v>278</v>
      </c>
      <c r="K2745" s="12">
        <v>425.34000000000003</v>
      </c>
      <c r="L2745" s="10"/>
    </row>
    <row r="2746" spans="1:12" ht="18" customHeight="1" x14ac:dyDescent="0.2">
      <c r="A2746" s="12" t="s">
        <v>59</v>
      </c>
      <c r="B2746" s="12">
        <v>2024</v>
      </c>
      <c r="C2746" s="12" t="s">
        <v>7</v>
      </c>
      <c r="D2746" s="12" t="s">
        <v>53</v>
      </c>
      <c r="E2746" s="12" t="s">
        <v>54</v>
      </c>
      <c r="F2746" s="12" t="s">
        <v>55</v>
      </c>
      <c r="G2746" s="12" t="s">
        <v>56</v>
      </c>
      <c r="H2746" s="12" t="s">
        <v>57</v>
      </c>
      <c r="I2746" s="12" t="s">
        <v>60</v>
      </c>
      <c r="J2746" s="12">
        <v>280</v>
      </c>
      <c r="K2746" s="12">
        <v>400.4</v>
      </c>
      <c r="L2746" s="10"/>
    </row>
    <row r="2747" spans="1:12" ht="18" customHeight="1" x14ac:dyDescent="0.2">
      <c r="A2747" s="12" t="s">
        <v>52</v>
      </c>
      <c r="B2747" s="12">
        <v>2024</v>
      </c>
      <c r="C2747" s="12" t="s">
        <v>7</v>
      </c>
      <c r="D2747" s="12" t="s">
        <v>53</v>
      </c>
      <c r="E2747" s="12" t="s">
        <v>54</v>
      </c>
      <c r="F2747" s="12" t="s">
        <v>55</v>
      </c>
      <c r="G2747" s="12" t="s">
        <v>56</v>
      </c>
      <c r="H2747" s="12" t="s">
        <v>57</v>
      </c>
      <c r="I2747" s="12" t="s">
        <v>60</v>
      </c>
      <c r="J2747" s="12">
        <v>250</v>
      </c>
      <c r="K2747" s="12">
        <v>357.5</v>
      </c>
      <c r="L2747" s="10"/>
    </row>
    <row r="2748" spans="1:12" ht="18" customHeight="1" x14ac:dyDescent="0.2">
      <c r="A2748" s="12" t="s">
        <v>59</v>
      </c>
      <c r="B2748" s="12">
        <v>2024</v>
      </c>
      <c r="C2748" s="12" t="s">
        <v>7</v>
      </c>
      <c r="D2748" s="12" t="s">
        <v>53</v>
      </c>
      <c r="E2748" s="12" t="s">
        <v>54</v>
      </c>
      <c r="F2748" s="12" t="s">
        <v>55</v>
      </c>
      <c r="G2748" s="12" t="s">
        <v>56</v>
      </c>
      <c r="H2748" s="12" t="s">
        <v>57</v>
      </c>
      <c r="I2748" s="12" t="s">
        <v>60</v>
      </c>
      <c r="J2748" s="12">
        <v>670</v>
      </c>
      <c r="K2748" s="12">
        <v>958.1</v>
      </c>
      <c r="L2748" s="10"/>
    </row>
    <row r="2749" spans="1:12" ht="18" customHeight="1" x14ac:dyDescent="0.2">
      <c r="A2749" s="12" t="s">
        <v>52</v>
      </c>
      <c r="B2749" s="12">
        <v>2024</v>
      </c>
      <c r="C2749" s="12" t="s">
        <v>7</v>
      </c>
      <c r="D2749" s="12" t="s">
        <v>53</v>
      </c>
      <c r="E2749" s="12" t="s">
        <v>54</v>
      </c>
      <c r="F2749" s="12" t="s">
        <v>55</v>
      </c>
      <c r="G2749" s="12" t="s">
        <v>56</v>
      </c>
      <c r="H2749" s="12" t="s">
        <v>57</v>
      </c>
      <c r="I2749" s="12" t="s">
        <v>60</v>
      </c>
      <c r="J2749" s="12">
        <v>756</v>
      </c>
      <c r="K2749" s="12">
        <v>1081.08</v>
      </c>
      <c r="L2749" s="10"/>
    </row>
    <row r="2750" spans="1:12" ht="18" customHeight="1" x14ac:dyDescent="0.2">
      <c r="A2750" s="12" t="s">
        <v>52</v>
      </c>
      <c r="B2750" s="12">
        <v>2024</v>
      </c>
      <c r="C2750" s="12" t="s">
        <v>7</v>
      </c>
      <c r="D2750" s="12" t="s">
        <v>53</v>
      </c>
      <c r="E2750" s="12" t="s">
        <v>54</v>
      </c>
      <c r="F2750" s="12" t="s">
        <v>55</v>
      </c>
      <c r="G2750" s="12" t="s">
        <v>56</v>
      </c>
      <c r="H2750" s="12" t="s">
        <v>57</v>
      </c>
      <c r="I2750" s="12" t="s">
        <v>60</v>
      </c>
      <c r="J2750" s="12">
        <v>279</v>
      </c>
      <c r="K2750" s="12">
        <v>398.97</v>
      </c>
      <c r="L2750" s="10"/>
    </row>
    <row r="2751" spans="1:12" ht="18" customHeight="1" x14ac:dyDescent="0.2">
      <c r="A2751" s="12" t="s">
        <v>59</v>
      </c>
      <c r="B2751" s="12">
        <v>2024</v>
      </c>
      <c r="C2751" s="12" t="s">
        <v>7</v>
      </c>
      <c r="D2751" s="12" t="s">
        <v>53</v>
      </c>
      <c r="E2751" s="12" t="s">
        <v>54</v>
      </c>
      <c r="F2751" s="12" t="s">
        <v>55</v>
      </c>
      <c r="G2751" s="12" t="s">
        <v>56</v>
      </c>
      <c r="H2751" s="12" t="s">
        <v>57</v>
      </c>
      <c r="I2751" s="12" t="s">
        <v>60</v>
      </c>
      <c r="J2751" s="12">
        <v>796</v>
      </c>
      <c r="K2751" s="12">
        <v>526.24</v>
      </c>
      <c r="L2751" s="10"/>
    </row>
    <row r="2752" spans="1:12" ht="18" customHeight="1" x14ac:dyDescent="0.2">
      <c r="A2752" s="12" t="s">
        <v>52</v>
      </c>
      <c r="B2752" s="12">
        <v>2024</v>
      </c>
      <c r="C2752" s="12" t="s">
        <v>7</v>
      </c>
      <c r="D2752" s="12" t="s">
        <v>53</v>
      </c>
      <c r="E2752" s="12" t="s">
        <v>54</v>
      </c>
      <c r="F2752" s="12" t="s">
        <v>55</v>
      </c>
      <c r="G2752" s="12" t="s">
        <v>56</v>
      </c>
      <c r="H2752" s="12" t="s">
        <v>57</v>
      </c>
      <c r="I2752" s="12" t="s">
        <v>60</v>
      </c>
      <c r="J2752" s="12">
        <v>277</v>
      </c>
      <c r="K2752" s="12">
        <v>396.11</v>
      </c>
      <c r="L2752" s="10"/>
    </row>
    <row r="2753" spans="1:12" ht="18" customHeight="1" x14ac:dyDescent="0.2">
      <c r="A2753" s="12" t="s">
        <v>59</v>
      </c>
      <c r="B2753" s="12">
        <v>2024</v>
      </c>
      <c r="C2753" s="12" t="s">
        <v>7</v>
      </c>
      <c r="D2753" s="12" t="s">
        <v>53</v>
      </c>
      <c r="E2753" s="12" t="s">
        <v>54</v>
      </c>
      <c r="F2753" s="12" t="s">
        <v>55</v>
      </c>
      <c r="G2753" s="12" t="s">
        <v>56</v>
      </c>
      <c r="H2753" s="12" t="s">
        <v>57</v>
      </c>
      <c r="I2753" s="12" t="s">
        <v>60</v>
      </c>
      <c r="J2753" s="12">
        <v>253</v>
      </c>
      <c r="K2753" s="12">
        <v>361.78999999999996</v>
      </c>
      <c r="L2753" s="10"/>
    </row>
    <row r="2754" spans="1:12" ht="18" customHeight="1" x14ac:dyDescent="0.2">
      <c r="A2754" s="12" t="s">
        <v>52</v>
      </c>
      <c r="B2754" s="12">
        <v>2024</v>
      </c>
      <c r="C2754" s="12" t="s">
        <v>7</v>
      </c>
      <c r="D2754" s="12" t="s">
        <v>53</v>
      </c>
      <c r="E2754" s="12" t="s">
        <v>54</v>
      </c>
      <c r="F2754" s="12" t="s">
        <v>55</v>
      </c>
      <c r="G2754" s="12" t="s">
        <v>56</v>
      </c>
      <c r="H2754" s="12" t="s">
        <v>57</v>
      </c>
      <c r="I2754" s="12" t="s">
        <v>60</v>
      </c>
      <c r="J2754" s="12">
        <v>765</v>
      </c>
      <c r="K2754" s="12">
        <v>1093.95</v>
      </c>
      <c r="L2754" s="10"/>
    </row>
    <row r="2755" spans="1:12" ht="18" customHeight="1" x14ac:dyDescent="0.2">
      <c r="A2755" s="12" t="s">
        <v>52</v>
      </c>
      <c r="B2755" s="12">
        <v>2024</v>
      </c>
      <c r="C2755" s="12" t="s">
        <v>11</v>
      </c>
      <c r="D2755" s="12" t="s">
        <v>53</v>
      </c>
      <c r="E2755" s="12" t="s">
        <v>54</v>
      </c>
      <c r="F2755" s="12" t="s">
        <v>55</v>
      </c>
      <c r="G2755" s="12" t="s">
        <v>56</v>
      </c>
      <c r="H2755" s="12" t="s">
        <v>57</v>
      </c>
      <c r="I2755" s="12" t="s">
        <v>60</v>
      </c>
      <c r="J2755" s="12">
        <v>230</v>
      </c>
      <c r="K2755" s="12">
        <v>328.9</v>
      </c>
      <c r="L2755" s="10"/>
    </row>
    <row r="2756" spans="1:12" ht="18" customHeight="1" x14ac:dyDescent="0.2">
      <c r="A2756" s="12" t="s">
        <v>59</v>
      </c>
      <c r="B2756" s="12">
        <v>2024</v>
      </c>
      <c r="C2756" s="12" t="s">
        <v>11</v>
      </c>
      <c r="D2756" s="12" t="s">
        <v>53</v>
      </c>
      <c r="E2756" s="12" t="s">
        <v>54</v>
      </c>
      <c r="F2756" s="12" t="s">
        <v>55</v>
      </c>
      <c r="G2756" s="12" t="s">
        <v>56</v>
      </c>
      <c r="H2756" s="12" t="s">
        <v>57</v>
      </c>
      <c r="I2756" s="12" t="s">
        <v>60</v>
      </c>
      <c r="J2756" s="12">
        <v>256</v>
      </c>
      <c r="K2756" s="12">
        <v>366.08</v>
      </c>
      <c r="L2756" s="10"/>
    </row>
    <row r="2757" spans="1:12" ht="18" customHeight="1" x14ac:dyDescent="0.2">
      <c r="A2757" s="12" t="s">
        <v>62</v>
      </c>
      <c r="B2757" s="12">
        <v>2024</v>
      </c>
      <c r="C2757" s="12" t="s">
        <v>11</v>
      </c>
      <c r="D2757" s="12" t="s">
        <v>53</v>
      </c>
      <c r="E2757" s="12" t="s">
        <v>54</v>
      </c>
      <c r="F2757" s="12" t="s">
        <v>55</v>
      </c>
      <c r="G2757" s="12" t="s">
        <v>56</v>
      </c>
      <c r="H2757" s="12" t="s">
        <v>57</v>
      </c>
      <c r="I2757" s="12" t="s">
        <v>60</v>
      </c>
      <c r="J2757" s="12">
        <v>232</v>
      </c>
      <c r="K2757" s="12">
        <v>331.76</v>
      </c>
      <c r="L2757" s="10"/>
    </row>
    <row r="2758" spans="1:12" ht="18" customHeight="1" x14ac:dyDescent="0.2">
      <c r="A2758" s="12" t="s">
        <v>61</v>
      </c>
      <c r="B2758" s="12">
        <v>2024</v>
      </c>
      <c r="C2758" s="12" t="s">
        <v>11</v>
      </c>
      <c r="D2758" s="12" t="s">
        <v>53</v>
      </c>
      <c r="E2758" s="12" t="s">
        <v>54</v>
      </c>
      <c r="F2758" s="12" t="s">
        <v>55</v>
      </c>
      <c r="G2758" s="12" t="s">
        <v>56</v>
      </c>
      <c r="H2758" s="12" t="s">
        <v>57</v>
      </c>
      <c r="I2758" s="12" t="s">
        <v>60</v>
      </c>
      <c r="J2758" s="12">
        <v>673</v>
      </c>
      <c r="K2758" s="12">
        <v>962.39</v>
      </c>
      <c r="L2758" s="10"/>
    </row>
    <row r="2759" spans="1:12" ht="18" customHeight="1" x14ac:dyDescent="0.2">
      <c r="A2759" s="12" t="s">
        <v>59</v>
      </c>
      <c r="B2759" s="12">
        <v>2024</v>
      </c>
      <c r="C2759" s="12" t="s">
        <v>11</v>
      </c>
      <c r="D2759" s="12" t="s">
        <v>53</v>
      </c>
      <c r="E2759" s="12" t="s">
        <v>54</v>
      </c>
      <c r="F2759" s="12" t="s">
        <v>55</v>
      </c>
      <c r="G2759" s="12" t="s">
        <v>56</v>
      </c>
      <c r="H2759" s="12" t="s">
        <v>57</v>
      </c>
      <c r="I2759" s="12" t="s">
        <v>60</v>
      </c>
      <c r="J2759" s="12">
        <v>760</v>
      </c>
      <c r="K2759" s="12">
        <v>1086.8</v>
      </c>
      <c r="L2759" s="10"/>
    </row>
    <row r="2760" spans="1:12" ht="18" customHeight="1" x14ac:dyDescent="0.2">
      <c r="A2760" s="12" t="s">
        <v>59</v>
      </c>
      <c r="B2760" s="12">
        <v>2024</v>
      </c>
      <c r="C2760" s="12" t="s">
        <v>11</v>
      </c>
      <c r="D2760" s="12" t="s">
        <v>53</v>
      </c>
      <c r="E2760" s="12" t="s">
        <v>54</v>
      </c>
      <c r="F2760" s="12" t="s">
        <v>55</v>
      </c>
      <c r="G2760" s="12" t="s">
        <v>56</v>
      </c>
      <c r="H2760" s="12" t="s">
        <v>57</v>
      </c>
      <c r="I2760" s="12" t="s">
        <v>60</v>
      </c>
      <c r="J2760" s="12">
        <v>255</v>
      </c>
      <c r="K2760" s="12">
        <v>364.65</v>
      </c>
      <c r="L2760" s="10"/>
    </row>
    <row r="2761" spans="1:12" ht="18" customHeight="1" x14ac:dyDescent="0.2">
      <c r="A2761" s="12" t="s">
        <v>61</v>
      </c>
      <c r="B2761" s="12">
        <v>2024</v>
      </c>
      <c r="C2761" s="12" t="s">
        <v>11</v>
      </c>
      <c r="D2761" s="12" t="s">
        <v>53</v>
      </c>
      <c r="E2761" s="12" t="s">
        <v>54</v>
      </c>
      <c r="F2761" s="12" t="s">
        <v>55</v>
      </c>
      <c r="G2761" s="12" t="s">
        <v>56</v>
      </c>
      <c r="H2761" s="12" t="s">
        <v>57</v>
      </c>
      <c r="I2761" s="12" t="s">
        <v>60</v>
      </c>
      <c r="J2761" s="12">
        <v>799</v>
      </c>
      <c r="K2761" s="12">
        <v>526.24</v>
      </c>
      <c r="L2761" s="10"/>
    </row>
    <row r="2762" spans="1:12" ht="18" customHeight="1" x14ac:dyDescent="0.2">
      <c r="A2762" s="12" t="s">
        <v>62</v>
      </c>
      <c r="B2762" s="12">
        <v>2024</v>
      </c>
      <c r="C2762" s="12" t="s">
        <v>11</v>
      </c>
      <c r="D2762" s="12" t="s">
        <v>53</v>
      </c>
      <c r="E2762" s="12" t="s">
        <v>54</v>
      </c>
      <c r="F2762" s="12" t="s">
        <v>55</v>
      </c>
      <c r="G2762" s="12" t="s">
        <v>56</v>
      </c>
      <c r="H2762" s="12" t="s">
        <v>57</v>
      </c>
      <c r="I2762" s="12" t="s">
        <v>60</v>
      </c>
      <c r="J2762" s="12">
        <v>259</v>
      </c>
      <c r="K2762" s="12">
        <v>370.37</v>
      </c>
      <c r="L2762" s="10"/>
    </row>
    <row r="2763" spans="1:12" ht="18" customHeight="1" x14ac:dyDescent="0.2">
      <c r="A2763" s="12" t="s">
        <v>59</v>
      </c>
      <c r="B2763" s="12">
        <v>2024</v>
      </c>
      <c r="C2763" s="12" t="s">
        <v>11</v>
      </c>
      <c r="D2763" s="12" t="s">
        <v>53</v>
      </c>
      <c r="E2763" s="12" t="s">
        <v>54</v>
      </c>
      <c r="F2763" s="12" t="s">
        <v>55</v>
      </c>
      <c r="G2763" s="12" t="s">
        <v>56</v>
      </c>
      <c r="H2763" s="12" t="s">
        <v>57</v>
      </c>
      <c r="I2763" s="12" t="s">
        <v>60</v>
      </c>
      <c r="J2763" s="12">
        <v>229</v>
      </c>
      <c r="K2763" s="12">
        <v>327.47000000000003</v>
      </c>
      <c r="L2763" s="10"/>
    </row>
    <row r="2764" spans="1:12" ht="18" customHeight="1" x14ac:dyDescent="0.2">
      <c r="A2764" s="12" t="s">
        <v>52</v>
      </c>
      <c r="B2764" s="12">
        <v>2024</v>
      </c>
      <c r="C2764" s="12" t="s">
        <v>11</v>
      </c>
      <c r="D2764" s="12" t="s">
        <v>53</v>
      </c>
      <c r="E2764" s="12" t="s">
        <v>54</v>
      </c>
      <c r="F2764" s="12" t="s">
        <v>55</v>
      </c>
      <c r="G2764" s="12" t="s">
        <v>56</v>
      </c>
      <c r="H2764" s="12" t="s">
        <v>57</v>
      </c>
      <c r="I2764" s="12" t="s">
        <v>60</v>
      </c>
      <c r="J2764" s="12">
        <v>257</v>
      </c>
      <c r="K2764" s="12">
        <v>367.51</v>
      </c>
      <c r="L2764" s="10"/>
    </row>
    <row r="2765" spans="1:12" ht="18" customHeight="1" x14ac:dyDescent="0.2">
      <c r="A2765" s="12" t="s">
        <v>61</v>
      </c>
      <c r="B2765" s="12">
        <v>2024</v>
      </c>
      <c r="C2765" s="12" t="s">
        <v>1</v>
      </c>
      <c r="D2765" s="12" t="s">
        <v>53</v>
      </c>
      <c r="E2765" s="12" t="s">
        <v>54</v>
      </c>
      <c r="F2765" s="12" t="s">
        <v>55</v>
      </c>
      <c r="G2765" s="12" t="s">
        <v>56</v>
      </c>
      <c r="H2765" s="12" t="s">
        <v>57</v>
      </c>
      <c r="I2765" s="12" t="s">
        <v>60</v>
      </c>
      <c r="J2765" s="12">
        <v>308</v>
      </c>
      <c r="K2765" s="12">
        <v>471.24</v>
      </c>
      <c r="L2765" s="10"/>
    </row>
    <row r="2766" spans="1:12" ht="18" customHeight="1" x14ac:dyDescent="0.2">
      <c r="A2766" s="12" t="s">
        <v>52</v>
      </c>
      <c r="B2766" s="12">
        <v>2024</v>
      </c>
      <c r="C2766" s="12" t="s">
        <v>1</v>
      </c>
      <c r="D2766" s="12" t="s">
        <v>53</v>
      </c>
      <c r="E2766" s="12" t="s">
        <v>54</v>
      </c>
      <c r="F2766" s="12" t="s">
        <v>55</v>
      </c>
      <c r="G2766" s="12" t="s">
        <v>56</v>
      </c>
      <c r="H2766" s="12" t="s">
        <v>57</v>
      </c>
      <c r="I2766" s="12" t="s">
        <v>60</v>
      </c>
      <c r="J2766" s="12">
        <v>284</v>
      </c>
      <c r="K2766" s="12">
        <v>406.12</v>
      </c>
      <c r="L2766" s="10"/>
    </row>
    <row r="2767" spans="1:12" ht="18" customHeight="1" x14ac:dyDescent="0.2">
      <c r="A2767" s="12" t="s">
        <v>52</v>
      </c>
      <c r="B2767" s="12">
        <v>2024</v>
      </c>
      <c r="C2767" s="12" t="s">
        <v>1</v>
      </c>
      <c r="D2767" s="12" t="s">
        <v>53</v>
      </c>
      <c r="E2767" s="12" t="s">
        <v>54</v>
      </c>
      <c r="F2767" s="12" t="s">
        <v>55</v>
      </c>
      <c r="G2767" s="12" t="s">
        <v>56</v>
      </c>
      <c r="H2767" s="12" t="s">
        <v>57</v>
      </c>
      <c r="I2767" s="12" t="s">
        <v>60</v>
      </c>
      <c r="J2767" s="12">
        <v>310</v>
      </c>
      <c r="K2767" s="12">
        <v>443.3</v>
      </c>
      <c r="L2767" s="10"/>
    </row>
    <row r="2768" spans="1:12" ht="18" customHeight="1" x14ac:dyDescent="0.2">
      <c r="A2768" s="12" t="s">
        <v>59</v>
      </c>
      <c r="B2768" s="12">
        <v>2024</v>
      </c>
      <c r="C2768" s="12" t="s">
        <v>1</v>
      </c>
      <c r="D2768" s="12" t="s">
        <v>53</v>
      </c>
      <c r="E2768" s="12" t="s">
        <v>54</v>
      </c>
      <c r="F2768" s="12" t="s">
        <v>55</v>
      </c>
      <c r="G2768" s="12" t="s">
        <v>56</v>
      </c>
      <c r="H2768" s="12" t="s">
        <v>57</v>
      </c>
      <c r="I2768" s="12" t="s">
        <v>60</v>
      </c>
      <c r="J2768" s="12">
        <v>664</v>
      </c>
      <c r="K2768" s="12">
        <v>949.52</v>
      </c>
      <c r="L2768" s="10"/>
    </row>
    <row r="2769" spans="1:12" ht="18" customHeight="1" x14ac:dyDescent="0.2">
      <c r="A2769" s="12" t="s">
        <v>52</v>
      </c>
      <c r="B2769" s="12">
        <v>2024</v>
      </c>
      <c r="C2769" s="12" t="s">
        <v>1</v>
      </c>
      <c r="D2769" s="12" t="s">
        <v>53</v>
      </c>
      <c r="E2769" s="12" t="s">
        <v>54</v>
      </c>
      <c r="F2769" s="12" t="s">
        <v>55</v>
      </c>
      <c r="G2769" s="12" t="s">
        <v>56</v>
      </c>
      <c r="H2769" s="12" t="s">
        <v>57</v>
      </c>
      <c r="I2769" s="12" t="s">
        <v>60</v>
      </c>
      <c r="J2769" s="12">
        <v>751</v>
      </c>
      <c r="K2769" s="12">
        <v>1073.93</v>
      </c>
      <c r="L2769" s="10"/>
    </row>
    <row r="2770" spans="1:12" ht="18" customHeight="1" x14ac:dyDescent="0.2">
      <c r="A2770" s="12" t="s">
        <v>52</v>
      </c>
      <c r="B2770" s="12">
        <v>2024</v>
      </c>
      <c r="C2770" s="12" t="s">
        <v>1</v>
      </c>
      <c r="D2770" s="12" t="s">
        <v>53</v>
      </c>
      <c r="E2770" s="12" t="s">
        <v>54</v>
      </c>
      <c r="F2770" s="12" t="s">
        <v>55</v>
      </c>
      <c r="G2770" s="12" t="s">
        <v>56</v>
      </c>
      <c r="H2770" s="12" t="s">
        <v>57</v>
      </c>
      <c r="I2770" s="12" t="s">
        <v>60</v>
      </c>
      <c r="J2770" s="12">
        <v>309</v>
      </c>
      <c r="K2770" s="12">
        <v>441.87</v>
      </c>
      <c r="L2770" s="10"/>
    </row>
    <row r="2771" spans="1:12" ht="18" customHeight="1" x14ac:dyDescent="0.2">
      <c r="A2771" s="12" t="s">
        <v>59</v>
      </c>
      <c r="B2771" s="12">
        <v>2024</v>
      </c>
      <c r="C2771" s="12" t="s">
        <v>1</v>
      </c>
      <c r="D2771" s="12" t="s">
        <v>53</v>
      </c>
      <c r="E2771" s="12" t="s">
        <v>54</v>
      </c>
      <c r="F2771" s="12" t="s">
        <v>55</v>
      </c>
      <c r="G2771" s="12" t="s">
        <v>56</v>
      </c>
      <c r="H2771" s="12" t="s">
        <v>57</v>
      </c>
      <c r="I2771" s="12" t="s">
        <v>60</v>
      </c>
      <c r="J2771" s="12">
        <v>790</v>
      </c>
      <c r="K2771" s="12">
        <v>526.24</v>
      </c>
      <c r="L2771" s="10"/>
    </row>
    <row r="2772" spans="1:12" ht="18" customHeight="1" x14ac:dyDescent="0.2">
      <c r="A2772" s="12" t="s">
        <v>52</v>
      </c>
      <c r="B2772" s="12">
        <v>2024</v>
      </c>
      <c r="C2772" s="12" t="s">
        <v>1</v>
      </c>
      <c r="D2772" s="12" t="s">
        <v>53</v>
      </c>
      <c r="E2772" s="12" t="s">
        <v>54</v>
      </c>
      <c r="F2772" s="12" t="s">
        <v>55</v>
      </c>
      <c r="G2772" s="12" t="s">
        <v>56</v>
      </c>
      <c r="H2772" s="12" t="s">
        <v>57</v>
      </c>
      <c r="I2772" s="12" t="s">
        <v>60</v>
      </c>
      <c r="J2772" s="12">
        <v>283</v>
      </c>
      <c r="K2772" s="12">
        <v>404.69</v>
      </c>
      <c r="L2772" s="10"/>
    </row>
    <row r="2773" spans="1:12" ht="18" customHeight="1" x14ac:dyDescent="0.2">
      <c r="A2773" s="12" t="s">
        <v>52</v>
      </c>
      <c r="B2773" s="12">
        <v>2024</v>
      </c>
      <c r="C2773" s="12" t="s">
        <v>1</v>
      </c>
      <c r="D2773" s="12" t="s">
        <v>53</v>
      </c>
      <c r="E2773" s="12" t="s">
        <v>54</v>
      </c>
      <c r="F2773" s="12" t="s">
        <v>55</v>
      </c>
      <c r="G2773" s="12" t="s">
        <v>56</v>
      </c>
      <c r="H2773" s="12" t="s">
        <v>57</v>
      </c>
      <c r="I2773" s="12" t="s">
        <v>60</v>
      </c>
      <c r="J2773" s="12">
        <v>311</v>
      </c>
      <c r="K2773" s="12">
        <v>444.73</v>
      </c>
      <c r="L2773" s="10"/>
    </row>
    <row r="2774" spans="1:12" ht="18" customHeight="1" x14ac:dyDescent="0.2">
      <c r="A2774" s="12" t="s">
        <v>61</v>
      </c>
      <c r="B2774" s="12">
        <v>2024</v>
      </c>
      <c r="C2774" s="12" t="s">
        <v>1</v>
      </c>
      <c r="D2774" s="12" t="s">
        <v>53</v>
      </c>
      <c r="E2774" s="12" t="s">
        <v>54</v>
      </c>
      <c r="F2774" s="12" t="s">
        <v>55</v>
      </c>
      <c r="G2774" s="12" t="s">
        <v>56</v>
      </c>
      <c r="H2774" s="12" t="s">
        <v>57</v>
      </c>
      <c r="I2774" s="12" t="s">
        <v>60</v>
      </c>
      <c r="J2774" s="12">
        <v>760</v>
      </c>
      <c r="K2774" s="12">
        <v>1086.8</v>
      </c>
      <c r="L2774" s="10"/>
    </row>
    <row r="2775" spans="1:12" ht="18" customHeight="1" x14ac:dyDescent="0.2">
      <c r="A2775" s="12" t="s">
        <v>59</v>
      </c>
      <c r="B2775" s="12">
        <v>2024</v>
      </c>
      <c r="C2775" s="12" t="s">
        <v>0</v>
      </c>
      <c r="D2775" s="12" t="s">
        <v>53</v>
      </c>
      <c r="E2775" s="12" t="s">
        <v>54</v>
      </c>
      <c r="F2775" s="12" t="s">
        <v>55</v>
      </c>
      <c r="G2775" s="12" t="s">
        <v>56</v>
      </c>
      <c r="H2775" s="12" t="s">
        <v>57</v>
      </c>
      <c r="I2775" s="12" t="s">
        <v>60</v>
      </c>
      <c r="J2775" s="12">
        <v>314</v>
      </c>
      <c r="K2775" s="12">
        <v>480.42</v>
      </c>
      <c r="L2775" s="10"/>
    </row>
    <row r="2776" spans="1:12" ht="18" customHeight="1" x14ac:dyDescent="0.2">
      <c r="A2776" s="12" t="s">
        <v>59</v>
      </c>
      <c r="B2776" s="12">
        <v>2024</v>
      </c>
      <c r="C2776" s="12" t="s">
        <v>0</v>
      </c>
      <c r="D2776" s="12" t="s">
        <v>53</v>
      </c>
      <c r="E2776" s="12" t="s">
        <v>54</v>
      </c>
      <c r="F2776" s="12" t="s">
        <v>55</v>
      </c>
      <c r="G2776" s="12" t="s">
        <v>56</v>
      </c>
      <c r="H2776" s="12" t="s">
        <v>57</v>
      </c>
      <c r="I2776" s="12" t="s">
        <v>60</v>
      </c>
      <c r="J2776" s="12">
        <v>290</v>
      </c>
      <c r="K2776" s="12">
        <v>414.7</v>
      </c>
      <c r="L2776" s="10"/>
    </row>
    <row r="2777" spans="1:12" ht="18" customHeight="1" x14ac:dyDescent="0.2">
      <c r="A2777" s="12" t="s">
        <v>59</v>
      </c>
      <c r="B2777" s="12">
        <v>2024</v>
      </c>
      <c r="C2777" s="12" t="s">
        <v>0</v>
      </c>
      <c r="D2777" s="12" t="s">
        <v>53</v>
      </c>
      <c r="E2777" s="12" t="s">
        <v>54</v>
      </c>
      <c r="F2777" s="12" t="s">
        <v>55</v>
      </c>
      <c r="G2777" s="12" t="s">
        <v>56</v>
      </c>
      <c r="H2777" s="12" t="s">
        <v>57</v>
      </c>
      <c r="I2777" s="12" t="s">
        <v>60</v>
      </c>
      <c r="J2777" s="12">
        <v>316</v>
      </c>
      <c r="K2777" s="12">
        <v>451.88</v>
      </c>
      <c r="L2777" s="10"/>
    </row>
    <row r="2778" spans="1:12" ht="18" customHeight="1" x14ac:dyDescent="0.2">
      <c r="A2778" s="12" t="s">
        <v>62</v>
      </c>
      <c r="B2778" s="12">
        <v>2024</v>
      </c>
      <c r="C2778" s="12" t="s">
        <v>0</v>
      </c>
      <c r="D2778" s="12" t="s">
        <v>53</v>
      </c>
      <c r="E2778" s="12" t="s">
        <v>54</v>
      </c>
      <c r="F2778" s="12" t="s">
        <v>55</v>
      </c>
      <c r="G2778" s="12" t="s">
        <v>56</v>
      </c>
      <c r="H2778" s="12" t="s">
        <v>57</v>
      </c>
      <c r="I2778" s="12" t="s">
        <v>60</v>
      </c>
      <c r="J2778" s="12">
        <v>286</v>
      </c>
      <c r="K2778" s="12">
        <v>408.98</v>
      </c>
      <c r="L2778" s="10"/>
    </row>
    <row r="2779" spans="1:12" ht="18" customHeight="1" x14ac:dyDescent="0.2">
      <c r="A2779" s="12" t="s">
        <v>59</v>
      </c>
      <c r="B2779" s="12">
        <v>2024</v>
      </c>
      <c r="C2779" s="12" t="s">
        <v>0</v>
      </c>
      <c r="D2779" s="12" t="s">
        <v>53</v>
      </c>
      <c r="E2779" s="12" t="s">
        <v>54</v>
      </c>
      <c r="F2779" s="12" t="s">
        <v>55</v>
      </c>
      <c r="G2779" s="12" t="s">
        <v>56</v>
      </c>
      <c r="H2779" s="12" t="s">
        <v>57</v>
      </c>
      <c r="I2779" s="12" t="s">
        <v>60</v>
      </c>
      <c r="J2779" s="12">
        <v>663</v>
      </c>
      <c r="K2779" s="12">
        <v>948.08999999999992</v>
      </c>
      <c r="L2779" s="10"/>
    </row>
    <row r="2780" spans="1:12" ht="18" customHeight="1" x14ac:dyDescent="0.2">
      <c r="A2780" s="12" t="s">
        <v>59</v>
      </c>
      <c r="B2780" s="12">
        <v>2024</v>
      </c>
      <c r="C2780" s="12" t="s">
        <v>0</v>
      </c>
      <c r="D2780" s="12" t="s">
        <v>53</v>
      </c>
      <c r="E2780" s="12" t="s">
        <v>54</v>
      </c>
      <c r="F2780" s="12" t="s">
        <v>55</v>
      </c>
      <c r="G2780" s="12" t="s">
        <v>56</v>
      </c>
      <c r="H2780" s="12" t="s">
        <v>57</v>
      </c>
      <c r="I2780" s="12" t="s">
        <v>60</v>
      </c>
      <c r="J2780" s="12">
        <v>750</v>
      </c>
      <c r="K2780" s="12">
        <v>1072.5</v>
      </c>
      <c r="L2780" s="10"/>
    </row>
    <row r="2781" spans="1:12" ht="18" customHeight="1" x14ac:dyDescent="0.2">
      <c r="A2781" s="12" t="s">
        <v>59</v>
      </c>
      <c r="B2781" s="12">
        <v>2024</v>
      </c>
      <c r="C2781" s="12" t="s">
        <v>0</v>
      </c>
      <c r="D2781" s="12" t="s">
        <v>53</v>
      </c>
      <c r="E2781" s="12" t="s">
        <v>54</v>
      </c>
      <c r="F2781" s="12" t="s">
        <v>55</v>
      </c>
      <c r="G2781" s="12" t="s">
        <v>56</v>
      </c>
      <c r="H2781" s="12" t="s">
        <v>57</v>
      </c>
      <c r="I2781" s="12" t="s">
        <v>60</v>
      </c>
      <c r="J2781" s="12">
        <v>315</v>
      </c>
      <c r="K2781" s="12">
        <v>450.45</v>
      </c>
      <c r="L2781" s="10"/>
    </row>
    <row r="2782" spans="1:12" ht="18" customHeight="1" x14ac:dyDescent="0.2">
      <c r="A2782" s="12" t="s">
        <v>59</v>
      </c>
      <c r="B2782" s="12">
        <v>2024</v>
      </c>
      <c r="C2782" s="12" t="s">
        <v>0</v>
      </c>
      <c r="D2782" s="12" t="s">
        <v>53</v>
      </c>
      <c r="E2782" s="12" t="s">
        <v>54</v>
      </c>
      <c r="F2782" s="12" t="s">
        <v>55</v>
      </c>
      <c r="G2782" s="12" t="s">
        <v>56</v>
      </c>
      <c r="H2782" s="12" t="s">
        <v>57</v>
      </c>
      <c r="I2782" s="12" t="s">
        <v>60</v>
      </c>
      <c r="J2782" s="12">
        <v>789</v>
      </c>
      <c r="K2782" s="12">
        <v>526.24</v>
      </c>
      <c r="L2782" s="10"/>
    </row>
    <row r="2783" spans="1:12" ht="18" customHeight="1" x14ac:dyDescent="0.2">
      <c r="A2783" s="12" t="s">
        <v>62</v>
      </c>
      <c r="B2783" s="12">
        <v>2024</v>
      </c>
      <c r="C2783" s="12" t="s">
        <v>0</v>
      </c>
      <c r="D2783" s="12" t="s">
        <v>53</v>
      </c>
      <c r="E2783" s="12" t="s">
        <v>54</v>
      </c>
      <c r="F2783" s="12" t="s">
        <v>55</v>
      </c>
      <c r="G2783" s="12" t="s">
        <v>56</v>
      </c>
      <c r="H2783" s="12" t="s">
        <v>57</v>
      </c>
      <c r="I2783" s="12" t="s">
        <v>60</v>
      </c>
      <c r="J2783" s="12">
        <v>313</v>
      </c>
      <c r="K2783" s="12">
        <v>447.59000000000003</v>
      </c>
      <c r="L2783" s="10"/>
    </row>
    <row r="2784" spans="1:12" ht="18" customHeight="1" x14ac:dyDescent="0.2">
      <c r="A2784" s="12" t="s">
        <v>59</v>
      </c>
      <c r="B2784" s="12">
        <v>2024</v>
      </c>
      <c r="C2784" s="12" t="s">
        <v>0</v>
      </c>
      <c r="D2784" s="12" t="s">
        <v>53</v>
      </c>
      <c r="E2784" s="12" t="s">
        <v>54</v>
      </c>
      <c r="F2784" s="12" t="s">
        <v>55</v>
      </c>
      <c r="G2784" s="12" t="s">
        <v>56</v>
      </c>
      <c r="H2784" s="12" t="s">
        <v>57</v>
      </c>
      <c r="I2784" s="12" t="s">
        <v>60</v>
      </c>
      <c r="J2784" s="12">
        <v>289</v>
      </c>
      <c r="K2784" s="12">
        <v>413.27</v>
      </c>
      <c r="L2784" s="10"/>
    </row>
    <row r="2785" spans="1:12" ht="18" customHeight="1" x14ac:dyDescent="0.2">
      <c r="A2785" s="12" t="s">
        <v>59</v>
      </c>
      <c r="B2785" s="12">
        <v>2024</v>
      </c>
      <c r="C2785" s="12" t="s">
        <v>0</v>
      </c>
      <c r="D2785" s="12" t="s">
        <v>53</v>
      </c>
      <c r="E2785" s="12" t="s">
        <v>54</v>
      </c>
      <c r="F2785" s="12" t="s">
        <v>55</v>
      </c>
      <c r="G2785" s="12" t="s">
        <v>56</v>
      </c>
      <c r="H2785" s="12" t="s">
        <v>57</v>
      </c>
      <c r="I2785" s="12" t="s">
        <v>60</v>
      </c>
      <c r="J2785" s="12">
        <v>317</v>
      </c>
      <c r="K2785" s="12">
        <v>453.31</v>
      </c>
      <c r="L2785" s="10"/>
    </row>
    <row r="2786" spans="1:12" ht="18" customHeight="1" x14ac:dyDescent="0.2">
      <c r="A2786" s="12" t="s">
        <v>59</v>
      </c>
      <c r="B2786" s="12">
        <v>2024</v>
      </c>
      <c r="C2786" s="12" t="s">
        <v>0</v>
      </c>
      <c r="D2786" s="12" t="s">
        <v>53</v>
      </c>
      <c r="E2786" s="12" t="s">
        <v>54</v>
      </c>
      <c r="F2786" s="12" t="s">
        <v>55</v>
      </c>
      <c r="G2786" s="12" t="s">
        <v>56</v>
      </c>
      <c r="H2786" s="12" t="s">
        <v>57</v>
      </c>
      <c r="I2786" s="12" t="s">
        <v>60</v>
      </c>
      <c r="J2786" s="12">
        <v>759</v>
      </c>
      <c r="K2786" s="12">
        <v>1085.3699999999999</v>
      </c>
      <c r="L2786" s="10"/>
    </row>
    <row r="2787" spans="1:12" ht="18" customHeight="1" x14ac:dyDescent="0.2">
      <c r="A2787" s="12" t="s">
        <v>59</v>
      </c>
      <c r="B2787" s="12">
        <v>2024</v>
      </c>
      <c r="C2787" s="12" t="s">
        <v>6</v>
      </c>
      <c r="D2787" s="12" t="s">
        <v>53</v>
      </c>
      <c r="E2787" s="12" t="s">
        <v>54</v>
      </c>
      <c r="F2787" s="12" t="s">
        <v>55</v>
      </c>
      <c r="G2787" s="12" t="s">
        <v>56</v>
      </c>
      <c r="H2787" s="12" t="s">
        <v>57</v>
      </c>
      <c r="I2787" s="12" t="s">
        <v>60</v>
      </c>
      <c r="J2787" s="12">
        <v>284</v>
      </c>
      <c r="K2787" s="12">
        <v>434.52</v>
      </c>
      <c r="L2787" s="10"/>
    </row>
    <row r="2788" spans="1:12" ht="18" customHeight="1" x14ac:dyDescent="0.2">
      <c r="A2788" s="12" t="s">
        <v>59</v>
      </c>
      <c r="B2788" s="12">
        <v>2024</v>
      </c>
      <c r="C2788" s="12" t="s">
        <v>6</v>
      </c>
      <c r="D2788" s="12" t="s">
        <v>53</v>
      </c>
      <c r="E2788" s="12" t="s">
        <v>54</v>
      </c>
      <c r="F2788" s="12" t="s">
        <v>55</v>
      </c>
      <c r="G2788" s="12" t="s">
        <v>56</v>
      </c>
      <c r="H2788" s="12" t="s">
        <v>57</v>
      </c>
      <c r="I2788" s="12" t="s">
        <v>60</v>
      </c>
      <c r="J2788" s="12">
        <v>254</v>
      </c>
      <c r="K2788" s="12">
        <v>363.22</v>
      </c>
      <c r="L2788" s="10"/>
    </row>
    <row r="2789" spans="1:12" ht="18" customHeight="1" x14ac:dyDescent="0.2">
      <c r="A2789" s="12" t="s">
        <v>59</v>
      </c>
      <c r="B2789" s="12">
        <v>2024</v>
      </c>
      <c r="C2789" s="12" t="s">
        <v>6</v>
      </c>
      <c r="D2789" s="12" t="s">
        <v>53</v>
      </c>
      <c r="E2789" s="12" t="s">
        <v>54</v>
      </c>
      <c r="F2789" s="12" t="s">
        <v>55</v>
      </c>
      <c r="G2789" s="12" t="s">
        <v>56</v>
      </c>
      <c r="H2789" s="12" t="s">
        <v>57</v>
      </c>
      <c r="I2789" s="12" t="s">
        <v>60</v>
      </c>
      <c r="J2789" s="12">
        <v>286</v>
      </c>
      <c r="K2789" s="12">
        <v>408.98</v>
      </c>
      <c r="L2789" s="10"/>
    </row>
    <row r="2790" spans="1:12" ht="18" customHeight="1" x14ac:dyDescent="0.2">
      <c r="A2790" s="12" t="s">
        <v>52</v>
      </c>
      <c r="B2790" s="12">
        <v>2024</v>
      </c>
      <c r="C2790" s="12" t="s">
        <v>6</v>
      </c>
      <c r="D2790" s="12" t="s">
        <v>53</v>
      </c>
      <c r="E2790" s="12" t="s">
        <v>54</v>
      </c>
      <c r="F2790" s="12" t="s">
        <v>55</v>
      </c>
      <c r="G2790" s="12" t="s">
        <v>56</v>
      </c>
      <c r="H2790" s="12" t="s">
        <v>57</v>
      </c>
      <c r="I2790" s="12" t="s">
        <v>60</v>
      </c>
      <c r="J2790" s="12">
        <v>256</v>
      </c>
      <c r="K2790" s="12">
        <v>366.08</v>
      </c>
      <c r="L2790" s="10"/>
    </row>
    <row r="2791" spans="1:12" ht="18" customHeight="1" x14ac:dyDescent="0.2">
      <c r="A2791" s="12" t="s">
        <v>59</v>
      </c>
      <c r="B2791" s="12">
        <v>2024</v>
      </c>
      <c r="C2791" s="12" t="s">
        <v>6</v>
      </c>
      <c r="D2791" s="12" t="s">
        <v>53</v>
      </c>
      <c r="E2791" s="12" t="s">
        <v>54</v>
      </c>
      <c r="F2791" s="12" t="s">
        <v>55</v>
      </c>
      <c r="G2791" s="12" t="s">
        <v>56</v>
      </c>
      <c r="H2791" s="12" t="s">
        <v>57</v>
      </c>
      <c r="I2791" s="12" t="s">
        <v>60</v>
      </c>
      <c r="J2791" s="12">
        <v>669</v>
      </c>
      <c r="K2791" s="12">
        <v>956.67000000000007</v>
      </c>
      <c r="L2791" s="10"/>
    </row>
    <row r="2792" spans="1:12" ht="18" customHeight="1" x14ac:dyDescent="0.2">
      <c r="A2792" s="12" t="s">
        <v>52</v>
      </c>
      <c r="B2792" s="12">
        <v>2024</v>
      </c>
      <c r="C2792" s="12" t="s">
        <v>6</v>
      </c>
      <c r="D2792" s="12" t="s">
        <v>53</v>
      </c>
      <c r="E2792" s="12" t="s">
        <v>54</v>
      </c>
      <c r="F2792" s="12" t="s">
        <v>55</v>
      </c>
      <c r="G2792" s="12" t="s">
        <v>56</v>
      </c>
      <c r="H2792" s="12" t="s">
        <v>57</v>
      </c>
      <c r="I2792" s="12" t="s">
        <v>60</v>
      </c>
      <c r="J2792" s="12">
        <v>755</v>
      </c>
      <c r="K2792" s="12">
        <v>1079.6500000000001</v>
      </c>
      <c r="L2792" s="10"/>
    </row>
    <row r="2793" spans="1:12" ht="18" customHeight="1" x14ac:dyDescent="0.2">
      <c r="A2793" s="12" t="s">
        <v>52</v>
      </c>
      <c r="B2793" s="12">
        <v>2024</v>
      </c>
      <c r="C2793" s="12" t="s">
        <v>6</v>
      </c>
      <c r="D2793" s="12" t="s">
        <v>53</v>
      </c>
      <c r="E2793" s="12" t="s">
        <v>54</v>
      </c>
      <c r="F2793" s="12" t="s">
        <v>55</v>
      </c>
      <c r="G2793" s="12" t="s">
        <v>56</v>
      </c>
      <c r="H2793" s="12" t="s">
        <v>57</v>
      </c>
      <c r="I2793" s="12" t="s">
        <v>60</v>
      </c>
      <c r="J2793" s="12">
        <v>285</v>
      </c>
      <c r="K2793" s="12">
        <v>407.55</v>
      </c>
      <c r="L2793" s="10"/>
    </row>
    <row r="2794" spans="1:12" ht="18" customHeight="1" x14ac:dyDescent="0.2">
      <c r="A2794" s="12" t="s">
        <v>59</v>
      </c>
      <c r="B2794" s="12">
        <v>2024</v>
      </c>
      <c r="C2794" s="12" t="s">
        <v>6</v>
      </c>
      <c r="D2794" s="12" t="s">
        <v>53</v>
      </c>
      <c r="E2794" s="12" t="s">
        <v>54</v>
      </c>
      <c r="F2794" s="12" t="s">
        <v>55</v>
      </c>
      <c r="G2794" s="12" t="s">
        <v>56</v>
      </c>
      <c r="H2794" s="12" t="s">
        <v>57</v>
      </c>
      <c r="I2794" s="12" t="s">
        <v>60</v>
      </c>
      <c r="J2794" s="12">
        <v>795</v>
      </c>
      <c r="K2794" s="12">
        <v>526.24</v>
      </c>
      <c r="L2794" s="10"/>
    </row>
    <row r="2795" spans="1:12" ht="18" customHeight="1" x14ac:dyDescent="0.2">
      <c r="A2795" s="12" t="s">
        <v>52</v>
      </c>
      <c r="B2795" s="12">
        <v>2024</v>
      </c>
      <c r="C2795" s="12" t="s">
        <v>6</v>
      </c>
      <c r="D2795" s="12" t="s">
        <v>53</v>
      </c>
      <c r="E2795" s="12" t="s">
        <v>54</v>
      </c>
      <c r="F2795" s="12" t="s">
        <v>55</v>
      </c>
      <c r="G2795" s="12" t="s">
        <v>56</v>
      </c>
      <c r="H2795" s="12" t="s">
        <v>57</v>
      </c>
      <c r="I2795" s="12" t="s">
        <v>60</v>
      </c>
      <c r="J2795" s="12">
        <v>283</v>
      </c>
      <c r="K2795" s="12">
        <v>404.69</v>
      </c>
      <c r="L2795" s="10"/>
    </row>
    <row r="2796" spans="1:12" ht="18" customHeight="1" x14ac:dyDescent="0.2">
      <c r="A2796" s="12" t="s">
        <v>59</v>
      </c>
      <c r="B2796" s="12">
        <v>2024</v>
      </c>
      <c r="C2796" s="12" t="s">
        <v>6</v>
      </c>
      <c r="D2796" s="12" t="s">
        <v>53</v>
      </c>
      <c r="E2796" s="12" t="s">
        <v>54</v>
      </c>
      <c r="F2796" s="12" t="s">
        <v>55</v>
      </c>
      <c r="G2796" s="12" t="s">
        <v>56</v>
      </c>
      <c r="H2796" s="12" t="s">
        <v>57</v>
      </c>
      <c r="I2796" s="12" t="s">
        <v>60</v>
      </c>
      <c r="J2796" s="12">
        <v>259</v>
      </c>
      <c r="K2796" s="12">
        <v>370.37</v>
      </c>
      <c r="L2796" s="10"/>
    </row>
    <row r="2797" spans="1:12" ht="18" customHeight="1" x14ac:dyDescent="0.2">
      <c r="A2797" s="12" t="s">
        <v>59</v>
      </c>
      <c r="B2797" s="12">
        <v>2024</v>
      </c>
      <c r="C2797" s="12" t="s">
        <v>6</v>
      </c>
      <c r="D2797" s="12" t="s">
        <v>53</v>
      </c>
      <c r="E2797" s="12" t="s">
        <v>54</v>
      </c>
      <c r="F2797" s="12" t="s">
        <v>55</v>
      </c>
      <c r="G2797" s="12" t="s">
        <v>56</v>
      </c>
      <c r="H2797" s="12" t="s">
        <v>57</v>
      </c>
      <c r="I2797" s="12" t="s">
        <v>60</v>
      </c>
      <c r="J2797" s="12">
        <v>281</v>
      </c>
      <c r="K2797" s="12">
        <v>401.83</v>
      </c>
      <c r="L2797" s="10"/>
    </row>
    <row r="2798" spans="1:12" ht="18" customHeight="1" x14ac:dyDescent="0.2">
      <c r="A2798" s="12" t="s">
        <v>59</v>
      </c>
      <c r="B2798" s="12">
        <v>2024</v>
      </c>
      <c r="C2798" s="12" t="s">
        <v>6</v>
      </c>
      <c r="D2798" s="12" t="s">
        <v>53</v>
      </c>
      <c r="E2798" s="12" t="s">
        <v>54</v>
      </c>
      <c r="F2798" s="12" t="s">
        <v>55</v>
      </c>
      <c r="G2798" s="12" t="s">
        <v>56</v>
      </c>
      <c r="H2798" s="12" t="s">
        <v>57</v>
      </c>
      <c r="I2798" s="12" t="s">
        <v>60</v>
      </c>
      <c r="J2798" s="12">
        <v>764</v>
      </c>
      <c r="K2798" s="12">
        <v>1092.52</v>
      </c>
      <c r="L2798" s="10"/>
    </row>
    <row r="2799" spans="1:12" ht="18" customHeight="1" x14ac:dyDescent="0.2">
      <c r="A2799" s="12" t="s">
        <v>61</v>
      </c>
      <c r="B2799" s="12">
        <v>2024</v>
      </c>
      <c r="C2799" s="12" t="s">
        <v>5</v>
      </c>
      <c r="D2799" s="12" t="s">
        <v>53</v>
      </c>
      <c r="E2799" s="12" t="s">
        <v>54</v>
      </c>
      <c r="F2799" s="12" t="s">
        <v>55</v>
      </c>
      <c r="G2799" s="12" t="s">
        <v>56</v>
      </c>
      <c r="H2799" s="12" t="s">
        <v>57</v>
      </c>
      <c r="I2799" s="12" t="s">
        <v>60</v>
      </c>
      <c r="J2799" s="12">
        <v>290</v>
      </c>
      <c r="K2799" s="12">
        <v>443.70000000000005</v>
      </c>
      <c r="L2799" s="10"/>
    </row>
    <row r="2800" spans="1:12" ht="18" customHeight="1" x14ac:dyDescent="0.2">
      <c r="A2800" s="12" t="s">
        <v>61</v>
      </c>
      <c r="B2800" s="12">
        <v>2024</v>
      </c>
      <c r="C2800" s="12" t="s">
        <v>5</v>
      </c>
      <c r="D2800" s="12" t="s">
        <v>53</v>
      </c>
      <c r="E2800" s="12" t="s">
        <v>54</v>
      </c>
      <c r="F2800" s="12" t="s">
        <v>55</v>
      </c>
      <c r="G2800" s="12" t="s">
        <v>56</v>
      </c>
      <c r="H2800" s="12" t="s">
        <v>57</v>
      </c>
      <c r="I2800" s="12" t="s">
        <v>60</v>
      </c>
      <c r="J2800" s="12">
        <v>260</v>
      </c>
      <c r="K2800" s="12">
        <v>371.8</v>
      </c>
      <c r="L2800" s="10"/>
    </row>
    <row r="2801" spans="1:12" ht="18" customHeight="1" x14ac:dyDescent="0.2">
      <c r="A2801" s="12" t="s">
        <v>59</v>
      </c>
      <c r="B2801" s="12">
        <v>2024</v>
      </c>
      <c r="C2801" s="12" t="s">
        <v>5</v>
      </c>
      <c r="D2801" s="12" t="s">
        <v>53</v>
      </c>
      <c r="E2801" s="12" t="s">
        <v>54</v>
      </c>
      <c r="F2801" s="12" t="s">
        <v>55</v>
      </c>
      <c r="G2801" s="12" t="s">
        <v>56</v>
      </c>
      <c r="H2801" s="12" t="s">
        <v>57</v>
      </c>
      <c r="I2801" s="12" t="s">
        <v>60</v>
      </c>
      <c r="J2801" s="12">
        <v>262</v>
      </c>
      <c r="K2801" s="12">
        <v>374.65999999999997</v>
      </c>
      <c r="L2801" s="10"/>
    </row>
    <row r="2802" spans="1:12" ht="18" customHeight="1" x14ac:dyDescent="0.2">
      <c r="A2802" s="12" t="s">
        <v>61</v>
      </c>
      <c r="B2802" s="12">
        <v>2024</v>
      </c>
      <c r="C2802" s="12" t="s">
        <v>5</v>
      </c>
      <c r="D2802" s="12" t="s">
        <v>53</v>
      </c>
      <c r="E2802" s="12" t="s">
        <v>54</v>
      </c>
      <c r="F2802" s="12" t="s">
        <v>55</v>
      </c>
      <c r="G2802" s="12" t="s">
        <v>56</v>
      </c>
      <c r="H2802" s="12" t="s">
        <v>57</v>
      </c>
      <c r="I2802" s="12" t="s">
        <v>60</v>
      </c>
      <c r="J2802" s="12">
        <v>668</v>
      </c>
      <c r="K2802" s="12">
        <v>955.24</v>
      </c>
      <c r="L2802" s="10"/>
    </row>
    <row r="2803" spans="1:12" ht="18" customHeight="1" x14ac:dyDescent="0.2">
      <c r="A2803" s="12" t="s">
        <v>61</v>
      </c>
      <c r="B2803" s="12">
        <v>2024</v>
      </c>
      <c r="C2803" s="12" t="s">
        <v>5</v>
      </c>
      <c r="D2803" s="12" t="s">
        <v>53</v>
      </c>
      <c r="E2803" s="12" t="s">
        <v>54</v>
      </c>
      <c r="F2803" s="12" t="s">
        <v>55</v>
      </c>
      <c r="G2803" s="12" t="s">
        <v>56</v>
      </c>
      <c r="H2803" s="12" t="s">
        <v>57</v>
      </c>
      <c r="I2803" s="12" t="s">
        <v>60</v>
      </c>
      <c r="J2803" s="12">
        <v>754</v>
      </c>
      <c r="K2803" s="12">
        <v>1078.22</v>
      </c>
      <c r="L2803" s="10"/>
    </row>
    <row r="2804" spans="1:12" ht="18" customHeight="1" x14ac:dyDescent="0.2">
      <c r="A2804" s="12" t="s">
        <v>61</v>
      </c>
      <c r="B2804" s="12">
        <v>2024</v>
      </c>
      <c r="C2804" s="12" t="s">
        <v>5</v>
      </c>
      <c r="D2804" s="12" t="s">
        <v>53</v>
      </c>
      <c r="E2804" s="12" t="s">
        <v>54</v>
      </c>
      <c r="F2804" s="12" t="s">
        <v>55</v>
      </c>
      <c r="G2804" s="12" t="s">
        <v>56</v>
      </c>
      <c r="H2804" s="12" t="s">
        <v>57</v>
      </c>
      <c r="I2804" s="12" t="s">
        <v>60</v>
      </c>
      <c r="J2804" s="12">
        <v>291</v>
      </c>
      <c r="K2804" s="12">
        <v>416.13</v>
      </c>
      <c r="L2804" s="10"/>
    </row>
    <row r="2805" spans="1:12" ht="18" customHeight="1" x14ac:dyDescent="0.2">
      <c r="A2805" s="12" t="s">
        <v>61</v>
      </c>
      <c r="B2805" s="12">
        <v>2024</v>
      </c>
      <c r="C2805" s="12" t="s">
        <v>5</v>
      </c>
      <c r="D2805" s="12" t="s">
        <v>53</v>
      </c>
      <c r="E2805" s="12" t="s">
        <v>54</v>
      </c>
      <c r="F2805" s="12" t="s">
        <v>55</v>
      </c>
      <c r="G2805" s="12" t="s">
        <v>56</v>
      </c>
      <c r="H2805" s="12" t="s">
        <v>57</v>
      </c>
      <c r="I2805" s="12" t="s">
        <v>60</v>
      </c>
      <c r="J2805" s="12">
        <v>794</v>
      </c>
      <c r="K2805" s="12">
        <v>526.24</v>
      </c>
      <c r="L2805" s="10"/>
    </row>
    <row r="2806" spans="1:12" ht="18" customHeight="1" x14ac:dyDescent="0.2">
      <c r="A2806" s="12" t="s">
        <v>59</v>
      </c>
      <c r="B2806" s="12">
        <v>2024</v>
      </c>
      <c r="C2806" s="12" t="s">
        <v>5</v>
      </c>
      <c r="D2806" s="12" t="s">
        <v>53</v>
      </c>
      <c r="E2806" s="12" t="s">
        <v>54</v>
      </c>
      <c r="F2806" s="12" t="s">
        <v>55</v>
      </c>
      <c r="G2806" s="12" t="s">
        <v>56</v>
      </c>
      <c r="H2806" s="12" t="s">
        <v>57</v>
      </c>
      <c r="I2806" s="12" t="s">
        <v>60</v>
      </c>
      <c r="J2806" s="12">
        <v>289</v>
      </c>
      <c r="K2806" s="12">
        <v>413.27</v>
      </c>
      <c r="L2806" s="10"/>
    </row>
    <row r="2807" spans="1:12" ht="18" customHeight="1" x14ac:dyDescent="0.2">
      <c r="A2807" s="12" t="s">
        <v>61</v>
      </c>
      <c r="B2807" s="12">
        <v>2024</v>
      </c>
      <c r="C2807" s="12" t="s">
        <v>5</v>
      </c>
      <c r="D2807" s="12" t="s">
        <v>53</v>
      </c>
      <c r="E2807" s="12" t="s">
        <v>54</v>
      </c>
      <c r="F2807" s="12" t="s">
        <v>55</v>
      </c>
      <c r="G2807" s="12" t="s">
        <v>56</v>
      </c>
      <c r="H2807" s="12" t="s">
        <v>57</v>
      </c>
      <c r="I2807" s="12" t="s">
        <v>60</v>
      </c>
      <c r="J2807" s="12">
        <v>287</v>
      </c>
      <c r="K2807" s="12">
        <v>410.40999999999997</v>
      </c>
      <c r="L2807" s="10"/>
    </row>
    <row r="2808" spans="1:12" ht="18" customHeight="1" x14ac:dyDescent="0.2">
      <c r="A2808" s="12" t="s">
        <v>61</v>
      </c>
      <c r="B2808" s="12">
        <v>2024</v>
      </c>
      <c r="C2808" s="12" t="s">
        <v>5</v>
      </c>
      <c r="D2808" s="12" t="s">
        <v>53</v>
      </c>
      <c r="E2808" s="12" t="s">
        <v>54</v>
      </c>
      <c r="F2808" s="12" t="s">
        <v>55</v>
      </c>
      <c r="G2808" s="12" t="s">
        <v>56</v>
      </c>
      <c r="H2808" s="12" t="s">
        <v>57</v>
      </c>
      <c r="I2808" s="12" t="s">
        <v>60</v>
      </c>
      <c r="J2808" s="12">
        <v>763</v>
      </c>
      <c r="K2808" s="12">
        <v>1091.0899999999999</v>
      </c>
      <c r="L2808" s="10"/>
    </row>
    <row r="2809" spans="1:12" ht="18" customHeight="1" x14ac:dyDescent="0.2">
      <c r="A2809" s="12" t="s">
        <v>52</v>
      </c>
      <c r="B2809" s="12">
        <v>2024</v>
      </c>
      <c r="C2809" s="12" t="s">
        <v>2</v>
      </c>
      <c r="D2809" s="12" t="s">
        <v>53</v>
      </c>
      <c r="E2809" s="12" t="s">
        <v>54</v>
      </c>
      <c r="F2809" s="12" t="s">
        <v>55</v>
      </c>
      <c r="G2809" s="12" t="s">
        <v>56</v>
      </c>
      <c r="H2809" s="12" t="s">
        <v>57</v>
      </c>
      <c r="I2809" s="12" t="s">
        <v>60</v>
      </c>
      <c r="J2809" s="12">
        <v>278</v>
      </c>
      <c r="K2809" s="12">
        <v>397.53999999999996</v>
      </c>
      <c r="L2809" s="10"/>
    </row>
    <row r="2810" spans="1:12" ht="18" customHeight="1" x14ac:dyDescent="0.2">
      <c r="A2810" s="12" t="s">
        <v>59</v>
      </c>
      <c r="B2810" s="12">
        <v>2024</v>
      </c>
      <c r="C2810" s="12" t="s">
        <v>2</v>
      </c>
      <c r="D2810" s="12" t="s">
        <v>53</v>
      </c>
      <c r="E2810" s="12" t="s">
        <v>54</v>
      </c>
      <c r="F2810" s="12" t="s">
        <v>55</v>
      </c>
      <c r="G2810" s="12" t="s">
        <v>56</v>
      </c>
      <c r="H2810" s="12" t="s">
        <v>57</v>
      </c>
      <c r="I2810" s="12" t="s">
        <v>60</v>
      </c>
      <c r="J2810" s="12">
        <v>304</v>
      </c>
      <c r="K2810" s="12">
        <v>434.72</v>
      </c>
      <c r="L2810" s="10"/>
    </row>
    <row r="2811" spans="1:12" ht="18" customHeight="1" x14ac:dyDescent="0.2">
      <c r="A2811" s="12" t="s">
        <v>59</v>
      </c>
      <c r="B2811" s="12">
        <v>2024</v>
      </c>
      <c r="C2811" s="12" t="s">
        <v>2</v>
      </c>
      <c r="D2811" s="12" t="s">
        <v>53</v>
      </c>
      <c r="E2811" s="12" t="s">
        <v>54</v>
      </c>
      <c r="F2811" s="12" t="s">
        <v>55</v>
      </c>
      <c r="G2811" s="12" t="s">
        <v>56</v>
      </c>
      <c r="H2811" s="12" t="s">
        <v>57</v>
      </c>
      <c r="I2811" s="12" t="s">
        <v>60</v>
      </c>
      <c r="J2811" s="12">
        <v>280</v>
      </c>
      <c r="K2811" s="12">
        <v>400.4</v>
      </c>
      <c r="L2811" s="10"/>
    </row>
    <row r="2812" spans="1:12" ht="18" customHeight="1" x14ac:dyDescent="0.2">
      <c r="A2812" s="12" t="s">
        <v>59</v>
      </c>
      <c r="B2812" s="12">
        <v>2024</v>
      </c>
      <c r="C2812" s="12" t="s">
        <v>2</v>
      </c>
      <c r="D2812" s="12" t="s">
        <v>53</v>
      </c>
      <c r="E2812" s="12" t="s">
        <v>54</v>
      </c>
      <c r="F2812" s="12" t="s">
        <v>55</v>
      </c>
      <c r="G2812" s="12" t="s">
        <v>56</v>
      </c>
      <c r="H2812" s="12" t="s">
        <v>57</v>
      </c>
      <c r="I2812" s="12" t="s">
        <v>60</v>
      </c>
      <c r="J2812" s="12">
        <v>665</v>
      </c>
      <c r="K2812" s="12">
        <v>950.95</v>
      </c>
      <c r="L2812" s="10"/>
    </row>
    <row r="2813" spans="1:12" ht="18" customHeight="1" x14ac:dyDescent="0.2">
      <c r="A2813" s="12" t="s">
        <v>61</v>
      </c>
      <c r="B2813" s="12">
        <v>2024</v>
      </c>
      <c r="C2813" s="12" t="s">
        <v>2</v>
      </c>
      <c r="D2813" s="12" t="s">
        <v>53</v>
      </c>
      <c r="E2813" s="12" t="s">
        <v>54</v>
      </c>
      <c r="F2813" s="12" t="s">
        <v>55</v>
      </c>
      <c r="G2813" s="12" t="s">
        <v>56</v>
      </c>
      <c r="H2813" s="12" t="s">
        <v>57</v>
      </c>
      <c r="I2813" s="12" t="s">
        <v>60</v>
      </c>
      <c r="J2813" s="12">
        <v>752</v>
      </c>
      <c r="K2813" s="12">
        <v>1075.3600000000001</v>
      </c>
      <c r="L2813" s="10"/>
    </row>
    <row r="2814" spans="1:12" ht="18" customHeight="1" x14ac:dyDescent="0.2">
      <c r="A2814" s="12" t="s">
        <v>61</v>
      </c>
      <c r="B2814" s="12">
        <v>2024</v>
      </c>
      <c r="C2814" s="12" t="s">
        <v>2</v>
      </c>
      <c r="D2814" s="12" t="s">
        <v>53</v>
      </c>
      <c r="E2814" s="12" t="s">
        <v>54</v>
      </c>
      <c r="F2814" s="12" t="s">
        <v>55</v>
      </c>
      <c r="G2814" s="12" t="s">
        <v>56</v>
      </c>
      <c r="H2814" s="12" t="s">
        <v>57</v>
      </c>
      <c r="I2814" s="12" t="s">
        <v>60</v>
      </c>
      <c r="J2814" s="12">
        <v>303</v>
      </c>
      <c r="K2814" s="12">
        <v>433.28999999999996</v>
      </c>
      <c r="L2814" s="10"/>
    </row>
    <row r="2815" spans="1:12" ht="18" customHeight="1" x14ac:dyDescent="0.2">
      <c r="A2815" s="12" t="s">
        <v>59</v>
      </c>
      <c r="B2815" s="12">
        <v>2024</v>
      </c>
      <c r="C2815" s="12" t="s">
        <v>2</v>
      </c>
      <c r="D2815" s="12" t="s">
        <v>53</v>
      </c>
      <c r="E2815" s="12" t="s">
        <v>54</v>
      </c>
      <c r="F2815" s="12" t="s">
        <v>55</v>
      </c>
      <c r="G2815" s="12" t="s">
        <v>56</v>
      </c>
      <c r="H2815" s="12" t="s">
        <v>57</v>
      </c>
      <c r="I2815" s="12" t="s">
        <v>60</v>
      </c>
      <c r="J2815" s="12">
        <v>791</v>
      </c>
      <c r="K2815" s="12">
        <v>526.24</v>
      </c>
      <c r="L2815" s="10"/>
    </row>
    <row r="2816" spans="1:12" ht="18" customHeight="1" x14ac:dyDescent="0.2">
      <c r="A2816" s="12" t="s">
        <v>59</v>
      </c>
      <c r="B2816" s="12">
        <v>2024</v>
      </c>
      <c r="C2816" s="12" t="s">
        <v>2</v>
      </c>
      <c r="D2816" s="12" t="s">
        <v>53</v>
      </c>
      <c r="E2816" s="12" t="s">
        <v>54</v>
      </c>
      <c r="F2816" s="12" t="s">
        <v>55</v>
      </c>
      <c r="G2816" s="12" t="s">
        <v>56</v>
      </c>
      <c r="H2816" s="12" t="s">
        <v>57</v>
      </c>
      <c r="I2816" s="12" t="s">
        <v>60</v>
      </c>
      <c r="J2816" s="12">
        <v>307</v>
      </c>
      <c r="K2816" s="12">
        <v>439.01</v>
      </c>
      <c r="L2816" s="10"/>
    </row>
    <row r="2817" spans="1:12" ht="18" customHeight="1" x14ac:dyDescent="0.2">
      <c r="A2817" s="12" t="s">
        <v>59</v>
      </c>
      <c r="B2817" s="12">
        <v>2024</v>
      </c>
      <c r="C2817" s="12" t="s">
        <v>2</v>
      </c>
      <c r="D2817" s="12" t="s">
        <v>53</v>
      </c>
      <c r="E2817" s="12" t="s">
        <v>54</v>
      </c>
      <c r="F2817" s="12" t="s">
        <v>55</v>
      </c>
      <c r="G2817" s="12" t="s">
        <v>56</v>
      </c>
      <c r="H2817" s="12" t="s">
        <v>57</v>
      </c>
      <c r="I2817" s="12" t="s">
        <v>60</v>
      </c>
      <c r="J2817" s="12">
        <v>277</v>
      </c>
      <c r="K2817" s="12">
        <v>396.11</v>
      </c>
      <c r="L2817" s="10"/>
    </row>
    <row r="2818" spans="1:12" ht="18" customHeight="1" x14ac:dyDescent="0.2">
      <c r="A2818" s="12" t="s">
        <v>52</v>
      </c>
      <c r="B2818" s="12">
        <v>2024</v>
      </c>
      <c r="C2818" s="12" t="s">
        <v>2</v>
      </c>
      <c r="D2818" s="12" t="s">
        <v>53</v>
      </c>
      <c r="E2818" s="12" t="s">
        <v>54</v>
      </c>
      <c r="F2818" s="12" t="s">
        <v>55</v>
      </c>
      <c r="G2818" s="12" t="s">
        <v>56</v>
      </c>
      <c r="H2818" s="12" t="s">
        <v>57</v>
      </c>
      <c r="I2818" s="12" t="s">
        <v>60</v>
      </c>
      <c r="J2818" s="12">
        <v>305</v>
      </c>
      <c r="K2818" s="12">
        <v>436.15</v>
      </c>
      <c r="L2818" s="10"/>
    </row>
    <row r="2819" spans="1:12" ht="18" customHeight="1" x14ac:dyDescent="0.2">
      <c r="A2819" s="12" t="s">
        <v>59</v>
      </c>
      <c r="B2819" s="12">
        <v>2024</v>
      </c>
      <c r="C2819" s="12" t="s">
        <v>4</v>
      </c>
      <c r="D2819" s="12" t="s">
        <v>53</v>
      </c>
      <c r="E2819" s="12" t="s">
        <v>54</v>
      </c>
      <c r="F2819" s="12" t="s">
        <v>55</v>
      </c>
      <c r="G2819" s="12" t="s">
        <v>56</v>
      </c>
      <c r="H2819" s="12" t="s">
        <v>57</v>
      </c>
      <c r="I2819" s="12" t="s">
        <v>60</v>
      </c>
      <c r="J2819" s="12">
        <v>296</v>
      </c>
      <c r="K2819" s="12">
        <v>452.88</v>
      </c>
      <c r="L2819" s="10"/>
    </row>
    <row r="2820" spans="1:12" ht="18" customHeight="1" x14ac:dyDescent="0.2">
      <c r="A2820" s="12" t="s">
        <v>59</v>
      </c>
      <c r="B2820" s="12">
        <v>2024</v>
      </c>
      <c r="C2820" s="12" t="s">
        <v>4</v>
      </c>
      <c r="D2820" s="12" t="s">
        <v>53</v>
      </c>
      <c r="E2820" s="12" t="s">
        <v>54</v>
      </c>
      <c r="F2820" s="12" t="s">
        <v>55</v>
      </c>
      <c r="G2820" s="12" t="s">
        <v>56</v>
      </c>
      <c r="H2820" s="12" t="s">
        <v>57</v>
      </c>
      <c r="I2820" s="12" t="s">
        <v>60</v>
      </c>
      <c r="J2820" s="12">
        <v>266</v>
      </c>
      <c r="K2820" s="12">
        <v>380.38</v>
      </c>
      <c r="L2820" s="10"/>
    </row>
    <row r="2821" spans="1:12" ht="18" customHeight="1" x14ac:dyDescent="0.2">
      <c r="A2821" s="12" t="s">
        <v>59</v>
      </c>
      <c r="B2821" s="12">
        <v>2024</v>
      </c>
      <c r="C2821" s="12" t="s">
        <v>4</v>
      </c>
      <c r="D2821" s="12" t="s">
        <v>53</v>
      </c>
      <c r="E2821" s="12" t="s">
        <v>54</v>
      </c>
      <c r="F2821" s="12" t="s">
        <v>55</v>
      </c>
      <c r="G2821" s="12" t="s">
        <v>56</v>
      </c>
      <c r="H2821" s="12" t="s">
        <v>57</v>
      </c>
      <c r="I2821" s="12" t="s">
        <v>60</v>
      </c>
      <c r="J2821" s="12">
        <v>292</v>
      </c>
      <c r="K2821" s="12">
        <v>417.56</v>
      </c>
      <c r="L2821" s="10"/>
    </row>
    <row r="2822" spans="1:12" ht="18" customHeight="1" x14ac:dyDescent="0.2">
      <c r="A2822" s="12" t="s">
        <v>59</v>
      </c>
      <c r="B2822" s="12">
        <v>2024</v>
      </c>
      <c r="C2822" s="12" t="s">
        <v>4</v>
      </c>
      <c r="D2822" s="12" t="s">
        <v>53</v>
      </c>
      <c r="E2822" s="12" t="s">
        <v>54</v>
      </c>
      <c r="F2822" s="12" t="s">
        <v>55</v>
      </c>
      <c r="G2822" s="12" t="s">
        <v>56</v>
      </c>
      <c r="H2822" s="12" t="s">
        <v>57</v>
      </c>
      <c r="I2822" s="12" t="s">
        <v>60</v>
      </c>
      <c r="J2822" s="12">
        <v>268</v>
      </c>
      <c r="K2822" s="12">
        <v>383.24</v>
      </c>
      <c r="L2822" s="10"/>
    </row>
    <row r="2823" spans="1:12" ht="18" customHeight="1" x14ac:dyDescent="0.2">
      <c r="A2823" s="12" t="s">
        <v>52</v>
      </c>
      <c r="B2823" s="12">
        <v>2024</v>
      </c>
      <c r="C2823" s="12" t="s">
        <v>4</v>
      </c>
      <c r="D2823" s="12" t="s">
        <v>53</v>
      </c>
      <c r="E2823" s="12" t="s">
        <v>54</v>
      </c>
      <c r="F2823" s="12" t="s">
        <v>55</v>
      </c>
      <c r="G2823" s="12" t="s">
        <v>56</v>
      </c>
      <c r="H2823" s="12" t="s">
        <v>57</v>
      </c>
      <c r="I2823" s="12" t="s">
        <v>60</v>
      </c>
      <c r="J2823" s="12">
        <v>667</v>
      </c>
      <c r="K2823" s="12">
        <v>953.81</v>
      </c>
      <c r="L2823" s="10"/>
    </row>
    <row r="2824" spans="1:12" ht="18" customHeight="1" x14ac:dyDescent="0.2">
      <c r="A2824" s="12" t="s">
        <v>52</v>
      </c>
      <c r="B2824" s="12">
        <v>2024</v>
      </c>
      <c r="C2824" s="12" t="s">
        <v>4</v>
      </c>
      <c r="D2824" s="12" t="s">
        <v>53</v>
      </c>
      <c r="E2824" s="12" t="s">
        <v>54</v>
      </c>
      <c r="F2824" s="12" t="s">
        <v>55</v>
      </c>
      <c r="G2824" s="12" t="s">
        <v>56</v>
      </c>
      <c r="H2824" s="12" t="s">
        <v>57</v>
      </c>
      <c r="I2824" s="12" t="s">
        <v>60</v>
      </c>
      <c r="J2824" s="12">
        <v>793</v>
      </c>
      <c r="K2824" s="12">
        <v>526.24</v>
      </c>
      <c r="L2824" s="10"/>
    </row>
    <row r="2825" spans="1:12" ht="18" customHeight="1" x14ac:dyDescent="0.2">
      <c r="A2825" s="12" t="s">
        <v>59</v>
      </c>
      <c r="B2825" s="12">
        <v>2024</v>
      </c>
      <c r="C2825" s="12" t="s">
        <v>4</v>
      </c>
      <c r="D2825" s="12" t="s">
        <v>53</v>
      </c>
      <c r="E2825" s="12" t="s">
        <v>54</v>
      </c>
      <c r="F2825" s="12" t="s">
        <v>55</v>
      </c>
      <c r="G2825" s="12" t="s">
        <v>56</v>
      </c>
      <c r="H2825" s="12" t="s">
        <v>57</v>
      </c>
      <c r="I2825" s="12" t="s">
        <v>60</v>
      </c>
      <c r="J2825" s="12">
        <v>295</v>
      </c>
      <c r="K2825" s="12">
        <v>421.85</v>
      </c>
      <c r="L2825" s="10"/>
    </row>
    <row r="2826" spans="1:12" ht="18" customHeight="1" x14ac:dyDescent="0.2">
      <c r="A2826" s="12" t="s">
        <v>59</v>
      </c>
      <c r="B2826" s="12">
        <v>2024</v>
      </c>
      <c r="C2826" s="12" t="s">
        <v>4</v>
      </c>
      <c r="D2826" s="12" t="s">
        <v>53</v>
      </c>
      <c r="E2826" s="12" t="s">
        <v>54</v>
      </c>
      <c r="F2826" s="12" t="s">
        <v>55</v>
      </c>
      <c r="G2826" s="12" t="s">
        <v>56</v>
      </c>
      <c r="H2826" s="12" t="s">
        <v>57</v>
      </c>
      <c r="I2826" s="12" t="s">
        <v>60</v>
      </c>
      <c r="J2826" s="12">
        <v>265</v>
      </c>
      <c r="K2826" s="12">
        <v>378.95</v>
      </c>
      <c r="L2826" s="10"/>
    </row>
    <row r="2827" spans="1:12" ht="18" customHeight="1" x14ac:dyDescent="0.2">
      <c r="A2827" s="12" t="s">
        <v>59</v>
      </c>
      <c r="B2827" s="12">
        <v>2024</v>
      </c>
      <c r="C2827" s="12" t="s">
        <v>4</v>
      </c>
      <c r="D2827" s="12" t="s">
        <v>53</v>
      </c>
      <c r="E2827" s="12" t="s">
        <v>54</v>
      </c>
      <c r="F2827" s="12" t="s">
        <v>55</v>
      </c>
      <c r="G2827" s="12" t="s">
        <v>56</v>
      </c>
      <c r="H2827" s="12" t="s">
        <v>57</v>
      </c>
      <c r="I2827" s="12" t="s">
        <v>60</v>
      </c>
      <c r="J2827" s="12">
        <v>293</v>
      </c>
      <c r="K2827" s="12">
        <v>418.99</v>
      </c>
      <c r="L2827" s="10"/>
    </row>
    <row r="2828" spans="1:12" ht="18" customHeight="1" x14ac:dyDescent="0.2">
      <c r="A2828" s="12" t="s">
        <v>59</v>
      </c>
      <c r="B2828" s="12">
        <v>2024</v>
      </c>
      <c r="C2828" s="12" t="s">
        <v>4</v>
      </c>
      <c r="D2828" s="12" t="s">
        <v>53</v>
      </c>
      <c r="E2828" s="12" t="s">
        <v>54</v>
      </c>
      <c r="F2828" s="12" t="s">
        <v>55</v>
      </c>
      <c r="G2828" s="12" t="s">
        <v>56</v>
      </c>
      <c r="H2828" s="12" t="s">
        <v>57</v>
      </c>
      <c r="I2828" s="12" t="s">
        <v>60</v>
      </c>
      <c r="J2828" s="12">
        <v>762</v>
      </c>
      <c r="K2828" s="12">
        <v>1089.6599999999999</v>
      </c>
      <c r="L2828" s="10"/>
    </row>
    <row r="2829" spans="1:12" ht="18" customHeight="1" x14ac:dyDescent="0.2">
      <c r="A2829" s="12" t="s">
        <v>52</v>
      </c>
      <c r="B2829" s="12">
        <v>2024</v>
      </c>
      <c r="C2829" s="12" t="s">
        <v>10</v>
      </c>
      <c r="D2829" s="12" t="s">
        <v>53</v>
      </c>
      <c r="E2829" s="12" t="s">
        <v>54</v>
      </c>
      <c r="F2829" s="12" t="s">
        <v>55</v>
      </c>
      <c r="G2829" s="12" t="s">
        <v>56</v>
      </c>
      <c r="H2829" s="12" t="s">
        <v>57</v>
      </c>
      <c r="I2829" s="12" t="s">
        <v>60</v>
      </c>
      <c r="J2829" s="12">
        <v>260</v>
      </c>
      <c r="K2829" s="12">
        <v>397.8</v>
      </c>
      <c r="L2829" s="10"/>
    </row>
    <row r="2830" spans="1:12" ht="18" customHeight="1" x14ac:dyDescent="0.2">
      <c r="A2830" s="12" t="s">
        <v>59</v>
      </c>
      <c r="B2830" s="12">
        <v>2024</v>
      </c>
      <c r="C2830" s="12" t="s">
        <v>10</v>
      </c>
      <c r="D2830" s="12" t="s">
        <v>53</v>
      </c>
      <c r="E2830" s="12" t="s">
        <v>54</v>
      </c>
      <c r="F2830" s="12" t="s">
        <v>55</v>
      </c>
      <c r="G2830" s="12" t="s">
        <v>56</v>
      </c>
      <c r="H2830" s="12" t="s">
        <v>57</v>
      </c>
      <c r="I2830" s="12" t="s">
        <v>60</v>
      </c>
      <c r="J2830" s="12">
        <v>236</v>
      </c>
      <c r="K2830" s="12">
        <v>337.48</v>
      </c>
      <c r="L2830" s="10"/>
    </row>
    <row r="2831" spans="1:12" ht="18" customHeight="1" x14ac:dyDescent="0.2">
      <c r="A2831" s="12" t="s">
        <v>52</v>
      </c>
      <c r="B2831" s="12">
        <v>2024</v>
      </c>
      <c r="C2831" s="12" t="s">
        <v>10</v>
      </c>
      <c r="D2831" s="12" t="s">
        <v>53</v>
      </c>
      <c r="E2831" s="12" t="s">
        <v>54</v>
      </c>
      <c r="F2831" s="12" t="s">
        <v>55</v>
      </c>
      <c r="G2831" s="12" t="s">
        <v>56</v>
      </c>
      <c r="H2831" s="12" t="s">
        <v>57</v>
      </c>
      <c r="I2831" s="12" t="s">
        <v>60</v>
      </c>
      <c r="J2831" s="12">
        <v>262</v>
      </c>
      <c r="K2831" s="12">
        <v>374.65999999999997</v>
      </c>
      <c r="L2831" s="10"/>
    </row>
    <row r="2832" spans="1:12" ht="18" customHeight="1" x14ac:dyDescent="0.2">
      <c r="A2832" s="12" t="s">
        <v>63</v>
      </c>
      <c r="B2832" s="12">
        <v>2024</v>
      </c>
      <c r="C2832" s="12" t="s">
        <v>10</v>
      </c>
      <c r="D2832" s="12" t="s">
        <v>53</v>
      </c>
      <c r="E2832" s="12" t="s">
        <v>54</v>
      </c>
      <c r="F2832" s="12" t="s">
        <v>55</v>
      </c>
      <c r="G2832" s="12" t="s">
        <v>56</v>
      </c>
      <c r="H2832" s="12" t="s">
        <v>57</v>
      </c>
      <c r="I2832" s="12" t="s">
        <v>60</v>
      </c>
      <c r="J2832" s="12">
        <v>672</v>
      </c>
      <c r="K2832" s="12">
        <v>960.96</v>
      </c>
      <c r="L2832" s="10"/>
    </row>
    <row r="2833" spans="1:12" ht="18" customHeight="1" x14ac:dyDescent="0.2">
      <c r="A2833" s="12" t="s">
        <v>59</v>
      </c>
      <c r="B2833" s="12">
        <v>2024</v>
      </c>
      <c r="C2833" s="12" t="s">
        <v>10</v>
      </c>
      <c r="D2833" s="12" t="s">
        <v>53</v>
      </c>
      <c r="E2833" s="12" t="s">
        <v>54</v>
      </c>
      <c r="F2833" s="12" t="s">
        <v>55</v>
      </c>
      <c r="G2833" s="12" t="s">
        <v>56</v>
      </c>
      <c r="H2833" s="12" t="s">
        <v>57</v>
      </c>
      <c r="I2833" s="12" t="s">
        <v>60</v>
      </c>
      <c r="J2833" s="12">
        <v>759</v>
      </c>
      <c r="K2833" s="12">
        <v>1085.3699999999999</v>
      </c>
      <c r="L2833" s="10"/>
    </row>
    <row r="2834" spans="1:12" ht="18" customHeight="1" x14ac:dyDescent="0.2">
      <c r="A2834" s="12" t="s">
        <v>59</v>
      </c>
      <c r="B2834" s="12">
        <v>2024</v>
      </c>
      <c r="C2834" s="12" t="s">
        <v>10</v>
      </c>
      <c r="D2834" s="12" t="s">
        <v>53</v>
      </c>
      <c r="E2834" s="12" t="s">
        <v>54</v>
      </c>
      <c r="F2834" s="12" t="s">
        <v>55</v>
      </c>
      <c r="G2834" s="12" t="s">
        <v>56</v>
      </c>
      <c r="H2834" s="12" t="s">
        <v>57</v>
      </c>
      <c r="I2834" s="12" t="s">
        <v>60</v>
      </c>
      <c r="J2834" s="12">
        <v>261</v>
      </c>
      <c r="K2834" s="12">
        <v>373.23</v>
      </c>
      <c r="L2834" s="10"/>
    </row>
    <row r="2835" spans="1:12" ht="18" customHeight="1" x14ac:dyDescent="0.2">
      <c r="A2835" s="12" t="s">
        <v>63</v>
      </c>
      <c r="B2835" s="12">
        <v>2024</v>
      </c>
      <c r="C2835" s="12" t="s">
        <v>10</v>
      </c>
      <c r="D2835" s="12" t="s">
        <v>53</v>
      </c>
      <c r="E2835" s="12" t="s">
        <v>54</v>
      </c>
      <c r="F2835" s="12" t="s">
        <v>55</v>
      </c>
      <c r="G2835" s="12" t="s">
        <v>56</v>
      </c>
      <c r="H2835" s="12" t="s">
        <v>57</v>
      </c>
      <c r="I2835" s="12" t="s">
        <v>60</v>
      </c>
      <c r="J2835" s="12">
        <v>798</v>
      </c>
      <c r="K2835" s="12">
        <v>526.24</v>
      </c>
      <c r="L2835" s="10"/>
    </row>
    <row r="2836" spans="1:12" ht="18" customHeight="1" x14ac:dyDescent="0.2">
      <c r="A2836" s="12" t="s">
        <v>52</v>
      </c>
      <c r="B2836" s="12">
        <v>2024</v>
      </c>
      <c r="C2836" s="12" t="s">
        <v>10</v>
      </c>
      <c r="D2836" s="12" t="s">
        <v>53</v>
      </c>
      <c r="E2836" s="12" t="s">
        <v>54</v>
      </c>
      <c r="F2836" s="12" t="s">
        <v>55</v>
      </c>
      <c r="G2836" s="12" t="s">
        <v>56</v>
      </c>
      <c r="H2836" s="12" t="s">
        <v>57</v>
      </c>
      <c r="I2836" s="12" t="s">
        <v>60</v>
      </c>
      <c r="J2836" s="12">
        <v>235</v>
      </c>
      <c r="K2836" s="12">
        <v>336.05</v>
      </c>
      <c r="L2836" s="10"/>
    </row>
    <row r="2837" spans="1:12" ht="18" customHeight="1" x14ac:dyDescent="0.2">
      <c r="A2837" s="12" t="s">
        <v>59</v>
      </c>
      <c r="B2837" s="12">
        <v>2024</v>
      </c>
      <c r="C2837" s="12" t="s">
        <v>10</v>
      </c>
      <c r="D2837" s="12" t="s">
        <v>53</v>
      </c>
      <c r="E2837" s="12" t="s">
        <v>54</v>
      </c>
      <c r="F2837" s="12" t="s">
        <v>55</v>
      </c>
      <c r="G2837" s="12" t="s">
        <v>56</v>
      </c>
      <c r="H2837" s="12" t="s">
        <v>57</v>
      </c>
      <c r="I2837" s="12" t="s">
        <v>60</v>
      </c>
      <c r="J2837" s="12">
        <v>263</v>
      </c>
      <c r="K2837" s="12">
        <v>376.09000000000003</v>
      </c>
      <c r="L2837" s="10"/>
    </row>
    <row r="2838" spans="1:12" ht="18" customHeight="1" x14ac:dyDescent="0.2">
      <c r="A2838" s="12" t="s">
        <v>52</v>
      </c>
      <c r="B2838" s="12">
        <v>2024</v>
      </c>
      <c r="C2838" s="12" t="s">
        <v>10</v>
      </c>
      <c r="D2838" s="12" t="s">
        <v>53</v>
      </c>
      <c r="E2838" s="12" t="s">
        <v>54</v>
      </c>
      <c r="F2838" s="12" t="s">
        <v>55</v>
      </c>
      <c r="G2838" s="12" t="s">
        <v>56</v>
      </c>
      <c r="H2838" s="12" t="s">
        <v>57</v>
      </c>
      <c r="I2838" s="12" t="s">
        <v>60</v>
      </c>
      <c r="J2838" s="12">
        <v>768</v>
      </c>
      <c r="K2838" s="12">
        <v>1098.24</v>
      </c>
      <c r="L2838" s="10"/>
    </row>
    <row r="2839" spans="1:12" ht="18" customHeight="1" x14ac:dyDescent="0.2">
      <c r="A2839" s="12" t="s">
        <v>59</v>
      </c>
      <c r="B2839" s="12">
        <v>2024</v>
      </c>
      <c r="C2839" s="12" t="s">
        <v>9</v>
      </c>
      <c r="D2839" s="12" t="s">
        <v>53</v>
      </c>
      <c r="E2839" s="12" t="s">
        <v>54</v>
      </c>
      <c r="F2839" s="12" t="s">
        <v>55</v>
      </c>
      <c r="G2839" s="12" t="s">
        <v>56</v>
      </c>
      <c r="H2839" s="12" t="s">
        <v>57</v>
      </c>
      <c r="I2839" s="12" t="s">
        <v>60</v>
      </c>
      <c r="J2839" s="12">
        <v>266</v>
      </c>
      <c r="K2839" s="12">
        <v>406.98</v>
      </c>
      <c r="L2839" s="10"/>
    </row>
    <row r="2840" spans="1:12" ht="18" customHeight="1" x14ac:dyDescent="0.2">
      <c r="A2840" s="12" t="s">
        <v>61</v>
      </c>
      <c r="B2840" s="12">
        <v>2024</v>
      </c>
      <c r="C2840" s="12" t="s">
        <v>9</v>
      </c>
      <c r="D2840" s="12" t="s">
        <v>53</v>
      </c>
      <c r="E2840" s="12" t="s">
        <v>54</v>
      </c>
      <c r="F2840" s="12" t="s">
        <v>55</v>
      </c>
      <c r="G2840" s="12" t="s">
        <v>56</v>
      </c>
      <c r="H2840" s="12" t="s">
        <v>57</v>
      </c>
      <c r="I2840" s="12" t="s">
        <v>60</v>
      </c>
      <c r="J2840" s="12">
        <v>242</v>
      </c>
      <c r="K2840" s="12">
        <v>346.06</v>
      </c>
      <c r="L2840" s="10"/>
    </row>
    <row r="2841" spans="1:12" ht="18" customHeight="1" x14ac:dyDescent="0.2">
      <c r="A2841" s="12" t="s">
        <v>59</v>
      </c>
      <c r="B2841" s="12">
        <v>2024</v>
      </c>
      <c r="C2841" s="12" t="s">
        <v>9</v>
      </c>
      <c r="D2841" s="12" t="s">
        <v>53</v>
      </c>
      <c r="E2841" s="12" t="s">
        <v>54</v>
      </c>
      <c r="F2841" s="12" t="s">
        <v>55</v>
      </c>
      <c r="G2841" s="12" t="s">
        <v>56</v>
      </c>
      <c r="H2841" s="12" t="s">
        <v>57</v>
      </c>
      <c r="I2841" s="12" t="s">
        <v>60</v>
      </c>
      <c r="J2841" s="12">
        <v>268</v>
      </c>
      <c r="K2841" s="12">
        <v>383.24</v>
      </c>
      <c r="L2841" s="10"/>
    </row>
    <row r="2842" spans="1:12" ht="18" customHeight="1" x14ac:dyDescent="0.2">
      <c r="A2842" s="12" t="s">
        <v>59</v>
      </c>
      <c r="B2842" s="12">
        <v>2024</v>
      </c>
      <c r="C2842" s="12" t="s">
        <v>9</v>
      </c>
      <c r="D2842" s="12" t="s">
        <v>53</v>
      </c>
      <c r="E2842" s="12" t="s">
        <v>54</v>
      </c>
      <c r="F2842" s="12" t="s">
        <v>55</v>
      </c>
      <c r="G2842" s="12" t="s">
        <v>56</v>
      </c>
      <c r="H2842" s="12" t="s">
        <v>57</v>
      </c>
      <c r="I2842" s="12" t="s">
        <v>60</v>
      </c>
      <c r="J2842" s="12">
        <v>238</v>
      </c>
      <c r="K2842" s="12">
        <v>340.34000000000003</v>
      </c>
      <c r="L2842" s="10"/>
    </row>
    <row r="2843" spans="1:12" ht="18" customHeight="1" x14ac:dyDescent="0.2">
      <c r="A2843" s="12" t="s">
        <v>59</v>
      </c>
      <c r="B2843" s="12">
        <v>2024</v>
      </c>
      <c r="C2843" s="12" t="s">
        <v>9</v>
      </c>
      <c r="D2843" s="12" t="s">
        <v>53</v>
      </c>
      <c r="E2843" s="12" t="s">
        <v>54</v>
      </c>
      <c r="F2843" s="12" t="s">
        <v>55</v>
      </c>
      <c r="G2843" s="12" t="s">
        <v>56</v>
      </c>
      <c r="H2843" s="12" t="s">
        <v>57</v>
      </c>
      <c r="I2843" s="12" t="s">
        <v>60</v>
      </c>
      <c r="J2843" s="12">
        <v>671</v>
      </c>
      <c r="K2843" s="12">
        <v>959.53</v>
      </c>
      <c r="L2843" s="10"/>
    </row>
    <row r="2844" spans="1:12" ht="18" customHeight="1" x14ac:dyDescent="0.2">
      <c r="A2844" s="12" t="s">
        <v>61</v>
      </c>
      <c r="B2844" s="12">
        <v>2024</v>
      </c>
      <c r="C2844" s="12" t="s">
        <v>9</v>
      </c>
      <c r="D2844" s="12" t="s">
        <v>53</v>
      </c>
      <c r="E2844" s="12" t="s">
        <v>54</v>
      </c>
      <c r="F2844" s="12" t="s">
        <v>55</v>
      </c>
      <c r="G2844" s="12" t="s">
        <v>56</v>
      </c>
      <c r="H2844" s="12" t="s">
        <v>57</v>
      </c>
      <c r="I2844" s="12" t="s">
        <v>60</v>
      </c>
      <c r="J2844" s="12">
        <v>758</v>
      </c>
      <c r="K2844" s="12">
        <v>1083.94</v>
      </c>
      <c r="L2844" s="10"/>
    </row>
    <row r="2845" spans="1:12" ht="18" customHeight="1" x14ac:dyDescent="0.2">
      <c r="A2845" s="12" t="s">
        <v>61</v>
      </c>
      <c r="B2845" s="12">
        <v>2024</v>
      </c>
      <c r="C2845" s="12" t="s">
        <v>9</v>
      </c>
      <c r="D2845" s="12" t="s">
        <v>53</v>
      </c>
      <c r="E2845" s="12" t="s">
        <v>54</v>
      </c>
      <c r="F2845" s="12" t="s">
        <v>55</v>
      </c>
      <c r="G2845" s="12" t="s">
        <v>56</v>
      </c>
      <c r="H2845" s="12" t="s">
        <v>57</v>
      </c>
      <c r="I2845" s="12" t="s">
        <v>60</v>
      </c>
      <c r="J2845" s="12">
        <v>267</v>
      </c>
      <c r="K2845" s="12">
        <v>381.81</v>
      </c>
      <c r="L2845" s="10"/>
    </row>
    <row r="2846" spans="1:12" ht="18" customHeight="1" x14ac:dyDescent="0.2">
      <c r="A2846" s="12" t="s">
        <v>59</v>
      </c>
      <c r="B2846" s="12">
        <v>2024</v>
      </c>
      <c r="C2846" s="12" t="s">
        <v>9</v>
      </c>
      <c r="D2846" s="12" t="s">
        <v>53</v>
      </c>
      <c r="E2846" s="12" t="s">
        <v>54</v>
      </c>
      <c r="F2846" s="12" t="s">
        <v>55</v>
      </c>
      <c r="G2846" s="12" t="s">
        <v>56</v>
      </c>
      <c r="H2846" s="12" t="s">
        <v>57</v>
      </c>
      <c r="I2846" s="12" t="s">
        <v>60</v>
      </c>
      <c r="J2846" s="12">
        <v>797</v>
      </c>
      <c r="K2846" s="12">
        <v>526.24</v>
      </c>
      <c r="L2846" s="10"/>
    </row>
    <row r="2847" spans="1:12" ht="18" customHeight="1" x14ac:dyDescent="0.2">
      <c r="A2847" s="12" t="s">
        <v>59</v>
      </c>
      <c r="B2847" s="12">
        <v>2024</v>
      </c>
      <c r="C2847" s="12" t="s">
        <v>9</v>
      </c>
      <c r="D2847" s="12" t="s">
        <v>53</v>
      </c>
      <c r="E2847" s="12" t="s">
        <v>54</v>
      </c>
      <c r="F2847" s="12" t="s">
        <v>55</v>
      </c>
      <c r="G2847" s="12" t="s">
        <v>56</v>
      </c>
      <c r="H2847" s="12" t="s">
        <v>57</v>
      </c>
      <c r="I2847" s="12" t="s">
        <v>60</v>
      </c>
      <c r="J2847" s="12">
        <v>265</v>
      </c>
      <c r="K2847" s="12">
        <v>378.95</v>
      </c>
      <c r="L2847" s="10"/>
    </row>
    <row r="2848" spans="1:12" ht="18" customHeight="1" x14ac:dyDescent="0.2">
      <c r="A2848" s="12" t="s">
        <v>59</v>
      </c>
      <c r="B2848" s="12">
        <v>2024</v>
      </c>
      <c r="C2848" s="12" t="s">
        <v>9</v>
      </c>
      <c r="D2848" s="12" t="s">
        <v>53</v>
      </c>
      <c r="E2848" s="12" t="s">
        <v>54</v>
      </c>
      <c r="F2848" s="12" t="s">
        <v>55</v>
      </c>
      <c r="G2848" s="12" t="s">
        <v>56</v>
      </c>
      <c r="H2848" s="12" t="s">
        <v>57</v>
      </c>
      <c r="I2848" s="12" t="s">
        <v>60</v>
      </c>
      <c r="J2848" s="12">
        <v>241</v>
      </c>
      <c r="K2848" s="12">
        <v>344.63</v>
      </c>
      <c r="L2848" s="10"/>
    </row>
    <row r="2849" spans="1:12" ht="18" customHeight="1" x14ac:dyDescent="0.2">
      <c r="A2849" s="12" t="s">
        <v>61</v>
      </c>
      <c r="B2849" s="12">
        <v>2024</v>
      </c>
      <c r="C2849" s="12" t="s">
        <v>9</v>
      </c>
      <c r="D2849" s="12" t="s">
        <v>53</v>
      </c>
      <c r="E2849" s="12" t="s">
        <v>54</v>
      </c>
      <c r="F2849" s="12" t="s">
        <v>55</v>
      </c>
      <c r="G2849" s="12" t="s">
        <v>56</v>
      </c>
      <c r="H2849" s="12" t="s">
        <v>57</v>
      </c>
      <c r="I2849" s="12" t="s">
        <v>60</v>
      </c>
      <c r="J2849" s="12">
        <v>269</v>
      </c>
      <c r="K2849" s="12">
        <v>384.67</v>
      </c>
      <c r="L2849" s="10"/>
    </row>
    <row r="2850" spans="1:12" ht="18" customHeight="1" x14ac:dyDescent="0.2">
      <c r="A2850" s="12" t="s">
        <v>59</v>
      </c>
      <c r="B2850" s="12">
        <v>2024</v>
      </c>
      <c r="C2850" s="12" t="s">
        <v>9</v>
      </c>
      <c r="D2850" s="12" t="s">
        <v>53</v>
      </c>
      <c r="E2850" s="12" t="s">
        <v>54</v>
      </c>
      <c r="F2850" s="12" t="s">
        <v>55</v>
      </c>
      <c r="G2850" s="12" t="s">
        <v>56</v>
      </c>
      <c r="H2850" s="12" t="s">
        <v>57</v>
      </c>
      <c r="I2850" s="12" t="s">
        <v>60</v>
      </c>
      <c r="J2850" s="12">
        <v>767</v>
      </c>
      <c r="K2850" s="12">
        <v>1096.81</v>
      </c>
      <c r="L2850" s="10"/>
    </row>
    <row r="2851" spans="1:12" ht="18" customHeight="1" x14ac:dyDescent="0.2">
      <c r="A2851" s="12" t="s">
        <v>61</v>
      </c>
      <c r="B2851" s="12">
        <v>2024</v>
      </c>
      <c r="C2851" s="12" t="s">
        <v>8</v>
      </c>
      <c r="D2851" s="12" t="s">
        <v>53</v>
      </c>
      <c r="E2851" s="12" t="s">
        <v>54</v>
      </c>
      <c r="F2851" s="12" t="s">
        <v>55</v>
      </c>
      <c r="G2851" s="12" t="s">
        <v>56</v>
      </c>
      <c r="H2851" s="12" t="s">
        <v>57</v>
      </c>
      <c r="I2851" s="12" t="s">
        <v>60</v>
      </c>
      <c r="J2851" s="12">
        <v>272</v>
      </c>
      <c r="K2851" s="12">
        <v>416.15999999999997</v>
      </c>
      <c r="L2851" s="10"/>
    </row>
    <row r="2852" spans="1:12" ht="18" customHeight="1" x14ac:dyDescent="0.2">
      <c r="A2852" s="12" t="s">
        <v>61</v>
      </c>
      <c r="B2852" s="12">
        <v>2024</v>
      </c>
      <c r="C2852" s="12" t="s">
        <v>8</v>
      </c>
      <c r="D2852" s="12" t="s">
        <v>53</v>
      </c>
      <c r="E2852" s="12" t="s">
        <v>54</v>
      </c>
      <c r="F2852" s="12" t="s">
        <v>55</v>
      </c>
      <c r="G2852" s="12" t="s">
        <v>56</v>
      </c>
      <c r="H2852" s="12" t="s">
        <v>57</v>
      </c>
      <c r="I2852" s="12" t="s">
        <v>60</v>
      </c>
      <c r="J2852" s="12">
        <v>248</v>
      </c>
      <c r="K2852" s="12">
        <v>354.64</v>
      </c>
      <c r="L2852" s="10"/>
    </row>
    <row r="2853" spans="1:12" ht="18" customHeight="1" x14ac:dyDescent="0.2">
      <c r="A2853" s="12" t="s">
        <v>63</v>
      </c>
      <c r="B2853" s="12">
        <v>2024</v>
      </c>
      <c r="C2853" s="12" t="s">
        <v>8</v>
      </c>
      <c r="D2853" s="12" t="s">
        <v>53</v>
      </c>
      <c r="E2853" s="12" t="s">
        <v>54</v>
      </c>
      <c r="F2853" s="12" t="s">
        <v>55</v>
      </c>
      <c r="G2853" s="12" t="s">
        <v>56</v>
      </c>
      <c r="H2853" s="12" t="s">
        <v>57</v>
      </c>
      <c r="I2853" s="12" t="s">
        <v>60</v>
      </c>
      <c r="J2853" s="12">
        <v>274</v>
      </c>
      <c r="K2853" s="12">
        <v>391.82</v>
      </c>
      <c r="L2853" s="10"/>
    </row>
    <row r="2854" spans="1:12" ht="18" customHeight="1" x14ac:dyDescent="0.2">
      <c r="A2854" s="12" t="s">
        <v>52</v>
      </c>
      <c r="B2854" s="12">
        <v>2024</v>
      </c>
      <c r="C2854" s="12" t="s">
        <v>8</v>
      </c>
      <c r="D2854" s="12" t="s">
        <v>53</v>
      </c>
      <c r="E2854" s="12" t="s">
        <v>54</v>
      </c>
      <c r="F2854" s="12" t="s">
        <v>55</v>
      </c>
      <c r="G2854" s="12" t="s">
        <v>56</v>
      </c>
      <c r="H2854" s="12" t="s">
        <v>57</v>
      </c>
      <c r="I2854" s="12" t="s">
        <v>60</v>
      </c>
      <c r="J2854" s="12">
        <v>244</v>
      </c>
      <c r="K2854" s="12">
        <v>348.92</v>
      </c>
      <c r="L2854" s="10"/>
    </row>
    <row r="2855" spans="1:12" ht="18" customHeight="1" x14ac:dyDescent="0.2">
      <c r="A2855" s="12" t="s">
        <v>59</v>
      </c>
      <c r="B2855" s="12">
        <v>2024</v>
      </c>
      <c r="C2855" s="12" t="s">
        <v>8</v>
      </c>
      <c r="D2855" s="12" t="s">
        <v>53</v>
      </c>
      <c r="E2855" s="12" t="s">
        <v>54</v>
      </c>
      <c r="F2855" s="12" t="s">
        <v>55</v>
      </c>
      <c r="G2855" s="12" t="s">
        <v>56</v>
      </c>
      <c r="H2855" s="12" t="s">
        <v>57</v>
      </c>
      <c r="I2855" s="12" t="s">
        <v>60</v>
      </c>
      <c r="J2855" s="12">
        <v>757</v>
      </c>
      <c r="K2855" s="12">
        <v>1082.51</v>
      </c>
      <c r="L2855" s="10"/>
    </row>
    <row r="2856" spans="1:12" ht="18" customHeight="1" x14ac:dyDescent="0.2">
      <c r="A2856" s="12" t="s">
        <v>59</v>
      </c>
      <c r="B2856" s="12">
        <v>2024</v>
      </c>
      <c r="C2856" s="12" t="s">
        <v>8</v>
      </c>
      <c r="D2856" s="12" t="s">
        <v>53</v>
      </c>
      <c r="E2856" s="12" t="s">
        <v>54</v>
      </c>
      <c r="F2856" s="12" t="s">
        <v>55</v>
      </c>
      <c r="G2856" s="12" t="s">
        <v>56</v>
      </c>
      <c r="H2856" s="12" t="s">
        <v>57</v>
      </c>
      <c r="I2856" s="12" t="s">
        <v>60</v>
      </c>
      <c r="J2856" s="12">
        <v>273</v>
      </c>
      <c r="K2856" s="12">
        <v>390.39</v>
      </c>
      <c r="L2856" s="10"/>
    </row>
    <row r="2857" spans="1:12" ht="18" customHeight="1" x14ac:dyDescent="0.2">
      <c r="A2857" s="12" t="s">
        <v>52</v>
      </c>
      <c r="B2857" s="12">
        <v>2024</v>
      </c>
      <c r="C2857" s="12" t="s">
        <v>8</v>
      </c>
      <c r="D2857" s="12" t="s">
        <v>53</v>
      </c>
      <c r="E2857" s="12" t="s">
        <v>54</v>
      </c>
      <c r="F2857" s="12" t="s">
        <v>55</v>
      </c>
      <c r="G2857" s="12" t="s">
        <v>56</v>
      </c>
      <c r="H2857" s="12" t="s">
        <v>57</v>
      </c>
      <c r="I2857" s="12" t="s">
        <v>60</v>
      </c>
      <c r="J2857" s="12">
        <v>271</v>
      </c>
      <c r="K2857" s="12">
        <v>387.53</v>
      </c>
      <c r="L2857" s="10"/>
    </row>
    <row r="2858" spans="1:12" ht="18" customHeight="1" x14ac:dyDescent="0.2">
      <c r="A2858" s="12" t="s">
        <v>63</v>
      </c>
      <c r="B2858" s="12">
        <v>2024</v>
      </c>
      <c r="C2858" s="12" t="s">
        <v>8</v>
      </c>
      <c r="D2858" s="12" t="s">
        <v>53</v>
      </c>
      <c r="E2858" s="12" t="s">
        <v>54</v>
      </c>
      <c r="F2858" s="12" t="s">
        <v>55</v>
      </c>
      <c r="G2858" s="12" t="s">
        <v>56</v>
      </c>
      <c r="H2858" s="12" t="s">
        <v>57</v>
      </c>
      <c r="I2858" s="12" t="s">
        <v>60</v>
      </c>
      <c r="J2858" s="12">
        <v>247</v>
      </c>
      <c r="K2858" s="12">
        <v>353.21</v>
      </c>
      <c r="L2858" s="10"/>
    </row>
    <row r="2859" spans="1:12" ht="18" customHeight="1" x14ac:dyDescent="0.2">
      <c r="A2859" s="12" t="s">
        <v>61</v>
      </c>
      <c r="B2859" s="12">
        <v>2024</v>
      </c>
      <c r="C2859" s="12" t="s">
        <v>8</v>
      </c>
      <c r="D2859" s="12" t="s">
        <v>53</v>
      </c>
      <c r="E2859" s="12" t="s">
        <v>54</v>
      </c>
      <c r="F2859" s="12" t="s">
        <v>55</v>
      </c>
      <c r="G2859" s="12" t="s">
        <v>56</v>
      </c>
      <c r="H2859" s="12" t="s">
        <v>57</v>
      </c>
      <c r="I2859" s="12" t="s">
        <v>60</v>
      </c>
      <c r="J2859" s="12">
        <v>275</v>
      </c>
      <c r="K2859" s="12">
        <v>393.25</v>
      </c>
      <c r="L2859" s="10"/>
    </row>
    <row r="2860" spans="1:12" ht="18" customHeight="1" x14ac:dyDescent="0.2">
      <c r="A2860" s="12" t="s">
        <v>61</v>
      </c>
      <c r="B2860" s="12">
        <v>2024</v>
      </c>
      <c r="C2860" s="12" t="s">
        <v>8</v>
      </c>
      <c r="D2860" s="12" t="s">
        <v>53</v>
      </c>
      <c r="E2860" s="12" t="s">
        <v>54</v>
      </c>
      <c r="F2860" s="12" t="s">
        <v>55</v>
      </c>
      <c r="G2860" s="12" t="s">
        <v>56</v>
      </c>
      <c r="H2860" s="12" t="s">
        <v>57</v>
      </c>
      <c r="I2860" s="12" t="s">
        <v>60</v>
      </c>
      <c r="J2860" s="12">
        <v>766</v>
      </c>
      <c r="K2860" s="12">
        <v>1095.3800000000001</v>
      </c>
      <c r="L2860" s="10"/>
    </row>
    <row r="2861" spans="1:12" ht="18" customHeight="1" x14ac:dyDescent="0.2">
      <c r="A2861" s="12" t="s">
        <v>59</v>
      </c>
      <c r="B2861" s="12">
        <v>2024</v>
      </c>
      <c r="C2861" s="12" t="s">
        <v>3</v>
      </c>
      <c r="D2861" s="12" t="s">
        <v>65</v>
      </c>
      <c r="E2861" s="12" t="s">
        <v>54</v>
      </c>
      <c r="F2861" s="12" t="s">
        <v>55</v>
      </c>
      <c r="G2861" s="12" t="s">
        <v>56</v>
      </c>
      <c r="H2861" s="12" t="s">
        <v>57</v>
      </c>
      <c r="I2861" s="12" t="s">
        <v>58</v>
      </c>
      <c r="J2861" s="12">
        <v>146</v>
      </c>
      <c r="K2861" s="12">
        <v>208.78</v>
      </c>
      <c r="L2861" s="10"/>
    </row>
    <row r="2862" spans="1:12" ht="18" customHeight="1" x14ac:dyDescent="0.2">
      <c r="A2862" s="12" t="s">
        <v>61</v>
      </c>
      <c r="B2862" s="12">
        <v>2024</v>
      </c>
      <c r="C2862" s="12" t="s">
        <v>3</v>
      </c>
      <c r="D2862" s="12" t="s">
        <v>65</v>
      </c>
      <c r="E2862" s="12" t="s">
        <v>54</v>
      </c>
      <c r="F2862" s="12" t="s">
        <v>55</v>
      </c>
      <c r="G2862" s="12" t="s">
        <v>56</v>
      </c>
      <c r="H2862" s="12" t="s">
        <v>57</v>
      </c>
      <c r="I2862" s="12" t="s">
        <v>58</v>
      </c>
      <c r="J2862" s="12">
        <v>368</v>
      </c>
      <c r="K2862" s="12">
        <v>526.24</v>
      </c>
      <c r="L2862" s="10"/>
    </row>
    <row r="2863" spans="1:12" ht="18" customHeight="1" x14ac:dyDescent="0.2">
      <c r="A2863" s="12" t="s">
        <v>52</v>
      </c>
      <c r="B2863" s="12">
        <v>2024</v>
      </c>
      <c r="C2863" s="12" t="s">
        <v>3</v>
      </c>
      <c r="D2863" s="12" t="s">
        <v>65</v>
      </c>
      <c r="E2863" s="12" t="s">
        <v>54</v>
      </c>
      <c r="F2863" s="12" t="s">
        <v>55</v>
      </c>
      <c r="G2863" s="12" t="s">
        <v>56</v>
      </c>
      <c r="H2863" s="12" t="s">
        <v>57</v>
      </c>
      <c r="I2863" s="12" t="s">
        <v>58</v>
      </c>
      <c r="J2863" s="12">
        <v>148</v>
      </c>
      <c r="K2863" s="12">
        <v>526.24</v>
      </c>
      <c r="L2863" s="10"/>
    </row>
    <row r="2864" spans="1:12" ht="18" customHeight="1" x14ac:dyDescent="0.2">
      <c r="A2864" s="12" t="s">
        <v>62</v>
      </c>
      <c r="B2864" s="12">
        <v>2024</v>
      </c>
      <c r="C2864" s="12" t="s">
        <v>3</v>
      </c>
      <c r="D2864" s="12" t="s">
        <v>65</v>
      </c>
      <c r="E2864" s="12" t="s">
        <v>54</v>
      </c>
      <c r="F2864" s="12" t="s">
        <v>55</v>
      </c>
      <c r="G2864" s="12" t="s">
        <v>56</v>
      </c>
      <c r="H2864" s="12" t="s">
        <v>57</v>
      </c>
      <c r="I2864" s="12" t="s">
        <v>58</v>
      </c>
      <c r="J2864" s="12">
        <v>364</v>
      </c>
      <c r="K2864" s="12">
        <v>526.24</v>
      </c>
      <c r="L2864" s="10"/>
    </row>
    <row r="2865" spans="1:12" ht="18" customHeight="1" x14ac:dyDescent="0.2">
      <c r="A2865" s="12" t="s">
        <v>62</v>
      </c>
      <c r="B2865" s="12">
        <v>2024</v>
      </c>
      <c r="C2865" s="12" t="s">
        <v>3</v>
      </c>
      <c r="D2865" s="12" t="s">
        <v>65</v>
      </c>
      <c r="E2865" s="12" t="s">
        <v>54</v>
      </c>
      <c r="F2865" s="12" t="s">
        <v>55</v>
      </c>
      <c r="G2865" s="12" t="s">
        <v>56</v>
      </c>
      <c r="H2865" s="12" t="s">
        <v>57</v>
      </c>
      <c r="I2865" s="12" t="s">
        <v>58</v>
      </c>
      <c r="J2865" s="12">
        <v>366</v>
      </c>
      <c r="K2865" s="12">
        <v>523.38</v>
      </c>
      <c r="L2865" s="10"/>
    </row>
    <row r="2866" spans="1:12" ht="18" customHeight="1" x14ac:dyDescent="0.2">
      <c r="A2866" s="12" t="s">
        <v>62</v>
      </c>
      <c r="B2866" s="12">
        <v>2024</v>
      </c>
      <c r="C2866" s="12" t="s">
        <v>3</v>
      </c>
      <c r="D2866" s="12" t="s">
        <v>65</v>
      </c>
      <c r="E2866" s="12" t="s">
        <v>54</v>
      </c>
      <c r="F2866" s="12" t="s">
        <v>55</v>
      </c>
      <c r="G2866" s="12" t="s">
        <v>56</v>
      </c>
      <c r="H2866" s="12" t="s">
        <v>57</v>
      </c>
      <c r="I2866" s="12" t="s">
        <v>58</v>
      </c>
      <c r="J2866" s="12">
        <v>147</v>
      </c>
      <c r="K2866" s="12">
        <v>210.21</v>
      </c>
      <c r="L2866" s="10"/>
    </row>
    <row r="2867" spans="1:12" ht="18" customHeight="1" x14ac:dyDescent="0.2">
      <c r="A2867" s="12" t="s">
        <v>62</v>
      </c>
      <c r="B2867" s="12">
        <v>2024</v>
      </c>
      <c r="C2867" s="12" t="s">
        <v>3</v>
      </c>
      <c r="D2867" s="12" t="s">
        <v>65</v>
      </c>
      <c r="E2867" s="12" t="s">
        <v>54</v>
      </c>
      <c r="F2867" s="12" t="s">
        <v>55</v>
      </c>
      <c r="G2867" s="12" t="s">
        <v>56</v>
      </c>
      <c r="H2867" s="12" t="s">
        <v>57</v>
      </c>
      <c r="I2867" s="12" t="s">
        <v>58</v>
      </c>
      <c r="J2867" s="12">
        <v>760</v>
      </c>
      <c r="K2867" s="12">
        <v>1086.8</v>
      </c>
      <c r="L2867" s="10"/>
    </row>
    <row r="2868" spans="1:12" ht="18" customHeight="1" x14ac:dyDescent="0.2">
      <c r="A2868" s="12" t="s">
        <v>52</v>
      </c>
      <c r="B2868" s="12">
        <v>2024</v>
      </c>
      <c r="C2868" s="12" t="s">
        <v>3</v>
      </c>
      <c r="D2868" s="12" t="s">
        <v>65</v>
      </c>
      <c r="E2868" s="12" t="s">
        <v>54</v>
      </c>
      <c r="F2868" s="12" t="s">
        <v>55</v>
      </c>
      <c r="G2868" s="12" t="s">
        <v>56</v>
      </c>
      <c r="H2868" s="12" t="s">
        <v>57</v>
      </c>
      <c r="I2868" s="12" t="s">
        <v>58</v>
      </c>
      <c r="J2868" s="12">
        <v>846</v>
      </c>
      <c r="K2868" s="12">
        <v>1209.78</v>
      </c>
      <c r="L2868" s="10"/>
    </row>
    <row r="2869" spans="1:12" ht="18" customHeight="1" x14ac:dyDescent="0.2">
      <c r="A2869" s="12" t="s">
        <v>61</v>
      </c>
      <c r="B2869" s="12">
        <v>2024</v>
      </c>
      <c r="C2869" s="12" t="s">
        <v>3</v>
      </c>
      <c r="D2869" s="12" t="s">
        <v>65</v>
      </c>
      <c r="E2869" s="12" t="s">
        <v>54</v>
      </c>
      <c r="F2869" s="12" t="s">
        <v>55</v>
      </c>
      <c r="G2869" s="12" t="s">
        <v>56</v>
      </c>
      <c r="H2869" s="12" t="s">
        <v>57</v>
      </c>
      <c r="I2869" s="12" t="s">
        <v>58</v>
      </c>
      <c r="J2869" s="12">
        <v>149</v>
      </c>
      <c r="K2869" s="12">
        <v>213.07</v>
      </c>
      <c r="L2869" s="10"/>
    </row>
    <row r="2870" spans="1:12" ht="18" customHeight="1" x14ac:dyDescent="0.2">
      <c r="A2870" s="12" t="s">
        <v>59</v>
      </c>
      <c r="B2870" s="12">
        <v>2024</v>
      </c>
      <c r="C2870" s="12" t="s">
        <v>3</v>
      </c>
      <c r="D2870" s="12" t="s">
        <v>65</v>
      </c>
      <c r="E2870" s="12" t="s">
        <v>54</v>
      </c>
      <c r="F2870" s="12" t="s">
        <v>55</v>
      </c>
      <c r="G2870" s="12" t="s">
        <v>56</v>
      </c>
      <c r="H2870" s="12" t="s">
        <v>57</v>
      </c>
      <c r="I2870" s="12" t="s">
        <v>58</v>
      </c>
      <c r="J2870" s="12">
        <v>365</v>
      </c>
      <c r="K2870" s="12">
        <v>521.95000000000005</v>
      </c>
      <c r="L2870" s="10"/>
    </row>
    <row r="2871" spans="1:12" ht="18" customHeight="1" x14ac:dyDescent="0.2">
      <c r="A2871" s="12" t="s">
        <v>52</v>
      </c>
      <c r="B2871" s="12">
        <v>2024</v>
      </c>
      <c r="C2871" s="12" t="s">
        <v>7</v>
      </c>
      <c r="D2871" s="12" t="s">
        <v>65</v>
      </c>
      <c r="E2871" s="12" t="s">
        <v>54</v>
      </c>
      <c r="F2871" s="12" t="s">
        <v>55</v>
      </c>
      <c r="G2871" s="12" t="s">
        <v>56</v>
      </c>
      <c r="H2871" s="12" t="s">
        <v>57</v>
      </c>
      <c r="I2871" s="12" t="s">
        <v>58</v>
      </c>
      <c r="J2871" s="12">
        <v>128</v>
      </c>
      <c r="K2871" s="12">
        <v>183.04</v>
      </c>
      <c r="L2871" s="10"/>
    </row>
    <row r="2872" spans="1:12" ht="18" customHeight="1" x14ac:dyDescent="0.2">
      <c r="A2872" s="12" t="s">
        <v>52</v>
      </c>
      <c r="B2872" s="12">
        <v>2024</v>
      </c>
      <c r="C2872" s="12" t="s">
        <v>7</v>
      </c>
      <c r="D2872" s="12" t="s">
        <v>65</v>
      </c>
      <c r="E2872" s="12" t="s">
        <v>54</v>
      </c>
      <c r="F2872" s="12" t="s">
        <v>55</v>
      </c>
      <c r="G2872" s="12" t="s">
        <v>56</v>
      </c>
      <c r="H2872" s="12" t="s">
        <v>57</v>
      </c>
      <c r="I2872" s="12" t="s">
        <v>58</v>
      </c>
      <c r="J2872" s="12">
        <v>344</v>
      </c>
      <c r="K2872" s="12">
        <v>491.91999999999996</v>
      </c>
      <c r="L2872" s="10"/>
    </row>
    <row r="2873" spans="1:12" ht="18" customHeight="1" x14ac:dyDescent="0.2">
      <c r="A2873" s="12" t="s">
        <v>52</v>
      </c>
      <c r="B2873" s="12">
        <v>2024</v>
      </c>
      <c r="C2873" s="12" t="s">
        <v>7</v>
      </c>
      <c r="D2873" s="12" t="s">
        <v>65</v>
      </c>
      <c r="E2873" s="12" t="s">
        <v>54</v>
      </c>
      <c r="F2873" s="12" t="s">
        <v>55</v>
      </c>
      <c r="G2873" s="12" t="s">
        <v>56</v>
      </c>
      <c r="H2873" s="12" t="s">
        <v>57</v>
      </c>
      <c r="I2873" s="12" t="s">
        <v>58</v>
      </c>
      <c r="J2873" s="12">
        <v>370</v>
      </c>
      <c r="K2873" s="12">
        <v>526.24</v>
      </c>
      <c r="L2873" s="10"/>
    </row>
    <row r="2874" spans="1:12" ht="18" customHeight="1" x14ac:dyDescent="0.2">
      <c r="A2874" s="12" t="s">
        <v>52</v>
      </c>
      <c r="B2874" s="12">
        <v>2024</v>
      </c>
      <c r="C2874" s="12" t="s">
        <v>7</v>
      </c>
      <c r="D2874" s="12" t="s">
        <v>65</v>
      </c>
      <c r="E2874" s="12" t="s">
        <v>54</v>
      </c>
      <c r="F2874" s="12" t="s">
        <v>55</v>
      </c>
      <c r="G2874" s="12" t="s">
        <v>56</v>
      </c>
      <c r="H2874" s="12" t="s">
        <v>57</v>
      </c>
      <c r="I2874" s="12" t="s">
        <v>58</v>
      </c>
      <c r="J2874" s="12">
        <v>346</v>
      </c>
      <c r="K2874" s="12">
        <v>526.24</v>
      </c>
      <c r="L2874" s="10"/>
    </row>
    <row r="2875" spans="1:12" ht="18" customHeight="1" x14ac:dyDescent="0.2">
      <c r="A2875" s="12" t="s">
        <v>59</v>
      </c>
      <c r="B2875" s="12">
        <v>2024</v>
      </c>
      <c r="C2875" s="12" t="s">
        <v>7</v>
      </c>
      <c r="D2875" s="12" t="s">
        <v>65</v>
      </c>
      <c r="E2875" s="12" t="s">
        <v>54</v>
      </c>
      <c r="F2875" s="12" t="s">
        <v>55</v>
      </c>
      <c r="G2875" s="12" t="s">
        <v>56</v>
      </c>
      <c r="H2875" s="12" t="s">
        <v>57</v>
      </c>
      <c r="I2875" s="12" t="s">
        <v>58</v>
      </c>
      <c r="J2875" s="12">
        <v>982</v>
      </c>
      <c r="K2875" s="12">
        <v>1404.26</v>
      </c>
      <c r="L2875" s="10"/>
    </row>
    <row r="2876" spans="1:12" ht="18" customHeight="1" x14ac:dyDescent="0.2">
      <c r="A2876" s="12" t="s">
        <v>52</v>
      </c>
      <c r="B2876" s="12">
        <v>2024</v>
      </c>
      <c r="C2876" s="12" t="s">
        <v>7</v>
      </c>
      <c r="D2876" s="12" t="s">
        <v>65</v>
      </c>
      <c r="E2876" s="12" t="s">
        <v>54</v>
      </c>
      <c r="F2876" s="12" t="s">
        <v>55</v>
      </c>
      <c r="G2876" s="12" t="s">
        <v>56</v>
      </c>
      <c r="H2876" s="12" t="s">
        <v>57</v>
      </c>
      <c r="I2876" s="12" t="s">
        <v>58</v>
      </c>
      <c r="J2876" s="12">
        <v>342</v>
      </c>
      <c r="K2876" s="12">
        <v>489.06</v>
      </c>
      <c r="L2876" s="10"/>
    </row>
    <row r="2877" spans="1:12" ht="18" customHeight="1" x14ac:dyDescent="0.2">
      <c r="A2877" s="12" t="s">
        <v>52</v>
      </c>
      <c r="B2877" s="12">
        <v>2024</v>
      </c>
      <c r="C2877" s="12" t="s">
        <v>7</v>
      </c>
      <c r="D2877" s="12" t="s">
        <v>65</v>
      </c>
      <c r="E2877" s="12" t="s">
        <v>54</v>
      </c>
      <c r="F2877" s="12" t="s">
        <v>55</v>
      </c>
      <c r="G2877" s="12" t="s">
        <v>56</v>
      </c>
      <c r="H2877" s="12" t="s">
        <v>57</v>
      </c>
      <c r="I2877" s="12" t="s">
        <v>58</v>
      </c>
      <c r="J2877" s="12">
        <v>369</v>
      </c>
      <c r="K2877" s="12">
        <v>527.66999999999996</v>
      </c>
      <c r="L2877" s="10"/>
    </row>
    <row r="2878" spans="1:12" ht="18" customHeight="1" x14ac:dyDescent="0.2">
      <c r="A2878" s="12" t="s">
        <v>59</v>
      </c>
      <c r="B2878" s="12">
        <v>2024</v>
      </c>
      <c r="C2878" s="12" t="s">
        <v>7</v>
      </c>
      <c r="D2878" s="12" t="s">
        <v>65</v>
      </c>
      <c r="E2878" s="12" t="s">
        <v>54</v>
      </c>
      <c r="F2878" s="12" t="s">
        <v>55</v>
      </c>
      <c r="G2878" s="12" t="s">
        <v>56</v>
      </c>
      <c r="H2878" s="12" t="s">
        <v>57</v>
      </c>
      <c r="I2878" s="12" t="s">
        <v>58</v>
      </c>
      <c r="J2878" s="12">
        <v>345</v>
      </c>
      <c r="K2878" s="12">
        <v>493.35</v>
      </c>
      <c r="L2878" s="10"/>
    </row>
    <row r="2879" spans="1:12" ht="18" customHeight="1" x14ac:dyDescent="0.2">
      <c r="A2879" s="12" t="s">
        <v>52</v>
      </c>
      <c r="B2879" s="12">
        <v>2024</v>
      </c>
      <c r="C2879" s="12" t="s">
        <v>7</v>
      </c>
      <c r="D2879" s="12" t="s">
        <v>65</v>
      </c>
      <c r="E2879" s="12" t="s">
        <v>54</v>
      </c>
      <c r="F2879" s="12" t="s">
        <v>55</v>
      </c>
      <c r="G2879" s="12" t="s">
        <v>56</v>
      </c>
      <c r="H2879" s="12" t="s">
        <v>57</v>
      </c>
      <c r="I2879" s="12" t="s">
        <v>58</v>
      </c>
      <c r="J2879" s="12">
        <v>763</v>
      </c>
      <c r="K2879" s="12">
        <v>1091.0899999999999</v>
      </c>
      <c r="L2879" s="10"/>
    </row>
    <row r="2880" spans="1:12" ht="18" customHeight="1" x14ac:dyDescent="0.2">
      <c r="A2880" s="12" t="s">
        <v>52</v>
      </c>
      <c r="B2880" s="12">
        <v>2024</v>
      </c>
      <c r="C2880" s="12" t="s">
        <v>7</v>
      </c>
      <c r="D2880" s="12" t="s">
        <v>65</v>
      </c>
      <c r="E2880" s="12" t="s">
        <v>54</v>
      </c>
      <c r="F2880" s="12" t="s">
        <v>55</v>
      </c>
      <c r="G2880" s="12" t="s">
        <v>56</v>
      </c>
      <c r="H2880" s="12" t="s">
        <v>57</v>
      </c>
      <c r="I2880" s="12" t="s">
        <v>58</v>
      </c>
      <c r="J2880" s="12">
        <v>850</v>
      </c>
      <c r="K2880" s="12">
        <v>1215.5</v>
      </c>
      <c r="L2880" s="10"/>
    </row>
    <row r="2881" spans="1:12" ht="18" customHeight="1" x14ac:dyDescent="0.2">
      <c r="A2881" s="12" t="s">
        <v>52</v>
      </c>
      <c r="B2881" s="12">
        <v>2024</v>
      </c>
      <c r="C2881" s="12" t="s">
        <v>7</v>
      </c>
      <c r="D2881" s="12" t="s">
        <v>65</v>
      </c>
      <c r="E2881" s="12" t="s">
        <v>54</v>
      </c>
      <c r="F2881" s="12" t="s">
        <v>55</v>
      </c>
      <c r="G2881" s="12" t="s">
        <v>56</v>
      </c>
      <c r="H2881" s="12" t="s">
        <v>57</v>
      </c>
      <c r="I2881" s="12" t="s">
        <v>58</v>
      </c>
      <c r="J2881" s="12">
        <v>371</v>
      </c>
      <c r="K2881" s="12">
        <v>530.53</v>
      </c>
      <c r="L2881" s="10"/>
    </row>
    <row r="2882" spans="1:12" ht="18" customHeight="1" x14ac:dyDescent="0.2">
      <c r="A2882" s="12" t="s">
        <v>52</v>
      </c>
      <c r="B2882" s="12">
        <v>2024</v>
      </c>
      <c r="C2882" s="12" t="s">
        <v>7</v>
      </c>
      <c r="D2882" s="12" t="s">
        <v>65</v>
      </c>
      <c r="E2882" s="12" t="s">
        <v>54</v>
      </c>
      <c r="F2882" s="12" t="s">
        <v>55</v>
      </c>
      <c r="G2882" s="12" t="s">
        <v>56</v>
      </c>
      <c r="H2882" s="12" t="s">
        <v>57</v>
      </c>
      <c r="I2882" s="12" t="s">
        <v>58</v>
      </c>
      <c r="J2882" s="12">
        <v>347</v>
      </c>
      <c r="K2882" s="12">
        <v>496.21000000000004</v>
      </c>
      <c r="L2882" s="10"/>
    </row>
    <row r="2883" spans="1:12" ht="18" customHeight="1" x14ac:dyDescent="0.2">
      <c r="A2883" s="12" t="s">
        <v>52</v>
      </c>
      <c r="B2883" s="12">
        <v>2024</v>
      </c>
      <c r="C2883" s="12" t="s">
        <v>11</v>
      </c>
      <c r="D2883" s="12" t="s">
        <v>65</v>
      </c>
      <c r="E2883" s="12" t="s">
        <v>54</v>
      </c>
      <c r="F2883" s="12" t="s">
        <v>55</v>
      </c>
      <c r="G2883" s="12" t="s">
        <v>56</v>
      </c>
      <c r="H2883" s="12" t="s">
        <v>57</v>
      </c>
      <c r="I2883" s="12" t="s">
        <v>58</v>
      </c>
      <c r="J2883" s="12">
        <v>350</v>
      </c>
      <c r="K2883" s="12">
        <v>500.5</v>
      </c>
      <c r="L2883" s="10"/>
    </row>
    <row r="2884" spans="1:12" ht="18" customHeight="1" x14ac:dyDescent="0.2">
      <c r="A2884" s="12" t="s">
        <v>61</v>
      </c>
      <c r="B2884" s="12">
        <v>2024</v>
      </c>
      <c r="C2884" s="12" t="s">
        <v>11</v>
      </c>
      <c r="D2884" s="12" t="s">
        <v>65</v>
      </c>
      <c r="E2884" s="12" t="s">
        <v>54</v>
      </c>
      <c r="F2884" s="12" t="s">
        <v>55</v>
      </c>
      <c r="G2884" s="12" t="s">
        <v>56</v>
      </c>
      <c r="H2884" s="12" t="s">
        <v>57</v>
      </c>
      <c r="I2884" s="12" t="s">
        <v>58</v>
      </c>
      <c r="J2884" s="12">
        <v>352</v>
      </c>
      <c r="K2884" s="12">
        <v>526.24</v>
      </c>
      <c r="L2884" s="10"/>
    </row>
    <row r="2885" spans="1:12" ht="18" customHeight="1" x14ac:dyDescent="0.2">
      <c r="A2885" s="12" t="s">
        <v>59</v>
      </c>
      <c r="B2885" s="12">
        <v>2024</v>
      </c>
      <c r="C2885" s="12" t="s">
        <v>11</v>
      </c>
      <c r="D2885" s="12" t="s">
        <v>65</v>
      </c>
      <c r="E2885" s="12" t="s">
        <v>54</v>
      </c>
      <c r="F2885" s="12" t="s">
        <v>55</v>
      </c>
      <c r="G2885" s="12" t="s">
        <v>56</v>
      </c>
      <c r="H2885" s="12" t="s">
        <v>57</v>
      </c>
      <c r="I2885" s="12" t="s">
        <v>58</v>
      </c>
      <c r="J2885" s="12">
        <v>322</v>
      </c>
      <c r="K2885" s="12">
        <v>526.24</v>
      </c>
      <c r="L2885" s="10"/>
    </row>
    <row r="2886" spans="1:12" ht="18" customHeight="1" x14ac:dyDescent="0.2">
      <c r="A2886" s="12" t="s">
        <v>59</v>
      </c>
      <c r="B2886" s="12">
        <v>2024</v>
      </c>
      <c r="C2886" s="12" t="s">
        <v>11</v>
      </c>
      <c r="D2886" s="12" t="s">
        <v>65</v>
      </c>
      <c r="E2886" s="12" t="s">
        <v>54</v>
      </c>
      <c r="F2886" s="12" t="s">
        <v>55</v>
      </c>
      <c r="G2886" s="12" t="s">
        <v>56</v>
      </c>
      <c r="H2886" s="12" t="s">
        <v>57</v>
      </c>
      <c r="I2886" s="12" t="s">
        <v>58</v>
      </c>
      <c r="J2886" s="12">
        <v>986</v>
      </c>
      <c r="K2886" s="12">
        <v>1409.98</v>
      </c>
      <c r="L2886" s="10"/>
    </row>
    <row r="2887" spans="1:12" ht="18" customHeight="1" x14ac:dyDescent="0.2">
      <c r="A2887" s="12" t="s">
        <v>52</v>
      </c>
      <c r="B2887" s="12">
        <v>2024</v>
      </c>
      <c r="C2887" s="12" t="s">
        <v>11</v>
      </c>
      <c r="D2887" s="12" t="s">
        <v>65</v>
      </c>
      <c r="E2887" s="12" t="s">
        <v>54</v>
      </c>
      <c r="F2887" s="12" t="s">
        <v>55</v>
      </c>
      <c r="G2887" s="12" t="s">
        <v>56</v>
      </c>
      <c r="H2887" s="12" t="s">
        <v>57</v>
      </c>
      <c r="I2887" s="12" t="s">
        <v>58</v>
      </c>
      <c r="J2887" s="12">
        <v>324</v>
      </c>
      <c r="K2887" s="12">
        <v>463.32</v>
      </c>
      <c r="L2887" s="10"/>
    </row>
    <row r="2888" spans="1:12" ht="18" customHeight="1" x14ac:dyDescent="0.2">
      <c r="A2888" s="12" t="s">
        <v>52</v>
      </c>
      <c r="B2888" s="12">
        <v>2024</v>
      </c>
      <c r="C2888" s="12" t="s">
        <v>11</v>
      </c>
      <c r="D2888" s="12" t="s">
        <v>65</v>
      </c>
      <c r="E2888" s="12" t="s">
        <v>54</v>
      </c>
      <c r="F2888" s="12" t="s">
        <v>55</v>
      </c>
      <c r="G2888" s="12" t="s">
        <v>56</v>
      </c>
      <c r="H2888" s="12" t="s">
        <v>57</v>
      </c>
      <c r="I2888" s="12" t="s">
        <v>58</v>
      </c>
      <c r="J2888" s="12">
        <v>351</v>
      </c>
      <c r="K2888" s="12">
        <v>501.93</v>
      </c>
      <c r="L2888" s="10"/>
    </row>
    <row r="2889" spans="1:12" ht="18" customHeight="1" x14ac:dyDescent="0.2">
      <c r="A2889" s="12" t="s">
        <v>59</v>
      </c>
      <c r="B2889" s="12">
        <v>2024</v>
      </c>
      <c r="C2889" s="12" t="s">
        <v>11</v>
      </c>
      <c r="D2889" s="12" t="s">
        <v>65</v>
      </c>
      <c r="E2889" s="12" t="s">
        <v>54</v>
      </c>
      <c r="F2889" s="12" t="s">
        <v>55</v>
      </c>
      <c r="G2889" s="12" t="s">
        <v>56</v>
      </c>
      <c r="H2889" s="12" t="s">
        <v>57</v>
      </c>
      <c r="I2889" s="12" t="s">
        <v>58</v>
      </c>
      <c r="J2889" s="12">
        <v>321</v>
      </c>
      <c r="K2889" s="12">
        <v>459.03</v>
      </c>
      <c r="L2889" s="10"/>
    </row>
    <row r="2890" spans="1:12" ht="18" customHeight="1" x14ac:dyDescent="0.2">
      <c r="A2890" s="12" t="s">
        <v>59</v>
      </c>
      <c r="B2890" s="12">
        <v>2024</v>
      </c>
      <c r="C2890" s="12" t="s">
        <v>11</v>
      </c>
      <c r="D2890" s="12" t="s">
        <v>65</v>
      </c>
      <c r="E2890" s="12" t="s">
        <v>54</v>
      </c>
      <c r="F2890" s="12" t="s">
        <v>55</v>
      </c>
      <c r="G2890" s="12" t="s">
        <v>56</v>
      </c>
      <c r="H2890" s="12" t="s">
        <v>57</v>
      </c>
      <c r="I2890" s="12" t="s">
        <v>58</v>
      </c>
      <c r="J2890" s="12">
        <v>767</v>
      </c>
      <c r="K2890" s="12">
        <v>1096.81</v>
      </c>
      <c r="L2890" s="10"/>
    </row>
    <row r="2891" spans="1:12" ht="18" customHeight="1" x14ac:dyDescent="0.2">
      <c r="A2891" s="12" t="s">
        <v>61</v>
      </c>
      <c r="B2891" s="12">
        <v>2024</v>
      </c>
      <c r="C2891" s="12" t="s">
        <v>11</v>
      </c>
      <c r="D2891" s="12" t="s">
        <v>65</v>
      </c>
      <c r="E2891" s="12" t="s">
        <v>54</v>
      </c>
      <c r="F2891" s="12" t="s">
        <v>55</v>
      </c>
      <c r="G2891" s="12" t="s">
        <v>56</v>
      </c>
      <c r="H2891" s="12" t="s">
        <v>57</v>
      </c>
      <c r="I2891" s="12" t="s">
        <v>58</v>
      </c>
      <c r="J2891" s="12">
        <v>853</v>
      </c>
      <c r="K2891" s="12">
        <v>1219.79</v>
      </c>
      <c r="L2891" s="10"/>
    </row>
    <row r="2892" spans="1:12" ht="18" customHeight="1" x14ac:dyDescent="0.2">
      <c r="A2892" s="12" t="s">
        <v>52</v>
      </c>
      <c r="B2892" s="12">
        <v>2024</v>
      </c>
      <c r="C2892" s="12" t="s">
        <v>11</v>
      </c>
      <c r="D2892" s="12" t="s">
        <v>65</v>
      </c>
      <c r="E2892" s="12" t="s">
        <v>54</v>
      </c>
      <c r="F2892" s="12" t="s">
        <v>55</v>
      </c>
      <c r="G2892" s="12" t="s">
        <v>56</v>
      </c>
      <c r="H2892" s="12" t="s">
        <v>57</v>
      </c>
      <c r="I2892" s="12" t="s">
        <v>58</v>
      </c>
      <c r="J2892" s="12">
        <v>323</v>
      </c>
      <c r="K2892" s="12">
        <v>461.89</v>
      </c>
      <c r="L2892" s="10"/>
    </row>
    <row r="2893" spans="1:12" ht="18" customHeight="1" x14ac:dyDescent="0.2">
      <c r="A2893" s="12" t="s">
        <v>61</v>
      </c>
      <c r="B2893" s="12">
        <v>2024</v>
      </c>
      <c r="C2893" s="12" t="s">
        <v>1</v>
      </c>
      <c r="D2893" s="12" t="s">
        <v>65</v>
      </c>
      <c r="E2893" s="12" t="s">
        <v>54</v>
      </c>
      <c r="F2893" s="12" t="s">
        <v>55</v>
      </c>
      <c r="G2893" s="12" t="s">
        <v>56</v>
      </c>
      <c r="H2893" s="12" t="s">
        <v>57</v>
      </c>
      <c r="I2893" s="12" t="s">
        <v>58</v>
      </c>
      <c r="J2893" s="12">
        <v>158</v>
      </c>
      <c r="K2893" s="12">
        <v>225.94</v>
      </c>
      <c r="L2893" s="10"/>
    </row>
    <row r="2894" spans="1:12" ht="18" customHeight="1" x14ac:dyDescent="0.2">
      <c r="A2894" s="12" t="s">
        <v>52</v>
      </c>
      <c r="B2894" s="12">
        <v>2024</v>
      </c>
      <c r="C2894" s="12" t="s">
        <v>1</v>
      </c>
      <c r="D2894" s="12" t="s">
        <v>65</v>
      </c>
      <c r="E2894" s="12" t="s">
        <v>54</v>
      </c>
      <c r="F2894" s="12" t="s">
        <v>55</v>
      </c>
      <c r="G2894" s="12" t="s">
        <v>56</v>
      </c>
      <c r="H2894" s="12" t="s">
        <v>57</v>
      </c>
      <c r="I2894" s="12" t="s">
        <v>58</v>
      </c>
      <c r="J2894" s="12">
        <v>128</v>
      </c>
      <c r="K2894" s="12">
        <v>183.04</v>
      </c>
      <c r="L2894" s="10"/>
    </row>
    <row r="2895" spans="1:12" ht="18" customHeight="1" x14ac:dyDescent="0.2">
      <c r="A2895" s="12" t="s">
        <v>61</v>
      </c>
      <c r="B2895" s="12">
        <v>2024</v>
      </c>
      <c r="C2895" s="12" t="s">
        <v>1</v>
      </c>
      <c r="D2895" s="12" t="s">
        <v>65</v>
      </c>
      <c r="E2895" s="12" t="s">
        <v>54</v>
      </c>
      <c r="F2895" s="12" t="s">
        <v>55</v>
      </c>
      <c r="G2895" s="12" t="s">
        <v>56</v>
      </c>
      <c r="H2895" s="12" t="s">
        <v>57</v>
      </c>
      <c r="I2895" s="12" t="s">
        <v>58</v>
      </c>
      <c r="J2895" s="12">
        <v>160</v>
      </c>
      <c r="K2895" s="12">
        <v>526.24</v>
      </c>
      <c r="L2895" s="10"/>
    </row>
    <row r="2896" spans="1:12" ht="18" customHeight="1" x14ac:dyDescent="0.2">
      <c r="A2896" s="12" t="s">
        <v>59</v>
      </c>
      <c r="B2896" s="12">
        <v>2024</v>
      </c>
      <c r="C2896" s="12" t="s">
        <v>1</v>
      </c>
      <c r="D2896" s="12" t="s">
        <v>65</v>
      </c>
      <c r="E2896" s="12" t="s">
        <v>54</v>
      </c>
      <c r="F2896" s="12" t="s">
        <v>55</v>
      </c>
      <c r="G2896" s="12" t="s">
        <v>56</v>
      </c>
      <c r="H2896" s="12" t="s">
        <v>57</v>
      </c>
      <c r="I2896" s="12" t="s">
        <v>58</v>
      </c>
      <c r="J2896" s="12">
        <v>130</v>
      </c>
      <c r="K2896" s="12">
        <v>526.24</v>
      </c>
      <c r="L2896" s="10"/>
    </row>
    <row r="2897" spans="1:12" ht="18" customHeight="1" x14ac:dyDescent="0.2">
      <c r="A2897" s="12" t="s">
        <v>59</v>
      </c>
      <c r="B2897" s="12">
        <v>2024</v>
      </c>
      <c r="C2897" s="12" t="s">
        <v>1</v>
      </c>
      <c r="D2897" s="12" t="s">
        <v>65</v>
      </c>
      <c r="E2897" s="12" t="s">
        <v>54</v>
      </c>
      <c r="F2897" s="12" t="s">
        <v>55</v>
      </c>
      <c r="G2897" s="12" t="s">
        <v>56</v>
      </c>
      <c r="H2897" s="12" t="s">
        <v>57</v>
      </c>
      <c r="I2897" s="12" t="s">
        <v>58</v>
      </c>
      <c r="J2897" s="12">
        <v>977</v>
      </c>
      <c r="K2897" s="12">
        <v>1397.1100000000001</v>
      </c>
      <c r="L2897" s="10"/>
    </row>
    <row r="2898" spans="1:12" ht="18" customHeight="1" x14ac:dyDescent="0.2">
      <c r="A2898" s="12" t="s">
        <v>52</v>
      </c>
      <c r="B2898" s="12">
        <v>2024</v>
      </c>
      <c r="C2898" s="12" t="s">
        <v>1</v>
      </c>
      <c r="D2898" s="12" t="s">
        <v>65</v>
      </c>
      <c r="E2898" s="12" t="s">
        <v>54</v>
      </c>
      <c r="F2898" s="12" t="s">
        <v>55</v>
      </c>
      <c r="G2898" s="12" t="s">
        <v>56</v>
      </c>
      <c r="H2898" s="12" t="s">
        <v>57</v>
      </c>
      <c r="I2898" s="12" t="s">
        <v>58</v>
      </c>
      <c r="J2898" s="12">
        <v>132</v>
      </c>
      <c r="K2898" s="12">
        <v>188.76</v>
      </c>
      <c r="L2898" s="10"/>
    </row>
    <row r="2899" spans="1:12" ht="18" customHeight="1" x14ac:dyDescent="0.2">
      <c r="A2899" s="12" t="s">
        <v>52</v>
      </c>
      <c r="B2899" s="12">
        <v>2024</v>
      </c>
      <c r="C2899" s="12" t="s">
        <v>1</v>
      </c>
      <c r="D2899" s="12" t="s">
        <v>65</v>
      </c>
      <c r="E2899" s="12" t="s">
        <v>54</v>
      </c>
      <c r="F2899" s="12" t="s">
        <v>55</v>
      </c>
      <c r="G2899" s="12" t="s">
        <v>56</v>
      </c>
      <c r="H2899" s="12" t="s">
        <v>57</v>
      </c>
      <c r="I2899" s="12" t="s">
        <v>58</v>
      </c>
      <c r="J2899" s="12">
        <v>159</v>
      </c>
      <c r="K2899" s="12">
        <v>227.37</v>
      </c>
      <c r="L2899" s="10"/>
    </row>
    <row r="2900" spans="1:12" ht="18" customHeight="1" x14ac:dyDescent="0.2">
      <c r="A2900" s="12" t="s">
        <v>59</v>
      </c>
      <c r="B2900" s="12">
        <v>2024</v>
      </c>
      <c r="C2900" s="12" t="s">
        <v>1</v>
      </c>
      <c r="D2900" s="12" t="s">
        <v>65</v>
      </c>
      <c r="E2900" s="12" t="s">
        <v>54</v>
      </c>
      <c r="F2900" s="12" t="s">
        <v>55</v>
      </c>
      <c r="G2900" s="12" t="s">
        <v>56</v>
      </c>
      <c r="H2900" s="12" t="s">
        <v>57</v>
      </c>
      <c r="I2900" s="12" t="s">
        <v>58</v>
      </c>
      <c r="J2900" s="12">
        <v>129</v>
      </c>
      <c r="K2900" s="12">
        <v>184.47</v>
      </c>
      <c r="L2900" s="10"/>
    </row>
    <row r="2901" spans="1:12" ht="18" customHeight="1" x14ac:dyDescent="0.2">
      <c r="A2901" s="12" t="s">
        <v>59</v>
      </c>
      <c r="B2901" s="12">
        <v>2024</v>
      </c>
      <c r="C2901" s="12" t="s">
        <v>1</v>
      </c>
      <c r="D2901" s="12" t="s">
        <v>65</v>
      </c>
      <c r="E2901" s="12" t="s">
        <v>54</v>
      </c>
      <c r="F2901" s="12" t="s">
        <v>55</v>
      </c>
      <c r="G2901" s="12" t="s">
        <v>56</v>
      </c>
      <c r="H2901" s="12" t="s">
        <v>57</v>
      </c>
      <c r="I2901" s="12" t="s">
        <v>58</v>
      </c>
      <c r="J2901" s="12">
        <v>758</v>
      </c>
      <c r="K2901" s="12">
        <v>1083.94</v>
      </c>
      <c r="L2901" s="10"/>
    </row>
    <row r="2902" spans="1:12" ht="18" customHeight="1" x14ac:dyDescent="0.2">
      <c r="A2902" s="12" t="s">
        <v>61</v>
      </c>
      <c r="B2902" s="12">
        <v>2024</v>
      </c>
      <c r="C2902" s="12" t="s">
        <v>1</v>
      </c>
      <c r="D2902" s="12" t="s">
        <v>65</v>
      </c>
      <c r="E2902" s="12" t="s">
        <v>54</v>
      </c>
      <c r="F2902" s="12" t="s">
        <v>55</v>
      </c>
      <c r="G2902" s="12" t="s">
        <v>56</v>
      </c>
      <c r="H2902" s="12" t="s">
        <v>57</v>
      </c>
      <c r="I2902" s="12" t="s">
        <v>58</v>
      </c>
      <c r="J2902" s="12">
        <v>844</v>
      </c>
      <c r="K2902" s="12">
        <v>1206.92</v>
      </c>
      <c r="L2902" s="10"/>
    </row>
    <row r="2903" spans="1:12" ht="18" customHeight="1" x14ac:dyDescent="0.2">
      <c r="A2903" s="12" t="s">
        <v>52</v>
      </c>
      <c r="B2903" s="12">
        <v>2024</v>
      </c>
      <c r="C2903" s="12" t="s">
        <v>1</v>
      </c>
      <c r="D2903" s="12" t="s">
        <v>65</v>
      </c>
      <c r="E2903" s="12" t="s">
        <v>54</v>
      </c>
      <c r="F2903" s="12" t="s">
        <v>55</v>
      </c>
      <c r="G2903" s="12" t="s">
        <v>56</v>
      </c>
      <c r="H2903" s="12" t="s">
        <v>57</v>
      </c>
      <c r="I2903" s="12" t="s">
        <v>58</v>
      </c>
      <c r="J2903" s="12">
        <v>155</v>
      </c>
      <c r="K2903" s="12">
        <v>221.65</v>
      </c>
      <c r="L2903" s="10"/>
    </row>
    <row r="2904" spans="1:12" ht="18" customHeight="1" x14ac:dyDescent="0.2">
      <c r="A2904" s="12" t="s">
        <v>61</v>
      </c>
      <c r="B2904" s="12">
        <v>2024</v>
      </c>
      <c r="C2904" s="12" t="s">
        <v>1</v>
      </c>
      <c r="D2904" s="12" t="s">
        <v>65</v>
      </c>
      <c r="E2904" s="12" t="s">
        <v>54</v>
      </c>
      <c r="F2904" s="12" t="s">
        <v>55</v>
      </c>
      <c r="G2904" s="12" t="s">
        <v>56</v>
      </c>
      <c r="H2904" s="12" t="s">
        <v>57</v>
      </c>
      <c r="I2904" s="12" t="s">
        <v>58</v>
      </c>
      <c r="J2904" s="12">
        <v>131</v>
      </c>
      <c r="K2904" s="12">
        <v>187.32999999999998</v>
      </c>
      <c r="L2904" s="10"/>
    </row>
    <row r="2905" spans="1:12" ht="18" customHeight="1" x14ac:dyDescent="0.2">
      <c r="A2905" s="12" t="s">
        <v>52</v>
      </c>
      <c r="B2905" s="12">
        <v>2024</v>
      </c>
      <c r="C2905" s="12" t="s">
        <v>0</v>
      </c>
      <c r="D2905" s="12" t="s">
        <v>65</v>
      </c>
      <c r="E2905" s="12" t="s">
        <v>54</v>
      </c>
      <c r="F2905" s="12" t="s">
        <v>55</v>
      </c>
      <c r="G2905" s="12" t="s">
        <v>56</v>
      </c>
      <c r="H2905" s="12" t="s">
        <v>57</v>
      </c>
      <c r="I2905" s="12" t="s">
        <v>58</v>
      </c>
      <c r="J2905" s="12">
        <v>164</v>
      </c>
      <c r="K2905" s="12">
        <v>234.51999999999998</v>
      </c>
      <c r="L2905" s="10"/>
    </row>
    <row r="2906" spans="1:12" ht="18" customHeight="1" x14ac:dyDescent="0.2">
      <c r="A2906" s="12" t="s">
        <v>62</v>
      </c>
      <c r="B2906" s="12">
        <v>2024</v>
      </c>
      <c r="C2906" s="12" t="s">
        <v>0</v>
      </c>
      <c r="D2906" s="12" t="s">
        <v>65</v>
      </c>
      <c r="E2906" s="12" t="s">
        <v>54</v>
      </c>
      <c r="F2906" s="12" t="s">
        <v>55</v>
      </c>
      <c r="G2906" s="12" t="s">
        <v>56</v>
      </c>
      <c r="H2906" s="12" t="s">
        <v>57</v>
      </c>
      <c r="I2906" s="12" t="s">
        <v>58</v>
      </c>
      <c r="J2906" s="12">
        <v>134</v>
      </c>
      <c r="K2906" s="12">
        <v>191.62</v>
      </c>
      <c r="L2906" s="10"/>
    </row>
    <row r="2907" spans="1:12" ht="18" customHeight="1" x14ac:dyDescent="0.2">
      <c r="A2907" s="12" t="s">
        <v>59</v>
      </c>
      <c r="B2907" s="12">
        <v>2024</v>
      </c>
      <c r="C2907" s="12" t="s">
        <v>0</v>
      </c>
      <c r="D2907" s="12" t="s">
        <v>65</v>
      </c>
      <c r="E2907" s="12" t="s">
        <v>54</v>
      </c>
      <c r="F2907" s="12" t="s">
        <v>55</v>
      </c>
      <c r="G2907" s="12" t="s">
        <v>56</v>
      </c>
      <c r="H2907" s="12" t="s">
        <v>57</v>
      </c>
      <c r="I2907" s="12" t="s">
        <v>58</v>
      </c>
      <c r="J2907" s="12">
        <v>136</v>
      </c>
      <c r="K2907" s="12">
        <v>526.24</v>
      </c>
      <c r="L2907" s="10"/>
    </row>
    <row r="2908" spans="1:12" ht="18" customHeight="1" x14ac:dyDescent="0.2">
      <c r="A2908" s="12" t="s">
        <v>59</v>
      </c>
      <c r="B2908" s="12">
        <v>2024</v>
      </c>
      <c r="C2908" s="12" t="s">
        <v>0</v>
      </c>
      <c r="D2908" s="12" t="s">
        <v>65</v>
      </c>
      <c r="E2908" s="12" t="s">
        <v>54</v>
      </c>
      <c r="F2908" s="12" t="s">
        <v>55</v>
      </c>
      <c r="G2908" s="12" t="s">
        <v>56</v>
      </c>
      <c r="H2908" s="12" t="s">
        <v>57</v>
      </c>
      <c r="I2908" s="12" t="s">
        <v>58</v>
      </c>
      <c r="J2908" s="12">
        <v>976</v>
      </c>
      <c r="K2908" s="12">
        <v>1395.68</v>
      </c>
      <c r="L2908" s="10"/>
    </row>
    <row r="2909" spans="1:12" ht="18" customHeight="1" x14ac:dyDescent="0.2">
      <c r="A2909" s="12" t="s">
        <v>59</v>
      </c>
      <c r="B2909" s="12">
        <v>2024</v>
      </c>
      <c r="C2909" s="12" t="s">
        <v>0</v>
      </c>
      <c r="D2909" s="12" t="s">
        <v>65</v>
      </c>
      <c r="E2909" s="12" t="s">
        <v>54</v>
      </c>
      <c r="F2909" s="12" t="s">
        <v>55</v>
      </c>
      <c r="G2909" s="12" t="s">
        <v>56</v>
      </c>
      <c r="H2909" s="12" t="s">
        <v>57</v>
      </c>
      <c r="I2909" s="12" t="s">
        <v>58</v>
      </c>
      <c r="J2909" s="12">
        <v>138</v>
      </c>
      <c r="K2909" s="12">
        <v>197.34</v>
      </c>
      <c r="L2909" s="10"/>
    </row>
    <row r="2910" spans="1:12" ht="18" customHeight="1" x14ac:dyDescent="0.2">
      <c r="A2910" s="12" t="s">
        <v>59</v>
      </c>
      <c r="B2910" s="12">
        <v>2024</v>
      </c>
      <c r="C2910" s="12" t="s">
        <v>0</v>
      </c>
      <c r="D2910" s="12" t="s">
        <v>65</v>
      </c>
      <c r="E2910" s="12" t="s">
        <v>54</v>
      </c>
      <c r="F2910" s="12" t="s">
        <v>55</v>
      </c>
      <c r="G2910" s="12" t="s">
        <v>56</v>
      </c>
      <c r="H2910" s="12" t="s">
        <v>57</v>
      </c>
      <c r="I2910" s="12" t="s">
        <v>58</v>
      </c>
      <c r="J2910" s="12">
        <v>165</v>
      </c>
      <c r="K2910" s="12">
        <v>235.95</v>
      </c>
      <c r="L2910" s="10"/>
    </row>
    <row r="2911" spans="1:12" ht="18" customHeight="1" x14ac:dyDescent="0.2">
      <c r="A2911" s="12" t="s">
        <v>59</v>
      </c>
      <c r="B2911" s="12">
        <v>2024</v>
      </c>
      <c r="C2911" s="12" t="s">
        <v>0</v>
      </c>
      <c r="D2911" s="12" t="s">
        <v>65</v>
      </c>
      <c r="E2911" s="12" t="s">
        <v>54</v>
      </c>
      <c r="F2911" s="12" t="s">
        <v>55</v>
      </c>
      <c r="G2911" s="12" t="s">
        <v>56</v>
      </c>
      <c r="H2911" s="12" t="s">
        <v>57</v>
      </c>
      <c r="I2911" s="12" t="s">
        <v>58</v>
      </c>
      <c r="J2911" s="12">
        <v>135</v>
      </c>
      <c r="K2911" s="12">
        <v>193.05</v>
      </c>
      <c r="L2911" s="10"/>
    </row>
    <row r="2912" spans="1:12" ht="18" customHeight="1" x14ac:dyDescent="0.2">
      <c r="A2912" s="12" t="s">
        <v>59</v>
      </c>
      <c r="B2912" s="12">
        <v>2024</v>
      </c>
      <c r="C2912" s="12" t="s">
        <v>0</v>
      </c>
      <c r="D2912" s="12" t="s">
        <v>65</v>
      </c>
      <c r="E2912" s="12" t="s">
        <v>54</v>
      </c>
      <c r="F2912" s="12" t="s">
        <v>55</v>
      </c>
      <c r="G2912" s="12" t="s">
        <v>56</v>
      </c>
      <c r="H2912" s="12" t="s">
        <v>57</v>
      </c>
      <c r="I2912" s="12" t="s">
        <v>58</v>
      </c>
      <c r="J2912" s="12">
        <v>757</v>
      </c>
      <c r="K2912" s="12">
        <v>1082.51</v>
      </c>
      <c r="L2912" s="10"/>
    </row>
    <row r="2913" spans="1:12" ht="18" customHeight="1" x14ac:dyDescent="0.2">
      <c r="A2913" s="12" t="s">
        <v>62</v>
      </c>
      <c r="B2913" s="12">
        <v>2024</v>
      </c>
      <c r="C2913" s="12" t="s">
        <v>0</v>
      </c>
      <c r="D2913" s="12" t="s">
        <v>65</v>
      </c>
      <c r="E2913" s="12" t="s">
        <v>54</v>
      </c>
      <c r="F2913" s="12" t="s">
        <v>55</v>
      </c>
      <c r="G2913" s="12" t="s">
        <v>56</v>
      </c>
      <c r="H2913" s="12" t="s">
        <v>57</v>
      </c>
      <c r="I2913" s="12" t="s">
        <v>58</v>
      </c>
      <c r="J2913" s="12">
        <v>161</v>
      </c>
      <c r="K2913" s="12">
        <v>230.23000000000002</v>
      </c>
      <c r="L2913" s="10"/>
    </row>
    <row r="2914" spans="1:12" ht="18" customHeight="1" x14ac:dyDescent="0.2">
      <c r="A2914" s="12" t="s">
        <v>52</v>
      </c>
      <c r="B2914" s="12">
        <v>2024</v>
      </c>
      <c r="C2914" s="12" t="s">
        <v>0</v>
      </c>
      <c r="D2914" s="12" t="s">
        <v>65</v>
      </c>
      <c r="E2914" s="12" t="s">
        <v>54</v>
      </c>
      <c r="F2914" s="12" t="s">
        <v>55</v>
      </c>
      <c r="G2914" s="12" t="s">
        <v>56</v>
      </c>
      <c r="H2914" s="12" t="s">
        <v>57</v>
      </c>
      <c r="I2914" s="12" t="s">
        <v>58</v>
      </c>
      <c r="J2914" s="12">
        <v>137</v>
      </c>
      <c r="K2914" s="12">
        <v>195.91</v>
      </c>
      <c r="L2914" s="10"/>
    </row>
    <row r="2915" spans="1:12" ht="18" customHeight="1" x14ac:dyDescent="0.2">
      <c r="A2915" s="12" t="s">
        <v>59</v>
      </c>
      <c r="B2915" s="12">
        <v>2024</v>
      </c>
      <c r="C2915" s="12" t="s">
        <v>6</v>
      </c>
      <c r="D2915" s="12" t="s">
        <v>65</v>
      </c>
      <c r="E2915" s="12" t="s">
        <v>54</v>
      </c>
      <c r="F2915" s="12" t="s">
        <v>55</v>
      </c>
      <c r="G2915" s="12" t="s">
        <v>56</v>
      </c>
      <c r="H2915" s="12" t="s">
        <v>57</v>
      </c>
      <c r="I2915" s="12" t="s">
        <v>58</v>
      </c>
      <c r="J2915" s="12">
        <v>350</v>
      </c>
      <c r="K2915" s="12">
        <v>500.5</v>
      </c>
      <c r="L2915" s="10"/>
    </row>
    <row r="2916" spans="1:12" ht="18" customHeight="1" x14ac:dyDescent="0.2">
      <c r="A2916" s="12" t="s">
        <v>52</v>
      </c>
      <c r="B2916" s="12">
        <v>2024</v>
      </c>
      <c r="C2916" s="12" t="s">
        <v>6</v>
      </c>
      <c r="D2916" s="12" t="s">
        <v>65</v>
      </c>
      <c r="E2916" s="12" t="s">
        <v>54</v>
      </c>
      <c r="F2916" s="12" t="s">
        <v>55</v>
      </c>
      <c r="G2916" s="12" t="s">
        <v>56</v>
      </c>
      <c r="H2916" s="12" t="s">
        <v>57</v>
      </c>
      <c r="I2916" s="12" t="s">
        <v>58</v>
      </c>
      <c r="J2916" s="12">
        <v>130</v>
      </c>
      <c r="K2916" s="12">
        <v>526.24</v>
      </c>
      <c r="L2916" s="10"/>
    </row>
    <row r="2917" spans="1:12" ht="18" customHeight="1" x14ac:dyDescent="0.2">
      <c r="A2917" s="12" t="s">
        <v>59</v>
      </c>
      <c r="B2917" s="12">
        <v>2024</v>
      </c>
      <c r="C2917" s="12" t="s">
        <v>6</v>
      </c>
      <c r="D2917" s="12" t="s">
        <v>65</v>
      </c>
      <c r="E2917" s="12" t="s">
        <v>54</v>
      </c>
      <c r="F2917" s="12" t="s">
        <v>55</v>
      </c>
      <c r="G2917" s="12" t="s">
        <v>56</v>
      </c>
      <c r="H2917" s="12" t="s">
        <v>57</v>
      </c>
      <c r="I2917" s="12" t="s">
        <v>58</v>
      </c>
      <c r="J2917" s="12">
        <v>352</v>
      </c>
      <c r="K2917" s="12">
        <v>526.24</v>
      </c>
      <c r="L2917" s="10"/>
    </row>
    <row r="2918" spans="1:12" ht="18" customHeight="1" x14ac:dyDescent="0.2">
      <c r="A2918" s="12" t="s">
        <v>61</v>
      </c>
      <c r="B2918" s="12">
        <v>2024</v>
      </c>
      <c r="C2918" s="12" t="s">
        <v>6</v>
      </c>
      <c r="D2918" s="12" t="s">
        <v>65</v>
      </c>
      <c r="E2918" s="12" t="s">
        <v>54</v>
      </c>
      <c r="F2918" s="12" t="s">
        <v>55</v>
      </c>
      <c r="G2918" s="12" t="s">
        <v>56</v>
      </c>
      <c r="H2918" s="12" t="s">
        <v>57</v>
      </c>
      <c r="I2918" s="12" t="s">
        <v>58</v>
      </c>
      <c r="J2918" s="12">
        <v>981</v>
      </c>
      <c r="K2918" s="12">
        <v>1402.83</v>
      </c>
      <c r="L2918" s="10"/>
    </row>
    <row r="2919" spans="1:12" ht="18" customHeight="1" x14ac:dyDescent="0.2">
      <c r="A2919" s="12" t="s">
        <v>59</v>
      </c>
      <c r="B2919" s="12">
        <v>2024</v>
      </c>
      <c r="C2919" s="12" t="s">
        <v>6</v>
      </c>
      <c r="D2919" s="12" t="s">
        <v>65</v>
      </c>
      <c r="E2919" s="12" t="s">
        <v>54</v>
      </c>
      <c r="F2919" s="12" t="s">
        <v>55</v>
      </c>
      <c r="G2919" s="12" t="s">
        <v>56</v>
      </c>
      <c r="H2919" s="12" t="s">
        <v>57</v>
      </c>
      <c r="I2919" s="12" t="s">
        <v>58</v>
      </c>
      <c r="J2919" s="12">
        <v>348</v>
      </c>
      <c r="K2919" s="12">
        <v>497.64</v>
      </c>
      <c r="L2919" s="10"/>
    </row>
    <row r="2920" spans="1:12" ht="18" customHeight="1" x14ac:dyDescent="0.2">
      <c r="A2920" s="12" t="s">
        <v>59</v>
      </c>
      <c r="B2920" s="12">
        <v>2024</v>
      </c>
      <c r="C2920" s="12" t="s">
        <v>6</v>
      </c>
      <c r="D2920" s="12" t="s">
        <v>65</v>
      </c>
      <c r="E2920" s="12" t="s">
        <v>54</v>
      </c>
      <c r="F2920" s="12" t="s">
        <v>55</v>
      </c>
      <c r="G2920" s="12" t="s">
        <v>56</v>
      </c>
      <c r="H2920" s="12" t="s">
        <v>57</v>
      </c>
      <c r="I2920" s="12" t="s">
        <v>58</v>
      </c>
      <c r="J2920" s="12">
        <v>129</v>
      </c>
      <c r="K2920" s="12">
        <v>184.47</v>
      </c>
      <c r="L2920" s="10"/>
    </row>
    <row r="2921" spans="1:12" ht="18" customHeight="1" x14ac:dyDescent="0.2">
      <c r="A2921" s="12" t="s">
        <v>61</v>
      </c>
      <c r="B2921" s="12">
        <v>2024</v>
      </c>
      <c r="C2921" s="12" t="s">
        <v>6</v>
      </c>
      <c r="D2921" s="12" t="s">
        <v>65</v>
      </c>
      <c r="E2921" s="12" t="s">
        <v>54</v>
      </c>
      <c r="F2921" s="12" t="s">
        <v>55</v>
      </c>
      <c r="G2921" s="12" t="s">
        <v>56</v>
      </c>
      <c r="H2921" s="12" t="s">
        <v>57</v>
      </c>
      <c r="I2921" s="12" t="s">
        <v>58</v>
      </c>
      <c r="J2921" s="12">
        <v>351</v>
      </c>
      <c r="K2921" s="12">
        <v>501.93</v>
      </c>
      <c r="L2921" s="10"/>
    </row>
    <row r="2922" spans="1:12" ht="18" customHeight="1" x14ac:dyDescent="0.2">
      <c r="A2922" s="12" t="s">
        <v>59</v>
      </c>
      <c r="B2922" s="12">
        <v>2024</v>
      </c>
      <c r="C2922" s="12" t="s">
        <v>6</v>
      </c>
      <c r="D2922" s="12" t="s">
        <v>65</v>
      </c>
      <c r="E2922" s="12" t="s">
        <v>54</v>
      </c>
      <c r="F2922" s="12" t="s">
        <v>55</v>
      </c>
      <c r="G2922" s="12" t="s">
        <v>56</v>
      </c>
      <c r="H2922" s="12" t="s">
        <v>57</v>
      </c>
      <c r="I2922" s="12" t="s">
        <v>58</v>
      </c>
      <c r="J2922" s="12">
        <v>762</v>
      </c>
      <c r="K2922" s="12">
        <v>1089.6599999999999</v>
      </c>
      <c r="L2922" s="10"/>
    </row>
    <row r="2923" spans="1:12" ht="18" customHeight="1" x14ac:dyDescent="0.2">
      <c r="A2923" s="12" t="s">
        <v>52</v>
      </c>
      <c r="B2923" s="12">
        <v>2024</v>
      </c>
      <c r="C2923" s="12" t="s">
        <v>6</v>
      </c>
      <c r="D2923" s="12" t="s">
        <v>65</v>
      </c>
      <c r="E2923" s="12" t="s">
        <v>54</v>
      </c>
      <c r="F2923" s="12" t="s">
        <v>55</v>
      </c>
      <c r="G2923" s="12" t="s">
        <v>56</v>
      </c>
      <c r="H2923" s="12" t="s">
        <v>57</v>
      </c>
      <c r="I2923" s="12" t="s">
        <v>58</v>
      </c>
      <c r="J2923" s="12">
        <v>849</v>
      </c>
      <c r="K2923" s="12">
        <v>1214.07</v>
      </c>
      <c r="L2923" s="10"/>
    </row>
    <row r="2924" spans="1:12" ht="18" customHeight="1" x14ac:dyDescent="0.2">
      <c r="A2924" s="12" t="s">
        <v>59</v>
      </c>
      <c r="B2924" s="12">
        <v>2024</v>
      </c>
      <c r="C2924" s="12" t="s">
        <v>6</v>
      </c>
      <c r="D2924" s="12" t="s">
        <v>65</v>
      </c>
      <c r="E2924" s="12" t="s">
        <v>54</v>
      </c>
      <c r="F2924" s="12" t="s">
        <v>55</v>
      </c>
      <c r="G2924" s="12" t="s">
        <v>56</v>
      </c>
      <c r="H2924" s="12" t="s">
        <v>57</v>
      </c>
      <c r="I2924" s="12" t="s">
        <v>58</v>
      </c>
      <c r="J2924" s="12">
        <v>131</v>
      </c>
      <c r="K2924" s="12">
        <v>187.32999999999998</v>
      </c>
      <c r="L2924" s="10"/>
    </row>
    <row r="2925" spans="1:12" ht="18" customHeight="1" x14ac:dyDescent="0.2">
      <c r="A2925" s="12" t="s">
        <v>61</v>
      </c>
      <c r="B2925" s="12">
        <v>2024</v>
      </c>
      <c r="C2925" s="12" t="s">
        <v>5</v>
      </c>
      <c r="D2925" s="12" t="s">
        <v>65</v>
      </c>
      <c r="E2925" s="12" t="s">
        <v>54</v>
      </c>
      <c r="F2925" s="12" t="s">
        <v>55</v>
      </c>
      <c r="G2925" s="12" t="s">
        <v>56</v>
      </c>
      <c r="H2925" s="12" t="s">
        <v>57</v>
      </c>
      <c r="I2925" s="12" t="s">
        <v>58</v>
      </c>
      <c r="J2925" s="12">
        <v>134</v>
      </c>
      <c r="K2925" s="12">
        <v>191.62</v>
      </c>
      <c r="L2925" s="10"/>
    </row>
    <row r="2926" spans="1:12" ht="18" customHeight="1" x14ac:dyDescent="0.2">
      <c r="A2926" s="12" t="s">
        <v>61</v>
      </c>
      <c r="B2926" s="12">
        <v>2024</v>
      </c>
      <c r="C2926" s="12" t="s">
        <v>5</v>
      </c>
      <c r="D2926" s="12" t="s">
        <v>65</v>
      </c>
      <c r="E2926" s="12" t="s">
        <v>54</v>
      </c>
      <c r="F2926" s="12" t="s">
        <v>55</v>
      </c>
      <c r="G2926" s="12" t="s">
        <v>56</v>
      </c>
      <c r="H2926" s="12" t="s">
        <v>57</v>
      </c>
      <c r="I2926" s="12" t="s">
        <v>58</v>
      </c>
      <c r="J2926" s="12">
        <v>356</v>
      </c>
      <c r="K2926" s="12">
        <v>509.08</v>
      </c>
      <c r="L2926" s="10"/>
    </row>
    <row r="2927" spans="1:12" ht="18" customHeight="1" x14ac:dyDescent="0.2">
      <c r="A2927" s="12" t="s">
        <v>61</v>
      </c>
      <c r="B2927" s="12">
        <v>2024</v>
      </c>
      <c r="C2927" s="12" t="s">
        <v>5</v>
      </c>
      <c r="D2927" s="12" t="s">
        <v>65</v>
      </c>
      <c r="E2927" s="12" t="s">
        <v>54</v>
      </c>
      <c r="F2927" s="12" t="s">
        <v>55</v>
      </c>
      <c r="G2927" s="12" t="s">
        <v>56</v>
      </c>
      <c r="H2927" s="12" t="s">
        <v>57</v>
      </c>
      <c r="I2927" s="12" t="s">
        <v>58</v>
      </c>
      <c r="J2927" s="12">
        <v>136</v>
      </c>
      <c r="K2927" s="12">
        <v>526.24</v>
      </c>
      <c r="L2927" s="10"/>
    </row>
    <row r="2928" spans="1:12" ht="18" customHeight="1" x14ac:dyDescent="0.2">
      <c r="A2928" s="12" t="s">
        <v>61</v>
      </c>
      <c r="B2928" s="12">
        <v>2024</v>
      </c>
      <c r="C2928" s="12" t="s">
        <v>5</v>
      </c>
      <c r="D2928" s="12" t="s">
        <v>65</v>
      </c>
      <c r="E2928" s="12" t="s">
        <v>54</v>
      </c>
      <c r="F2928" s="12" t="s">
        <v>55</v>
      </c>
      <c r="G2928" s="12" t="s">
        <v>56</v>
      </c>
      <c r="H2928" s="12" t="s">
        <v>57</v>
      </c>
      <c r="I2928" s="12" t="s">
        <v>58</v>
      </c>
      <c r="J2928" s="12">
        <v>980</v>
      </c>
      <c r="K2928" s="12">
        <v>1401.4</v>
      </c>
      <c r="L2928" s="10"/>
    </row>
    <row r="2929" spans="1:12" ht="18" customHeight="1" x14ac:dyDescent="0.2">
      <c r="A2929" s="12" t="s">
        <v>59</v>
      </c>
      <c r="B2929" s="12">
        <v>2024</v>
      </c>
      <c r="C2929" s="12" t="s">
        <v>5</v>
      </c>
      <c r="D2929" s="12" t="s">
        <v>65</v>
      </c>
      <c r="E2929" s="12" t="s">
        <v>54</v>
      </c>
      <c r="F2929" s="12" t="s">
        <v>55</v>
      </c>
      <c r="G2929" s="12" t="s">
        <v>56</v>
      </c>
      <c r="H2929" s="12" t="s">
        <v>57</v>
      </c>
      <c r="I2929" s="12" t="s">
        <v>58</v>
      </c>
      <c r="J2929" s="12">
        <v>354</v>
      </c>
      <c r="K2929" s="12">
        <v>506.22</v>
      </c>
      <c r="L2929" s="10"/>
    </row>
    <row r="2930" spans="1:12" ht="18" customHeight="1" x14ac:dyDescent="0.2">
      <c r="A2930" s="12" t="s">
        <v>59</v>
      </c>
      <c r="B2930" s="12">
        <v>2024</v>
      </c>
      <c r="C2930" s="12" t="s">
        <v>5</v>
      </c>
      <c r="D2930" s="12" t="s">
        <v>65</v>
      </c>
      <c r="E2930" s="12" t="s">
        <v>54</v>
      </c>
      <c r="F2930" s="12" t="s">
        <v>55</v>
      </c>
      <c r="G2930" s="12" t="s">
        <v>56</v>
      </c>
      <c r="H2930" s="12" t="s">
        <v>57</v>
      </c>
      <c r="I2930" s="12" t="s">
        <v>58</v>
      </c>
      <c r="J2930" s="12">
        <v>135</v>
      </c>
      <c r="K2930" s="12">
        <v>193.05</v>
      </c>
      <c r="L2930" s="10"/>
    </row>
    <row r="2931" spans="1:12" ht="18" customHeight="1" x14ac:dyDescent="0.2">
      <c r="A2931" s="12" t="s">
        <v>61</v>
      </c>
      <c r="B2931" s="12">
        <v>2024</v>
      </c>
      <c r="C2931" s="12" t="s">
        <v>5</v>
      </c>
      <c r="D2931" s="12" t="s">
        <v>65</v>
      </c>
      <c r="E2931" s="12" t="s">
        <v>54</v>
      </c>
      <c r="F2931" s="12" t="s">
        <v>55</v>
      </c>
      <c r="G2931" s="12" t="s">
        <v>56</v>
      </c>
      <c r="H2931" s="12" t="s">
        <v>57</v>
      </c>
      <c r="I2931" s="12" t="s">
        <v>58</v>
      </c>
      <c r="J2931" s="12">
        <v>357</v>
      </c>
      <c r="K2931" s="12">
        <v>510.51</v>
      </c>
      <c r="L2931" s="10"/>
    </row>
    <row r="2932" spans="1:12" ht="18" customHeight="1" x14ac:dyDescent="0.2">
      <c r="A2932" s="12" t="s">
        <v>61</v>
      </c>
      <c r="B2932" s="12">
        <v>2024</v>
      </c>
      <c r="C2932" s="12" t="s">
        <v>5</v>
      </c>
      <c r="D2932" s="12" t="s">
        <v>65</v>
      </c>
      <c r="E2932" s="12" t="s">
        <v>54</v>
      </c>
      <c r="F2932" s="12" t="s">
        <v>55</v>
      </c>
      <c r="G2932" s="12" t="s">
        <v>56</v>
      </c>
      <c r="H2932" s="12" t="s">
        <v>57</v>
      </c>
      <c r="I2932" s="12" t="s">
        <v>58</v>
      </c>
      <c r="J2932" s="12">
        <v>848</v>
      </c>
      <c r="K2932" s="12">
        <v>1212.6399999999999</v>
      </c>
      <c r="L2932" s="10"/>
    </row>
    <row r="2933" spans="1:12" ht="18" customHeight="1" x14ac:dyDescent="0.2">
      <c r="A2933" s="12" t="s">
        <v>61</v>
      </c>
      <c r="B2933" s="12">
        <v>2024</v>
      </c>
      <c r="C2933" s="12" t="s">
        <v>5</v>
      </c>
      <c r="D2933" s="12" t="s">
        <v>65</v>
      </c>
      <c r="E2933" s="12" t="s">
        <v>54</v>
      </c>
      <c r="F2933" s="12" t="s">
        <v>55</v>
      </c>
      <c r="G2933" s="12" t="s">
        <v>56</v>
      </c>
      <c r="H2933" s="12" t="s">
        <v>57</v>
      </c>
      <c r="I2933" s="12" t="s">
        <v>58</v>
      </c>
      <c r="J2933" s="12">
        <v>137</v>
      </c>
      <c r="K2933" s="12">
        <v>195.91</v>
      </c>
      <c r="L2933" s="10"/>
    </row>
    <row r="2934" spans="1:12" ht="18" customHeight="1" x14ac:dyDescent="0.2">
      <c r="A2934" s="12" t="s">
        <v>61</v>
      </c>
      <c r="B2934" s="12">
        <v>2024</v>
      </c>
      <c r="C2934" s="12" t="s">
        <v>5</v>
      </c>
      <c r="D2934" s="12" t="s">
        <v>65</v>
      </c>
      <c r="E2934" s="12" t="s">
        <v>54</v>
      </c>
      <c r="F2934" s="12" t="s">
        <v>55</v>
      </c>
      <c r="G2934" s="12" t="s">
        <v>56</v>
      </c>
      <c r="H2934" s="12" t="s">
        <v>57</v>
      </c>
      <c r="I2934" s="12" t="s">
        <v>58</v>
      </c>
      <c r="J2934" s="12">
        <v>353</v>
      </c>
      <c r="K2934" s="12">
        <v>504.78999999999996</v>
      </c>
      <c r="L2934" s="10"/>
    </row>
    <row r="2935" spans="1:12" ht="18" customHeight="1" x14ac:dyDescent="0.2">
      <c r="A2935" s="12" t="s">
        <v>59</v>
      </c>
      <c r="B2935" s="12">
        <v>2024</v>
      </c>
      <c r="C2935" s="12" t="s">
        <v>2</v>
      </c>
      <c r="D2935" s="12" t="s">
        <v>65</v>
      </c>
      <c r="E2935" s="12" t="s">
        <v>54</v>
      </c>
      <c r="F2935" s="12" t="s">
        <v>55</v>
      </c>
      <c r="G2935" s="12" t="s">
        <v>56</v>
      </c>
      <c r="H2935" s="12" t="s">
        <v>57</v>
      </c>
      <c r="I2935" s="12" t="s">
        <v>58</v>
      </c>
      <c r="J2935" s="12">
        <v>152</v>
      </c>
      <c r="K2935" s="12">
        <v>217.36</v>
      </c>
      <c r="L2935" s="10"/>
    </row>
    <row r="2936" spans="1:12" ht="18" customHeight="1" x14ac:dyDescent="0.2">
      <c r="A2936" s="12" t="s">
        <v>59</v>
      </c>
      <c r="B2936" s="12">
        <v>2024</v>
      </c>
      <c r="C2936" s="12" t="s">
        <v>2</v>
      </c>
      <c r="D2936" s="12" t="s">
        <v>65</v>
      </c>
      <c r="E2936" s="12" t="s">
        <v>54</v>
      </c>
      <c r="F2936" s="12" t="s">
        <v>55</v>
      </c>
      <c r="G2936" s="12" t="s">
        <v>56</v>
      </c>
      <c r="H2936" s="12" t="s">
        <v>57</v>
      </c>
      <c r="I2936" s="12" t="s">
        <v>58</v>
      </c>
      <c r="J2936" s="12">
        <v>154</v>
      </c>
      <c r="K2936" s="12">
        <v>526.24</v>
      </c>
      <c r="L2936" s="10"/>
    </row>
    <row r="2937" spans="1:12" ht="18" customHeight="1" x14ac:dyDescent="0.2">
      <c r="A2937" s="12" t="s">
        <v>59</v>
      </c>
      <c r="B2937" s="12">
        <v>2024</v>
      </c>
      <c r="C2937" s="12" t="s">
        <v>2</v>
      </c>
      <c r="D2937" s="12" t="s">
        <v>65</v>
      </c>
      <c r="E2937" s="12" t="s">
        <v>54</v>
      </c>
      <c r="F2937" s="12" t="s">
        <v>55</v>
      </c>
      <c r="G2937" s="12" t="s">
        <v>56</v>
      </c>
      <c r="H2937" s="12" t="s">
        <v>57</v>
      </c>
      <c r="I2937" s="12" t="s">
        <v>58</v>
      </c>
      <c r="J2937" s="12">
        <v>370</v>
      </c>
      <c r="K2937" s="12">
        <v>526.24</v>
      </c>
      <c r="L2937" s="10"/>
    </row>
    <row r="2938" spans="1:12" ht="18" customHeight="1" x14ac:dyDescent="0.2">
      <c r="A2938" s="12" t="s">
        <v>59</v>
      </c>
      <c r="B2938" s="12">
        <v>2024</v>
      </c>
      <c r="C2938" s="12" t="s">
        <v>2</v>
      </c>
      <c r="D2938" s="12" t="s">
        <v>65</v>
      </c>
      <c r="E2938" s="12" t="s">
        <v>54</v>
      </c>
      <c r="F2938" s="12" t="s">
        <v>55</v>
      </c>
      <c r="G2938" s="12" t="s">
        <v>56</v>
      </c>
      <c r="H2938" s="12" t="s">
        <v>57</v>
      </c>
      <c r="I2938" s="12" t="s">
        <v>58</v>
      </c>
      <c r="J2938" s="12">
        <v>978</v>
      </c>
      <c r="K2938" s="12">
        <v>1398.54</v>
      </c>
      <c r="L2938" s="10"/>
    </row>
    <row r="2939" spans="1:12" ht="18" customHeight="1" x14ac:dyDescent="0.2">
      <c r="A2939" s="12" t="s">
        <v>52</v>
      </c>
      <c r="B2939" s="12">
        <v>2024</v>
      </c>
      <c r="C2939" s="12" t="s">
        <v>2</v>
      </c>
      <c r="D2939" s="12" t="s">
        <v>65</v>
      </c>
      <c r="E2939" s="12" t="s">
        <v>54</v>
      </c>
      <c r="F2939" s="12" t="s">
        <v>55</v>
      </c>
      <c r="G2939" s="12" t="s">
        <v>56</v>
      </c>
      <c r="H2939" s="12" t="s">
        <v>57</v>
      </c>
      <c r="I2939" s="12" t="s">
        <v>58</v>
      </c>
      <c r="J2939" s="12">
        <v>372</v>
      </c>
      <c r="K2939" s="12">
        <v>531.96</v>
      </c>
      <c r="L2939" s="10"/>
    </row>
    <row r="2940" spans="1:12" ht="18" customHeight="1" x14ac:dyDescent="0.2">
      <c r="A2940" s="12" t="s">
        <v>52</v>
      </c>
      <c r="B2940" s="12">
        <v>2024</v>
      </c>
      <c r="C2940" s="12" t="s">
        <v>2</v>
      </c>
      <c r="D2940" s="12" t="s">
        <v>65</v>
      </c>
      <c r="E2940" s="12" t="s">
        <v>54</v>
      </c>
      <c r="F2940" s="12" t="s">
        <v>55</v>
      </c>
      <c r="G2940" s="12" t="s">
        <v>56</v>
      </c>
      <c r="H2940" s="12" t="s">
        <v>57</v>
      </c>
      <c r="I2940" s="12" t="s">
        <v>58</v>
      </c>
      <c r="J2940" s="12">
        <v>153</v>
      </c>
      <c r="K2940" s="12">
        <v>218.79</v>
      </c>
      <c r="L2940" s="10"/>
    </row>
    <row r="2941" spans="1:12" ht="18" customHeight="1" x14ac:dyDescent="0.2">
      <c r="A2941" s="12" t="s">
        <v>59</v>
      </c>
      <c r="B2941" s="12">
        <v>2024</v>
      </c>
      <c r="C2941" s="12" t="s">
        <v>2</v>
      </c>
      <c r="D2941" s="12" t="s">
        <v>65</v>
      </c>
      <c r="E2941" s="12" t="s">
        <v>54</v>
      </c>
      <c r="F2941" s="12" t="s">
        <v>55</v>
      </c>
      <c r="G2941" s="12" t="s">
        <v>56</v>
      </c>
      <c r="H2941" s="12" t="s">
        <v>57</v>
      </c>
      <c r="I2941" s="12" t="s">
        <v>58</v>
      </c>
      <c r="J2941" s="12">
        <v>369</v>
      </c>
      <c r="K2941" s="12">
        <v>527.66999999999996</v>
      </c>
      <c r="L2941" s="10"/>
    </row>
    <row r="2942" spans="1:12" ht="18" customHeight="1" x14ac:dyDescent="0.2">
      <c r="A2942" s="12" t="s">
        <v>59</v>
      </c>
      <c r="B2942" s="12">
        <v>2024</v>
      </c>
      <c r="C2942" s="12" t="s">
        <v>2</v>
      </c>
      <c r="D2942" s="12" t="s">
        <v>65</v>
      </c>
      <c r="E2942" s="12" t="s">
        <v>54</v>
      </c>
      <c r="F2942" s="12" t="s">
        <v>55</v>
      </c>
      <c r="G2942" s="12" t="s">
        <v>56</v>
      </c>
      <c r="H2942" s="12" t="s">
        <v>57</v>
      </c>
      <c r="I2942" s="12" t="s">
        <v>58</v>
      </c>
      <c r="J2942" s="12">
        <v>759</v>
      </c>
      <c r="K2942" s="12">
        <v>1085.3699999999999</v>
      </c>
      <c r="L2942" s="10"/>
    </row>
    <row r="2943" spans="1:12" ht="18" customHeight="1" x14ac:dyDescent="0.2">
      <c r="A2943" s="12" t="s">
        <v>59</v>
      </c>
      <c r="B2943" s="12">
        <v>2024</v>
      </c>
      <c r="C2943" s="12" t="s">
        <v>2</v>
      </c>
      <c r="D2943" s="12" t="s">
        <v>65</v>
      </c>
      <c r="E2943" s="12" t="s">
        <v>54</v>
      </c>
      <c r="F2943" s="12" t="s">
        <v>55</v>
      </c>
      <c r="G2943" s="12" t="s">
        <v>56</v>
      </c>
      <c r="H2943" s="12" t="s">
        <v>57</v>
      </c>
      <c r="I2943" s="12" t="s">
        <v>58</v>
      </c>
      <c r="J2943" s="12">
        <v>845</v>
      </c>
      <c r="K2943" s="12">
        <v>1208.3499999999999</v>
      </c>
      <c r="L2943" s="10"/>
    </row>
    <row r="2944" spans="1:12" ht="18" customHeight="1" x14ac:dyDescent="0.2">
      <c r="A2944" s="12" t="s">
        <v>59</v>
      </c>
      <c r="B2944" s="12">
        <v>2024</v>
      </c>
      <c r="C2944" s="12" t="s">
        <v>2</v>
      </c>
      <c r="D2944" s="12" t="s">
        <v>65</v>
      </c>
      <c r="E2944" s="12" t="s">
        <v>54</v>
      </c>
      <c r="F2944" s="12" t="s">
        <v>55</v>
      </c>
      <c r="G2944" s="12" t="s">
        <v>56</v>
      </c>
      <c r="H2944" s="12" t="s">
        <v>57</v>
      </c>
      <c r="I2944" s="12" t="s">
        <v>58</v>
      </c>
      <c r="J2944" s="12">
        <v>371</v>
      </c>
      <c r="K2944" s="12">
        <v>530.53</v>
      </c>
      <c r="L2944" s="10"/>
    </row>
    <row r="2945" spans="1:12" ht="18" customHeight="1" x14ac:dyDescent="0.2">
      <c r="A2945" s="12" t="s">
        <v>61</v>
      </c>
      <c r="B2945" s="12">
        <v>2024</v>
      </c>
      <c r="C2945" s="12" t="s">
        <v>4</v>
      </c>
      <c r="D2945" s="12" t="s">
        <v>65</v>
      </c>
      <c r="E2945" s="12" t="s">
        <v>54</v>
      </c>
      <c r="F2945" s="12" t="s">
        <v>55</v>
      </c>
      <c r="G2945" s="12" t="s">
        <v>56</v>
      </c>
      <c r="H2945" s="12" t="s">
        <v>57</v>
      </c>
      <c r="I2945" s="12" t="s">
        <v>58</v>
      </c>
      <c r="J2945" s="12">
        <v>140</v>
      </c>
      <c r="K2945" s="12">
        <v>200.2</v>
      </c>
      <c r="L2945" s="10"/>
    </row>
    <row r="2946" spans="1:12" ht="18" customHeight="1" x14ac:dyDescent="0.2">
      <c r="A2946" s="12" t="s">
        <v>52</v>
      </c>
      <c r="B2946" s="12">
        <v>2024</v>
      </c>
      <c r="C2946" s="12" t="s">
        <v>4</v>
      </c>
      <c r="D2946" s="12" t="s">
        <v>65</v>
      </c>
      <c r="E2946" s="12" t="s">
        <v>54</v>
      </c>
      <c r="F2946" s="12" t="s">
        <v>55</v>
      </c>
      <c r="G2946" s="12" t="s">
        <v>56</v>
      </c>
      <c r="H2946" s="12" t="s">
        <v>57</v>
      </c>
      <c r="I2946" s="12" t="s">
        <v>58</v>
      </c>
      <c r="J2946" s="12">
        <v>362</v>
      </c>
      <c r="K2946" s="12">
        <v>517.66</v>
      </c>
      <c r="L2946" s="10"/>
    </row>
    <row r="2947" spans="1:12" ht="18" customHeight="1" x14ac:dyDescent="0.2">
      <c r="A2947" s="12" t="s">
        <v>61</v>
      </c>
      <c r="B2947" s="12">
        <v>2024</v>
      </c>
      <c r="C2947" s="12" t="s">
        <v>4</v>
      </c>
      <c r="D2947" s="12" t="s">
        <v>65</v>
      </c>
      <c r="E2947" s="12" t="s">
        <v>54</v>
      </c>
      <c r="F2947" s="12" t="s">
        <v>55</v>
      </c>
      <c r="G2947" s="12" t="s">
        <v>56</v>
      </c>
      <c r="H2947" s="12" t="s">
        <v>57</v>
      </c>
      <c r="I2947" s="12" t="s">
        <v>58</v>
      </c>
      <c r="J2947" s="12">
        <v>142</v>
      </c>
      <c r="K2947" s="12">
        <v>526.24</v>
      </c>
      <c r="L2947" s="10"/>
    </row>
    <row r="2948" spans="1:12" ht="18" customHeight="1" x14ac:dyDescent="0.2">
      <c r="A2948" s="12" t="s">
        <v>52</v>
      </c>
      <c r="B2948" s="12">
        <v>2024</v>
      </c>
      <c r="C2948" s="12" t="s">
        <v>4</v>
      </c>
      <c r="D2948" s="12" t="s">
        <v>65</v>
      </c>
      <c r="E2948" s="12" t="s">
        <v>54</v>
      </c>
      <c r="F2948" s="12" t="s">
        <v>55</v>
      </c>
      <c r="G2948" s="12" t="s">
        <v>56</v>
      </c>
      <c r="H2948" s="12" t="s">
        <v>57</v>
      </c>
      <c r="I2948" s="12" t="s">
        <v>58</v>
      </c>
      <c r="J2948" s="12">
        <v>358</v>
      </c>
      <c r="K2948" s="12">
        <v>526.24</v>
      </c>
      <c r="L2948" s="10"/>
    </row>
    <row r="2949" spans="1:12" ht="18" customHeight="1" x14ac:dyDescent="0.2">
      <c r="A2949" s="12" t="s">
        <v>59</v>
      </c>
      <c r="B2949" s="12">
        <v>2024</v>
      </c>
      <c r="C2949" s="12" t="s">
        <v>4</v>
      </c>
      <c r="D2949" s="12" t="s">
        <v>65</v>
      </c>
      <c r="E2949" s="12" t="s">
        <v>54</v>
      </c>
      <c r="F2949" s="12" t="s">
        <v>55</v>
      </c>
      <c r="G2949" s="12" t="s">
        <v>56</v>
      </c>
      <c r="H2949" s="12" t="s">
        <v>57</v>
      </c>
      <c r="I2949" s="12" t="s">
        <v>58</v>
      </c>
      <c r="J2949" s="12">
        <v>979</v>
      </c>
      <c r="K2949" s="12">
        <v>1399.97</v>
      </c>
      <c r="L2949" s="10"/>
    </row>
    <row r="2950" spans="1:12" ht="18" customHeight="1" x14ac:dyDescent="0.2">
      <c r="A2950" s="12" t="s">
        <v>61</v>
      </c>
      <c r="B2950" s="12">
        <v>2024</v>
      </c>
      <c r="C2950" s="12" t="s">
        <v>4</v>
      </c>
      <c r="D2950" s="12" t="s">
        <v>65</v>
      </c>
      <c r="E2950" s="12" t="s">
        <v>54</v>
      </c>
      <c r="F2950" s="12" t="s">
        <v>55</v>
      </c>
      <c r="G2950" s="12" t="s">
        <v>56</v>
      </c>
      <c r="H2950" s="12" t="s">
        <v>57</v>
      </c>
      <c r="I2950" s="12" t="s">
        <v>58</v>
      </c>
      <c r="J2950" s="12">
        <v>360</v>
      </c>
      <c r="K2950" s="12">
        <v>514.79999999999995</v>
      </c>
      <c r="L2950" s="10"/>
    </row>
    <row r="2951" spans="1:12" ht="18" customHeight="1" x14ac:dyDescent="0.2">
      <c r="A2951" s="12" t="s">
        <v>61</v>
      </c>
      <c r="B2951" s="12">
        <v>2024</v>
      </c>
      <c r="C2951" s="12" t="s">
        <v>4</v>
      </c>
      <c r="D2951" s="12" t="s">
        <v>65</v>
      </c>
      <c r="E2951" s="12" t="s">
        <v>54</v>
      </c>
      <c r="F2951" s="12" t="s">
        <v>55</v>
      </c>
      <c r="G2951" s="12" t="s">
        <v>56</v>
      </c>
      <c r="H2951" s="12" t="s">
        <v>57</v>
      </c>
      <c r="I2951" s="12" t="s">
        <v>58</v>
      </c>
      <c r="J2951" s="12">
        <v>141</v>
      </c>
      <c r="K2951" s="12">
        <v>201.63</v>
      </c>
      <c r="L2951" s="10"/>
    </row>
    <row r="2952" spans="1:12" ht="18" customHeight="1" x14ac:dyDescent="0.2">
      <c r="A2952" s="12" t="s">
        <v>59</v>
      </c>
      <c r="B2952" s="12">
        <v>2024</v>
      </c>
      <c r="C2952" s="12" t="s">
        <v>4</v>
      </c>
      <c r="D2952" s="12" t="s">
        <v>65</v>
      </c>
      <c r="E2952" s="12" t="s">
        <v>54</v>
      </c>
      <c r="F2952" s="12" t="s">
        <v>55</v>
      </c>
      <c r="G2952" s="12" t="s">
        <v>56</v>
      </c>
      <c r="H2952" s="12" t="s">
        <v>57</v>
      </c>
      <c r="I2952" s="12" t="s">
        <v>58</v>
      </c>
      <c r="J2952" s="12">
        <v>363</v>
      </c>
      <c r="K2952" s="12">
        <v>519.09</v>
      </c>
      <c r="L2952" s="10"/>
    </row>
    <row r="2953" spans="1:12" ht="18" customHeight="1" x14ac:dyDescent="0.2">
      <c r="A2953" s="12" t="s">
        <v>52</v>
      </c>
      <c r="B2953" s="12">
        <v>2024</v>
      </c>
      <c r="C2953" s="12" t="s">
        <v>4</v>
      </c>
      <c r="D2953" s="12" t="s">
        <v>65</v>
      </c>
      <c r="E2953" s="12" t="s">
        <v>54</v>
      </c>
      <c r="F2953" s="12" t="s">
        <v>55</v>
      </c>
      <c r="G2953" s="12" t="s">
        <v>56</v>
      </c>
      <c r="H2953" s="12" t="s">
        <v>57</v>
      </c>
      <c r="I2953" s="12" t="s">
        <v>58</v>
      </c>
      <c r="J2953" s="12">
        <v>761</v>
      </c>
      <c r="K2953" s="12">
        <v>1088.23</v>
      </c>
      <c r="L2953" s="10"/>
    </row>
    <row r="2954" spans="1:12" ht="18" customHeight="1" x14ac:dyDescent="0.2">
      <c r="A2954" s="12" t="s">
        <v>61</v>
      </c>
      <c r="B2954" s="12">
        <v>2024</v>
      </c>
      <c r="C2954" s="12" t="s">
        <v>4</v>
      </c>
      <c r="D2954" s="12" t="s">
        <v>65</v>
      </c>
      <c r="E2954" s="12" t="s">
        <v>54</v>
      </c>
      <c r="F2954" s="12" t="s">
        <v>55</v>
      </c>
      <c r="G2954" s="12" t="s">
        <v>56</v>
      </c>
      <c r="H2954" s="12" t="s">
        <v>57</v>
      </c>
      <c r="I2954" s="12" t="s">
        <v>58</v>
      </c>
      <c r="J2954" s="12">
        <v>847</v>
      </c>
      <c r="K2954" s="12">
        <v>1211.21</v>
      </c>
      <c r="L2954" s="10"/>
    </row>
    <row r="2955" spans="1:12" ht="18" customHeight="1" x14ac:dyDescent="0.2">
      <c r="A2955" s="12" t="s">
        <v>52</v>
      </c>
      <c r="B2955" s="12">
        <v>2024</v>
      </c>
      <c r="C2955" s="12" t="s">
        <v>4</v>
      </c>
      <c r="D2955" s="12" t="s">
        <v>65</v>
      </c>
      <c r="E2955" s="12" t="s">
        <v>54</v>
      </c>
      <c r="F2955" s="12" t="s">
        <v>55</v>
      </c>
      <c r="G2955" s="12" t="s">
        <v>56</v>
      </c>
      <c r="H2955" s="12" t="s">
        <v>57</v>
      </c>
      <c r="I2955" s="12" t="s">
        <v>58</v>
      </c>
      <c r="J2955" s="12">
        <v>143</v>
      </c>
      <c r="K2955" s="12">
        <v>204.49</v>
      </c>
      <c r="L2955" s="10"/>
    </row>
    <row r="2956" spans="1:12" ht="18" customHeight="1" x14ac:dyDescent="0.2">
      <c r="A2956" s="12" t="s">
        <v>61</v>
      </c>
      <c r="B2956" s="12">
        <v>2024</v>
      </c>
      <c r="C2956" s="12" t="s">
        <v>4</v>
      </c>
      <c r="D2956" s="12" t="s">
        <v>65</v>
      </c>
      <c r="E2956" s="12" t="s">
        <v>54</v>
      </c>
      <c r="F2956" s="12" t="s">
        <v>55</v>
      </c>
      <c r="G2956" s="12" t="s">
        <v>56</v>
      </c>
      <c r="H2956" s="12" t="s">
        <v>57</v>
      </c>
      <c r="I2956" s="12" t="s">
        <v>58</v>
      </c>
      <c r="J2956" s="12">
        <v>359</v>
      </c>
      <c r="K2956" s="12">
        <v>513.37</v>
      </c>
      <c r="L2956" s="10"/>
    </row>
    <row r="2957" spans="1:12" ht="18" customHeight="1" x14ac:dyDescent="0.2">
      <c r="A2957" s="12" t="s">
        <v>52</v>
      </c>
      <c r="B2957" s="12">
        <v>2024</v>
      </c>
      <c r="C2957" s="12" t="s">
        <v>10</v>
      </c>
      <c r="D2957" s="12" t="s">
        <v>65</v>
      </c>
      <c r="E2957" s="12" t="s">
        <v>54</v>
      </c>
      <c r="F2957" s="12" t="s">
        <v>55</v>
      </c>
      <c r="G2957" s="12" t="s">
        <v>56</v>
      </c>
      <c r="H2957" s="12" t="s">
        <v>57</v>
      </c>
      <c r="I2957" s="12" t="s">
        <v>58</v>
      </c>
      <c r="J2957" s="12">
        <v>356</v>
      </c>
      <c r="K2957" s="12">
        <v>509.08</v>
      </c>
      <c r="L2957" s="10"/>
    </row>
    <row r="2958" spans="1:12" ht="18" customHeight="1" x14ac:dyDescent="0.2">
      <c r="A2958" s="12" t="s">
        <v>52</v>
      </c>
      <c r="B2958" s="12">
        <v>2024</v>
      </c>
      <c r="C2958" s="12" t="s">
        <v>10</v>
      </c>
      <c r="D2958" s="12" t="s">
        <v>65</v>
      </c>
      <c r="E2958" s="12" t="s">
        <v>54</v>
      </c>
      <c r="F2958" s="12" t="s">
        <v>55</v>
      </c>
      <c r="G2958" s="12" t="s">
        <v>56</v>
      </c>
      <c r="H2958" s="12" t="s">
        <v>57</v>
      </c>
      <c r="I2958" s="12" t="s">
        <v>58</v>
      </c>
      <c r="J2958" s="12">
        <v>326</v>
      </c>
      <c r="K2958" s="12">
        <v>466.18</v>
      </c>
      <c r="L2958" s="10"/>
    </row>
    <row r="2959" spans="1:12" ht="18" customHeight="1" x14ac:dyDescent="0.2">
      <c r="A2959" s="12" t="s">
        <v>61</v>
      </c>
      <c r="B2959" s="12">
        <v>2024</v>
      </c>
      <c r="C2959" s="12" t="s">
        <v>10</v>
      </c>
      <c r="D2959" s="12" t="s">
        <v>65</v>
      </c>
      <c r="E2959" s="12" t="s">
        <v>54</v>
      </c>
      <c r="F2959" s="12" t="s">
        <v>55</v>
      </c>
      <c r="G2959" s="12" t="s">
        <v>56</v>
      </c>
      <c r="H2959" s="12" t="s">
        <v>57</v>
      </c>
      <c r="I2959" s="12" t="s">
        <v>58</v>
      </c>
      <c r="J2959" s="12">
        <v>358</v>
      </c>
      <c r="K2959" s="12">
        <v>526.24</v>
      </c>
      <c r="L2959" s="10"/>
    </row>
    <row r="2960" spans="1:12" ht="18" customHeight="1" x14ac:dyDescent="0.2">
      <c r="A2960" s="12" t="s">
        <v>61</v>
      </c>
      <c r="B2960" s="12">
        <v>2024</v>
      </c>
      <c r="C2960" s="12" t="s">
        <v>10</v>
      </c>
      <c r="D2960" s="12" t="s">
        <v>65</v>
      </c>
      <c r="E2960" s="12" t="s">
        <v>54</v>
      </c>
      <c r="F2960" s="12" t="s">
        <v>55</v>
      </c>
      <c r="G2960" s="12" t="s">
        <v>56</v>
      </c>
      <c r="H2960" s="12" t="s">
        <v>57</v>
      </c>
      <c r="I2960" s="12" t="s">
        <v>58</v>
      </c>
      <c r="J2960" s="12">
        <v>328</v>
      </c>
      <c r="K2960" s="12">
        <v>526.24</v>
      </c>
      <c r="L2960" s="10"/>
    </row>
    <row r="2961" spans="1:12" ht="18" customHeight="1" x14ac:dyDescent="0.2">
      <c r="A2961" s="12" t="s">
        <v>59</v>
      </c>
      <c r="B2961" s="12">
        <v>2024</v>
      </c>
      <c r="C2961" s="12" t="s">
        <v>10</v>
      </c>
      <c r="D2961" s="12" t="s">
        <v>65</v>
      </c>
      <c r="E2961" s="12" t="s">
        <v>54</v>
      </c>
      <c r="F2961" s="12" t="s">
        <v>55</v>
      </c>
      <c r="G2961" s="12" t="s">
        <v>56</v>
      </c>
      <c r="H2961" s="12" t="s">
        <v>57</v>
      </c>
      <c r="I2961" s="12" t="s">
        <v>58</v>
      </c>
      <c r="J2961" s="12">
        <v>985</v>
      </c>
      <c r="K2961" s="12">
        <v>1408.55</v>
      </c>
      <c r="L2961" s="10"/>
    </row>
    <row r="2962" spans="1:12" ht="18" customHeight="1" x14ac:dyDescent="0.2">
      <c r="A2962" s="12" t="s">
        <v>52</v>
      </c>
      <c r="B2962" s="12">
        <v>2024</v>
      </c>
      <c r="C2962" s="12" t="s">
        <v>10</v>
      </c>
      <c r="D2962" s="12" t="s">
        <v>65</v>
      </c>
      <c r="E2962" s="12" t="s">
        <v>54</v>
      </c>
      <c r="F2962" s="12" t="s">
        <v>55</v>
      </c>
      <c r="G2962" s="12" t="s">
        <v>56</v>
      </c>
      <c r="H2962" s="12" t="s">
        <v>57</v>
      </c>
      <c r="I2962" s="12" t="s">
        <v>58</v>
      </c>
      <c r="J2962" s="12">
        <v>330</v>
      </c>
      <c r="K2962" s="12">
        <v>471.9</v>
      </c>
      <c r="L2962" s="10"/>
    </row>
    <row r="2963" spans="1:12" ht="18" customHeight="1" x14ac:dyDescent="0.2">
      <c r="A2963" s="12" t="s">
        <v>52</v>
      </c>
      <c r="B2963" s="12">
        <v>2024</v>
      </c>
      <c r="C2963" s="12" t="s">
        <v>10</v>
      </c>
      <c r="D2963" s="12" t="s">
        <v>65</v>
      </c>
      <c r="E2963" s="12" t="s">
        <v>54</v>
      </c>
      <c r="F2963" s="12" t="s">
        <v>55</v>
      </c>
      <c r="G2963" s="12" t="s">
        <v>56</v>
      </c>
      <c r="H2963" s="12" t="s">
        <v>57</v>
      </c>
      <c r="I2963" s="12" t="s">
        <v>58</v>
      </c>
      <c r="J2963" s="12">
        <v>357</v>
      </c>
      <c r="K2963" s="12">
        <v>510.51</v>
      </c>
      <c r="L2963" s="10"/>
    </row>
    <row r="2964" spans="1:12" ht="18" customHeight="1" x14ac:dyDescent="0.2">
      <c r="A2964" s="12" t="s">
        <v>59</v>
      </c>
      <c r="B2964" s="12">
        <v>2024</v>
      </c>
      <c r="C2964" s="12" t="s">
        <v>10</v>
      </c>
      <c r="D2964" s="12" t="s">
        <v>65</v>
      </c>
      <c r="E2964" s="12" t="s">
        <v>54</v>
      </c>
      <c r="F2964" s="12" t="s">
        <v>55</v>
      </c>
      <c r="G2964" s="12" t="s">
        <v>56</v>
      </c>
      <c r="H2964" s="12" t="s">
        <v>57</v>
      </c>
      <c r="I2964" s="12" t="s">
        <v>58</v>
      </c>
      <c r="J2964" s="12">
        <v>327</v>
      </c>
      <c r="K2964" s="12">
        <v>467.61</v>
      </c>
      <c r="L2964" s="10"/>
    </row>
    <row r="2965" spans="1:12" ht="18" customHeight="1" x14ac:dyDescent="0.2">
      <c r="A2965" s="12" t="s">
        <v>61</v>
      </c>
      <c r="B2965" s="12">
        <v>2024</v>
      </c>
      <c r="C2965" s="12" t="s">
        <v>10</v>
      </c>
      <c r="D2965" s="12" t="s">
        <v>65</v>
      </c>
      <c r="E2965" s="12" t="s">
        <v>54</v>
      </c>
      <c r="F2965" s="12" t="s">
        <v>55</v>
      </c>
      <c r="G2965" s="12" t="s">
        <v>56</v>
      </c>
      <c r="H2965" s="12" t="s">
        <v>57</v>
      </c>
      <c r="I2965" s="12" t="s">
        <v>58</v>
      </c>
      <c r="J2965" s="12">
        <v>766</v>
      </c>
      <c r="K2965" s="12">
        <v>1095.3800000000001</v>
      </c>
      <c r="L2965" s="10"/>
    </row>
    <row r="2966" spans="1:12" ht="18" customHeight="1" x14ac:dyDescent="0.2">
      <c r="A2966" s="12" t="s">
        <v>61</v>
      </c>
      <c r="B2966" s="12">
        <v>2024</v>
      </c>
      <c r="C2966" s="12" t="s">
        <v>10</v>
      </c>
      <c r="D2966" s="12" t="s">
        <v>65</v>
      </c>
      <c r="E2966" s="12" t="s">
        <v>54</v>
      </c>
      <c r="F2966" s="12" t="s">
        <v>55</v>
      </c>
      <c r="G2966" s="12" t="s">
        <v>56</v>
      </c>
      <c r="H2966" s="12" t="s">
        <v>57</v>
      </c>
      <c r="I2966" s="12" t="s">
        <v>58</v>
      </c>
      <c r="J2966" s="12">
        <v>852</v>
      </c>
      <c r="K2966" s="12">
        <v>1218.3600000000001</v>
      </c>
      <c r="L2966" s="10"/>
    </row>
    <row r="2967" spans="1:12" ht="18" customHeight="1" x14ac:dyDescent="0.2">
      <c r="A2967" s="12" t="s">
        <v>52</v>
      </c>
      <c r="B2967" s="12">
        <v>2024</v>
      </c>
      <c r="C2967" s="12" t="s">
        <v>10</v>
      </c>
      <c r="D2967" s="12" t="s">
        <v>65</v>
      </c>
      <c r="E2967" s="12" t="s">
        <v>54</v>
      </c>
      <c r="F2967" s="12" t="s">
        <v>55</v>
      </c>
      <c r="G2967" s="12" t="s">
        <v>56</v>
      </c>
      <c r="H2967" s="12" t="s">
        <v>57</v>
      </c>
      <c r="I2967" s="12" t="s">
        <v>58</v>
      </c>
      <c r="J2967" s="12">
        <v>353</v>
      </c>
      <c r="K2967" s="12">
        <v>504.78999999999996</v>
      </c>
      <c r="L2967" s="10"/>
    </row>
    <row r="2968" spans="1:12" ht="18" customHeight="1" x14ac:dyDescent="0.2">
      <c r="A2968" s="12" t="s">
        <v>52</v>
      </c>
      <c r="B2968" s="12">
        <v>2024</v>
      </c>
      <c r="C2968" s="12" t="s">
        <v>10</v>
      </c>
      <c r="D2968" s="12" t="s">
        <v>65</v>
      </c>
      <c r="E2968" s="12" t="s">
        <v>54</v>
      </c>
      <c r="F2968" s="12" t="s">
        <v>55</v>
      </c>
      <c r="G2968" s="12" t="s">
        <v>56</v>
      </c>
      <c r="H2968" s="12" t="s">
        <v>57</v>
      </c>
      <c r="I2968" s="12" t="s">
        <v>58</v>
      </c>
      <c r="J2968" s="12">
        <v>329</v>
      </c>
      <c r="K2968" s="12">
        <v>470.47</v>
      </c>
      <c r="L2968" s="10"/>
    </row>
    <row r="2969" spans="1:12" ht="18" customHeight="1" x14ac:dyDescent="0.2">
      <c r="A2969" s="12" t="s">
        <v>52</v>
      </c>
      <c r="B2969" s="12">
        <v>2024</v>
      </c>
      <c r="C2969" s="12" t="s">
        <v>9</v>
      </c>
      <c r="D2969" s="12" t="s">
        <v>65</v>
      </c>
      <c r="E2969" s="12" t="s">
        <v>54</v>
      </c>
      <c r="F2969" s="12" t="s">
        <v>55</v>
      </c>
      <c r="G2969" s="12" t="s">
        <v>56</v>
      </c>
      <c r="H2969" s="12" t="s">
        <v>57</v>
      </c>
      <c r="I2969" s="12" t="s">
        <v>58</v>
      </c>
      <c r="J2969" s="12">
        <v>362</v>
      </c>
      <c r="K2969" s="12">
        <v>517.66</v>
      </c>
      <c r="L2969" s="10"/>
    </row>
    <row r="2970" spans="1:12" ht="18" customHeight="1" x14ac:dyDescent="0.2">
      <c r="A2970" s="12" t="s">
        <v>59</v>
      </c>
      <c r="B2970" s="12">
        <v>2024</v>
      </c>
      <c r="C2970" s="12" t="s">
        <v>9</v>
      </c>
      <c r="D2970" s="12" t="s">
        <v>65</v>
      </c>
      <c r="E2970" s="12" t="s">
        <v>54</v>
      </c>
      <c r="F2970" s="12" t="s">
        <v>55</v>
      </c>
      <c r="G2970" s="12" t="s">
        <v>56</v>
      </c>
      <c r="H2970" s="12" t="s">
        <v>57</v>
      </c>
      <c r="I2970" s="12" t="s">
        <v>58</v>
      </c>
      <c r="J2970" s="12">
        <v>332</v>
      </c>
      <c r="K2970" s="12">
        <v>474.76</v>
      </c>
      <c r="L2970" s="10"/>
    </row>
    <row r="2971" spans="1:12" ht="18" customHeight="1" x14ac:dyDescent="0.2">
      <c r="A2971" s="12" t="s">
        <v>59</v>
      </c>
      <c r="B2971" s="12">
        <v>2024</v>
      </c>
      <c r="C2971" s="12" t="s">
        <v>9</v>
      </c>
      <c r="D2971" s="12" t="s">
        <v>65</v>
      </c>
      <c r="E2971" s="12" t="s">
        <v>54</v>
      </c>
      <c r="F2971" s="12" t="s">
        <v>55</v>
      </c>
      <c r="G2971" s="12" t="s">
        <v>56</v>
      </c>
      <c r="H2971" s="12" t="s">
        <v>57</v>
      </c>
      <c r="I2971" s="12" t="s">
        <v>58</v>
      </c>
      <c r="J2971" s="12">
        <v>334</v>
      </c>
      <c r="K2971" s="12">
        <v>526.24</v>
      </c>
      <c r="L2971" s="10"/>
    </row>
    <row r="2972" spans="1:12" ht="18" customHeight="1" x14ac:dyDescent="0.2">
      <c r="A2972" s="12" t="s">
        <v>62</v>
      </c>
      <c r="B2972" s="12">
        <v>2024</v>
      </c>
      <c r="C2972" s="12" t="s">
        <v>9</v>
      </c>
      <c r="D2972" s="12" t="s">
        <v>65</v>
      </c>
      <c r="E2972" s="12" t="s">
        <v>54</v>
      </c>
      <c r="F2972" s="12" t="s">
        <v>55</v>
      </c>
      <c r="G2972" s="12" t="s">
        <v>56</v>
      </c>
      <c r="H2972" s="12" t="s">
        <v>57</v>
      </c>
      <c r="I2972" s="12" t="s">
        <v>58</v>
      </c>
      <c r="J2972" s="12">
        <v>984</v>
      </c>
      <c r="K2972" s="12">
        <v>1407.12</v>
      </c>
      <c r="L2972" s="10"/>
    </row>
    <row r="2973" spans="1:12" ht="18" customHeight="1" x14ac:dyDescent="0.2">
      <c r="A2973" s="12" t="s">
        <v>61</v>
      </c>
      <c r="B2973" s="12">
        <v>2024</v>
      </c>
      <c r="C2973" s="12" t="s">
        <v>9</v>
      </c>
      <c r="D2973" s="12" t="s">
        <v>65</v>
      </c>
      <c r="E2973" s="12" t="s">
        <v>54</v>
      </c>
      <c r="F2973" s="12" t="s">
        <v>55</v>
      </c>
      <c r="G2973" s="12" t="s">
        <v>56</v>
      </c>
      <c r="H2973" s="12" t="s">
        <v>57</v>
      </c>
      <c r="I2973" s="12" t="s">
        <v>58</v>
      </c>
      <c r="J2973" s="12">
        <v>336</v>
      </c>
      <c r="K2973" s="12">
        <v>480.48</v>
      </c>
      <c r="L2973" s="10"/>
    </row>
    <row r="2974" spans="1:12" ht="18" customHeight="1" x14ac:dyDescent="0.2">
      <c r="A2974" s="12" t="s">
        <v>61</v>
      </c>
      <c r="B2974" s="12">
        <v>2024</v>
      </c>
      <c r="C2974" s="12" t="s">
        <v>9</v>
      </c>
      <c r="D2974" s="12" t="s">
        <v>65</v>
      </c>
      <c r="E2974" s="12" t="s">
        <v>54</v>
      </c>
      <c r="F2974" s="12" t="s">
        <v>55</v>
      </c>
      <c r="G2974" s="12" t="s">
        <v>56</v>
      </c>
      <c r="H2974" s="12" t="s">
        <v>57</v>
      </c>
      <c r="I2974" s="12" t="s">
        <v>58</v>
      </c>
      <c r="J2974" s="12">
        <v>363</v>
      </c>
      <c r="K2974" s="12">
        <v>519.09</v>
      </c>
      <c r="L2974" s="10"/>
    </row>
    <row r="2975" spans="1:12" ht="18" customHeight="1" x14ac:dyDescent="0.2">
      <c r="A2975" s="12" t="s">
        <v>62</v>
      </c>
      <c r="B2975" s="12">
        <v>2024</v>
      </c>
      <c r="C2975" s="12" t="s">
        <v>9</v>
      </c>
      <c r="D2975" s="12" t="s">
        <v>65</v>
      </c>
      <c r="E2975" s="12" t="s">
        <v>54</v>
      </c>
      <c r="F2975" s="12" t="s">
        <v>55</v>
      </c>
      <c r="G2975" s="12" t="s">
        <v>56</v>
      </c>
      <c r="H2975" s="12" t="s">
        <v>57</v>
      </c>
      <c r="I2975" s="12" t="s">
        <v>58</v>
      </c>
      <c r="J2975" s="12">
        <v>333</v>
      </c>
      <c r="K2975" s="12">
        <v>476.19</v>
      </c>
      <c r="L2975" s="10"/>
    </row>
    <row r="2976" spans="1:12" ht="18" customHeight="1" x14ac:dyDescent="0.2">
      <c r="A2976" s="12" t="s">
        <v>59</v>
      </c>
      <c r="B2976" s="12">
        <v>2024</v>
      </c>
      <c r="C2976" s="12" t="s">
        <v>9</v>
      </c>
      <c r="D2976" s="12" t="s">
        <v>65</v>
      </c>
      <c r="E2976" s="12" t="s">
        <v>54</v>
      </c>
      <c r="F2976" s="12" t="s">
        <v>55</v>
      </c>
      <c r="G2976" s="12" t="s">
        <v>56</v>
      </c>
      <c r="H2976" s="12" t="s">
        <v>57</v>
      </c>
      <c r="I2976" s="12" t="s">
        <v>58</v>
      </c>
      <c r="J2976" s="12">
        <v>765</v>
      </c>
      <c r="K2976" s="12">
        <v>1093.95</v>
      </c>
      <c r="L2976" s="10"/>
    </row>
    <row r="2977" spans="1:12" ht="18" customHeight="1" x14ac:dyDescent="0.2">
      <c r="A2977" s="12" t="s">
        <v>59</v>
      </c>
      <c r="B2977" s="12">
        <v>2024</v>
      </c>
      <c r="C2977" s="12" t="s">
        <v>9</v>
      </c>
      <c r="D2977" s="12" t="s">
        <v>65</v>
      </c>
      <c r="E2977" s="12" t="s">
        <v>54</v>
      </c>
      <c r="F2977" s="12" t="s">
        <v>55</v>
      </c>
      <c r="G2977" s="12" t="s">
        <v>56</v>
      </c>
      <c r="H2977" s="12" t="s">
        <v>57</v>
      </c>
      <c r="I2977" s="12" t="s">
        <v>58</v>
      </c>
      <c r="J2977" s="12">
        <v>359</v>
      </c>
      <c r="K2977" s="12">
        <v>513.37</v>
      </c>
      <c r="L2977" s="10"/>
    </row>
    <row r="2978" spans="1:12" ht="18" customHeight="1" x14ac:dyDescent="0.2">
      <c r="A2978" s="12" t="s">
        <v>52</v>
      </c>
      <c r="B2978" s="12">
        <v>2024</v>
      </c>
      <c r="C2978" s="12" t="s">
        <v>9</v>
      </c>
      <c r="D2978" s="12" t="s">
        <v>65</v>
      </c>
      <c r="E2978" s="12" t="s">
        <v>54</v>
      </c>
      <c r="F2978" s="12" t="s">
        <v>55</v>
      </c>
      <c r="G2978" s="12" t="s">
        <v>56</v>
      </c>
      <c r="H2978" s="12" t="s">
        <v>57</v>
      </c>
      <c r="I2978" s="12" t="s">
        <v>58</v>
      </c>
      <c r="J2978" s="12">
        <v>335</v>
      </c>
      <c r="K2978" s="12">
        <v>479.05</v>
      </c>
      <c r="L2978" s="10"/>
    </row>
    <row r="2979" spans="1:12" ht="18" customHeight="1" x14ac:dyDescent="0.2">
      <c r="A2979" s="12" t="s">
        <v>52</v>
      </c>
      <c r="B2979" s="12">
        <v>2024</v>
      </c>
      <c r="C2979" s="12" t="s">
        <v>8</v>
      </c>
      <c r="D2979" s="12" t="s">
        <v>65</v>
      </c>
      <c r="E2979" s="12" t="s">
        <v>54</v>
      </c>
      <c r="F2979" s="12" t="s">
        <v>55</v>
      </c>
      <c r="G2979" s="12" t="s">
        <v>56</v>
      </c>
      <c r="H2979" s="12" t="s">
        <v>57</v>
      </c>
      <c r="I2979" s="12" t="s">
        <v>58</v>
      </c>
      <c r="J2979" s="12">
        <v>368</v>
      </c>
      <c r="K2979" s="12">
        <v>526.24</v>
      </c>
      <c r="L2979" s="10"/>
    </row>
    <row r="2980" spans="1:12" ht="18" customHeight="1" x14ac:dyDescent="0.2">
      <c r="A2980" s="12" t="s">
        <v>59</v>
      </c>
      <c r="B2980" s="12">
        <v>2024</v>
      </c>
      <c r="C2980" s="12" t="s">
        <v>8</v>
      </c>
      <c r="D2980" s="12" t="s">
        <v>65</v>
      </c>
      <c r="E2980" s="12" t="s">
        <v>54</v>
      </c>
      <c r="F2980" s="12" t="s">
        <v>55</v>
      </c>
      <c r="G2980" s="12" t="s">
        <v>56</v>
      </c>
      <c r="H2980" s="12" t="s">
        <v>57</v>
      </c>
      <c r="I2980" s="12" t="s">
        <v>58</v>
      </c>
      <c r="J2980" s="12">
        <v>338</v>
      </c>
      <c r="K2980" s="12">
        <v>483.34000000000003</v>
      </c>
      <c r="L2980" s="10"/>
    </row>
    <row r="2981" spans="1:12" ht="18" customHeight="1" x14ac:dyDescent="0.2">
      <c r="A2981" s="12" t="s">
        <v>61</v>
      </c>
      <c r="B2981" s="12">
        <v>2024</v>
      </c>
      <c r="C2981" s="12" t="s">
        <v>8</v>
      </c>
      <c r="D2981" s="12" t="s">
        <v>65</v>
      </c>
      <c r="E2981" s="12" t="s">
        <v>54</v>
      </c>
      <c r="F2981" s="12" t="s">
        <v>55</v>
      </c>
      <c r="G2981" s="12" t="s">
        <v>56</v>
      </c>
      <c r="H2981" s="12" t="s">
        <v>57</v>
      </c>
      <c r="I2981" s="12" t="s">
        <v>58</v>
      </c>
      <c r="J2981" s="12">
        <v>364</v>
      </c>
      <c r="K2981" s="12">
        <v>526.24</v>
      </c>
      <c r="L2981" s="10"/>
    </row>
    <row r="2982" spans="1:12" ht="18" customHeight="1" x14ac:dyDescent="0.2">
      <c r="A2982" s="12" t="s">
        <v>52</v>
      </c>
      <c r="B2982" s="12">
        <v>2024</v>
      </c>
      <c r="C2982" s="12" t="s">
        <v>8</v>
      </c>
      <c r="D2982" s="12" t="s">
        <v>65</v>
      </c>
      <c r="E2982" s="12" t="s">
        <v>54</v>
      </c>
      <c r="F2982" s="12" t="s">
        <v>55</v>
      </c>
      <c r="G2982" s="12" t="s">
        <v>56</v>
      </c>
      <c r="H2982" s="12" t="s">
        <v>57</v>
      </c>
      <c r="I2982" s="12" t="s">
        <v>58</v>
      </c>
      <c r="J2982" s="12">
        <v>340</v>
      </c>
      <c r="K2982" s="12">
        <v>526.24</v>
      </c>
      <c r="L2982" s="10"/>
    </row>
    <row r="2983" spans="1:12" ht="18" customHeight="1" x14ac:dyDescent="0.2">
      <c r="A2983" s="12" t="s">
        <v>52</v>
      </c>
      <c r="B2983" s="12">
        <v>2024</v>
      </c>
      <c r="C2983" s="12" t="s">
        <v>8</v>
      </c>
      <c r="D2983" s="12" t="s">
        <v>65</v>
      </c>
      <c r="E2983" s="12" t="s">
        <v>54</v>
      </c>
      <c r="F2983" s="12" t="s">
        <v>55</v>
      </c>
      <c r="G2983" s="12" t="s">
        <v>56</v>
      </c>
      <c r="H2983" s="12" t="s">
        <v>57</v>
      </c>
      <c r="I2983" s="12" t="s">
        <v>58</v>
      </c>
      <c r="J2983" s="12">
        <v>983</v>
      </c>
      <c r="K2983" s="12">
        <v>1405.69</v>
      </c>
      <c r="L2983" s="10"/>
    </row>
    <row r="2984" spans="1:12" ht="18" customHeight="1" x14ac:dyDescent="0.2">
      <c r="A2984" s="12" t="s">
        <v>52</v>
      </c>
      <c r="B2984" s="12">
        <v>2024</v>
      </c>
      <c r="C2984" s="12" t="s">
        <v>8</v>
      </c>
      <c r="D2984" s="12" t="s">
        <v>65</v>
      </c>
      <c r="E2984" s="12" t="s">
        <v>54</v>
      </c>
      <c r="F2984" s="12" t="s">
        <v>55</v>
      </c>
      <c r="G2984" s="12" t="s">
        <v>56</v>
      </c>
      <c r="H2984" s="12" t="s">
        <v>57</v>
      </c>
      <c r="I2984" s="12" t="s">
        <v>58</v>
      </c>
      <c r="J2984" s="12">
        <v>339</v>
      </c>
      <c r="K2984" s="12">
        <v>484.77</v>
      </c>
      <c r="L2984" s="10"/>
    </row>
    <row r="2985" spans="1:12" ht="18" customHeight="1" x14ac:dyDescent="0.2">
      <c r="A2985" s="12" t="s">
        <v>52</v>
      </c>
      <c r="B2985" s="12">
        <v>2024</v>
      </c>
      <c r="C2985" s="12" t="s">
        <v>8</v>
      </c>
      <c r="D2985" s="12" t="s">
        <v>65</v>
      </c>
      <c r="E2985" s="12" t="s">
        <v>54</v>
      </c>
      <c r="F2985" s="12" t="s">
        <v>55</v>
      </c>
      <c r="G2985" s="12" t="s">
        <v>56</v>
      </c>
      <c r="H2985" s="12" t="s">
        <v>57</v>
      </c>
      <c r="I2985" s="12" t="s">
        <v>58</v>
      </c>
      <c r="J2985" s="12">
        <v>764</v>
      </c>
      <c r="K2985" s="12">
        <v>1092.52</v>
      </c>
      <c r="L2985" s="10"/>
    </row>
    <row r="2986" spans="1:12" ht="18" customHeight="1" x14ac:dyDescent="0.2">
      <c r="A2986" s="12" t="s">
        <v>61</v>
      </c>
      <c r="B2986" s="12">
        <v>2024</v>
      </c>
      <c r="C2986" s="12" t="s">
        <v>8</v>
      </c>
      <c r="D2986" s="12" t="s">
        <v>65</v>
      </c>
      <c r="E2986" s="12" t="s">
        <v>54</v>
      </c>
      <c r="F2986" s="12" t="s">
        <v>55</v>
      </c>
      <c r="G2986" s="12" t="s">
        <v>56</v>
      </c>
      <c r="H2986" s="12" t="s">
        <v>57</v>
      </c>
      <c r="I2986" s="12" t="s">
        <v>58</v>
      </c>
      <c r="J2986" s="12">
        <v>851</v>
      </c>
      <c r="K2986" s="12">
        <v>1216.93</v>
      </c>
      <c r="L2986" s="10"/>
    </row>
    <row r="2987" spans="1:12" ht="18" customHeight="1" x14ac:dyDescent="0.2">
      <c r="A2987" s="12" t="s">
        <v>59</v>
      </c>
      <c r="B2987" s="12">
        <v>2024</v>
      </c>
      <c r="C2987" s="12" t="s">
        <v>8</v>
      </c>
      <c r="D2987" s="12" t="s">
        <v>65</v>
      </c>
      <c r="E2987" s="12" t="s">
        <v>54</v>
      </c>
      <c r="F2987" s="12" t="s">
        <v>55</v>
      </c>
      <c r="G2987" s="12" t="s">
        <v>56</v>
      </c>
      <c r="H2987" s="12" t="s">
        <v>57</v>
      </c>
      <c r="I2987" s="12" t="s">
        <v>58</v>
      </c>
      <c r="J2987" s="12">
        <v>365</v>
      </c>
      <c r="K2987" s="12">
        <v>521.95000000000005</v>
      </c>
      <c r="L2987" s="10"/>
    </row>
    <row r="2988" spans="1:12" ht="18" customHeight="1" x14ac:dyDescent="0.2">
      <c r="A2988" s="12" t="s">
        <v>52</v>
      </c>
      <c r="B2988" s="12">
        <v>2024</v>
      </c>
      <c r="C2988" s="12" t="s">
        <v>8</v>
      </c>
      <c r="D2988" s="12" t="s">
        <v>65</v>
      </c>
      <c r="E2988" s="12" t="s">
        <v>54</v>
      </c>
      <c r="F2988" s="12" t="s">
        <v>55</v>
      </c>
      <c r="G2988" s="12" t="s">
        <v>56</v>
      </c>
      <c r="H2988" s="12" t="s">
        <v>57</v>
      </c>
      <c r="I2988" s="12" t="s">
        <v>58</v>
      </c>
      <c r="J2988" s="12">
        <v>341</v>
      </c>
      <c r="K2988" s="12">
        <v>487.63</v>
      </c>
      <c r="L2988" s="10"/>
    </row>
    <row r="2989" spans="1:12" ht="18" customHeight="1" x14ac:dyDescent="0.2">
      <c r="A2989" s="12" t="s">
        <v>52</v>
      </c>
      <c r="B2989" s="12">
        <v>2024</v>
      </c>
      <c r="C2989" s="12" t="s">
        <v>3</v>
      </c>
      <c r="D2989" s="12" t="s">
        <v>65</v>
      </c>
      <c r="E2989" s="12" t="s">
        <v>67</v>
      </c>
      <c r="F2989" s="12" t="s">
        <v>68</v>
      </c>
      <c r="G2989" s="12" t="s">
        <v>64</v>
      </c>
      <c r="H2989" s="12" t="s">
        <v>66</v>
      </c>
      <c r="I2989" s="12" t="s">
        <v>69</v>
      </c>
      <c r="J2989" s="12">
        <v>224</v>
      </c>
      <c r="K2989" s="12">
        <v>320.32</v>
      </c>
      <c r="L2989" s="10"/>
    </row>
    <row r="2990" spans="1:12" ht="18" customHeight="1" x14ac:dyDescent="0.2">
      <c r="A2990" s="12" t="s">
        <v>52</v>
      </c>
      <c r="B2990" s="12">
        <v>2024</v>
      </c>
      <c r="C2990" s="12" t="s">
        <v>3</v>
      </c>
      <c r="D2990" s="12" t="s">
        <v>65</v>
      </c>
      <c r="E2990" s="12" t="s">
        <v>67</v>
      </c>
      <c r="F2990" s="12" t="s">
        <v>68</v>
      </c>
      <c r="G2990" s="12" t="s">
        <v>64</v>
      </c>
      <c r="H2990" s="12" t="s">
        <v>66</v>
      </c>
      <c r="I2990" s="12" t="s">
        <v>69</v>
      </c>
      <c r="J2990" s="12">
        <v>226</v>
      </c>
      <c r="K2990" s="12">
        <v>323.18</v>
      </c>
      <c r="L2990" s="10"/>
    </row>
    <row r="2991" spans="1:12" ht="18" customHeight="1" x14ac:dyDescent="0.2">
      <c r="A2991" s="12" t="s">
        <v>59</v>
      </c>
      <c r="B2991" s="12">
        <v>2024</v>
      </c>
      <c r="C2991" s="12" t="s">
        <v>3</v>
      </c>
      <c r="D2991" s="12" t="s">
        <v>65</v>
      </c>
      <c r="E2991" s="12" t="s">
        <v>67</v>
      </c>
      <c r="F2991" s="12" t="s">
        <v>68</v>
      </c>
      <c r="G2991" s="12" t="s">
        <v>64</v>
      </c>
      <c r="H2991" s="12" t="s">
        <v>66</v>
      </c>
      <c r="I2991" s="12" t="s">
        <v>69</v>
      </c>
      <c r="J2991" s="12">
        <v>196</v>
      </c>
      <c r="K2991" s="12">
        <v>280.27999999999997</v>
      </c>
      <c r="L2991" s="10"/>
    </row>
    <row r="2992" spans="1:12" ht="18" customHeight="1" x14ac:dyDescent="0.2">
      <c r="A2992" s="12" t="s">
        <v>59</v>
      </c>
      <c r="B2992" s="12">
        <v>2024</v>
      </c>
      <c r="C2992" s="12" t="s">
        <v>3</v>
      </c>
      <c r="D2992" s="12" t="s">
        <v>65</v>
      </c>
      <c r="E2992" s="12" t="s">
        <v>67</v>
      </c>
      <c r="F2992" s="12" t="s">
        <v>68</v>
      </c>
      <c r="G2992" s="12" t="s">
        <v>64</v>
      </c>
      <c r="H2992" s="12" t="s">
        <v>66</v>
      </c>
      <c r="I2992" s="12" t="s">
        <v>69</v>
      </c>
      <c r="J2992" s="12">
        <v>802</v>
      </c>
      <c r="K2992" s="12">
        <v>1146.8600000000001</v>
      </c>
      <c r="L2992" s="10"/>
    </row>
    <row r="2993" spans="1:12" ht="18" customHeight="1" x14ac:dyDescent="0.2">
      <c r="A2993" s="12" t="s">
        <v>63</v>
      </c>
      <c r="B2993" s="12">
        <v>2024</v>
      </c>
      <c r="C2993" s="12" t="s">
        <v>3</v>
      </c>
      <c r="D2993" s="12" t="s">
        <v>65</v>
      </c>
      <c r="E2993" s="12" t="s">
        <v>67</v>
      </c>
      <c r="F2993" s="12" t="s">
        <v>68</v>
      </c>
      <c r="G2993" s="12" t="s">
        <v>64</v>
      </c>
      <c r="H2993" s="12" t="s">
        <v>66</v>
      </c>
      <c r="I2993" s="12" t="s">
        <v>69</v>
      </c>
      <c r="J2993" s="12">
        <v>888</v>
      </c>
      <c r="K2993" s="12">
        <v>1269.8399999999999</v>
      </c>
      <c r="L2993" s="10"/>
    </row>
    <row r="2994" spans="1:12" ht="18" customHeight="1" x14ac:dyDescent="0.2">
      <c r="A2994" s="12" t="s">
        <v>63</v>
      </c>
      <c r="B2994" s="12">
        <v>2024</v>
      </c>
      <c r="C2994" s="12" t="s">
        <v>3</v>
      </c>
      <c r="D2994" s="12" t="s">
        <v>65</v>
      </c>
      <c r="E2994" s="12" t="s">
        <v>67</v>
      </c>
      <c r="F2994" s="12" t="s">
        <v>68</v>
      </c>
      <c r="G2994" s="12" t="s">
        <v>64</v>
      </c>
      <c r="H2994" s="12" t="s">
        <v>66</v>
      </c>
      <c r="I2994" s="12" t="s">
        <v>69</v>
      </c>
      <c r="J2994" s="12">
        <v>841</v>
      </c>
      <c r="K2994" s="12">
        <v>526.24</v>
      </c>
      <c r="L2994" s="10"/>
    </row>
    <row r="2995" spans="1:12" ht="18" customHeight="1" x14ac:dyDescent="0.2">
      <c r="A2995" s="12" t="s">
        <v>59</v>
      </c>
      <c r="B2995" s="12">
        <v>2024</v>
      </c>
      <c r="C2995" s="12" t="s">
        <v>3</v>
      </c>
      <c r="D2995" s="12" t="s">
        <v>65</v>
      </c>
      <c r="E2995" s="12" t="s">
        <v>67</v>
      </c>
      <c r="F2995" s="12" t="s">
        <v>68</v>
      </c>
      <c r="G2995" s="12" t="s">
        <v>64</v>
      </c>
      <c r="H2995" s="12" t="s">
        <v>66</v>
      </c>
      <c r="I2995" s="12" t="s">
        <v>69</v>
      </c>
      <c r="J2995" s="12">
        <v>195</v>
      </c>
      <c r="K2995" s="12">
        <v>278.85000000000002</v>
      </c>
      <c r="L2995" s="10"/>
    </row>
    <row r="2996" spans="1:12" ht="18" customHeight="1" x14ac:dyDescent="0.2">
      <c r="A2996" s="12" t="s">
        <v>59</v>
      </c>
      <c r="B2996" s="12">
        <v>2024</v>
      </c>
      <c r="C2996" s="12" t="s">
        <v>3</v>
      </c>
      <c r="D2996" s="12" t="s">
        <v>65</v>
      </c>
      <c r="E2996" s="12" t="s">
        <v>67</v>
      </c>
      <c r="F2996" s="12" t="s">
        <v>68</v>
      </c>
      <c r="G2996" s="12" t="s">
        <v>64</v>
      </c>
      <c r="H2996" s="12" t="s">
        <v>66</v>
      </c>
      <c r="I2996" s="12" t="s">
        <v>69</v>
      </c>
      <c r="J2996" s="12">
        <v>223</v>
      </c>
      <c r="K2996" s="12">
        <v>318.89</v>
      </c>
      <c r="L2996" s="10"/>
    </row>
    <row r="2997" spans="1:12" ht="18" customHeight="1" x14ac:dyDescent="0.2">
      <c r="A2997" s="12" t="s">
        <v>52</v>
      </c>
      <c r="B2997" s="12">
        <v>2024</v>
      </c>
      <c r="C2997" s="12" t="s">
        <v>3</v>
      </c>
      <c r="D2997" s="12" t="s">
        <v>65</v>
      </c>
      <c r="E2997" s="12" t="s">
        <v>67</v>
      </c>
      <c r="F2997" s="12" t="s">
        <v>68</v>
      </c>
      <c r="G2997" s="12" t="s">
        <v>64</v>
      </c>
      <c r="H2997" s="12" t="s">
        <v>66</v>
      </c>
      <c r="I2997" s="12" t="s">
        <v>69</v>
      </c>
      <c r="J2997" s="12">
        <v>199</v>
      </c>
      <c r="K2997" s="12">
        <v>284.57</v>
      </c>
      <c r="L2997" s="10"/>
    </row>
    <row r="2998" spans="1:12" ht="18" customHeight="1" x14ac:dyDescent="0.2">
      <c r="A2998" s="12" t="s">
        <v>52</v>
      </c>
      <c r="B2998" s="12">
        <v>2024</v>
      </c>
      <c r="C2998" s="12" t="s">
        <v>3</v>
      </c>
      <c r="D2998" s="12" t="s">
        <v>65</v>
      </c>
      <c r="E2998" s="12" t="s">
        <v>67</v>
      </c>
      <c r="F2998" s="12" t="s">
        <v>68</v>
      </c>
      <c r="G2998" s="12" t="s">
        <v>64</v>
      </c>
      <c r="H2998" s="12" t="s">
        <v>66</v>
      </c>
      <c r="I2998" s="12" t="s">
        <v>69</v>
      </c>
      <c r="J2998" s="12">
        <v>197</v>
      </c>
      <c r="K2998" s="12">
        <v>281.70999999999998</v>
      </c>
      <c r="L2998" s="10"/>
    </row>
    <row r="2999" spans="1:12" ht="18" customHeight="1" x14ac:dyDescent="0.2">
      <c r="A2999" s="12" t="s">
        <v>59</v>
      </c>
      <c r="B2999" s="12">
        <v>2024</v>
      </c>
      <c r="C2999" s="12" t="s">
        <v>7</v>
      </c>
      <c r="D2999" s="12" t="s">
        <v>65</v>
      </c>
      <c r="E2999" s="12" t="s">
        <v>67</v>
      </c>
      <c r="F2999" s="12" t="s">
        <v>68</v>
      </c>
      <c r="G2999" s="12" t="s">
        <v>64</v>
      </c>
      <c r="H2999" s="12" t="s">
        <v>66</v>
      </c>
      <c r="I2999" s="12" t="s">
        <v>69</v>
      </c>
      <c r="J2999" s="12">
        <v>176</v>
      </c>
      <c r="K2999" s="12">
        <v>251.68</v>
      </c>
      <c r="L2999" s="10"/>
    </row>
    <row r="3000" spans="1:12" ht="18" customHeight="1" x14ac:dyDescent="0.2">
      <c r="A3000" s="12" t="s">
        <v>52</v>
      </c>
      <c r="B3000" s="12">
        <v>2024</v>
      </c>
      <c r="C3000" s="12" t="s">
        <v>7</v>
      </c>
      <c r="D3000" s="12" t="s">
        <v>65</v>
      </c>
      <c r="E3000" s="12" t="s">
        <v>67</v>
      </c>
      <c r="F3000" s="12" t="s">
        <v>68</v>
      </c>
      <c r="G3000" s="12" t="s">
        <v>64</v>
      </c>
      <c r="H3000" s="12" t="s">
        <v>66</v>
      </c>
      <c r="I3000" s="12" t="s">
        <v>69</v>
      </c>
      <c r="J3000" s="12">
        <v>202</v>
      </c>
      <c r="K3000" s="12">
        <v>288.86</v>
      </c>
      <c r="L3000" s="10"/>
    </row>
    <row r="3001" spans="1:12" ht="18" customHeight="1" x14ac:dyDescent="0.2">
      <c r="A3001" s="12" t="s">
        <v>59</v>
      </c>
      <c r="B3001" s="12">
        <v>2024</v>
      </c>
      <c r="C3001" s="12" t="s">
        <v>7</v>
      </c>
      <c r="D3001" s="12" t="s">
        <v>65</v>
      </c>
      <c r="E3001" s="12" t="s">
        <v>67</v>
      </c>
      <c r="F3001" s="12" t="s">
        <v>68</v>
      </c>
      <c r="G3001" s="12" t="s">
        <v>64</v>
      </c>
      <c r="H3001" s="12" t="s">
        <v>66</v>
      </c>
      <c r="I3001" s="12" t="s">
        <v>69</v>
      </c>
      <c r="J3001" s="12">
        <v>178</v>
      </c>
      <c r="K3001" s="12">
        <v>254.54</v>
      </c>
      <c r="L3001" s="10"/>
    </row>
    <row r="3002" spans="1:12" ht="18" customHeight="1" x14ac:dyDescent="0.2">
      <c r="A3002" s="12" t="s">
        <v>61</v>
      </c>
      <c r="B3002" s="12">
        <v>2024</v>
      </c>
      <c r="C3002" s="12" t="s">
        <v>7</v>
      </c>
      <c r="D3002" s="12" t="s">
        <v>65</v>
      </c>
      <c r="E3002" s="12" t="s">
        <v>67</v>
      </c>
      <c r="F3002" s="12" t="s">
        <v>68</v>
      </c>
      <c r="G3002" s="12" t="s">
        <v>64</v>
      </c>
      <c r="H3002" s="12" t="s">
        <v>66</v>
      </c>
      <c r="I3002" s="12" t="s">
        <v>69</v>
      </c>
      <c r="J3002" s="12">
        <v>805</v>
      </c>
      <c r="K3002" s="12">
        <v>1151.1500000000001</v>
      </c>
      <c r="L3002" s="10"/>
    </row>
    <row r="3003" spans="1:12" ht="18" customHeight="1" x14ac:dyDescent="0.2">
      <c r="A3003" s="12" t="s">
        <v>62</v>
      </c>
      <c r="B3003" s="12">
        <v>2024</v>
      </c>
      <c r="C3003" s="12" t="s">
        <v>7</v>
      </c>
      <c r="D3003" s="12" t="s">
        <v>65</v>
      </c>
      <c r="E3003" s="12" t="s">
        <v>67</v>
      </c>
      <c r="F3003" s="12" t="s">
        <v>68</v>
      </c>
      <c r="G3003" s="12" t="s">
        <v>64</v>
      </c>
      <c r="H3003" s="12" t="s">
        <v>66</v>
      </c>
      <c r="I3003" s="12" t="s">
        <v>69</v>
      </c>
      <c r="J3003" s="12">
        <v>892</v>
      </c>
      <c r="K3003" s="12">
        <v>1275.56</v>
      </c>
      <c r="L3003" s="10"/>
    </row>
    <row r="3004" spans="1:12" ht="18" customHeight="1" x14ac:dyDescent="0.2">
      <c r="A3004" s="12" t="s">
        <v>62</v>
      </c>
      <c r="B3004" s="12">
        <v>2024</v>
      </c>
      <c r="C3004" s="12" t="s">
        <v>7</v>
      </c>
      <c r="D3004" s="12" t="s">
        <v>65</v>
      </c>
      <c r="E3004" s="12" t="s">
        <v>67</v>
      </c>
      <c r="F3004" s="12" t="s">
        <v>68</v>
      </c>
      <c r="G3004" s="12" t="s">
        <v>64</v>
      </c>
      <c r="H3004" s="12" t="s">
        <v>66</v>
      </c>
      <c r="I3004" s="12" t="s">
        <v>69</v>
      </c>
      <c r="J3004" s="12">
        <v>845</v>
      </c>
      <c r="K3004" s="12">
        <v>526.24</v>
      </c>
      <c r="L3004" s="10"/>
    </row>
    <row r="3005" spans="1:12" ht="18" customHeight="1" x14ac:dyDescent="0.2">
      <c r="A3005" s="12" t="s">
        <v>61</v>
      </c>
      <c r="B3005" s="12">
        <v>2024</v>
      </c>
      <c r="C3005" s="12" t="s">
        <v>7</v>
      </c>
      <c r="D3005" s="12" t="s">
        <v>65</v>
      </c>
      <c r="E3005" s="12" t="s">
        <v>67</v>
      </c>
      <c r="F3005" s="12" t="s">
        <v>68</v>
      </c>
      <c r="G3005" s="12" t="s">
        <v>64</v>
      </c>
      <c r="H3005" s="12" t="s">
        <v>66</v>
      </c>
      <c r="I3005" s="12" t="s">
        <v>69</v>
      </c>
      <c r="J3005" s="12">
        <v>177</v>
      </c>
      <c r="K3005" s="12">
        <v>253.11</v>
      </c>
      <c r="L3005" s="10"/>
    </row>
    <row r="3006" spans="1:12" ht="18" customHeight="1" x14ac:dyDescent="0.2">
      <c r="A3006" s="12" t="s">
        <v>59</v>
      </c>
      <c r="B3006" s="12">
        <v>2024</v>
      </c>
      <c r="C3006" s="12" t="s">
        <v>7</v>
      </c>
      <c r="D3006" s="12" t="s">
        <v>65</v>
      </c>
      <c r="E3006" s="12" t="s">
        <v>67</v>
      </c>
      <c r="F3006" s="12" t="s">
        <v>68</v>
      </c>
      <c r="G3006" s="12" t="s">
        <v>64</v>
      </c>
      <c r="H3006" s="12" t="s">
        <v>66</v>
      </c>
      <c r="I3006" s="12" t="s">
        <v>69</v>
      </c>
      <c r="J3006" s="12">
        <v>205</v>
      </c>
      <c r="K3006" s="12">
        <v>293.14999999999998</v>
      </c>
      <c r="L3006" s="10"/>
    </row>
    <row r="3007" spans="1:12" ht="18" customHeight="1" x14ac:dyDescent="0.2">
      <c r="A3007" s="12" t="s">
        <v>52</v>
      </c>
      <c r="B3007" s="12">
        <v>2024</v>
      </c>
      <c r="C3007" s="12" t="s">
        <v>7</v>
      </c>
      <c r="D3007" s="12" t="s">
        <v>65</v>
      </c>
      <c r="E3007" s="12" t="s">
        <v>67</v>
      </c>
      <c r="F3007" s="12" t="s">
        <v>68</v>
      </c>
      <c r="G3007" s="12" t="s">
        <v>64</v>
      </c>
      <c r="H3007" s="12" t="s">
        <v>66</v>
      </c>
      <c r="I3007" s="12" t="s">
        <v>69</v>
      </c>
      <c r="J3007" s="12">
        <v>175</v>
      </c>
      <c r="K3007" s="12">
        <v>250.25</v>
      </c>
      <c r="L3007" s="10"/>
    </row>
    <row r="3008" spans="1:12" ht="18" customHeight="1" x14ac:dyDescent="0.2">
      <c r="A3008" s="12" t="s">
        <v>59</v>
      </c>
      <c r="B3008" s="12">
        <v>2024</v>
      </c>
      <c r="C3008" s="12" t="s">
        <v>7</v>
      </c>
      <c r="D3008" s="12" t="s">
        <v>65</v>
      </c>
      <c r="E3008" s="12" t="s">
        <v>67</v>
      </c>
      <c r="F3008" s="12" t="s">
        <v>68</v>
      </c>
      <c r="G3008" s="12" t="s">
        <v>64</v>
      </c>
      <c r="H3008" s="12" t="s">
        <v>66</v>
      </c>
      <c r="I3008" s="12" t="s">
        <v>69</v>
      </c>
      <c r="J3008" s="12">
        <v>814</v>
      </c>
      <c r="K3008" s="12">
        <v>1164.02</v>
      </c>
      <c r="L3008" s="10"/>
    </row>
    <row r="3009" spans="1:12" ht="18" customHeight="1" x14ac:dyDescent="0.2">
      <c r="A3009" s="12" t="s">
        <v>63</v>
      </c>
      <c r="B3009" s="12">
        <v>2024</v>
      </c>
      <c r="C3009" s="12" t="s">
        <v>11</v>
      </c>
      <c r="D3009" s="12" t="s">
        <v>65</v>
      </c>
      <c r="E3009" s="12" t="s">
        <v>67</v>
      </c>
      <c r="F3009" s="12" t="s">
        <v>68</v>
      </c>
      <c r="G3009" s="12" t="s">
        <v>64</v>
      </c>
      <c r="H3009" s="12" t="s">
        <v>66</v>
      </c>
      <c r="I3009" s="12" t="s">
        <v>69</v>
      </c>
      <c r="J3009" s="12">
        <v>182</v>
      </c>
      <c r="K3009" s="12">
        <v>260.26</v>
      </c>
      <c r="L3009" s="10"/>
    </row>
    <row r="3010" spans="1:12" ht="18" customHeight="1" x14ac:dyDescent="0.2">
      <c r="A3010" s="12" t="s">
        <v>61</v>
      </c>
      <c r="B3010" s="12">
        <v>2024</v>
      </c>
      <c r="C3010" s="12" t="s">
        <v>11</v>
      </c>
      <c r="D3010" s="12" t="s">
        <v>65</v>
      </c>
      <c r="E3010" s="12" t="s">
        <v>67</v>
      </c>
      <c r="F3010" s="12" t="s">
        <v>68</v>
      </c>
      <c r="G3010" s="12" t="s">
        <v>64</v>
      </c>
      <c r="H3010" s="12" t="s">
        <v>66</v>
      </c>
      <c r="I3010" s="12" t="s">
        <v>69</v>
      </c>
      <c r="J3010" s="12">
        <v>152</v>
      </c>
      <c r="K3010" s="12">
        <v>217.36</v>
      </c>
      <c r="L3010" s="10"/>
    </row>
    <row r="3011" spans="1:12" ht="18" customHeight="1" x14ac:dyDescent="0.2">
      <c r="A3011" s="12" t="s">
        <v>52</v>
      </c>
      <c r="B3011" s="12">
        <v>2024</v>
      </c>
      <c r="C3011" s="12" t="s">
        <v>11</v>
      </c>
      <c r="D3011" s="12" t="s">
        <v>65</v>
      </c>
      <c r="E3011" s="12" t="s">
        <v>67</v>
      </c>
      <c r="F3011" s="12" t="s">
        <v>68</v>
      </c>
      <c r="G3011" s="12" t="s">
        <v>64</v>
      </c>
      <c r="H3011" s="12" t="s">
        <v>66</v>
      </c>
      <c r="I3011" s="12" t="s">
        <v>69</v>
      </c>
      <c r="J3011" s="12">
        <v>184</v>
      </c>
      <c r="K3011" s="12">
        <v>263.12</v>
      </c>
      <c r="L3011" s="10"/>
    </row>
    <row r="3012" spans="1:12" ht="18" customHeight="1" x14ac:dyDescent="0.2">
      <c r="A3012" s="12" t="s">
        <v>62</v>
      </c>
      <c r="B3012" s="12">
        <v>2024</v>
      </c>
      <c r="C3012" s="12" t="s">
        <v>11</v>
      </c>
      <c r="D3012" s="12" t="s">
        <v>65</v>
      </c>
      <c r="E3012" s="12" t="s">
        <v>67</v>
      </c>
      <c r="F3012" s="12" t="s">
        <v>68</v>
      </c>
      <c r="G3012" s="12" t="s">
        <v>64</v>
      </c>
      <c r="H3012" s="12" t="s">
        <v>66</v>
      </c>
      <c r="I3012" s="12" t="s">
        <v>69</v>
      </c>
      <c r="J3012" s="12">
        <v>154</v>
      </c>
      <c r="K3012" s="12">
        <v>220.22</v>
      </c>
      <c r="L3012" s="10"/>
    </row>
    <row r="3013" spans="1:12" ht="18" customHeight="1" x14ac:dyDescent="0.2">
      <c r="A3013" s="12" t="s">
        <v>62</v>
      </c>
      <c r="B3013" s="12">
        <v>2024</v>
      </c>
      <c r="C3013" s="12" t="s">
        <v>11</v>
      </c>
      <c r="D3013" s="12" t="s">
        <v>65</v>
      </c>
      <c r="E3013" s="12" t="s">
        <v>67</v>
      </c>
      <c r="F3013" s="12" t="s">
        <v>68</v>
      </c>
      <c r="G3013" s="12" t="s">
        <v>64</v>
      </c>
      <c r="H3013" s="12" t="s">
        <v>66</v>
      </c>
      <c r="I3013" s="12" t="s">
        <v>69</v>
      </c>
      <c r="J3013" s="12">
        <v>809</v>
      </c>
      <c r="K3013" s="12">
        <v>1156.8699999999999</v>
      </c>
      <c r="L3013" s="10"/>
    </row>
    <row r="3014" spans="1:12" ht="18" customHeight="1" x14ac:dyDescent="0.2">
      <c r="A3014" s="12" t="s">
        <v>59</v>
      </c>
      <c r="B3014" s="12">
        <v>2024</v>
      </c>
      <c r="C3014" s="12" t="s">
        <v>11</v>
      </c>
      <c r="D3014" s="12" t="s">
        <v>65</v>
      </c>
      <c r="E3014" s="12" t="s">
        <v>67</v>
      </c>
      <c r="F3014" s="12" t="s">
        <v>68</v>
      </c>
      <c r="G3014" s="12" t="s">
        <v>64</v>
      </c>
      <c r="H3014" s="12" t="s">
        <v>66</v>
      </c>
      <c r="I3014" s="12" t="s">
        <v>69</v>
      </c>
      <c r="J3014" s="12">
        <v>895</v>
      </c>
      <c r="K3014" s="12">
        <v>1279.8499999999999</v>
      </c>
      <c r="L3014" s="10"/>
    </row>
    <row r="3015" spans="1:12" ht="18" customHeight="1" x14ac:dyDescent="0.2">
      <c r="A3015" s="12" t="s">
        <v>59</v>
      </c>
      <c r="B3015" s="12">
        <v>2024</v>
      </c>
      <c r="C3015" s="12" t="s">
        <v>11</v>
      </c>
      <c r="D3015" s="12" t="s">
        <v>65</v>
      </c>
      <c r="E3015" s="12" t="s">
        <v>67</v>
      </c>
      <c r="F3015" s="12" t="s">
        <v>68</v>
      </c>
      <c r="G3015" s="12" t="s">
        <v>64</v>
      </c>
      <c r="H3015" s="12" t="s">
        <v>66</v>
      </c>
      <c r="I3015" s="12" t="s">
        <v>69</v>
      </c>
      <c r="J3015" s="12">
        <v>848</v>
      </c>
      <c r="K3015" s="12">
        <v>526.24</v>
      </c>
      <c r="L3015" s="10"/>
    </row>
    <row r="3016" spans="1:12" ht="18" customHeight="1" x14ac:dyDescent="0.2">
      <c r="A3016" s="12" t="s">
        <v>62</v>
      </c>
      <c r="B3016" s="12">
        <v>2024</v>
      </c>
      <c r="C3016" s="12" t="s">
        <v>11</v>
      </c>
      <c r="D3016" s="12" t="s">
        <v>65</v>
      </c>
      <c r="E3016" s="12" t="s">
        <v>67</v>
      </c>
      <c r="F3016" s="12" t="s">
        <v>68</v>
      </c>
      <c r="G3016" s="12" t="s">
        <v>64</v>
      </c>
      <c r="H3016" s="12" t="s">
        <v>66</v>
      </c>
      <c r="I3016" s="12" t="s">
        <v>69</v>
      </c>
      <c r="J3016" s="12">
        <v>153</v>
      </c>
      <c r="K3016" s="12">
        <v>218.79</v>
      </c>
      <c r="L3016" s="10"/>
    </row>
    <row r="3017" spans="1:12" ht="18" customHeight="1" x14ac:dyDescent="0.2">
      <c r="A3017" s="12" t="s">
        <v>62</v>
      </c>
      <c r="B3017" s="12">
        <v>2024</v>
      </c>
      <c r="C3017" s="12" t="s">
        <v>11</v>
      </c>
      <c r="D3017" s="12" t="s">
        <v>65</v>
      </c>
      <c r="E3017" s="12" t="s">
        <v>67</v>
      </c>
      <c r="F3017" s="12" t="s">
        <v>68</v>
      </c>
      <c r="G3017" s="12" t="s">
        <v>64</v>
      </c>
      <c r="H3017" s="12" t="s">
        <v>66</v>
      </c>
      <c r="I3017" s="12" t="s">
        <v>69</v>
      </c>
      <c r="J3017" s="12">
        <v>181</v>
      </c>
      <c r="K3017" s="12">
        <v>258.83</v>
      </c>
      <c r="L3017" s="10"/>
    </row>
    <row r="3018" spans="1:12" ht="18" customHeight="1" x14ac:dyDescent="0.2">
      <c r="A3018" s="12" t="s">
        <v>52</v>
      </c>
      <c r="B3018" s="12">
        <v>2024</v>
      </c>
      <c r="C3018" s="12" t="s">
        <v>11</v>
      </c>
      <c r="D3018" s="12" t="s">
        <v>65</v>
      </c>
      <c r="E3018" s="12" t="s">
        <v>67</v>
      </c>
      <c r="F3018" s="12" t="s">
        <v>68</v>
      </c>
      <c r="G3018" s="12" t="s">
        <v>64</v>
      </c>
      <c r="H3018" s="12" t="s">
        <v>66</v>
      </c>
      <c r="I3018" s="12" t="s">
        <v>69</v>
      </c>
      <c r="J3018" s="12">
        <v>157</v>
      </c>
      <c r="K3018" s="12">
        <v>224.51</v>
      </c>
      <c r="L3018" s="10"/>
    </row>
    <row r="3019" spans="1:12" ht="18" customHeight="1" x14ac:dyDescent="0.2">
      <c r="A3019" s="12" t="s">
        <v>61</v>
      </c>
      <c r="B3019" s="12">
        <v>2024</v>
      </c>
      <c r="C3019" s="12" t="s">
        <v>11</v>
      </c>
      <c r="D3019" s="12" t="s">
        <v>65</v>
      </c>
      <c r="E3019" s="12" t="s">
        <v>67</v>
      </c>
      <c r="F3019" s="12" t="s">
        <v>68</v>
      </c>
      <c r="G3019" s="12" t="s">
        <v>64</v>
      </c>
      <c r="H3019" s="12" t="s">
        <v>66</v>
      </c>
      <c r="I3019" s="12" t="s">
        <v>69</v>
      </c>
      <c r="J3019" s="12">
        <v>818</v>
      </c>
      <c r="K3019" s="12">
        <v>1169.74</v>
      </c>
      <c r="L3019" s="10"/>
    </row>
    <row r="3020" spans="1:12" ht="18" customHeight="1" x14ac:dyDescent="0.2">
      <c r="A3020" s="12" t="s">
        <v>63</v>
      </c>
      <c r="B3020" s="12">
        <v>2024</v>
      </c>
      <c r="C3020" s="12" t="s">
        <v>11</v>
      </c>
      <c r="D3020" s="12" t="s">
        <v>65</v>
      </c>
      <c r="E3020" s="12" t="s">
        <v>67</v>
      </c>
      <c r="F3020" s="12" t="s">
        <v>68</v>
      </c>
      <c r="G3020" s="12" t="s">
        <v>64</v>
      </c>
      <c r="H3020" s="12" t="s">
        <v>66</v>
      </c>
      <c r="I3020" s="12" t="s">
        <v>69</v>
      </c>
      <c r="J3020" s="12">
        <v>155</v>
      </c>
      <c r="K3020" s="12">
        <v>221.65</v>
      </c>
      <c r="L3020" s="10"/>
    </row>
    <row r="3021" spans="1:12" ht="18" customHeight="1" x14ac:dyDescent="0.2">
      <c r="A3021" s="12" t="s">
        <v>52</v>
      </c>
      <c r="B3021" s="12">
        <v>2024</v>
      </c>
      <c r="C3021" s="12" t="s">
        <v>1</v>
      </c>
      <c r="D3021" s="12" t="s">
        <v>65</v>
      </c>
      <c r="E3021" s="12" t="s">
        <v>67</v>
      </c>
      <c r="F3021" s="12" t="s">
        <v>68</v>
      </c>
      <c r="G3021" s="12" t="s">
        <v>64</v>
      </c>
      <c r="H3021" s="12" t="s">
        <v>66</v>
      </c>
      <c r="I3021" s="12" t="s">
        <v>69</v>
      </c>
      <c r="J3021" s="12">
        <v>236</v>
      </c>
      <c r="K3021" s="12">
        <v>337.48</v>
      </c>
      <c r="L3021" s="10"/>
    </row>
    <row r="3022" spans="1:12" ht="18" customHeight="1" x14ac:dyDescent="0.2">
      <c r="A3022" s="12" t="s">
        <v>52</v>
      </c>
      <c r="B3022" s="12">
        <v>2024</v>
      </c>
      <c r="C3022" s="12" t="s">
        <v>1</v>
      </c>
      <c r="D3022" s="12" t="s">
        <v>65</v>
      </c>
      <c r="E3022" s="12" t="s">
        <v>67</v>
      </c>
      <c r="F3022" s="12" t="s">
        <v>68</v>
      </c>
      <c r="G3022" s="12" t="s">
        <v>64</v>
      </c>
      <c r="H3022" s="12" t="s">
        <v>66</v>
      </c>
      <c r="I3022" s="12" t="s">
        <v>69</v>
      </c>
      <c r="J3022" s="12">
        <v>206</v>
      </c>
      <c r="K3022" s="12">
        <v>294.58</v>
      </c>
      <c r="L3022" s="10"/>
    </row>
    <row r="3023" spans="1:12" ht="18" customHeight="1" x14ac:dyDescent="0.2">
      <c r="A3023" s="12" t="s">
        <v>62</v>
      </c>
      <c r="B3023" s="12">
        <v>2024</v>
      </c>
      <c r="C3023" s="12" t="s">
        <v>1</v>
      </c>
      <c r="D3023" s="12" t="s">
        <v>65</v>
      </c>
      <c r="E3023" s="12" t="s">
        <v>67</v>
      </c>
      <c r="F3023" s="12" t="s">
        <v>68</v>
      </c>
      <c r="G3023" s="12" t="s">
        <v>64</v>
      </c>
      <c r="H3023" s="12" t="s">
        <v>66</v>
      </c>
      <c r="I3023" s="12" t="s">
        <v>69</v>
      </c>
      <c r="J3023" s="12">
        <v>208</v>
      </c>
      <c r="K3023" s="12">
        <v>297.44</v>
      </c>
      <c r="L3023" s="10"/>
    </row>
    <row r="3024" spans="1:12" ht="18" customHeight="1" x14ac:dyDescent="0.2">
      <c r="A3024" s="12" t="s">
        <v>59</v>
      </c>
      <c r="B3024" s="12">
        <v>2024</v>
      </c>
      <c r="C3024" s="12" t="s">
        <v>1</v>
      </c>
      <c r="D3024" s="12" t="s">
        <v>65</v>
      </c>
      <c r="E3024" s="12" t="s">
        <v>67</v>
      </c>
      <c r="F3024" s="12" t="s">
        <v>68</v>
      </c>
      <c r="G3024" s="12" t="s">
        <v>64</v>
      </c>
      <c r="H3024" s="12" t="s">
        <v>66</v>
      </c>
      <c r="I3024" s="12" t="s">
        <v>69</v>
      </c>
      <c r="J3024" s="12">
        <v>800</v>
      </c>
      <c r="K3024" s="12">
        <v>1144</v>
      </c>
      <c r="L3024" s="10"/>
    </row>
    <row r="3025" spans="1:12" ht="18" customHeight="1" x14ac:dyDescent="0.2">
      <c r="A3025" s="12" t="s">
        <v>61</v>
      </c>
      <c r="B3025" s="12">
        <v>2024</v>
      </c>
      <c r="C3025" s="12" t="s">
        <v>1</v>
      </c>
      <c r="D3025" s="12" t="s">
        <v>65</v>
      </c>
      <c r="E3025" s="12" t="s">
        <v>67</v>
      </c>
      <c r="F3025" s="12" t="s">
        <v>68</v>
      </c>
      <c r="G3025" s="12" t="s">
        <v>64</v>
      </c>
      <c r="H3025" s="12" t="s">
        <v>66</v>
      </c>
      <c r="I3025" s="12" t="s">
        <v>69</v>
      </c>
      <c r="J3025" s="12">
        <v>886</v>
      </c>
      <c r="K3025" s="12">
        <v>1266.98</v>
      </c>
      <c r="L3025" s="10"/>
    </row>
    <row r="3026" spans="1:12" ht="18" customHeight="1" x14ac:dyDescent="0.2">
      <c r="A3026" s="12" t="s">
        <v>61</v>
      </c>
      <c r="B3026" s="12">
        <v>2024</v>
      </c>
      <c r="C3026" s="12" t="s">
        <v>1</v>
      </c>
      <c r="D3026" s="12" t="s">
        <v>65</v>
      </c>
      <c r="E3026" s="12" t="s">
        <v>67</v>
      </c>
      <c r="F3026" s="12" t="s">
        <v>68</v>
      </c>
      <c r="G3026" s="12" t="s">
        <v>64</v>
      </c>
      <c r="H3026" s="12" t="s">
        <v>66</v>
      </c>
      <c r="I3026" s="12" t="s">
        <v>69</v>
      </c>
      <c r="J3026" s="12">
        <v>839</v>
      </c>
      <c r="K3026" s="12">
        <v>526.24</v>
      </c>
      <c r="L3026" s="10"/>
    </row>
    <row r="3027" spans="1:12" ht="18" customHeight="1" x14ac:dyDescent="0.2">
      <c r="A3027" s="12" t="s">
        <v>59</v>
      </c>
      <c r="B3027" s="12">
        <v>2024</v>
      </c>
      <c r="C3027" s="12" t="s">
        <v>1</v>
      </c>
      <c r="D3027" s="12" t="s">
        <v>65</v>
      </c>
      <c r="E3027" s="12" t="s">
        <v>67</v>
      </c>
      <c r="F3027" s="12" t="s">
        <v>68</v>
      </c>
      <c r="G3027" s="12" t="s">
        <v>64</v>
      </c>
      <c r="H3027" s="12" t="s">
        <v>66</v>
      </c>
      <c r="I3027" s="12" t="s">
        <v>69</v>
      </c>
      <c r="J3027" s="12">
        <v>207</v>
      </c>
      <c r="K3027" s="12">
        <v>296.01</v>
      </c>
      <c r="L3027" s="10"/>
    </row>
    <row r="3028" spans="1:12" ht="18" customHeight="1" x14ac:dyDescent="0.2">
      <c r="A3028" s="12" t="s">
        <v>62</v>
      </c>
      <c r="B3028" s="12">
        <v>2024</v>
      </c>
      <c r="C3028" s="12" t="s">
        <v>1</v>
      </c>
      <c r="D3028" s="12" t="s">
        <v>65</v>
      </c>
      <c r="E3028" s="12" t="s">
        <v>67</v>
      </c>
      <c r="F3028" s="12" t="s">
        <v>68</v>
      </c>
      <c r="G3028" s="12" t="s">
        <v>64</v>
      </c>
      <c r="H3028" s="12" t="s">
        <v>66</v>
      </c>
      <c r="I3028" s="12" t="s">
        <v>69</v>
      </c>
      <c r="J3028" s="12">
        <v>235</v>
      </c>
      <c r="K3028" s="12">
        <v>336.05</v>
      </c>
      <c r="L3028" s="10"/>
    </row>
    <row r="3029" spans="1:12" ht="18" customHeight="1" x14ac:dyDescent="0.2">
      <c r="A3029" s="12" t="s">
        <v>52</v>
      </c>
      <c r="B3029" s="12">
        <v>2024</v>
      </c>
      <c r="C3029" s="12" t="s">
        <v>1</v>
      </c>
      <c r="D3029" s="12" t="s">
        <v>65</v>
      </c>
      <c r="E3029" s="12" t="s">
        <v>67</v>
      </c>
      <c r="F3029" s="12" t="s">
        <v>68</v>
      </c>
      <c r="G3029" s="12" t="s">
        <v>64</v>
      </c>
      <c r="H3029" s="12" t="s">
        <v>66</v>
      </c>
      <c r="I3029" s="12" t="s">
        <v>69</v>
      </c>
      <c r="J3029" s="12">
        <v>809</v>
      </c>
      <c r="K3029" s="12">
        <v>1156.8699999999999</v>
      </c>
      <c r="L3029" s="10"/>
    </row>
    <row r="3030" spans="1:12" ht="18" customHeight="1" x14ac:dyDescent="0.2">
      <c r="A3030" s="12" t="s">
        <v>52</v>
      </c>
      <c r="B3030" s="12">
        <v>2024</v>
      </c>
      <c r="C3030" s="12" t="s">
        <v>1</v>
      </c>
      <c r="D3030" s="12" t="s">
        <v>65</v>
      </c>
      <c r="E3030" s="12" t="s">
        <v>67</v>
      </c>
      <c r="F3030" s="12" t="s">
        <v>68</v>
      </c>
      <c r="G3030" s="12" t="s">
        <v>64</v>
      </c>
      <c r="H3030" s="12" t="s">
        <v>66</v>
      </c>
      <c r="I3030" s="12" t="s">
        <v>69</v>
      </c>
      <c r="J3030" s="12">
        <v>209</v>
      </c>
      <c r="K3030" s="12">
        <v>298.87</v>
      </c>
      <c r="L3030" s="10"/>
    </row>
    <row r="3031" spans="1:12" ht="18" customHeight="1" x14ac:dyDescent="0.2">
      <c r="A3031" s="12" t="s">
        <v>52</v>
      </c>
      <c r="B3031" s="12">
        <v>2024</v>
      </c>
      <c r="C3031" s="12" t="s">
        <v>0</v>
      </c>
      <c r="D3031" s="12" t="s">
        <v>65</v>
      </c>
      <c r="E3031" s="12" t="s">
        <v>67</v>
      </c>
      <c r="F3031" s="12" t="s">
        <v>68</v>
      </c>
      <c r="G3031" s="12" t="s">
        <v>64</v>
      </c>
      <c r="H3031" s="12" t="s">
        <v>66</v>
      </c>
      <c r="I3031" s="12" t="s">
        <v>69</v>
      </c>
      <c r="J3031" s="12">
        <v>242</v>
      </c>
      <c r="K3031" s="12">
        <v>346.06</v>
      </c>
      <c r="L3031" s="10"/>
    </row>
    <row r="3032" spans="1:12" ht="18" customHeight="1" x14ac:dyDescent="0.2">
      <c r="A3032" s="12" t="s">
        <v>61</v>
      </c>
      <c r="B3032" s="12">
        <v>2024</v>
      </c>
      <c r="C3032" s="12" t="s">
        <v>0</v>
      </c>
      <c r="D3032" s="12" t="s">
        <v>65</v>
      </c>
      <c r="E3032" s="12" t="s">
        <v>67</v>
      </c>
      <c r="F3032" s="12" t="s">
        <v>68</v>
      </c>
      <c r="G3032" s="12" t="s">
        <v>64</v>
      </c>
      <c r="H3032" s="12" t="s">
        <v>66</v>
      </c>
      <c r="I3032" s="12" t="s">
        <v>69</v>
      </c>
      <c r="J3032" s="12">
        <v>212</v>
      </c>
      <c r="K3032" s="12">
        <v>303.15999999999997</v>
      </c>
      <c r="L3032" s="10"/>
    </row>
    <row r="3033" spans="1:12" ht="18" customHeight="1" x14ac:dyDescent="0.2">
      <c r="A3033" s="12" t="s">
        <v>59</v>
      </c>
      <c r="B3033" s="12">
        <v>2024</v>
      </c>
      <c r="C3033" s="12" t="s">
        <v>0</v>
      </c>
      <c r="D3033" s="12" t="s">
        <v>65</v>
      </c>
      <c r="E3033" s="12" t="s">
        <v>67</v>
      </c>
      <c r="F3033" s="12" t="s">
        <v>68</v>
      </c>
      <c r="G3033" s="12" t="s">
        <v>64</v>
      </c>
      <c r="H3033" s="12" t="s">
        <v>66</v>
      </c>
      <c r="I3033" s="12" t="s">
        <v>69</v>
      </c>
      <c r="J3033" s="12">
        <v>238</v>
      </c>
      <c r="K3033" s="12">
        <v>340.34000000000003</v>
      </c>
      <c r="L3033" s="10"/>
    </row>
    <row r="3034" spans="1:12" ht="18" customHeight="1" x14ac:dyDescent="0.2">
      <c r="A3034" s="12" t="s">
        <v>61</v>
      </c>
      <c r="B3034" s="12">
        <v>2024</v>
      </c>
      <c r="C3034" s="12" t="s">
        <v>0</v>
      </c>
      <c r="D3034" s="12" t="s">
        <v>65</v>
      </c>
      <c r="E3034" s="12" t="s">
        <v>67</v>
      </c>
      <c r="F3034" s="12" t="s">
        <v>68</v>
      </c>
      <c r="G3034" s="12" t="s">
        <v>64</v>
      </c>
      <c r="H3034" s="12" t="s">
        <v>66</v>
      </c>
      <c r="I3034" s="12" t="s">
        <v>69</v>
      </c>
      <c r="J3034" s="12">
        <v>214</v>
      </c>
      <c r="K3034" s="12">
        <v>306.02</v>
      </c>
      <c r="L3034" s="10"/>
    </row>
    <row r="3035" spans="1:12" ht="18" customHeight="1" x14ac:dyDescent="0.2">
      <c r="A3035" s="12" t="s">
        <v>59</v>
      </c>
      <c r="B3035" s="12">
        <v>2024</v>
      </c>
      <c r="C3035" s="12" t="s">
        <v>0</v>
      </c>
      <c r="D3035" s="12" t="s">
        <v>65</v>
      </c>
      <c r="E3035" s="12" t="s">
        <v>67</v>
      </c>
      <c r="F3035" s="12" t="s">
        <v>68</v>
      </c>
      <c r="G3035" s="12" t="s">
        <v>64</v>
      </c>
      <c r="H3035" s="12" t="s">
        <v>66</v>
      </c>
      <c r="I3035" s="12" t="s">
        <v>69</v>
      </c>
      <c r="J3035" s="12">
        <v>799</v>
      </c>
      <c r="K3035" s="12">
        <v>1142.57</v>
      </c>
      <c r="L3035" s="10"/>
    </row>
    <row r="3036" spans="1:12" ht="18" customHeight="1" x14ac:dyDescent="0.2">
      <c r="A3036" s="12" t="s">
        <v>59</v>
      </c>
      <c r="B3036" s="12">
        <v>2024</v>
      </c>
      <c r="C3036" s="12" t="s">
        <v>0</v>
      </c>
      <c r="D3036" s="12" t="s">
        <v>65</v>
      </c>
      <c r="E3036" s="12" t="s">
        <v>67</v>
      </c>
      <c r="F3036" s="12" t="s">
        <v>68</v>
      </c>
      <c r="G3036" s="12" t="s">
        <v>64</v>
      </c>
      <c r="H3036" s="12" t="s">
        <v>66</v>
      </c>
      <c r="I3036" s="12" t="s">
        <v>69</v>
      </c>
      <c r="J3036" s="12">
        <v>213</v>
      </c>
      <c r="K3036" s="12">
        <v>304.59000000000003</v>
      </c>
      <c r="L3036" s="10"/>
    </row>
    <row r="3037" spans="1:12" ht="18" customHeight="1" x14ac:dyDescent="0.2">
      <c r="A3037" s="12" t="s">
        <v>61</v>
      </c>
      <c r="B3037" s="12">
        <v>2024</v>
      </c>
      <c r="C3037" s="12" t="s">
        <v>0</v>
      </c>
      <c r="D3037" s="12" t="s">
        <v>65</v>
      </c>
      <c r="E3037" s="12" t="s">
        <v>67</v>
      </c>
      <c r="F3037" s="12" t="s">
        <v>68</v>
      </c>
      <c r="G3037" s="12" t="s">
        <v>64</v>
      </c>
      <c r="H3037" s="12" t="s">
        <v>66</v>
      </c>
      <c r="I3037" s="12" t="s">
        <v>69</v>
      </c>
      <c r="J3037" s="12">
        <v>241</v>
      </c>
      <c r="K3037" s="12">
        <v>344.63</v>
      </c>
      <c r="L3037" s="10"/>
    </row>
    <row r="3038" spans="1:12" ht="18" customHeight="1" x14ac:dyDescent="0.2">
      <c r="A3038" s="12" t="s">
        <v>59</v>
      </c>
      <c r="B3038" s="12">
        <v>2024</v>
      </c>
      <c r="C3038" s="12" t="s">
        <v>0</v>
      </c>
      <c r="D3038" s="12" t="s">
        <v>65</v>
      </c>
      <c r="E3038" s="12" t="s">
        <v>67</v>
      </c>
      <c r="F3038" s="12" t="s">
        <v>68</v>
      </c>
      <c r="G3038" s="12" t="s">
        <v>64</v>
      </c>
      <c r="H3038" s="12" t="s">
        <v>66</v>
      </c>
      <c r="I3038" s="12" t="s">
        <v>69</v>
      </c>
      <c r="J3038" s="12">
        <v>211</v>
      </c>
      <c r="K3038" s="12">
        <v>301.73</v>
      </c>
      <c r="L3038" s="10"/>
    </row>
    <row r="3039" spans="1:12" ht="18" customHeight="1" x14ac:dyDescent="0.2">
      <c r="A3039" s="12" t="s">
        <v>61</v>
      </c>
      <c r="B3039" s="12">
        <v>2024</v>
      </c>
      <c r="C3039" s="12" t="s">
        <v>0</v>
      </c>
      <c r="D3039" s="12" t="s">
        <v>65</v>
      </c>
      <c r="E3039" s="12" t="s">
        <v>67</v>
      </c>
      <c r="F3039" s="12" t="s">
        <v>68</v>
      </c>
      <c r="G3039" s="12" t="s">
        <v>64</v>
      </c>
      <c r="H3039" s="12" t="s">
        <v>66</v>
      </c>
      <c r="I3039" s="12" t="s">
        <v>69</v>
      </c>
      <c r="J3039" s="12">
        <v>808</v>
      </c>
      <c r="K3039" s="12">
        <v>1155.44</v>
      </c>
      <c r="L3039" s="10"/>
    </row>
    <row r="3040" spans="1:12" ht="18" customHeight="1" x14ac:dyDescent="0.2">
      <c r="A3040" s="12" t="s">
        <v>52</v>
      </c>
      <c r="B3040" s="12">
        <v>2024</v>
      </c>
      <c r="C3040" s="12" t="s">
        <v>0</v>
      </c>
      <c r="D3040" s="12" t="s">
        <v>65</v>
      </c>
      <c r="E3040" s="12" t="s">
        <v>67</v>
      </c>
      <c r="F3040" s="12" t="s">
        <v>68</v>
      </c>
      <c r="G3040" s="12" t="s">
        <v>64</v>
      </c>
      <c r="H3040" s="12" t="s">
        <v>66</v>
      </c>
      <c r="I3040" s="12" t="s">
        <v>69</v>
      </c>
      <c r="J3040" s="12">
        <v>215</v>
      </c>
      <c r="K3040" s="12">
        <v>307.45</v>
      </c>
      <c r="L3040" s="10"/>
    </row>
    <row r="3041" spans="1:12" ht="18" customHeight="1" x14ac:dyDescent="0.2">
      <c r="A3041" s="12" t="s">
        <v>52</v>
      </c>
      <c r="B3041" s="12">
        <v>2024</v>
      </c>
      <c r="C3041" s="12" t="s">
        <v>6</v>
      </c>
      <c r="D3041" s="12" t="s">
        <v>65</v>
      </c>
      <c r="E3041" s="12" t="s">
        <v>67</v>
      </c>
      <c r="F3041" s="12" t="s">
        <v>68</v>
      </c>
      <c r="G3041" s="12" t="s">
        <v>64</v>
      </c>
      <c r="H3041" s="12" t="s">
        <v>66</v>
      </c>
      <c r="I3041" s="12" t="s">
        <v>69</v>
      </c>
      <c r="J3041" s="12">
        <v>206</v>
      </c>
      <c r="K3041" s="12">
        <v>294.58</v>
      </c>
      <c r="L3041" s="10"/>
    </row>
    <row r="3042" spans="1:12" ht="18" customHeight="1" x14ac:dyDescent="0.2">
      <c r="A3042" s="12" t="s">
        <v>59</v>
      </c>
      <c r="B3042" s="12">
        <v>2024</v>
      </c>
      <c r="C3042" s="12" t="s">
        <v>6</v>
      </c>
      <c r="D3042" s="12" t="s">
        <v>65</v>
      </c>
      <c r="E3042" s="12" t="s">
        <v>67</v>
      </c>
      <c r="F3042" s="12" t="s">
        <v>68</v>
      </c>
      <c r="G3042" s="12" t="s">
        <v>64</v>
      </c>
      <c r="H3042" s="12" t="s">
        <v>66</v>
      </c>
      <c r="I3042" s="12" t="s">
        <v>69</v>
      </c>
      <c r="J3042" s="12">
        <v>182</v>
      </c>
      <c r="K3042" s="12">
        <v>260.26</v>
      </c>
      <c r="L3042" s="10"/>
    </row>
    <row r="3043" spans="1:12" ht="18" customHeight="1" x14ac:dyDescent="0.2">
      <c r="A3043" s="12" t="s">
        <v>59</v>
      </c>
      <c r="B3043" s="12">
        <v>2024</v>
      </c>
      <c r="C3043" s="12" t="s">
        <v>6</v>
      </c>
      <c r="D3043" s="12" t="s">
        <v>65</v>
      </c>
      <c r="E3043" s="12" t="s">
        <v>67</v>
      </c>
      <c r="F3043" s="12" t="s">
        <v>68</v>
      </c>
      <c r="G3043" s="12" t="s">
        <v>64</v>
      </c>
      <c r="H3043" s="12" t="s">
        <v>66</v>
      </c>
      <c r="I3043" s="12" t="s">
        <v>69</v>
      </c>
      <c r="J3043" s="12">
        <v>208</v>
      </c>
      <c r="K3043" s="12">
        <v>297.44</v>
      </c>
      <c r="L3043" s="10"/>
    </row>
    <row r="3044" spans="1:12" ht="18" customHeight="1" x14ac:dyDescent="0.2">
      <c r="A3044" s="12" t="s">
        <v>59</v>
      </c>
      <c r="B3044" s="12">
        <v>2024</v>
      </c>
      <c r="C3044" s="12" t="s">
        <v>6</v>
      </c>
      <c r="D3044" s="12" t="s">
        <v>65</v>
      </c>
      <c r="E3044" s="12" t="s">
        <v>67</v>
      </c>
      <c r="F3044" s="12" t="s">
        <v>68</v>
      </c>
      <c r="G3044" s="12" t="s">
        <v>64</v>
      </c>
      <c r="H3044" s="12" t="s">
        <v>66</v>
      </c>
      <c r="I3044" s="12" t="s">
        <v>69</v>
      </c>
      <c r="J3044" s="12">
        <v>804</v>
      </c>
      <c r="K3044" s="12">
        <v>1149.72</v>
      </c>
      <c r="L3044" s="10"/>
    </row>
    <row r="3045" spans="1:12" ht="18" customHeight="1" x14ac:dyDescent="0.2">
      <c r="A3045" s="12" t="s">
        <v>52</v>
      </c>
      <c r="B3045" s="12">
        <v>2024</v>
      </c>
      <c r="C3045" s="12" t="s">
        <v>6</v>
      </c>
      <c r="D3045" s="12" t="s">
        <v>65</v>
      </c>
      <c r="E3045" s="12" t="s">
        <v>67</v>
      </c>
      <c r="F3045" s="12" t="s">
        <v>68</v>
      </c>
      <c r="G3045" s="12" t="s">
        <v>64</v>
      </c>
      <c r="H3045" s="12" t="s">
        <v>66</v>
      </c>
      <c r="I3045" s="12" t="s">
        <v>69</v>
      </c>
      <c r="J3045" s="12">
        <v>891</v>
      </c>
      <c r="K3045" s="12">
        <v>1274.1300000000001</v>
      </c>
      <c r="L3045" s="10"/>
    </row>
    <row r="3046" spans="1:12" ht="18" customHeight="1" x14ac:dyDescent="0.2">
      <c r="A3046" s="12" t="s">
        <v>52</v>
      </c>
      <c r="B3046" s="12">
        <v>2024</v>
      </c>
      <c r="C3046" s="12" t="s">
        <v>6</v>
      </c>
      <c r="D3046" s="12" t="s">
        <v>65</v>
      </c>
      <c r="E3046" s="12" t="s">
        <v>67</v>
      </c>
      <c r="F3046" s="12" t="s">
        <v>68</v>
      </c>
      <c r="G3046" s="12" t="s">
        <v>64</v>
      </c>
      <c r="H3046" s="12" t="s">
        <v>66</v>
      </c>
      <c r="I3046" s="12" t="s">
        <v>69</v>
      </c>
      <c r="J3046" s="12">
        <v>844</v>
      </c>
      <c r="K3046" s="12">
        <v>526.24</v>
      </c>
      <c r="L3046" s="10"/>
    </row>
    <row r="3047" spans="1:12" ht="18" customHeight="1" x14ac:dyDescent="0.2">
      <c r="A3047" s="12" t="s">
        <v>59</v>
      </c>
      <c r="B3047" s="12">
        <v>2024</v>
      </c>
      <c r="C3047" s="12" t="s">
        <v>6</v>
      </c>
      <c r="D3047" s="12" t="s">
        <v>65</v>
      </c>
      <c r="E3047" s="12" t="s">
        <v>67</v>
      </c>
      <c r="F3047" s="12" t="s">
        <v>68</v>
      </c>
      <c r="G3047" s="12" t="s">
        <v>64</v>
      </c>
      <c r="H3047" s="12" t="s">
        <v>66</v>
      </c>
      <c r="I3047" s="12" t="s">
        <v>69</v>
      </c>
      <c r="J3047" s="12">
        <v>183</v>
      </c>
      <c r="K3047" s="12">
        <v>261.69</v>
      </c>
      <c r="L3047" s="10"/>
    </row>
    <row r="3048" spans="1:12" ht="18" customHeight="1" x14ac:dyDescent="0.2">
      <c r="A3048" s="12" t="s">
        <v>59</v>
      </c>
      <c r="B3048" s="12">
        <v>2024</v>
      </c>
      <c r="C3048" s="12" t="s">
        <v>6</v>
      </c>
      <c r="D3048" s="12" t="s">
        <v>65</v>
      </c>
      <c r="E3048" s="12" t="s">
        <v>67</v>
      </c>
      <c r="F3048" s="12" t="s">
        <v>68</v>
      </c>
      <c r="G3048" s="12" t="s">
        <v>64</v>
      </c>
      <c r="H3048" s="12" t="s">
        <v>66</v>
      </c>
      <c r="I3048" s="12" t="s">
        <v>69</v>
      </c>
      <c r="J3048" s="12">
        <v>181</v>
      </c>
      <c r="K3048" s="12">
        <v>258.83</v>
      </c>
      <c r="L3048" s="10"/>
    </row>
    <row r="3049" spans="1:12" ht="18" customHeight="1" x14ac:dyDescent="0.2">
      <c r="A3049" s="12" t="s">
        <v>59</v>
      </c>
      <c r="B3049" s="12">
        <v>2024</v>
      </c>
      <c r="C3049" s="12" t="s">
        <v>6</v>
      </c>
      <c r="D3049" s="12" t="s">
        <v>65</v>
      </c>
      <c r="E3049" s="12" t="s">
        <v>67</v>
      </c>
      <c r="F3049" s="12" t="s">
        <v>68</v>
      </c>
      <c r="G3049" s="12" t="s">
        <v>64</v>
      </c>
      <c r="H3049" s="12" t="s">
        <v>66</v>
      </c>
      <c r="I3049" s="12" t="s">
        <v>69</v>
      </c>
      <c r="J3049" s="12">
        <v>813</v>
      </c>
      <c r="K3049" s="12">
        <v>1162.5899999999999</v>
      </c>
      <c r="L3049" s="10"/>
    </row>
    <row r="3050" spans="1:12" ht="18" customHeight="1" x14ac:dyDescent="0.2">
      <c r="A3050" s="12" t="s">
        <v>52</v>
      </c>
      <c r="B3050" s="12">
        <v>2024</v>
      </c>
      <c r="C3050" s="12" t="s">
        <v>6</v>
      </c>
      <c r="D3050" s="12" t="s">
        <v>65</v>
      </c>
      <c r="E3050" s="12" t="s">
        <v>67</v>
      </c>
      <c r="F3050" s="12" t="s">
        <v>68</v>
      </c>
      <c r="G3050" s="12" t="s">
        <v>64</v>
      </c>
      <c r="H3050" s="12" t="s">
        <v>66</v>
      </c>
      <c r="I3050" s="12" t="s">
        <v>69</v>
      </c>
      <c r="J3050" s="12">
        <v>179</v>
      </c>
      <c r="K3050" s="12">
        <v>255.97</v>
      </c>
      <c r="L3050" s="10"/>
    </row>
    <row r="3051" spans="1:12" ht="18" customHeight="1" x14ac:dyDescent="0.2">
      <c r="A3051" s="12" t="s">
        <v>59</v>
      </c>
      <c r="B3051" s="12">
        <v>2024</v>
      </c>
      <c r="C3051" s="12" t="s">
        <v>5</v>
      </c>
      <c r="D3051" s="12" t="s">
        <v>65</v>
      </c>
      <c r="E3051" s="12" t="s">
        <v>67</v>
      </c>
      <c r="F3051" s="12" t="s">
        <v>68</v>
      </c>
      <c r="G3051" s="12" t="s">
        <v>64</v>
      </c>
      <c r="H3051" s="12" t="s">
        <v>66</v>
      </c>
      <c r="I3051" s="12" t="s">
        <v>69</v>
      </c>
      <c r="J3051" s="12">
        <v>212</v>
      </c>
      <c r="K3051" s="12">
        <v>303.15999999999997</v>
      </c>
      <c r="L3051" s="10"/>
    </row>
    <row r="3052" spans="1:12" ht="18" customHeight="1" x14ac:dyDescent="0.2">
      <c r="A3052" s="12" t="s">
        <v>61</v>
      </c>
      <c r="B3052" s="12">
        <v>2024</v>
      </c>
      <c r="C3052" s="12" t="s">
        <v>5</v>
      </c>
      <c r="D3052" s="12" t="s">
        <v>65</v>
      </c>
      <c r="E3052" s="12" t="s">
        <v>67</v>
      </c>
      <c r="F3052" s="12" t="s">
        <v>68</v>
      </c>
      <c r="G3052" s="12" t="s">
        <v>64</v>
      </c>
      <c r="H3052" s="12" t="s">
        <v>66</v>
      </c>
      <c r="I3052" s="12" t="s">
        <v>69</v>
      </c>
      <c r="J3052" s="12">
        <v>188</v>
      </c>
      <c r="K3052" s="12">
        <v>268.84000000000003</v>
      </c>
      <c r="L3052" s="10"/>
    </row>
    <row r="3053" spans="1:12" ht="18" customHeight="1" x14ac:dyDescent="0.2">
      <c r="A3053" s="12" t="s">
        <v>62</v>
      </c>
      <c r="B3053" s="12">
        <v>2024</v>
      </c>
      <c r="C3053" s="12" t="s">
        <v>5</v>
      </c>
      <c r="D3053" s="12" t="s">
        <v>65</v>
      </c>
      <c r="E3053" s="12" t="s">
        <v>67</v>
      </c>
      <c r="F3053" s="12" t="s">
        <v>68</v>
      </c>
      <c r="G3053" s="12" t="s">
        <v>64</v>
      </c>
      <c r="H3053" s="12" t="s">
        <v>66</v>
      </c>
      <c r="I3053" s="12" t="s">
        <v>69</v>
      </c>
      <c r="J3053" s="12">
        <v>214</v>
      </c>
      <c r="K3053" s="12">
        <v>306.02</v>
      </c>
      <c r="L3053" s="10"/>
    </row>
    <row r="3054" spans="1:12" ht="18" customHeight="1" x14ac:dyDescent="0.2">
      <c r="A3054" s="12" t="s">
        <v>61</v>
      </c>
      <c r="B3054" s="12">
        <v>2024</v>
      </c>
      <c r="C3054" s="12" t="s">
        <v>5</v>
      </c>
      <c r="D3054" s="12" t="s">
        <v>65</v>
      </c>
      <c r="E3054" s="12" t="s">
        <v>67</v>
      </c>
      <c r="F3054" s="12" t="s">
        <v>68</v>
      </c>
      <c r="G3054" s="12" t="s">
        <v>64</v>
      </c>
      <c r="H3054" s="12" t="s">
        <v>66</v>
      </c>
      <c r="I3054" s="12" t="s">
        <v>69</v>
      </c>
      <c r="J3054" s="12">
        <v>184</v>
      </c>
      <c r="K3054" s="12">
        <v>263.12</v>
      </c>
      <c r="L3054" s="10"/>
    </row>
    <row r="3055" spans="1:12" ht="18" customHeight="1" x14ac:dyDescent="0.2">
      <c r="A3055" s="12" t="s">
        <v>62</v>
      </c>
      <c r="B3055" s="12">
        <v>2024</v>
      </c>
      <c r="C3055" s="12" t="s">
        <v>5</v>
      </c>
      <c r="D3055" s="12" t="s">
        <v>65</v>
      </c>
      <c r="E3055" s="12" t="s">
        <v>67</v>
      </c>
      <c r="F3055" s="12" t="s">
        <v>68</v>
      </c>
      <c r="G3055" s="12" t="s">
        <v>64</v>
      </c>
      <c r="H3055" s="12" t="s">
        <v>66</v>
      </c>
      <c r="I3055" s="12" t="s">
        <v>69</v>
      </c>
      <c r="J3055" s="12">
        <v>803</v>
      </c>
      <c r="K3055" s="12">
        <v>1148.29</v>
      </c>
      <c r="L3055" s="10"/>
    </row>
    <row r="3056" spans="1:12" ht="18" customHeight="1" x14ac:dyDescent="0.2">
      <c r="A3056" s="12" t="s">
        <v>61</v>
      </c>
      <c r="B3056" s="12">
        <v>2024</v>
      </c>
      <c r="C3056" s="12" t="s">
        <v>5</v>
      </c>
      <c r="D3056" s="12" t="s">
        <v>65</v>
      </c>
      <c r="E3056" s="12" t="s">
        <v>67</v>
      </c>
      <c r="F3056" s="12" t="s">
        <v>68</v>
      </c>
      <c r="G3056" s="12" t="s">
        <v>64</v>
      </c>
      <c r="H3056" s="12" t="s">
        <v>66</v>
      </c>
      <c r="I3056" s="12" t="s">
        <v>69</v>
      </c>
      <c r="J3056" s="12">
        <v>890</v>
      </c>
      <c r="K3056" s="12">
        <v>1272.7</v>
      </c>
      <c r="L3056" s="10"/>
    </row>
    <row r="3057" spans="1:12" ht="18" customHeight="1" x14ac:dyDescent="0.2">
      <c r="A3057" s="12" t="s">
        <v>61</v>
      </c>
      <c r="B3057" s="12">
        <v>2024</v>
      </c>
      <c r="C3057" s="12" t="s">
        <v>5</v>
      </c>
      <c r="D3057" s="12" t="s">
        <v>65</v>
      </c>
      <c r="E3057" s="12" t="s">
        <v>67</v>
      </c>
      <c r="F3057" s="12" t="s">
        <v>68</v>
      </c>
      <c r="G3057" s="12" t="s">
        <v>64</v>
      </c>
      <c r="H3057" s="12" t="s">
        <v>66</v>
      </c>
      <c r="I3057" s="12" t="s">
        <v>69</v>
      </c>
      <c r="J3057" s="12">
        <v>843</v>
      </c>
      <c r="K3057" s="12">
        <v>526.24</v>
      </c>
      <c r="L3057" s="10"/>
    </row>
    <row r="3058" spans="1:12" ht="18" customHeight="1" x14ac:dyDescent="0.2">
      <c r="A3058" s="12" t="s">
        <v>62</v>
      </c>
      <c r="B3058" s="12">
        <v>2024</v>
      </c>
      <c r="C3058" s="12" t="s">
        <v>5</v>
      </c>
      <c r="D3058" s="12" t="s">
        <v>65</v>
      </c>
      <c r="E3058" s="12" t="s">
        <v>67</v>
      </c>
      <c r="F3058" s="12" t="s">
        <v>68</v>
      </c>
      <c r="G3058" s="12" t="s">
        <v>64</v>
      </c>
      <c r="H3058" s="12" t="s">
        <v>66</v>
      </c>
      <c r="I3058" s="12" t="s">
        <v>69</v>
      </c>
      <c r="J3058" s="12">
        <v>189</v>
      </c>
      <c r="K3058" s="12">
        <v>270.27</v>
      </c>
      <c r="L3058" s="10"/>
    </row>
    <row r="3059" spans="1:12" ht="18" customHeight="1" x14ac:dyDescent="0.2">
      <c r="A3059" s="12" t="s">
        <v>61</v>
      </c>
      <c r="B3059" s="12">
        <v>2024</v>
      </c>
      <c r="C3059" s="12" t="s">
        <v>5</v>
      </c>
      <c r="D3059" s="12" t="s">
        <v>65</v>
      </c>
      <c r="E3059" s="12" t="s">
        <v>67</v>
      </c>
      <c r="F3059" s="12" t="s">
        <v>68</v>
      </c>
      <c r="G3059" s="12" t="s">
        <v>64</v>
      </c>
      <c r="H3059" s="12" t="s">
        <v>66</v>
      </c>
      <c r="I3059" s="12" t="s">
        <v>69</v>
      </c>
      <c r="J3059" s="12">
        <v>211</v>
      </c>
      <c r="K3059" s="12">
        <v>301.73</v>
      </c>
      <c r="L3059" s="10"/>
    </row>
    <row r="3060" spans="1:12" ht="18" customHeight="1" x14ac:dyDescent="0.2">
      <c r="A3060" s="12" t="s">
        <v>62</v>
      </c>
      <c r="B3060" s="12">
        <v>2024</v>
      </c>
      <c r="C3060" s="12" t="s">
        <v>5</v>
      </c>
      <c r="D3060" s="12" t="s">
        <v>65</v>
      </c>
      <c r="E3060" s="12" t="s">
        <v>67</v>
      </c>
      <c r="F3060" s="12" t="s">
        <v>68</v>
      </c>
      <c r="G3060" s="12" t="s">
        <v>64</v>
      </c>
      <c r="H3060" s="12" t="s">
        <v>66</v>
      </c>
      <c r="I3060" s="12" t="s">
        <v>69</v>
      </c>
      <c r="J3060" s="12">
        <v>187</v>
      </c>
      <c r="K3060" s="12">
        <v>267.40999999999997</v>
      </c>
      <c r="L3060" s="10"/>
    </row>
    <row r="3061" spans="1:12" ht="18" customHeight="1" x14ac:dyDescent="0.2">
      <c r="A3061" s="12" t="s">
        <v>61</v>
      </c>
      <c r="B3061" s="12">
        <v>2024</v>
      </c>
      <c r="C3061" s="12" t="s">
        <v>5</v>
      </c>
      <c r="D3061" s="12" t="s">
        <v>65</v>
      </c>
      <c r="E3061" s="12" t="s">
        <v>67</v>
      </c>
      <c r="F3061" s="12" t="s">
        <v>68</v>
      </c>
      <c r="G3061" s="12" t="s">
        <v>64</v>
      </c>
      <c r="H3061" s="12" t="s">
        <v>66</v>
      </c>
      <c r="I3061" s="12" t="s">
        <v>69</v>
      </c>
      <c r="J3061" s="12">
        <v>812</v>
      </c>
      <c r="K3061" s="12">
        <v>1161.1599999999999</v>
      </c>
      <c r="L3061" s="10"/>
    </row>
    <row r="3062" spans="1:12" ht="18" customHeight="1" x14ac:dyDescent="0.2">
      <c r="A3062" s="12" t="s">
        <v>59</v>
      </c>
      <c r="B3062" s="12">
        <v>2024</v>
      </c>
      <c r="C3062" s="12" t="s">
        <v>5</v>
      </c>
      <c r="D3062" s="12" t="s">
        <v>65</v>
      </c>
      <c r="E3062" s="12" t="s">
        <v>67</v>
      </c>
      <c r="F3062" s="12" t="s">
        <v>68</v>
      </c>
      <c r="G3062" s="12" t="s">
        <v>64</v>
      </c>
      <c r="H3062" s="12" t="s">
        <v>66</v>
      </c>
      <c r="I3062" s="12" t="s">
        <v>69</v>
      </c>
      <c r="J3062" s="12">
        <v>185</v>
      </c>
      <c r="K3062" s="12">
        <v>264.55</v>
      </c>
      <c r="L3062" s="10"/>
    </row>
    <row r="3063" spans="1:12" ht="18" customHeight="1" x14ac:dyDescent="0.2">
      <c r="A3063" s="12" t="s">
        <v>59</v>
      </c>
      <c r="B3063" s="12">
        <v>2024</v>
      </c>
      <c r="C3063" s="12" t="s">
        <v>2</v>
      </c>
      <c r="D3063" s="12" t="s">
        <v>65</v>
      </c>
      <c r="E3063" s="12" t="s">
        <v>67</v>
      </c>
      <c r="F3063" s="12" t="s">
        <v>68</v>
      </c>
      <c r="G3063" s="12" t="s">
        <v>64</v>
      </c>
      <c r="H3063" s="12" t="s">
        <v>66</v>
      </c>
      <c r="I3063" s="12" t="s">
        <v>69</v>
      </c>
      <c r="J3063" s="12">
        <v>230</v>
      </c>
      <c r="K3063" s="12">
        <v>328.9</v>
      </c>
      <c r="L3063" s="10"/>
    </row>
    <row r="3064" spans="1:12" ht="18" customHeight="1" x14ac:dyDescent="0.2">
      <c r="A3064" s="12" t="s">
        <v>52</v>
      </c>
      <c r="B3064" s="12">
        <v>2024</v>
      </c>
      <c r="C3064" s="12" t="s">
        <v>2</v>
      </c>
      <c r="D3064" s="12" t="s">
        <v>65</v>
      </c>
      <c r="E3064" s="12" t="s">
        <v>67</v>
      </c>
      <c r="F3064" s="12" t="s">
        <v>68</v>
      </c>
      <c r="G3064" s="12" t="s">
        <v>64</v>
      </c>
      <c r="H3064" s="12" t="s">
        <v>66</v>
      </c>
      <c r="I3064" s="12" t="s">
        <v>69</v>
      </c>
      <c r="J3064" s="12">
        <v>200</v>
      </c>
      <c r="K3064" s="12">
        <v>286</v>
      </c>
      <c r="L3064" s="10"/>
    </row>
    <row r="3065" spans="1:12" ht="18" customHeight="1" x14ac:dyDescent="0.2">
      <c r="A3065" s="12" t="s">
        <v>52</v>
      </c>
      <c r="B3065" s="12">
        <v>2024</v>
      </c>
      <c r="C3065" s="12" t="s">
        <v>2</v>
      </c>
      <c r="D3065" s="12" t="s">
        <v>65</v>
      </c>
      <c r="E3065" s="12" t="s">
        <v>67</v>
      </c>
      <c r="F3065" s="12" t="s">
        <v>68</v>
      </c>
      <c r="G3065" s="12" t="s">
        <v>64</v>
      </c>
      <c r="H3065" s="12" t="s">
        <v>66</v>
      </c>
      <c r="I3065" s="12" t="s">
        <v>69</v>
      </c>
      <c r="J3065" s="12">
        <v>232</v>
      </c>
      <c r="K3065" s="12">
        <v>331.76</v>
      </c>
      <c r="L3065" s="10"/>
    </row>
    <row r="3066" spans="1:12" ht="18" customHeight="1" x14ac:dyDescent="0.2">
      <c r="A3066" s="12" t="s">
        <v>61</v>
      </c>
      <c r="B3066" s="12">
        <v>2024</v>
      </c>
      <c r="C3066" s="12" t="s">
        <v>2</v>
      </c>
      <c r="D3066" s="12" t="s">
        <v>65</v>
      </c>
      <c r="E3066" s="12" t="s">
        <v>67</v>
      </c>
      <c r="F3066" s="12" t="s">
        <v>68</v>
      </c>
      <c r="G3066" s="12" t="s">
        <v>64</v>
      </c>
      <c r="H3066" s="12" t="s">
        <v>66</v>
      </c>
      <c r="I3066" s="12" t="s">
        <v>69</v>
      </c>
      <c r="J3066" s="12">
        <v>202</v>
      </c>
      <c r="K3066" s="12">
        <v>288.86</v>
      </c>
      <c r="L3066" s="10"/>
    </row>
    <row r="3067" spans="1:12" ht="18" customHeight="1" x14ac:dyDescent="0.2">
      <c r="A3067" s="12" t="s">
        <v>52</v>
      </c>
      <c r="B3067" s="12">
        <v>2024</v>
      </c>
      <c r="C3067" s="12" t="s">
        <v>2</v>
      </c>
      <c r="D3067" s="12" t="s">
        <v>65</v>
      </c>
      <c r="E3067" s="12" t="s">
        <v>67</v>
      </c>
      <c r="F3067" s="12" t="s">
        <v>68</v>
      </c>
      <c r="G3067" s="12" t="s">
        <v>64</v>
      </c>
      <c r="H3067" s="12" t="s">
        <v>66</v>
      </c>
      <c r="I3067" s="12" t="s">
        <v>69</v>
      </c>
      <c r="J3067" s="12">
        <v>801</v>
      </c>
      <c r="K3067" s="12">
        <v>1145.43</v>
      </c>
      <c r="L3067" s="10"/>
    </row>
    <row r="3068" spans="1:12" ht="18" customHeight="1" x14ac:dyDescent="0.2">
      <c r="A3068" s="12" t="s">
        <v>52</v>
      </c>
      <c r="B3068" s="12">
        <v>2024</v>
      </c>
      <c r="C3068" s="12" t="s">
        <v>2</v>
      </c>
      <c r="D3068" s="12" t="s">
        <v>65</v>
      </c>
      <c r="E3068" s="12" t="s">
        <v>67</v>
      </c>
      <c r="F3068" s="12" t="s">
        <v>68</v>
      </c>
      <c r="G3068" s="12" t="s">
        <v>64</v>
      </c>
      <c r="H3068" s="12" t="s">
        <v>66</v>
      </c>
      <c r="I3068" s="12" t="s">
        <v>69</v>
      </c>
      <c r="J3068" s="12">
        <v>887</v>
      </c>
      <c r="K3068" s="12">
        <v>1268.4099999999999</v>
      </c>
      <c r="L3068" s="10"/>
    </row>
    <row r="3069" spans="1:12" ht="18" customHeight="1" x14ac:dyDescent="0.2">
      <c r="A3069" s="12" t="s">
        <v>52</v>
      </c>
      <c r="B3069" s="12">
        <v>2024</v>
      </c>
      <c r="C3069" s="12" t="s">
        <v>2</v>
      </c>
      <c r="D3069" s="12" t="s">
        <v>65</v>
      </c>
      <c r="E3069" s="12" t="s">
        <v>67</v>
      </c>
      <c r="F3069" s="12" t="s">
        <v>68</v>
      </c>
      <c r="G3069" s="12" t="s">
        <v>64</v>
      </c>
      <c r="H3069" s="12" t="s">
        <v>66</v>
      </c>
      <c r="I3069" s="12" t="s">
        <v>69</v>
      </c>
      <c r="J3069" s="12">
        <v>840</v>
      </c>
      <c r="K3069" s="12">
        <v>526.24</v>
      </c>
      <c r="L3069" s="10"/>
    </row>
    <row r="3070" spans="1:12" ht="18" customHeight="1" x14ac:dyDescent="0.2">
      <c r="A3070" s="12" t="s">
        <v>52</v>
      </c>
      <c r="B3070" s="12">
        <v>2024</v>
      </c>
      <c r="C3070" s="12" t="s">
        <v>2</v>
      </c>
      <c r="D3070" s="12" t="s">
        <v>65</v>
      </c>
      <c r="E3070" s="12" t="s">
        <v>67</v>
      </c>
      <c r="F3070" s="12" t="s">
        <v>68</v>
      </c>
      <c r="G3070" s="12" t="s">
        <v>64</v>
      </c>
      <c r="H3070" s="12" t="s">
        <v>66</v>
      </c>
      <c r="I3070" s="12" t="s">
        <v>69</v>
      </c>
      <c r="J3070" s="12">
        <v>201</v>
      </c>
      <c r="K3070" s="12">
        <v>287.43</v>
      </c>
      <c r="L3070" s="10"/>
    </row>
    <row r="3071" spans="1:12" ht="18" customHeight="1" x14ac:dyDescent="0.2">
      <c r="A3071" s="12" t="s">
        <v>61</v>
      </c>
      <c r="B3071" s="12">
        <v>2024</v>
      </c>
      <c r="C3071" s="12" t="s">
        <v>2</v>
      </c>
      <c r="D3071" s="12" t="s">
        <v>65</v>
      </c>
      <c r="E3071" s="12" t="s">
        <v>67</v>
      </c>
      <c r="F3071" s="12" t="s">
        <v>68</v>
      </c>
      <c r="G3071" s="12" t="s">
        <v>64</v>
      </c>
      <c r="H3071" s="12" t="s">
        <v>66</v>
      </c>
      <c r="I3071" s="12" t="s">
        <v>69</v>
      </c>
      <c r="J3071" s="12">
        <v>229</v>
      </c>
      <c r="K3071" s="12">
        <v>327.47000000000003</v>
      </c>
      <c r="L3071" s="10"/>
    </row>
    <row r="3072" spans="1:12" ht="18" customHeight="1" x14ac:dyDescent="0.2">
      <c r="A3072" s="12" t="s">
        <v>52</v>
      </c>
      <c r="B3072" s="12">
        <v>2024</v>
      </c>
      <c r="C3072" s="12" t="s">
        <v>2</v>
      </c>
      <c r="D3072" s="12" t="s">
        <v>65</v>
      </c>
      <c r="E3072" s="12" t="s">
        <v>67</v>
      </c>
      <c r="F3072" s="12" t="s">
        <v>68</v>
      </c>
      <c r="G3072" s="12" t="s">
        <v>64</v>
      </c>
      <c r="H3072" s="12" t="s">
        <v>66</v>
      </c>
      <c r="I3072" s="12" t="s">
        <v>69</v>
      </c>
      <c r="J3072" s="12">
        <v>205</v>
      </c>
      <c r="K3072" s="12">
        <v>293.14999999999998</v>
      </c>
      <c r="L3072" s="10"/>
    </row>
    <row r="3073" spans="1:12" ht="18" customHeight="1" x14ac:dyDescent="0.2">
      <c r="A3073" s="12" t="s">
        <v>52</v>
      </c>
      <c r="B3073" s="12">
        <v>2024</v>
      </c>
      <c r="C3073" s="12" t="s">
        <v>2</v>
      </c>
      <c r="D3073" s="12" t="s">
        <v>65</v>
      </c>
      <c r="E3073" s="12" t="s">
        <v>67</v>
      </c>
      <c r="F3073" s="12" t="s">
        <v>68</v>
      </c>
      <c r="G3073" s="12" t="s">
        <v>64</v>
      </c>
      <c r="H3073" s="12" t="s">
        <v>66</v>
      </c>
      <c r="I3073" s="12" t="s">
        <v>69</v>
      </c>
      <c r="J3073" s="12">
        <v>810</v>
      </c>
      <c r="K3073" s="12">
        <v>1158.3</v>
      </c>
      <c r="L3073" s="10"/>
    </row>
    <row r="3074" spans="1:12" ht="18" customHeight="1" x14ac:dyDescent="0.2">
      <c r="A3074" s="12" t="s">
        <v>59</v>
      </c>
      <c r="B3074" s="12">
        <v>2024</v>
      </c>
      <c r="C3074" s="12" t="s">
        <v>2</v>
      </c>
      <c r="D3074" s="12" t="s">
        <v>65</v>
      </c>
      <c r="E3074" s="12" t="s">
        <v>67</v>
      </c>
      <c r="F3074" s="12" t="s">
        <v>68</v>
      </c>
      <c r="G3074" s="12" t="s">
        <v>64</v>
      </c>
      <c r="H3074" s="12" t="s">
        <v>66</v>
      </c>
      <c r="I3074" s="12" t="s">
        <v>69</v>
      </c>
      <c r="J3074" s="12">
        <v>203</v>
      </c>
      <c r="K3074" s="12">
        <v>290.28999999999996</v>
      </c>
      <c r="L3074" s="10"/>
    </row>
    <row r="3075" spans="1:12" ht="18" customHeight="1" x14ac:dyDescent="0.2">
      <c r="A3075" s="12" t="s">
        <v>61</v>
      </c>
      <c r="B3075" s="12">
        <v>2024</v>
      </c>
      <c r="C3075" s="12" t="s">
        <v>4</v>
      </c>
      <c r="D3075" s="12" t="s">
        <v>65</v>
      </c>
      <c r="E3075" s="12" t="s">
        <v>67</v>
      </c>
      <c r="F3075" s="12" t="s">
        <v>68</v>
      </c>
      <c r="G3075" s="12" t="s">
        <v>64</v>
      </c>
      <c r="H3075" s="12" t="s">
        <v>66</v>
      </c>
      <c r="I3075" s="12" t="s">
        <v>69</v>
      </c>
      <c r="J3075" s="12">
        <v>218</v>
      </c>
      <c r="K3075" s="12">
        <v>311.74</v>
      </c>
      <c r="L3075" s="10"/>
    </row>
    <row r="3076" spans="1:12" ht="18" customHeight="1" x14ac:dyDescent="0.2">
      <c r="A3076" s="12" t="s">
        <v>61</v>
      </c>
      <c r="B3076" s="12">
        <v>2024</v>
      </c>
      <c r="C3076" s="12" t="s">
        <v>4</v>
      </c>
      <c r="D3076" s="12" t="s">
        <v>65</v>
      </c>
      <c r="E3076" s="12" t="s">
        <v>67</v>
      </c>
      <c r="F3076" s="12" t="s">
        <v>68</v>
      </c>
      <c r="G3076" s="12" t="s">
        <v>64</v>
      </c>
      <c r="H3076" s="12" t="s">
        <v>66</v>
      </c>
      <c r="I3076" s="12" t="s">
        <v>69</v>
      </c>
      <c r="J3076" s="12">
        <v>194</v>
      </c>
      <c r="K3076" s="12">
        <v>277.42</v>
      </c>
      <c r="L3076" s="10"/>
    </row>
    <row r="3077" spans="1:12" ht="18" customHeight="1" x14ac:dyDescent="0.2">
      <c r="A3077" s="12" t="s">
        <v>59</v>
      </c>
      <c r="B3077" s="12">
        <v>2024</v>
      </c>
      <c r="C3077" s="12" t="s">
        <v>4</v>
      </c>
      <c r="D3077" s="12" t="s">
        <v>65</v>
      </c>
      <c r="E3077" s="12" t="s">
        <v>67</v>
      </c>
      <c r="F3077" s="12" t="s">
        <v>68</v>
      </c>
      <c r="G3077" s="12" t="s">
        <v>64</v>
      </c>
      <c r="H3077" s="12" t="s">
        <v>66</v>
      </c>
      <c r="I3077" s="12" t="s">
        <v>69</v>
      </c>
      <c r="J3077" s="12">
        <v>220</v>
      </c>
      <c r="K3077" s="12">
        <v>314.60000000000002</v>
      </c>
      <c r="L3077" s="10"/>
    </row>
    <row r="3078" spans="1:12" ht="18" customHeight="1" x14ac:dyDescent="0.2">
      <c r="A3078" s="12" t="s">
        <v>59</v>
      </c>
      <c r="B3078" s="12">
        <v>2024</v>
      </c>
      <c r="C3078" s="12" t="s">
        <v>4</v>
      </c>
      <c r="D3078" s="12" t="s">
        <v>65</v>
      </c>
      <c r="E3078" s="12" t="s">
        <v>67</v>
      </c>
      <c r="F3078" s="12" t="s">
        <v>68</v>
      </c>
      <c r="G3078" s="12" t="s">
        <v>64</v>
      </c>
      <c r="H3078" s="12" t="s">
        <v>66</v>
      </c>
      <c r="I3078" s="12" t="s">
        <v>69</v>
      </c>
      <c r="J3078" s="12">
        <v>190</v>
      </c>
      <c r="K3078" s="12">
        <v>271.7</v>
      </c>
      <c r="L3078" s="10"/>
    </row>
    <row r="3079" spans="1:12" ht="18" customHeight="1" x14ac:dyDescent="0.2">
      <c r="A3079" s="12" t="s">
        <v>59</v>
      </c>
      <c r="B3079" s="12">
        <v>2024</v>
      </c>
      <c r="C3079" s="12" t="s">
        <v>4</v>
      </c>
      <c r="D3079" s="12" t="s">
        <v>65</v>
      </c>
      <c r="E3079" s="12" t="s">
        <v>67</v>
      </c>
      <c r="F3079" s="12" t="s">
        <v>68</v>
      </c>
      <c r="G3079" s="12" t="s">
        <v>64</v>
      </c>
      <c r="H3079" s="12" t="s">
        <v>66</v>
      </c>
      <c r="I3079" s="12" t="s">
        <v>69</v>
      </c>
      <c r="J3079" s="12">
        <v>889</v>
      </c>
      <c r="K3079" s="12">
        <v>1271.27</v>
      </c>
      <c r="L3079" s="10"/>
    </row>
    <row r="3080" spans="1:12" ht="18" customHeight="1" x14ac:dyDescent="0.2">
      <c r="A3080" s="12" t="s">
        <v>59</v>
      </c>
      <c r="B3080" s="12">
        <v>2024</v>
      </c>
      <c r="C3080" s="12" t="s">
        <v>4</v>
      </c>
      <c r="D3080" s="12" t="s">
        <v>65</v>
      </c>
      <c r="E3080" s="12" t="s">
        <v>67</v>
      </c>
      <c r="F3080" s="12" t="s">
        <v>68</v>
      </c>
      <c r="G3080" s="12" t="s">
        <v>64</v>
      </c>
      <c r="H3080" s="12" t="s">
        <v>66</v>
      </c>
      <c r="I3080" s="12" t="s">
        <v>69</v>
      </c>
      <c r="J3080" s="12">
        <v>842</v>
      </c>
      <c r="K3080" s="12">
        <v>526.24</v>
      </c>
      <c r="L3080" s="10"/>
    </row>
    <row r="3081" spans="1:12" ht="18" customHeight="1" x14ac:dyDescent="0.2">
      <c r="A3081" s="12" t="s">
        <v>59</v>
      </c>
      <c r="B3081" s="12">
        <v>2024</v>
      </c>
      <c r="C3081" s="12" t="s">
        <v>4</v>
      </c>
      <c r="D3081" s="12" t="s">
        <v>65</v>
      </c>
      <c r="E3081" s="12" t="s">
        <v>67</v>
      </c>
      <c r="F3081" s="12" t="s">
        <v>68</v>
      </c>
      <c r="G3081" s="12" t="s">
        <v>64</v>
      </c>
      <c r="H3081" s="12" t="s">
        <v>66</v>
      </c>
      <c r="I3081" s="12" t="s">
        <v>69</v>
      </c>
      <c r="J3081" s="12">
        <v>217</v>
      </c>
      <c r="K3081" s="12">
        <v>310.31</v>
      </c>
      <c r="L3081" s="10"/>
    </row>
    <row r="3082" spans="1:12" ht="18" customHeight="1" x14ac:dyDescent="0.2">
      <c r="A3082" s="12" t="s">
        <v>59</v>
      </c>
      <c r="B3082" s="12">
        <v>2024</v>
      </c>
      <c r="C3082" s="12" t="s">
        <v>4</v>
      </c>
      <c r="D3082" s="12" t="s">
        <v>65</v>
      </c>
      <c r="E3082" s="12" t="s">
        <v>67</v>
      </c>
      <c r="F3082" s="12" t="s">
        <v>68</v>
      </c>
      <c r="G3082" s="12" t="s">
        <v>64</v>
      </c>
      <c r="H3082" s="12" t="s">
        <v>66</v>
      </c>
      <c r="I3082" s="12" t="s">
        <v>69</v>
      </c>
      <c r="J3082" s="12">
        <v>193</v>
      </c>
      <c r="K3082" s="12">
        <v>275.99</v>
      </c>
      <c r="L3082" s="10"/>
    </row>
    <row r="3083" spans="1:12" ht="18" customHeight="1" x14ac:dyDescent="0.2">
      <c r="A3083" s="12" t="s">
        <v>61</v>
      </c>
      <c r="B3083" s="12">
        <v>2024</v>
      </c>
      <c r="C3083" s="12" t="s">
        <v>4</v>
      </c>
      <c r="D3083" s="12" t="s">
        <v>65</v>
      </c>
      <c r="E3083" s="12" t="s">
        <v>67</v>
      </c>
      <c r="F3083" s="12" t="s">
        <v>68</v>
      </c>
      <c r="G3083" s="12" t="s">
        <v>64</v>
      </c>
      <c r="H3083" s="12" t="s">
        <v>66</v>
      </c>
      <c r="I3083" s="12" t="s">
        <v>69</v>
      </c>
      <c r="J3083" s="12">
        <v>811</v>
      </c>
      <c r="K3083" s="12">
        <v>1159.73</v>
      </c>
      <c r="L3083" s="10"/>
    </row>
    <row r="3084" spans="1:12" ht="18" customHeight="1" x14ac:dyDescent="0.2">
      <c r="A3084" s="12" t="s">
        <v>61</v>
      </c>
      <c r="B3084" s="12">
        <v>2024</v>
      </c>
      <c r="C3084" s="12" t="s">
        <v>4</v>
      </c>
      <c r="D3084" s="12" t="s">
        <v>65</v>
      </c>
      <c r="E3084" s="12" t="s">
        <v>67</v>
      </c>
      <c r="F3084" s="12" t="s">
        <v>68</v>
      </c>
      <c r="G3084" s="12" t="s">
        <v>64</v>
      </c>
      <c r="H3084" s="12" t="s">
        <v>66</v>
      </c>
      <c r="I3084" s="12" t="s">
        <v>69</v>
      </c>
      <c r="J3084" s="12">
        <v>191</v>
      </c>
      <c r="K3084" s="12">
        <v>273.13</v>
      </c>
      <c r="L3084" s="10"/>
    </row>
    <row r="3085" spans="1:12" ht="18" customHeight="1" x14ac:dyDescent="0.2">
      <c r="A3085" s="12" t="s">
        <v>59</v>
      </c>
      <c r="B3085" s="12">
        <v>2024</v>
      </c>
      <c r="C3085" s="12" t="s">
        <v>10</v>
      </c>
      <c r="D3085" s="12" t="s">
        <v>65</v>
      </c>
      <c r="E3085" s="12" t="s">
        <v>67</v>
      </c>
      <c r="F3085" s="12" t="s">
        <v>68</v>
      </c>
      <c r="G3085" s="12" t="s">
        <v>64</v>
      </c>
      <c r="H3085" s="12" t="s">
        <v>66</v>
      </c>
      <c r="I3085" s="12" t="s">
        <v>69</v>
      </c>
      <c r="J3085" s="12">
        <v>188</v>
      </c>
      <c r="K3085" s="12">
        <v>268.84000000000003</v>
      </c>
      <c r="L3085" s="10"/>
    </row>
    <row r="3086" spans="1:12" ht="18" customHeight="1" x14ac:dyDescent="0.2">
      <c r="A3086" s="12" t="s">
        <v>63</v>
      </c>
      <c r="B3086" s="12">
        <v>2024</v>
      </c>
      <c r="C3086" s="12" t="s">
        <v>10</v>
      </c>
      <c r="D3086" s="12" t="s">
        <v>65</v>
      </c>
      <c r="E3086" s="12" t="s">
        <v>67</v>
      </c>
      <c r="F3086" s="12" t="s">
        <v>68</v>
      </c>
      <c r="G3086" s="12" t="s">
        <v>64</v>
      </c>
      <c r="H3086" s="12" t="s">
        <v>66</v>
      </c>
      <c r="I3086" s="12" t="s">
        <v>69</v>
      </c>
      <c r="J3086" s="12">
        <v>158</v>
      </c>
      <c r="K3086" s="12">
        <v>225.94</v>
      </c>
      <c r="L3086" s="10"/>
    </row>
    <row r="3087" spans="1:12" ht="18" customHeight="1" x14ac:dyDescent="0.2">
      <c r="A3087" s="12" t="s">
        <v>52</v>
      </c>
      <c r="B3087" s="12">
        <v>2024</v>
      </c>
      <c r="C3087" s="12" t="s">
        <v>10</v>
      </c>
      <c r="D3087" s="12" t="s">
        <v>65</v>
      </c>
      <c r="E3087" s="12" t="s">
        <v>67</v>
      </c>
      <c r="F3087" s="12" t="s">
        <v>68</v>
      </c>
      <c r="G3087" s="12" t="s">
        <v>64</v>
      </c>
      <c r="H3087" s="12" t="s">
        <v>66</v>
      </c>
      <c r="I3087" s="12" t="s">
        <v>69</v>
      </c>
      <c r="J3087" s="12">
        <v>160</v>
      </c>
      <c r="K3087" s="12">
        <v>228.8</v>
      </c>
      <c r="L3087" s="10"/>
    </row>
    <row r="3088" spans="1:12" ht="18" customHeight="1" x14ac:dyDescent="0.2">
      <c r="A3088" s="12" t="s">
        <v>52</v>
      </c>
      <c r="B3088" s="12">
        <v>2024</v>
      </c>
      <c r="C3088" s="12" t="s">
        <v>10</v>
      </c>
      <c r="D3088" s="12" t="s">
        <v>65</v>
      </c>
      <c r="E3088" s="12" t="s">
        <v>67</v>
      </c>
      <c r="F3088" s="12" t="s">
        <v>68</v>
      </c>
      <c r="G3088" s="12" t="s">
        <v>64</v>
      </c>
      <c r="H3088" s="12" t="s">
        <v>66</v>
      </c>
      <c r="I3088" s="12" t="s">
        <v>69</v>
      </c>
      <c r="J3088" s="12">
        <v>808</v>
      </c>
      <c r="K3088" s="12">
        <v>1155.44</v>
      </c>
      <c r="L3088" s="10"/>
    </row>
    <row r="3089" spans="1:12" ht="18" customHeight="1" x14ac:dyDescent="0.2">
      <c r="A3089" s="12" t="s">
        <v>59</v>
      </c>
      <c r="B3089" s="12">
        <v>2024</v>
      </c>
      <c r="C3089" s="12" t="s">
        <v>10</v>
      </c>
      <c r="D3089" s="12" t="s">
        <v>65</v>
      </c>
      <c r="E3089" s="12" t="s">
        <v>67</v>
      </c>
      <c r="F3089" s="12" t="s">
        <v>68</v>
      </c>
      <c r="G3089" s="12" t="s">
        <v>64</v>
      </c>
      <c r="H3089" s="12" t="s">
        <v>66</v>
      </c>
      <c r="I3089" s="12" t="s">
        <v>69</v>
      </c>
      <c r="J3089" s="12">
        <v>894</v>
      </c>
      <c r="K3089" s="12">
        <v>1278.42</v>
      </c>
      <c r="L3089" s="10"/>
    </row>
    <row r="3090" spans="1:12" ht="18" customHeight="1" x14ac:dyDescent="0.2">
      <c r="A3090" s="12" t="s">
        <v>59</v>
      </c>
      <c r="B3090" s="12">
        <v>2024</v>
      </c>
      <c r="C3090" s="12" t="s">
        <v>10</v>
      </c>
      <c r="D3090" s="12" t="s">
        <v>65</v>
      </c>
      <c r="E3090" s="12" t="s">
        <v>67</v>
      </c>
      <c r="F3090" s="12" t="s">
        <v>68</v>
      </c>
      <c r="G3090" s="12" t="s">
        <v>64</v>
      </c>
      <c r="H3090" s="12" t="s">
        <v>66</v>
      </c>
      <c r="I3090" s="12" t="s">
        <v>69</v>
      </c>
      <c r="J3090" s="12">
        <v>847</v>
      </c>
      <c r="K3090" s="12">
        <v>526.24</v>
      </c>
      <c r="L3090" s="10"/>
    </row>
    <row r="3091" spans="1:12" ht="18" customHeight="1" x14ac:dyDescent="0.2">
      <c r="A3091" s="12" t="s">
        <v>52</v>
      </c>
      <c r="B3091" s="12">
        <v>2024</v>
      </c>
      <c r="C3091" s="12" t="s">
        <v>10</v>
      </c>
      <c r="D3091" s="12" t="s">
        <v>65</v>
      </c>
      <c r="E3091" s="12" t="s">
        <v>67</v>
      </c>
      <c r="F3091" s="12" t="s">
        <v>68</v>
      </c>
      <c r="G3091" s="12" t="s">
        <v>64</v>
      </c>
      <c r="H3091" s="12" t="s">
        <v>66</v>
      </c>
      <c r="I3091" s="12" t="s">
        <v>69</v>
      </c>
      <c r="J3091" s="12">
        <v>159</v>
      </c>
      <c r="K3091" s="12">
        <v>227.37</v>
      </c>
      <c r="L3091" s="10"/>
    </row>
    <row r="3092" spans="1:12" ht="18" customHeight="1" x14ac:dyDescent="0.2">
      <c r="A3092" s="12" t="s">
        <v>52</v>
      </c>
      <c r="B3092" s="12">
        <v>2024</v>
      </c>
      <c r="C3092" s="12" t="s">
        <v>10</v>
      </c>
      <c r="D3092" s="12" t="s">
        <v>65</v>
      </c>
      <c r="E3092" s="12" t="s">
        <v>67</v>
      </c>
      <c r="F3092" s="12" t="s">
        <v>68</v>
      </c>
      <c r="G3092" s="12" t="s">
        <v>64</v>
      </c>
      <c r="H3092" s="12" t="s">
        <v>66</v>
      </c>
      <c r="I3092" s="12" t="s">
        <v>69</v>
      </c>
      <c r="J3092" s="12">
        <v>187</v>
      </c>
      <c r="K3092" s="12">
        <v>267.40999999999997</v>
      </c>
      <c r="L3092" s="10"/>
    </row>
    <row r="3093" spans="1:12" ht="18" customHeight="1" x14ac:dyDescent="0.2">
      <c r="A3093" s="12" t="s">
        <v>63</v>
      </c>
      <c r="B3093" s="12">
        <v>2024</v>
      </c>
      <c r="C3093" s="12" t="s">
        <v>10</v>
      </c>
      <c r="D3093" s="12" t="s">
        <v>65</v>
      </c>
      <c r="E3093" s="12" t="s">
        <v>67</v>
      </c>
      <c r="F3093" s="12" t="s">
        <v>68</v>
      </c>
      <c r="G3093" s="12" t="s">
        <v>64</v>
      </c>
      <c r="H3093" s="12" t="s">
        <v>66</v>
      </c>
      <c r="I3093" s="12" t="s">
        <v>69</v>
      </c>
      <c r="J3093" s="12">
        <v>817</v>
      </c>
      <c r="K3093" s="12">
        <v>1168.31</v>
      </c>
      <c r="L3093" s="10"/>
    </row>
    <row r="3094" spans="1:12" ht="18" customHeight="1" x14ac:dyDescent="0.2">
      <c r="A3094" s="12" t="s">
        <v>59</v>
      </c>
      <c r="B3094" s="12">
        <v>2024</v>
      </c>
      <c r="C3094" s="12" t="s">
        <v>10</v>
      </c>
      <c r="D3094" s="12" t="s">
        <v>65</v>
      </c>
      <c r="E3094" s="12" t="s">
        <v>67</v>
      </c>
      <c r="F3094" s="12" t="s">
        <v>68</v>
      </c>
      <c r="G3094" s="12" t="s">
        <v>64</v>
      </c>
      <c r="H3094" s="12" t="s">
        <v>66</v>
      </c>
      <c r="I3094" s="12" t="s">
        <v>69</v>
      </c>
      <c r="J3094" s="12">
        <v>161</v>
      </c>
      <c r="K3094" s="12">
        <v>230.23000000000002</v>
      </c>
      <c r="L3094" s="10"/>
    </row>
    <row r="3095" spans="1:12" ht="18" customHeight="1" x14ac:dyDescent="0.2">
      <c r="A3095" s="12" t="s">
        <v>52</v>
      </c>
      <c r="B3095" s="12">
        <v>2024</v>
      </c>
      <c r="C3095" s="12" t="s">
        <v>9</v>
      </c>
      <c r="D3095" s="12" t="s">
        <v>65</v>
      </c>
      <c r="E3095" s="12" t="s">
        <v>67</v>
      </c>
      <c r="F3095" s="12" t="s">
        <v>68</v>
      </c>
      <c r="G3095" s="12" t="s">
        <v>64</v>
      </c>
      <c r="H3095" s="12" t="s">
        <v>66</v>
      </c>
      <c r="I3095" s="12" t="s">
        <v>69</v>
      </c>
      <c r="J3095" s="12">
        <v>194</v>
      </c>
      <c r="K3095" s="12">
        <v>277.42</v>
      </c>
      <c r="L3095" s="10"/>
    </row>
    <row r="3096" spans="1:12" ht="18" customHeight="1" x14ac:dyDescent="0.2">
      <c r="A3096" s="12" t="s">
        <v>59</v>
      </c>
      <c r="B3096" s="12">
        <v>2024</v>
      </c>
      <c r="C3096" s="12" t="s">
        <v>9</v>
      </c>
      <c r="D3096" s="12" t="s">
        <v>65</v>
      </c>
      <c r="E3096" s="12" t="s">
        <v>67</v>
      </c>
      <c r="F3096" s="12" t="s">
        <v>68</v>
      </c>
      <c r="G3096" s="12" t="s">
        <v>64</v>
      </c>
      <c r="H3096" s="12" t="s">
        <v>66</v>
      </c>
      <c r="I3096" s="12" t="s">
        <v>69</v>
      </c>
      <c r="J3096" s="12">
        <v>164</v>
      </c>
      <c r="K3096" s="12">
        <v>234.51999999999998</v>
      </c>
      <c r="L3096" s="10"/>
    </row>
    <row r="3097" spans="1:12" ht="18" customHeight="1" x14ac:dyDescent="0.2">
      <c r="A3097" s="12" t="s">
        <v>59</v>
      </c>
      <c r="B3097" s="12">
        <v>2024</v>
      </c>
      <c r="C3097" s="12" t="s">
        <v>9</v>
      </c>
      <c r="D3097" s="12" t="s">
        <v>65</v>
      </c>
      <c r="E3097" s="12" t="s">
        <v>67</v>
      </c>
      <c r="F3097" s="12" t="s">
        <v>68</v>
      </c>
      <c r="G3097" s="12" t="s">
        <v>64</v>
      </c>
      <c r="H3097" s="12" t="s">
        <v>66</v>
      </c>
      <c r="I3097" s="12" t="s">
        <v>69</v>
      </c>
      <c r="J3097" s="12">
        <v>190</v>
      </c>
      <c r="K3097" s="12">
        <v>271.7</v>
      </c>
      <c r="L3097" s="10"/>
    </row>
    <row r="3098" spans="1:12" ht="18" customHeight="1" x14ac:dyDescent="0.2">
      <c r="A3098" s="12" t="s">
        <v>62</v>
      </c>
      <c r="B3098" s="12">
        <v>2024</v>
      </c>
      <c r="C3098" s="12" t="s">
        <v>9</v>
      </c>
      <c r="D3098" s="12" t="s">
        <v>65</v>
      </c>
      <c r="E3098" s="12" t="s">
        <v>67</v>
      </c>
      <c r="F3098" s="12" t="s">
        <v>68</v>
      </c>
      <c r="G3098" s="12" t="s">
        <v>64</v>
      </c>
      <c r="H3098" s="12" t="s">
        <v>66</v>
      </c>
      <c r="I3098" s="12" t="s">
        <v>69</v>
      </c>
      <c r="J3098" s="12">
        <v>166</v>
      </c>
      <c r="K3098" s="12">
        <v>237.38</v>
      </c>
      <c r="L3098" s="10"/>
    </row>
    <row r="3099" spans="1:12" ht="18" customHeight="1" x14ac:dyDescent="0.2">
      <c r="A3099" s="12" t="s">
        <v>52</v>
      </c>
      <c r="B3099" s="12">
        <v>2024</v>
      </c>
      <c r="C3099" s="12" t="s">
        <v>9</v>
      </c>
      <c r="D3099" s="12" t="s">
        <v>65</v>
      </c>
      <c r="E3099" s="12" t="s">
        <v>67</v>
      </c>
      <c r="F3099" s="12" t="s">
        <v>68</v>
      </c>
      <c r="G3099" s="12" t="s">
        <v>64</v>
      </c>
      <c r="H3099" s="12" t="s">
        <v>66</v>
      </c>
      <c r="I3099" s="12" t="s">
        <v>69</v>
      </c>
      <c r="J3099" s="12">
        <v>807</v>
      </c>
      <c r="K3099" s="12">
        <v>1154.01</v>
      </c>
      <c r="L3099" s="10"/>
    </row>
    <row r="3100" spans="1:12" ht="18" customHeight="1" x14ac:dyDescent="0.2">
      <c r="A3100" s="12" t="s">
        <v>52</v>
      </c>
      <c r="B3100" s="12">
        <v>2024</v>
      </c>
      <c r="C3100" s="12" t="s">
        <v>9</v>
      </c>
      <c r="D3100" s="12" t="s">
        <v>65</v>
      </c>
      <c r="E3100" s="12" t="s">
        <v>67</v>
      </c>
      <c r="F3100" s="12" t="s">
        <v>68</v>
      </c>
      <c r="G3100" s="12" t="s">
        <v>64</v>
      </c>
      <c r="H3100" s="12" t="s">
        <v>66</v>
      </c>
      <c r="I3100" s="12" t="s">
        <v>69</v>
      </c>
      <c r="J3100" s="12">
        <v>165</v>
      </c>
      <c r="K3100" s="12">
        <v>235.95</v>
      </c>
      <c r="L3100" s="10"/>
    </row>
    <row r="3101" spans="1:12" ht="18" customHeight="1" x14ac:dyDescent="0.2">
      <c r="A3101" s="12" t="s">
        <v>62</v>
      </c>
      <c r="B3101" s="12">
        <v>2024</v>
      </c>
      <c r="C3101" s="12" t="s">
        <v>9</v>
      </c>
      <c r="D3101" s="12" t="s">
        <v>65</v>
      </c>
      <c r="E3101" s="12" t="s">
        <v>67</v>
      </c>
      <c r="F3101" s="12" t="s">
        <v>68</v>
      </c>
      <c r="G3101" s="12" t="s">
        <v>64</v>
      </c>
      <c r="H3101" s="12" t="s">
        <v>66</v>
      </c>
      <c r="I3101" s="12" t="s">
        <v>69</v>
      </c>
      <c r="J3101" s="12">
        <v>193</v>
      </c>
      <c r="K3101" s="12">
        <v>275.99</v>
      </c>
      <c r="L3101" s="10"/>
    </row>
    <row r="3102" spans="1:12" ht="18" customHeight="1" x14ac:dyDescent="0.2">
      <c r="A3102" s="12" t="s">
        <v>59</v>
      </c>
      <c r="B3102" s="12">
        <v>2024</v>
      </c>
      <c r="C3102" s="12" t="s">
        <v>9</v>
      </c>
      <c r="D3102" s="12" t="s">
        <v>65</v>
      </c>
      <c r="E3102" s="12" t="s">
        <v>67</v>
      </c>
      <c r="F3102" s="12" t="s">
        <v>68</v>
      </c>
      <c r="G3102" s="12" t="s">
        <v>64</v>
      </c>
      <c r="H3102" s="12" t="s">
        <v>66</v>
      </c>
      <c r="I3102" s="12" t="s">
        <v>69</v>
      </c>
      <c r="J3102" s="12">
        <v>163</v>
      </c>
      <c r="K3102" s="12">
        <v>233.09</v>
      </c>
      <c r="L3102" s="10"/>
    </row>
    <row r="3103" spans="1:12" ht="18" customHeight="1" x14ac:dyDescent="0.2">
      <c r="A3103" s="12" t="s">
        <v>59</v>
      </c>
      <c r="B3103" s="12">
        <v>2024</v>
      </c>
      <c r="C3103" s="12" t="s">
        <v>9</v>
      </c>
      <c r="D3103" s="12" t="s">
        <v>65</v>
      </c>
      <c r="E3103" s="12" t="s">
        <v>67</v>
      </c>
      <c r="F3103" s="12" t="s">
        <v>68</v>
      </c>
      <c r="G3103" s="12" t="s">
        <v>64</v>
      </c>
      <c r="H3103" s="12" t="s">
        <v>66</v>
      </c>
      <c r="I3103" s="12" t="s">
        <v>69</v>
      </c>
      <c r="J3103" s="12">
        <v>816</v>
      </c>
      <c r="K3103" s="12">
        <v>1166.8800000000001</v>
      </c>
      <c r="L3103" s="10"/>
    </row>
    <row r="3104" spans="1:12" ht="18" customHeight="1" x14ac:dyDescent="0.2">
      <c r="A3104" s="12" t="s">
        <v>52</v>
      </c>
      <c r="B3104" s="12">
        <v>2024</v>
      </c>
      <c r="C3104" s="12" t="s">
        <v>9</v>
      </c>
      <c r="D3104" s="12" t="s">
        <v>65</v>
      </c>
      <c r="E3104" s="12" t="s">
        <v>67</v>
      </c>
      <c r="F3104" s="12" t="s">
        <v>68</v>
      </c>
      <c r="G3104" s="12" t="s">
        <v>64</v>
      </c>
      <c r="H3104" s="12" t="s">
        <v>66</v>
      </c>
      <c r="I3104" s="12" t="s">
        <v>69</v>
      </c>
      <c r="J3104" s="12">
        <v>167</v>
      </c>
      <c r="K3104" s="12">
        <v>238.81</v>
      </c>
      <c r="L3104" s="10"/>
    </row>
    <row r="3105" spans="1:12" ht="18" customHeight="1" x14ac:dyDescent="0.2">
      <c r="A3105" s="12" t="s">
        <v>59</v>
      </c>
      <c r="B3105" s="12">
        <v>2024</v>
      </c>
      <c r="C3105" s="12" t="s">
        <v>8</v>
      </c>
      <c r="D3105" s="12" t="s">
        <v>65</v>
      </c>
      <c r="E3105" s="12" t="s">
        <v>67</v>
      </c>
      <c r="F3105" s="12" t="s">
        <v>68</v>
      </c>
      <c r="G3105" s="12" t="s">
        <v>64</v>
      </c>
      <c r="H3105" s="12" t="s">
        <v>66</v>
      </c>
      <c r="I3105" s="12" t="s">
        <v>69</v>
      </c>
      <c r="J3105" s="12">
        <v>200</v>
      </c>
      <c r="K3105" s="12">
        <v>286</v>
      </c>
      <c r="L3105" s="10"/>
    </row>
    <row r="3106" spans="1:12" ht="18" customHeight="1" x14ac:dyDescent="0.2">
      <c r="A3106" s="12" t="s">
        <v>52</v>
      </c>
      <c r="B3106" s="12">
        <v>2024</v>
      </c>
      <c r="C3106" s="12" t="s">
        <v>8</v>
      </c>
      <c r="D3106" s="12" t="s">
        <v>65</v>
      </c>
      <c r="E3106" s="12" t="s">
        <v>67</v>
      </c>
      <c r="F3106" s="12" t="s">
        <v>68</v>
      </c>
      <c r="G3106" s="12" t="s">
        <v>64</v>
      </c>
      <c r="H3106" s="12" t="s">
        <v>66</v>
      </c>
      <c r="I3106" s="12" t="s">
        <v>69</v>
      </c>
      <c r="J3106" s="12">
        <v>170</v>
      </c>
      <c r="K3106" s="12">
        <v>243.1</v>
      </c>
      <c r="L3106" s="10"/>
    </row>
    <row r="3107" spans="1:12" ht="18" customHeight="1" x14ac:dyDescent="0.2">
      <c r="A3107" s="12" t="s">
        <v>52</v>
      </c>
      <c r="B3107" s="12">
        <v>2024</v>
      </c>
      <c r="C3107" s="12" t="s">
        <v>8</v>
      </c>
      <c r="D3107" s="12" t="s">
        <v>65</v>
      </c>
      <c r="E3107" s="12" t="s">
        <v>67</v>
      </c>
      <c r="F3107" s="12" t="s">
        <v>68</v>
      </c>
      <c r="G3107" s="12" t="s">
        <v>64</v>
      </c>
      <c r="H3107" s="12" t="s">
        <v>66</v>
      </c>
      <c r="I3107" s="12" t="s">
        <v>69</v>
      </c>
      <c r="J3107" s="12">
        <v>196</v>
      </c>
      <c r="K3107" s="12">
        <v>280.27999999999997</v>
      </c>
      <c r="L3107" s="10"/>
    </row>
    <row r="3108" spans="1:12" ht="18" customHeight="1" x14ac:dyDescent="0.2">
      <c r="A3108" s="12" t="s">
        <v>59</v>
      </c>
      <c r="B3108" s="12">
        <v>2024</v>
      </c>
      <c r="C3108" s="12" t="s">
        <v>8</v>
      </c>
      <c r="D3108" s="12" t="s">
        <v>65</v>
      </c>
      <c r="E3108" s="12" t="s">
        <v>67</v>
      </c>
      <c r="F3108" s="12" t="s">
        <v>68</v>
      </c>
      <c r="G3108" s="12" t="s">
        <v>64</v>
      </c>
      <c r="H3108" s="12" t="s">
        <v>66</v>
      </c>
      <c r="I3108" s="12" t="s">
        <v>69</v>
      </c>
      <c r="J3108" s="12">
        <v>172</v>
      </c>
      <c r="K3108" s="12">
        <v>245.95999999999998</v>
      </c>
      <c r="L3108" s="10"/>
    </row>
    <row r="3109" spans="1:12" ht="18" customHeight="1" x14ac:dyDescent="0.2">
      <c r="A3109" s="12" t="s">
        <v>59</v>
      </c>
      <c r="B3109" s="12">
        <v>2024</v>
      </c>
      <c r="C3109" s="12" t="s">
        <v>8</v>
      </c>
      <c r="D3109" s="12" t="s">
        <v>65</v>
      </c>
      <c r="E3109" s="12" t="s">
        <v>67</v>
      </c>
      <c r="F3109" s="12" t="s">
        <v>68</v>
      </c>
      <c r="G3109" s="12" t="s">
        <v>64</v>
      </c>
      <c r="H3109" s="12" t="s">
        <v>66</v>
      </c>
      <c r="I3109" s="12" t="s">
        <v>69</v>
      </c>
      <c r="J3109" s="12">
        <v>806</v>
      </c>
      <c r="K3109" s="12">
        <v>1152.58</v>
      </c>
      <c r="L3109" s="10"/>
    </row>
    <row r="3110" spans="1:12" ht="18" customHeight="1" x14ac:dyDescent="0.2">
      <c r="A3110" s="12" t="s">
        <v>52</v>
      </c>
      <c r="B3110" s="12">
        <v>2024</v>
      </c>
      <c r="C3110" s="12" t="s">
        <v>8</v>
      </c>
      <c r="D3110" s="12" t="s">
        <v>65</v>
      </c>
      <c r="E3110" s="12" t="s">
        <v>67</v>
      </c>
      <c r="F3110" s="12" t="s">
        <v>68</v>
      </c>
      <c r="G3110" s="12" t="s">
        <v>64</v>
      </c>
      <c r="H3110" s="12" t="s">
        <v>66</v>
      </c>
      <c r="I3110" s="12" t="s">
        <v>69</v>
      </c>
      <c r="J3110" s="12">
        <v>893</v>
      </c>
      <c r="K3110" s="12">
        <v>1276.99</v>
      </c>
      <c r="L3110" s="10"/>
    </row>
    <row r="3111" spans="1:12" ht="18" customHeight="1" x14ac:dyDescent="0.2">
      <c r="A3111" s="12" t="s">
        <v>52</v>
      </c>
      <c r="B3111" s="12">
        <v>2024</v>
      </c>
      <c r="C3111" s="12" t="s">
        <v>8</v>
      </c>
      <c r="D3111" s="12" t="s">
        <v>65</v>
      </c>
      <c r="E3111" s="12" t="s">
        <v>67</v>
      </c>
      <c r="F3111" s="12" t="s">
        <v>68</v>
      </c>
      <c r="G3111" s="12" t="s">
        <v>64</v>
      </c>
      <c r="H3111" s="12" t="s">
        <v>66</v>
      </c>
      <c r="I3111" s="12" t="s">
        <v>69</v>
      </c>
      <c r="J3111" s="12">
        <v>846</v>
      </c>
      <c r="K3111" s="12">
        <v>526.24</v>
      </c>
      <c r="L3111" s="10"/>
    </row>
    <row r="3112" spans="1:12" ht="18" customHeight="1" x14ac:dyDescent="0.2">
      <c r="A3112" s="12" t="s">
        <v>59</v>
      </c>
      <c r="B3112" s="12">
        <v>2024</v>
      </c>
      <c r="C3112" s="12" t="s">
        <v>8</v>
      </c>
      <c r="D3112" s="12" t="s">
        <v>65</v>
      </c>
      <c r="E3112" s="12" t="s">
        <v>67</v>
      </c>
      <c r="F3112" s="12" t="s">
        <v>68</v>
      </c>
      <c r="G3112" s="12" t="s">
        <v>64</v>
      </c>
      <c r="H3112" s="12" t="s">
        <v>66</v>
      </c>
      <c r="I3112" s="12" t="s">
        <v>69</v>
      </c>
      <c r="J3112" s="12">
        <v>171</v>
      </c>
      <c r="K3112" s="12">
        <v>244.53</v>
      </c>
      <c r="L3112" s="10"/>
    </row>
    <row r="3113" spans="1:12" ht="18" customHeight="1" x14ac:dyDescent="0.2">
      <c r="A3113" s="12" t="s">
        <v>59</v>
      </c>
      <c r="B3113" s="12">
        <v>2024</v>
      </c>
      <c r="C3113" s="12" t="s">
        <v>8</v>
      </c>
      <c r="D3113" s="12" t="s">
        <v>65</v>
      </c>
      <c r="E3113" s="12" t="s">
        <v>67</v>
      </c>
      <c r="F3113" s="12" t="s">
        <v>68</v>
      </c>
      <c r="G3113" s="12" t="s">
        <v>64</v>
      </c>
      <c r="H3113" s="12" t="s">
        <v>66</v>
      </c>
      <c r="I3113" s="12" t="s">
        <v>69</v>
      </c>
      <c r="J3113" s="12">
        <v>199</v>
      </c>
      <c r="K3113" s="12">
        <v>284.57</v>
      </c>
      <c r="L3113" s="10"/>
    </row>
    <row r="3114" spans="1:12" ht="18" customHeight="1" x14ac:dyDescent="0.2">
      <c r="A3114" s="12" t="s">
        <v>52</v>
      </c>
      <c r="B3114" s="12">
        <v>2024</v>
      </c>
      <c r="C3114" s="12" t="s">
        <v>8</v>
      </c>
      <c r="D3114" s="12" t="s">
        <v>65</v>
      </c>
      <c r="E3114" s="12" t="s">
        <v>67</v>
      </c>
      <c r="F3114" s="12" t="s">
        <v>68</v>
      </c>
      <c r="G3114" s="12" t="s">
        <v>64</v>
      </c>
      <c r="H3114" s="12" t="s">
        <v>66</v>
      </c>
      <c r="I3114" s="12" t="s">
        <v>69</v>
      </c>
      <c r="J3114" s="12">
        <v>169</v>
      </c>
      <c r="K3114" s="12">
        <v>241.67000000000002</v>
      </c>
      <c r="L3114" s="10"/>
    </row>
    <row r="3115" spans="1:12" ht="18" customHeight="1" x14ac:dyDescent="0.2">
      <c r="A3115" s="12" t="s">
        <v>52</v>
      </c>
      <c r="B3115" s="12">
        <v>2024</v>
      </c>
      <c r="C3115" s="12" t="s">
        <v>8</v>
      </c>
      <c r="D3115" s="12" t="s">
        <v>65</v>
      </c>
      <c r="E3115" s="12" t="s">
        <v>67</v>
      </c>
      <c r="F3115" s="12" t="s">
        <v>68</v>
      </c>
      <c r="G3115" s="12" t="s">
        <v>64</v>
      </c>
      <c r="H3115" s="12" t="s">
        <v>66</v>
      </c>
      <c r="I3115" s="12" t="s">
        <v>69</v>
      </c>
      <c r="J3115" s="12">
        <v>815</v>
      </c>
      <c r="K3115" s="12">
        <v>1165.45</v>
      </c>
      <c r="L3115" s="10"/>
    </row>
    <row r="3116" spans="1:12" ht="18" customHeight="1" x14ac:dyDescent="0.2">
      <c r="A3116" s="12" t="s">
        <v>59</v>
      </c>
      <c r="B3116" s="12">
        <v>2024</v>
      </c>
      <c r="C3116" s="12" t="s">
        <v>8</v>
      </c>
      <c r="D3116" s="12" t="s">
        <v>65</v>
      </c>
      <c r="E3116" s="12" t="s">
        <v>67</v>
      </c>
      <c r="F3116" s="12" t="s">
        <v>68</v>
      </c>
      <c r="G3116" s="12" t="s">
        <v>64</v>
      </c>
      <c r="H3116" s="12" t="s">
        <v>66</v>
      </c>
      <c r="I3116" s="12" t="s">
        <v>69</v>
      </c>
      <c r="J3116" s="12">
        <v>173</v>
      </c>
      <c r="K3116" s="12">
        <v>247.39</v>
      </c>
      <c r="L3116" s="10"/>
    </row>
    <row r="3117" spans="1:12" ht="18" customHeight="1" x14ac:dyDescent="0.2">
      <c r="A3117" s="10"/>
      <c r="B3117" s="10"/>
      <c r="C3117" s="10"/>
      <c r="D3117" s="10"/>
      <c r="E3117" s="10"/>
      <c r="F3117" s="10"/>
      <c r="G3117" s="10"/>
      <c r="H3117" s="10"/>
      <c r="I3117" s="10"/>
      <c r="J3117" s="10"/>
      <c r="K3117" s="10"/>
      <c r="L3117" s="10"/>
    </row>
  </sheetData>
  <phoneticPr fontId="3" type="noConversion"/>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C210-5B49-824D-95D8-3C3EC52CC980}">
  <sheetPr>
    <tabColor rgb="FFFFC000"/>
  </sheetPr>
  <dimension ref="C6:AZ86"/>
  <sheetViews>
    <sheetView showGridLines="0" topLeftCell="AX1" zoomScaleNormal="100" workbookViewId="0">
      <selection activeCell="AV42" sqref="AV42"/>
    </sheetView>
  </sheetViews>
  <sheetFormatPr baseColWidth="10" defaultRowHeight="14" x14ac:dyDescent="0.2"/>
  <cols>
    <col min="1" max="2" width="10.83203125" style="19"/>
    <col min="3" max="3" width="13.1640625" style="19" bestFit="1" customWidth="1"/>
    <col min="4" max="4" width="13.33203125" style="19" bestFit="1" customWidth="1"/>
    <col min="5" max="5" width="13.1640625" style="19" bestFit="1" customWidth="1"/>
    <col min="6" max="6" width="14.1640625" style="19" bestFit="1" customWidth="1"/>
    <col min="7" max="10" width="10.83203125" style="19"/>
    <col min="11" max="11" width="12.5" style="19" bestFit="1" customWidth="1"/>
    <col min="12" max="14" width="11.5" style="19" bestFit="1" customWidth="1"/>
    <col min="15" max="16" width="10.83203125" style="19"/>
    <col min="17" max="17" width="13.33203125" style="19" bestFit="1" customWidth="1"/>
    <col min="18" max="19" width="19.33203125" style="19" bestFit="1" customWidth="1"/>
    <col min="20" max="20" width="10.83203125" style="19"/>
    <col min="21" max="21" width="13.83203125" style="19" customWidth="1"/>
    <col min="22" max="23" width="10.83203125" style="19"/>
    <col min="24" max="24" width="13.1640625" style="19" bestFit="1" customWidth="1"/>
    <col min="25" max="25" width="13.33203125" style="19" bestFit="1" customWidth="1"/>
    <col min="26" max="26" width="14.33203125" style="19" bestFit="1" customWidth="1"/>
    <col min="27" max="28" width="10.83203125" style="19"/>
    <col min="29" max="29" width="21" style="19" customWidth="1"/>
    <col min="30" max="32" width="10.83203125" style="19"/>
    <col min="33" max="33" width="13.1640625" style="19" bestFit="1" customWidth="1"/>
    <col min="34" max="34" width="19.5" style="19" bestFit="1" customWidth="1"/>
    <col min="35" max="35" width="15" style="19" bestFit="1" customWidth="1"/>
    <col min="36" max="36" width="25.33203125" style="19" customWidth="1"/>
    <col min="37" max="37" width="10.83203125" style="19"/>
    <col min="38" max="38" width="13.1640625" style="19" bestFit="1" customWidth="1"/>
    <col min="39" max="39" width="13.33203125" style="19" bestFit="1" customWidth="1"/>
    <col min="40" max="40" width="14.33203125" style="19" bestFit="1" customWidth="1"/>
    <col min="41" max="41" width="14.33203125" style="19" customWidth="1"/>
    <col min="42" max="42" width="10.83203125" style="19"/>
    <col min="43" max="43" width="12.5" style="19" bestFit="1" customWidth="1"/>
    <col min="44" max="45" width="10.83203125" style="19"/>
    <col min="46" max="46" width="25.83203125" style="19" bestFit="1" customWidth="1"/>
    <col min="47" max="47" width="13.33203125" style="19" bestFit="1" customWidth="1"/>
    <col min="48" max="48" width="14.33203125" style="19" bestFit="1" customWidth="1"/>
    <col min="49" max="49" width="10.83203125" style="19"/>
    <col min="50" max="50" width="23.33203125" style="19" customWidth="1"/>
    <col min="51" max="51" width="12.5" style="19" bestFit="1" customWidth="1"/>
    <col min="52" max="16384" width="10.83203125" style="19"/>
  </cols>
  <sheetData>
    <row r="6" spans="3:52" x14ac:dyDescent="0.2">
      <c r="C6" s="60" t="s">
        <v>77</v>
      </c>
      <c r="D6" s="61" t="s">
        <v>79</v>
      </c>
      <c r="E6" s="61" t="s">
        <v>85</v>
      </c>
      <c r="F6" s="61" t="s">
        <v>86</v>
      </c>
      <c r="I6" s="21" t="s">
        <v>81</v>
      </c>
      <c r="J6" s="21" t="s">
        <v>82</v>
      </c>
      <c r="K6" s="21" t="s">
        <v>50</v>
      </c>
      <c r="L6" s="21" t="s">
        <v>83</v>
      </c>
      <c r="M6" s="21" t="s">
        <v>87</v>
      </c>
      <c r="N6" s="21" t="s">
        <v>88</v>
      </c>
      <c r="O6" s="21" t="s">
        <v>89</v>
      </c>
      <c r="P6" s="21"/>
    </row>
    <row r="7" spans="3:52" ht="15" x14ac:dyDescent="0.2">
      <c r="C7" s="62" t="s">
        <v>12</v>
      </c>
      <c r="D7" s="61">
        <v>177100</v>
      </c>
      <c r="E7" s="61">
        <v>11856</v>
      </c>
      <c r="F7" s="63">
        <v>0.10118631048903302</v>
      </c>
      <c r="H7" s="19" t="s">
        <v>12</v>
      </c>
      <c r="I7" s="12">
        <v>1</v>
      </c>
      <c r="J7" s="12">
        <v>3</v>
      </c>
      <c r="K7" s="22">
        <f>VLOOKUP(H7,C7:D12,2,0)</f>
        <v>177100</v>
      </c>
      <c r="L7" s="19">
        <f>IF(K7=MAX($K$7:$K$12),K7,"")</f>
        <v>177100</v>
      </c>
      <c r="M7" s="22" t="str">
        <f>IF(L7=MAX($K$7:$K$12),"",K7)</f>
        <v/>
      </c>
      <c r="N7" s="22">
        <f>VLOOKUP(H7,C7:F12,3,0)</f>
        <v>11856</v>
      </c>
      <c r="O7" s="23">
        <f>VLOOKUP(H7,C7:F12,4,0)</f>
        <v>0.10118631048903302</v>
      </c>
      <c r="Q7" s="61" t="s">
        <v>79</v>
      </c>
      <c r="R7" s="61" t="s">
        <v>84</v>
      </c>
      <c r="S7"/>
      <c r="T7" s="21" t="s">
        <v>21</v>
      </c>
      <c r="U7" s="21" t="s">
        <v>51</v>
      </c>
      <c r="X7" s="60" t="s">
        <v>77</v>
      </c>
      <c r="Y7" s="61" t="s">
        <v>79</v>
      </c>
      <c r="Z7" s="61" t="s">
        <v>80</v>
      </c>
      <c r="AC7" s="21" t="s">
        <v>90</v>
      </c>
      <c r="AD7" s="21"/>
      <c r="AE7" s="21"/>
      <c r="AG7" s="60" t="s">
        <v>77</v>
      </c>
      <c r="AH7" s="61" t="s">
        <v>92</v>
      </c>
      <c r="AI7"/>
      <c r="AJ7" s="21" t="s">
        <v>93</v>
      </c>
      <c r="AL7" s="60" t="s">
        <v>77</v>
      </c>
      <c r="AM7" s="61" t="s">
        <v>79</v>
      </c>
      <c r="AN7" s="61" t="s">
        <v>80</v>
      </c>
      <c r="AP7" s="21" t="s">
        <v>40</v>
      </c>
      <c r="AQ7" s="22">
        <f>IFERROR(GETPIVOTDATA("Income",$AL$7,"Marketing Strategies","B2B"),"")</f>
        <v>459822.86249999999</v>
      </c>
      <c r="AR7" s="23">
        <f>IFERROR(GETPIVOTDATA("Sum of Income2",$AL$7,"Marketing Strategies","B2B"),"")</f>
        <v>0.63786029637659436</v>
      </c>
      <c r="AT7" s="60" t="s">
        <v>77</v>
      </c>
      <c r="AU7" s="61" t="s">
        <v>79</v>
      </c>
      <c r="AV7" s="61" t="s">
        <v>80</v>
      </c>
    </row>
    <row r="8" spans="3:52" ht="15" x14ac:dyDescent="0.2">
      <c r="C8" s="62" t="s">
        <v>38</v>
      </c>
      <c r="D8" s="61">
        <v>130229.14500000003</v>
      </c>
      <c r="E8" s="61">
        <v>13188</v>
      </c>
      <c r="F8" s="63">
        <v>0.11255440812494666</v>
      </c>
      <c r="H8" s="19" t="s">
        <v>38</v>
      </c>
      <c r="I8" s="12">
        <v>7</v>
      </c>
      <c r="J8" s="12">
        <v>2</v>
      </c>
      <c r="K8" s="22">
        <f t="shared" ref="K8:K12" si="0">VLOOKUP(H8,C8:D13,2,0)</f>
        <v>130229.14500000003</v>
      </c>
      <c r="L8" s="22" t="str">
        <f t="shared" ref="L8:L12" si="1">IF(K8=MAX($K$7:$K$12),K8,"")</f>
        <v/>
      </c>
      <c r="M8" s="22">
        <f t="shared" ref="M8:M12" si="2">IF(L8=MAX($K$7:$K$12),"",K8)</f>
        <v>130229.14500000003</v>
      </c>
      <c r="N8" s="22">
        <f t="shared" ref="N8:N12" si="3">VLOOKUP(H8,C8:F13,3,0)</f>
        <v>13188</v>
      </c>
      <c r="O8" s="23">
        <f t="shared" ref="O8:O12" si="4">VLOOKUP(H8,C8:F13,4,0)</f>
        <v>0.11255440812494666</v>
      </c>
      <c r="Q8" s="64">
        <v>720883.34249999991</v>
      </c>
      <c r="R8" s="64">
        <v>898931.71199999994</v>
      </c>
      <c r="S8"/>
      <c r="T8" s="23">
        <f>GETPIVOTDATA("Sum of Income",$Q$7)/GETPIVOTDATA("Sum of Target Income",$Q$7)</f>
        <v>0.80193337589140468</v>
      </c>
      <c r="U8" s="24">
        <f>100%-T8</f>
        <v>0.19806662410859532</v>
      </c>
      <c r="X8" s="62" t="s">
        <v>0</v>
      </c>
      <c r="Y8" s="61">
        <v>64934.67</v>
      </c>
      <c r="Z8" s="61">
        <v>64934.67</v>
      </c>
      <c r="AC8" s="22">
        <f>IFERROR(AVERAGE(Y8:Y19),"")</f>
        <v>60073.611875000002</v>
      </c>
      <c r="AG8" s="62" t="s">
        <v>11</v>
      </c>
      <c r="AH8" s="61">
        <v>11526.14</v>
      </c>
      <c r="AI8"/>
      <c r="AJ8" s="22">
        <f>IFERROR(GETPIVOTDATA("operating profit",$AG$7),"")</f>
        <v>144176.6685</v>
      </c>
      <c r="AL8" s="62" t="s">
        <v>40</v>
      </c>
      <c r="AM8" s="61">
        <v>459822.86249999999</v>
      </c>
      <c r="AN8" s="63">
        <v>0.63786029637659436</v>
      </c>
      <c r="AO8" s="20"/>
      <c r="AP8" s="21" t="s">
        <v>42</v>
      </c>
      <c r="AQ8" s="22">
        <f>IFERROR(GETPIVOTDATA("Income",$AL$7,"Marketing Strategies","B2C"),"")</f>
        <v>261060.48000000004</v>
      </c>
      <c r="AR8" s="23">
        <f>IFERROR(GETPIVOTDATA("Sum of Income2",$AL$7,"Marketing Strategies","B2C"),"")</f>
        <v>0.36213970362340564</v>
      </c>
      <c r="AT8" s="62" t="s">
        <v>12</v>
      </c>
      <c r="AU8" s="64">
        <v>177100</v>
      </c>
      <c r="AV8" s="63">
        <v>0.24567081739719904</v>
      </c>
      <c r="AX8" s="26" t="s">
        <v>12</v>
      </c>
      <c r="AY8" s="22">
        <f>VLOOKUP(AX8,$AT:$AV,2,0)</f>
        <v>177100</v>
      </c>
      <c r="AZ8" s="23">
        <f>VLOOKUP(AX8,$AT:$AV,3,0)</f>
        <v>0.24567081739719904</v>
      </c>
    </row>
    <row r="9" spans="3:52" ht="15" x14ac:dyDescent="0.2">
      <c r="C9" s="62" t="s">
        <v>13</v>
      </c>
      <c r="D9" s="61">
        <v>61203.859999999986</v>
      </c>
      <c r="E9" s="61">
        <v>16488</v>
      </c>
      <c r="F9" s="63">
        <v>0.14071861397968763</v>
      </c>
      <c r="H9" s="19" t="s">
        <v>13</v>
      </c>
      <c r="I9" s="12">
        <v>4</v>
      </c>
      <c r="J9" s="12">
        <v>1</v>
      </c>
      <c r="K9" s="22">
        <f t="shared" si="0"/>
        <v>61203.859999999986</v>
      </c>
      <c r="L9" s="19" t="str">
        <f t="shared" si="1"/>
        <v/>
      </c>
      <c r="M9" s="22">
        <f t="shared" si="2"/>
        <v>61203.859999999986</v>
      </c>
      <c r="N9" s="22">
        <f t="shared" si="3"/>
        <v>16488</v>
      </c>
      <c r="O9" s="23">
        <f t="shared" si="4"/>
        <v>0.14071861397968763</v>
      </c>
      <c r="Q9"/>
      <c r="R9"/>
      <c r="S9"/>
      <c r="X9" s="62" t="s">
        <v>1</v>
      </c>
      <c r="Y9" s="61">
        <v>58642.049999999996</v>
      </c>
      <c r="Z9" s="61">
        <v>58642.049999999996</v>
      </c>
      <c r="AG9" s="62" t="s">
        <v>10</v>
      </c>
      <c r="AH9" s="61">
        <v>12449.217000000002</v>
      </c>
      <c r="AI9"/>
      <c r="AL9" s="62" t="s">
        <v>42</v>
      </c>
      <c r="AM9" s="61">
        <v>261060.48000000004</v>
      </c>
      <c r="AN9" s="63">
        <v>0.36213970362340564</v>
      </c>
      <c r="AO9" s="20"/>
      <c r="AT9" s="65" t="s">
        <v>28</v>
      </c>
      <c r="AU9" s="64">
        <v>88900</v>
      </c>
      <c r="AV9" s="63">
        <v>0.1233209241480011</v>
      </c>
      <c r="AX9" s="19" t="s">
        <v>28</v>
      </c>
      <c r="AY9" s="22">
        <f t="shared" ref="AY9:AY28" si="5">VLOOKUP(AX9,$AT:$AV,2,0)</f>
        <v>88900</v>
      </c>
      <c r="AZ9" s="25">
        <f t="shared" ref="AZ9:AZ28" si="6">VLOOKUP(AX9,$AT:$AV,3,0)</f>
        <v>0.1233209241480011</v>
      </c>
    </row>
    <row r="10" spans="3:52" ht="15" x14ac:dyDescent="0.2">
      <c r="C10" s="62" t="s">
        <v>14</v>
      </c>
      <c r="D10" s="61">
        <v>157387.38500000001</v>
      </c>
      <c r="E10" s="61">
        <v>72768</v>
      </c>
      <c r="F10" s="63">
        <v>0.62104634292054284</v>
      </c>
      <c r="H10" s="19" t="s">
        <v>14</v>
      </c>
      <c r="I10" s="12">
        <v>2</v>
      </c>
      <c r="J10" s="12">
        <v>8</v>
      </c>
      <c r="K10" s="22">
        <f t="shared" si="0"/>
        <v>157387.38500000001</v>
      </c>
      <c r="L10" s="19" t="str">
        <f t="shared" si="1"/>
        <v/>
      </c>
      <c r="M10" s="22">
        <f t="shared" si="2"/>
        <v>157387.38500000001</v>
      </c>
      <c r="N10" s="22">
        <f t="shared" si="3"/>
        <v>72768</v>
      </c>
      <c r="O10" s="23">
        <f t="shared" si="4"/>
        <v>0.62104634292054284</v>
      </c>
      <c r="Q10"/>
      <c r="R10"/>
      <c r="S10"/>
      <c r="X10" s="62" t="s">
        <v>2</v>
      </c>
      <c r="Y10" s="61">
        <v>57630.7</v>
      </c>
      <c r="Z10" s="61">
        <v>57630.7</v>
      </c>
      <c r="AG10" s="62" t="s">
        <v>9</v>
      </c>
      <c r="AH10" s="61">
        <v>13235.532999999999</v>
      </c>
      <c r="AI10"/>
      <c r="AL10" s="62" t="s">
        <v>78</v>
      </c>
      <c r="AM10" s="61">
        <v>720883.34250000003</v>
      </c>
      <c r="AN10" s="63">
        <v>1</v>
      </c>
      <c r="AO10" s="20"/>
      <c r="AT10" s="65" t="s">
        <v>29</v>
      </c>
      <c r="AU10" s="64">
        <v>88200</v>
      </c>
      <c r="AV10" s="63">
        <v>0.12234989324919794</v>
      </c>
      <c r="AX10" s="19" t="s">
        <v>29</v>
      </c>
      <c r="AY10" s="22">
        <f t="shared" si="5"/>
        <v>88200</v>
      </c>
      <c r="AZ10" s="25">
        <f t="shared" si="6"/>
        <v>0.12234989324919794</v>
      </c>
    </row>
    <row r="11" spans="3:52" ht="15" x14ac:dyDescent="0.2">
      <c r="C11" s="62" t="s">
        <v>32</v>
      </c>
      <c r="D11" s="61">
        <v>77421.900000000009</v>
      </c>
      <c r="E11" s="61">
        <v>26</v>
      </c>
      <c r="F11" s="63">
        <v>2.218998037040198E-4</v>
      </c>
      <c r="H11" s="19" t="s">
        <v>32</v>
      </c>
      <c r="I11" s="12">
        <v>5</v>
      </c>
      <c r="J11" s="12">
        <v>9</v>
      </c>
      <c r="K11" s="22">
        <f t="shared" si="0"/>
        <v>77421.900000000009</v>
      </c>
      <c r="L11" s="19" t="str">
        <f t="shared" si="1"/>
        <v/>
      </c>
      <c r="M11" s="22">
        <f t="shared" si="2"/>
        <v>77421.900000000009</v>
      </c>
      <c r="N11" s="22">
        <f t="shared" si="3"/>
        <v>26</v>
      </c>
      <c r="O11" s="23">
        <f t="shared" si="4"/>
        <v>2.218998037040198E-4</v>
      </c>
      <c r="Q11"/>
      <c r="R11"/>
      <c r="S11"/>
      <c r="X11" s="62" t="s">
        <v>3</v>
      </c>
      <c r="Y11" s="61">
        <v>58950.7</v>
      </c>
      <c r="Z11" s="61">
        <v>58950.7</v>
      </c>
      <c r="AG11" s="62" t="s">
        <v>8</v>
      </c>
      <c r="AH11" s="61">
        <v>11981.222000000002</v>
      </c>
      <c r="AI11"/>
      <c r="AL11"/>
      <c r="AM11"/>
      <c r="AN11"/>
      <c r="AO11"/>
      <c r="AT11" s="62" t="s">
        <v>38</v>
      </c>
      <c r="AU11" s="64">
        <v>130229.14499999999</v>
      </c>
      <c r="AV11" s="63">
        <v>0.1806521767424526</v>
      </c>
      <c r="AX11" s="26" t="s">
        <v>38</v>
      </c>
      <c r="AY11" s="22">
        <f t="shared" si="5"/>
        <v>130229.14499999999</v>
      </c>
      <c r="AZ11" s="23">
        <f>VLOOKUP(AX11,$AT:$AV,3,0)</f>
        <v>0.1806521767424526</v>
      </c>
    </row>
    <row r="12" spans="3:52" ht="15" x14ac:dyDescent="0.2">
      <c r="C12" s="62" t="s">
        <v>15</v>
      </c>
      <c r="D12" s="61">
        <v>117541.05249999998</v>
      </c>
      <c r="E12" s="61">
        <v>2844</v>
      </c>
      <c r="F12" s="63">
        <v>2.4272424682085857E-2</v>
      </c>
      <c r="H12" s="19" t="s">
        <v>15</v>
      </c>
      <c r="I12" s="12">
        <v>6</v>
      </c>
      <c r="J12" s="12">
        <v>6</v>
      </c>
      <c r="K12" s="22">
        <f t="shared" si="0"/>
        <v>117541.05249999998</v>
      </c>
      <c r="L12" s="22" t="str">
        <f t="shared" si="1"/>
        <v/>
      </c>
      <c r="M12" s="22">
        <f t="shared" si="2"/>
        <v>117541.05249999998</v>
      </c>
      <c r="N12" s="22">
        <f t="shared" si="3"/>
        <v>2844</v>
      </c>
      <c r="O12" s="23">
        <f t="shared" si="4"/>
        <v>2.4272424682085857E-2</v>
      </c>
      <c r="Q12"/>
      <c r="R12"/>
      <c r="S12"/>
      <c r="X12" s="62" t="s">
        <v>4</v>
      </c>
      <c r="Y12" s="61">
        <v>60548.14</v>
      </c>
      <c r="Z12" s="61">
        <v>60548.14</v>
      </c>
      <c r="AG12" s="62" t="s">
        <v>7</v>
      </c>
      <c r="AH12" s="61">
        <v>12195.5645</v>
      </c>
      <c r="AI12"/>
      <c r="AL12"/>
      <c r="AM12"/>
      <c r="AN12"/>
      <c r="AO12"/>
      <c r="AT12" s="65" t="s">
        <v>31</v>
      </c>
      <c r="AU12" s="64">
        <v>58148.219999999994</v>
      </c>
      <c r="AV12" s="63">
        <v>8.0662454757719687E-2</v>
      </c>
      <c r="AX12" s="19" t="s">
        <v>31</v>
      </c>
      <c r="AY12" s="22">
        <f t="shared" si="5"/>
        <v>58148.219999999994</v>
      </c>
      <c r="AZ12" s="25">
        <f t="shared" si="6"/>
        <v>8.0662454757719687E-2</v>
      </c>
    </row>
    <row r="13" spans="3:52" ht="15" x14ac:dyDescent="0.2">
      <c r="C13" s="62" t="s">
        <v>78</v>
      </c>
      <c r="D13" s="61">
        <v>720883.3424999998</v>
      </c>
      <c r="E13" s="61">
        <v>117170</v>
      </c>
      <c r="F13" s="63">
        <v>1</v>
      </c>
      <c r="Q13"/>
      <c r="R13"/>
      <c r="S13"/>
      <c r="X13" s="62" t="s">
        <v>5</v>
      </c>
      <c r="Y13" s="61">
        <v>55608</v>
      </c>
      <c r="Z13" s="61">
        <v>55608</v>
      </c>
      <c r="AG13" s="62" t="s">
        <v>6</v>
      </c>
      <c r="AH13" s="61">
        <v>11526.14</v>
      </c>
      <c r="AI13"/>
      <c r="AL13"/>
      <c r="AM13"/>
      <c r="AN13"/>
      <c r="AO13"/>
      <c r="AT13" s="65" t="s">
        <v>30</v>
      </c>
      <c r="AU13" s="64">
        <v>72080.925000000003</v>
      </c>
      <c r="AV13" s="63">
        <v>9.9989721984732924E-2</v>
      </c>
      <c r="AX13" s="19" t="s">
        <v>30</v>
      </c>
      <c r="AY13" s="22">
        <f t="shared" si="5"/>
        <v>72080.925000000003</v>
      </c>
      <c r="AZ13" s="25">
        <f t="shared" si="6"/>
        <v>9.9989721984732924E-2</v>
      </c>
    </row>
    <row r="14" spans="3:52" ht="15" x14ac:dyDescent="0.2">
      <c r="Q14"/>
      <c r="R14"/>
      <c r="S14"/>
      <c r="X14" s="62" t="s">
        <v>6</v>
      </c>
      <c r="Y14" s="61">
        <v>57630.7</v>
      </c>
      <c r="Z14" s="61">
        <v>57630.7</v>
      </c>
      <c r="AG14" s="62" t="s">
        <v>5</v>
      </c>
      <c r="AH14" s="61">
        <v>11121.599999999999</v>
      </c>
      <c r="AI14"/>
      <c r="AL14"/>
      <c r="AM14"/>
      <c r="AN14"/>
      <c r="AO14"/>
      <c r="AT14" s="62" t="s">
        <v>13</v>
      </c>
      <c r="AU14" s="64">
        <v>61203.859999999986</v>
      </c>
      <c r="AV14" s="63">
        <v>8.4901198837175215E-2</v>
      </c>
      <c r="AX14" s="26" t="s">
        <v>13</v>
      </c>
      <c r="AY14" s="22">
        <f t="shared" si="5"/>
        <v>61203.859999999986</v>
      </c>
      <c r="AZ14" s="23">
        <f t="shared" si="6"/>
        <v>8.4901198837175215E-2</v>
      </c>
    </row>
    <row r="15" spans="3:52" ht="15" x14ac:dyDescent="0.2">
      <c r="Q15"/>
      <c r="R15"/>
      <c r="S15"/>
      <c r="X15" s="62" t="s">
        <v>7</v>
      </c>
      <c r="Y15" s="61">
        <v>60977.822499999995</v>
      </c>
      <c r="Z15" s="61">
        <v>60977.822499999995</v>
      </c>
      <c r="AG15" s="62" t="s">
        <v>4</v>
      </c>
      <c r="AH15" s="61">
        <v>12109.628000000001</v>
      </c>
      <c r="AI15"/>
      <c r="AL15"/>
      <c r="AM15"/>
      <c r="AN15"/>
      <c r="AO15"/>
      <c r="AT15" s="65" t="s">
        <v>35</v>
      </c>
      <c r="AU15" s="64">
        <v>57443.859999999986</v>
      </c>
      <c r="AV15" s="63">
        <v>7.9685375723603971E-2</v>
      </c>
      <c r="AX15" s="19" t="s">
        <v>35</v>
      </c>
      <c r="AY15" s="22">
        <f t="shared" si="5"/>
        <v>57443.859999999986</v>
      </c>
      <c r="AZ15" s="25">
        <f t="shared" si="6"/>
        <v>7.9685375723603971E-2</v>
      </c>
    </row>
    <row r="16" spans="3:52" ht="15" x14ac:dyDescent="0.2">
      <c r="Q16"/>
      <c r="R16"/>
      <c r="S16"/>
      <c r="X16" s="62" t="s">
        <v>8</v>
      </c>
      <c r="Y16" s="61">
        <v>59906.11</v>
      </c>
      <c r="Z16" s="61">
        <v>59906.11</v>
      </c>
      <c r="AG16" s="62" t="s">
        <v>3</v>
      </c>
      <c r="AH16" s="61">
        <v>11790.14</v>
      </c>
      <c r="AI16"/>
      <c r="AL16"/>
      <c r="AM16"/>
      <c r="AN16"/>
      <c r="AO16"/>
      <c r="AT16" s="65" t="s">
        <v>34</v>
      </c>
      <c r="AU16" s="64">
        <v>2490</v>
      </c>
      <c r="AV16" s="63">
        <v>3.4540956257426629E-3</v>
      </c>
      <c r="AX16" s="19" t="s">
        <v>34</v>
      </c>
      <c r="AY16" s="22">
        <f t="shared" si="5"/>
        <v>2490</v>
      </c>
      <c r="AZ16" s="25">
        <f t="shared" si="6"/>
        <v>3.4540956257426629E-3</v>
      </c>
    </row>
    <row r="17" spans="3:52" ht="15" x14ac:dyDescent="0.2">
      <c r="Q17"/>
      <c r="R17"/>
      <c r="S17"/>
      <c r="X17" s="62" t="s">
        <v>9</v>
      </c>
      <c r="Y17" s="61">
        <v>66177.665000000008</v>
      </c>
      <c r="Z17" s="61">
        <v>66177.665000000008</v>
      </c>
      <c r="AG17" s="62" t="s">
        <v>2</v>
      </c>
      <c r="AH17" s="61">
        <v>11526.14</v>
      </c>
      <c r="AI17"/>
      <c r="AL17"/>
      <c r="AM17"/>
      <c r="AN17"/>
      <c r="AO17"/>
      <c r="AT17" s="65" t="s">
        <v>33</v>
      </c>
      <c r="AU17" s="64">
        <v>1270</v>
      </c>
      <c r="AV17" s="63">
        <v>1.761727487828587E-3</v>
      </c>
      <c r="AX17" s="19" t="s">
        <v>33</v>
      </c>
      <c r="AY17" s="22">
        <f t="shared" si="5"/>
        <v>1270</v>
      </c>
      <c r="AZ17" s="25">
        <f t="shared" si="6"/>
        <v>1.761727487828587E-3</v>
      </c>
    </row>
    <row r="18" spans="3:52" ht="15" x14ac:dyDescent="0.2">
      <c r="Q18"/>
      <c r="R18"/>
      <c r="S18"/>
      <c r="X18" s="62" t="s">
        <v>10</v>
      </c>
      <c r="Y18" s="61">
        <v>62246.084999999992</v>
      </c>
      <c r="Z18" s="61">
        <v>62246.084999999992</v>
      </c>
      <c r="AG18" s="62" t="s">
        <v>1</v>
      </c>
      <c r="AH18" s="61">
        <v>11728.41</v>
      </c>
      <c r="AI18"/>
      <c r="AL18"/>
      <c r="AM18"/>
      <c r="AN18"/>
      <c r="AO18"/>
      <c r="AT18" s="62" t="s">
        <v>14</v>
      </c>
      <c r="AU18" s="64">
        <v>157387.38500000001</v>
      </c>
      <c r="AV18" s="63">
        <v>0.21832573416689816</v>
      </c>
      <c r="AX18" s="26" t="s">
        <v>14</v>
      </c>
      <c r="AY18" s="22">
        <f t="shared" si="5"/>
        <v>157387.38500000001</v>
      </c>
      <c r="AZ18" s="23">
        <f t="shared" si="6"/>
        <v>0.21832573416689816</v>
      </c>
    </row>
    <row r="19" spans="3:52" ht="15" x14ac:dyDescent="0.2">
      <c r="Q19"/>
      <c r="R19"/>
      <c r="S19"/>
      <c r="X19" s="62" t="s">
        <v>11</v>
      </c>
      <c r="Y19" s="61">
        <v>57630.7</v>
      </c>
      <c r="Z19" s="61">
        <v>57630.7</v>
      </c>
      <c r="AG19" s="62" t="s">
        <v>0</v>
      </c>
      <c r="AH19" s="61">
        <v>12986.934000000001</v>
      </c>
      <c r="AI19"/>
      <c r="AL19"/>
      <c r="AM19"/>
      <c r="AN19"/>
      <c r="AO19"/>
      <c r="AT19" s="65" t="s">
        <v>37</v>
      </c>
      <c r="AU19" s="64">
        <v>100400</v>
      </c>
      <c r="AV19" s="63">
        <v>0.1392735746283387</v>
      </c>
      <c r="AX19" s="19" t="s">
        <v>37</v>
      </c>
      <c r="AY19" s="22">
        <f t="shared" si="5"/>
        <v>100400</v>
      </c>
      <c r="AZ19" s="25">
        <f t="shared" si="6"/>
        <v>0.1392735746283387</v>
      </c>
    </row>
    <row r="20" spans="3:52" ht="15" x14ac:dyDescent="0.2">
      <c r="X20" s="62" t="s">
        <v>78</v>
      </c>
      <c r="Y20" s="61">
        <v>720883.34250000003</v>
      </c>
      <c r="Z20" s="61">
        <v>720883.34250000003</v>
      </c>
      <c r="AG20" s="62" t="s">
        <v>78</v>
      </c>
      <c r="AH20" s="61">
        <v>144176.6685</v>
      </c>
      <c r="AI20"/>
      <c r="AL20"/>
      <c r="AM20"/>
      <c r="AN20"/>
      <c r="AO20"/>
      <c r="AT20" s="65" t="s">
        <v>36</v>
      </c>
      <c r="AU20" s="64">
        <v>56987.385000000017</v>
      </c>
      <c r="AV20" s="63">
        <v>7.9052159538559472E-2</v>
      </c>
      <c r="AX20" s="19" t="s">
        <v>36</v>
      </c>
      <c r="AY20" s="22">
        <f t="shared" si="5"/>
        <v>56987.385000000017</v>
      </c>
      <c r="AZ20" s="25">
        <f t="shared" si="6"/>
        <v>7.9052159538559472E-2</v>
      </c>
    </row>
    <row r="21" spans="3:52" ht="15" x14ac:dyDescent="0.2">
      <c r="X21"/>
      <c r="Y21"/>
      <c r="Z21"/>
      <c r="AG21"/>
      <c r="AH21"/>
      <c r="AI21"/>
      <c r="AL21"/>
      <c r="AM21"/>
      <c r="AN21"/>
      <c r="AO21"/>
      <c r="AT21" s="62" t="s">
        <v>32</v>
      </c>
      <c r="AU21" s="64">
        <v>77421.900000000009</v>
      </c>
      <c r="AV21" s="63">
        <v>0.10739865306292606</v>
      </c>
      <c r="AX21" s="26" t="s">
        <v>32</v>
      </c>
      <c r="AY21" s="22">
        <f t="shared" si="5"/>
        <v>77421.900000000009</v>
      </c>
      <c r="AZ21" s="23">
        <f t="shared" si="6"/>
        <v>0.10739865306292606</v>
      </c>
    </row>
    <row r="22" spans="3:52" ht="15" x14ac:dyDescent="0.2">
      <c r="X22"/>
      <c r="Y22"/>
      <c r="Z22"/>
      <c r="AG22"/>
      <c r="AH22"/>
      <c r="AI22"/>
      <c r="AL22"/>
      <c r="AM22"/>
      <c r="AN22"/>
      <c r="AO22"/>
      <c r="AT22" s="65" t="s">
        <v>32</v>
      </c>
      <c r="AU22" s="64">
        <v>77421.900000000009</v>
      </c>
      <c r="AV22" s="63">
        <v>0.10739865306292606</v>
      </c>
      <c r="AX22" s="19" t="s">
        <v>32</v>
      </c>
      <c r="AY22" s="22">
        <f t="shared" si="5"/>
        <v>77421.900000000009</v>
      </c>
      <c r="AZ22" s="25">
        <f t="shared" si="6"/>
        <v>0.10739865306292606</v>
      </c>
    </row>
    <row r="23" spans="3:52" ht="15" x14ac:dyDescent="0.2">
      <c r="X23"/>
      <c r="Y23"/>
      <c r="Z23"/>
      <c r="AG23"/>
      <c r="AH23"/>
      <c r="AI23"/>
      <c r="AL23"/>
      <c r="AM23"/>
      <c r="AN23"/>
      <c r="AO23"/>
      <c r="AT23" s="62" t="s">
        <v>15</v>
      </c>
      <c r="AU23" s="64">
        <v>117541.05250000002</v>
      </c>
      <c r="AV23" s="63">
        <v>0.16305141979334889</v>
      </c>
      <c r="AX23" s="26" t="s">
        <v>15</v>
      </c>
      <c r="AY23" s="22">
        <f t="shared" si="5"/>
        <v>117541.05250000002</v>
      </c>
      <c r="AZ23" s="23">
        <f t="shared" si="6"/>
        <v>0.16305141979334889</v>
      </c>
    </row>
    <row r="24" spans="3:52" ht="15" x14ac:dyDescent="0.2">
      <c r="X24"/>
      <c r="Y24"/>
      <c r="Z24"/>
      <c r="AG24"/>
      <c r="AH24"/>
      <c r="AI24"/>
      <c r="AL24"/>
      <c r="AM24"/>
      <c r="AN24"/>
      <c r="AO24"/>
      <c r="AT24" s="65" t="s">
        <v>25</v>
      </c>
      <c r="AU24" s="64">
        <v>1225</v>
      </c>
      <c r="AV24" s="63">
        <v>1.6993040729055269E-3</v>
      </c>
      <c r="AX24" s="19" t="s">
        <v>25</v>
      </c>
      <c r="AY24" s="22">
        <f t="shared" si="5"/>
        <v>1225</v>
      </c>
      <c r="AZ24" s="25">
        <f t="shared" si="6"/>
        <v>1.6993040729055269E-3</v>
      </c>
    </row>
    <row r="25" spans="3:52" ht="15" x14ac:dyDescent="0.2">
      <c r="X25"/>
      <c r="Y25"/>
      <c r="Z25"/>
      <c r="AG25"/>
      <c r="AH25"/>
      <c r="AI25"/>
      <c r="AL25"/>
      <c r="AM25"/>
      <c r="AT25" s="65" t="s">
        <v>26</v>
      </c>
      <c r="AU25" s="64">
        <v>28378.639999999992</v>
      </c>
      <c r="AV25" s="63">
        <v>3.9366480437158929E-2</v>
      </c>
      <c r="AX25" s="19" t="s">
        <v>26</v>
      </c>
      <c r="AY25" s="22">
        <f t="shared" si="5"/>
        <v>28378.639999999992</v>
      </c>
      <c r="AZ25" s="25">
        <f t="shared" si="6"/>
        <v>3.9366480437158929E-2</v>
      </c>
    </row>
    <row r="26" spans="3:52" ht="15" x14ac:dyDescent="0.2">
      <c r="X26"/>
      <c r="Y26"/>
      <c r="Z26"/>
      <c r="AG26"/>
      <c r="AH26"/>
      <c r="AI26"/>
      <c r="AL26"/>
      <c r="AM26"/>
      <c r="AT26" s="65" t="s">
        <v>24</v>
      </c>
      <c r="AU26" s="64">
        <v>27919.090000000004</v>
      </c>
      <c r="AV26" s="63">
        <v>3.8728998652094671E-2</v>
      </c>
      <c r="AX26" s="19" t="s">
        <v>24</v>
      </c>
      <c r="AY26" s="22">
        <f t="shared" si="5"/>
        <v>27919.090000000004</v>
      </c>
      <c r="AZ26" s="25">
        <f t="shared" si="6"/>
        <v>3.8728998652094671E-2</v>
      </c>
    </row>
    <row r="27" spans="3:52" ht="15" x14ac:dyDescent="0.2">
      <c r="C27"/>
      <c r="D27"/>
      <c r="E27"/>
      <c r="F27"/>
      <c r="X27"/>
      <c r="Y27"/>
      <c r="Z27"/>
      <c r="AG27"/>
      <c r="AH27"/>
      <c r="AI27"/>
      <c r="AL27"/>
      <c r="AM27"/>
      <c r="AT27" s="65" t="s">
        <v>27</v>
      </c>
      <c r="AU27" s="64">
        <v>31527.742500000004</v>
      </c>
      <c r="AV27" s="63">
        <v>4.3734874481442192E-2</v>
      </c>
      <c r="AX27" s="19" t="s">
        <v>27</v>
      </c>
      <c r="AY27" s="22">
        <f t="shared" si="5"/>
        <v>31527.742500000004</v>
      </c>
      <c r="AZ27" s="25">
        <f t="shared" si="6"/>
        <v>4.3734874481442192E-2</v>
      </c>
    </row>
    <row r="28" spans="3:52" ht="15" x14ac:dyDescent="0.2">
      <c r="C28"/>
      <c r="D28"/>
      <c r="E28"/>
      <c r="F28"/>
      <c r="X28"/>
      <c r="Y28"/>
      <c r="Z28"/>
      <c r="AG28"/>
      <c r="AH28"/>
      <c r="AI28"/>
      <c r="AL28"/>
      <c r="AM28"/>
      <c r="AT28" s="65" t="s">
        <v>23</v>
      </c>
      <c r="AU28" s="64">
        <v>28490.580000000009</v>
      </c>
      <c r="AV28" s="63">
        <v>3.9521762149747564E-2</v>
      </c>
      <c r="AX28" s="19" t="s">
        <v>23</v>
      </c>
      <c r="AY28" s="22">
        <f t="shared" si="5"/>
        <v>28490.580000000009</v>
      </c>
      <c r="AZ28" s="25">
        <f t="shared" si="6"/>
        <v>3.9521762149747564E-2</v>
      </c>
    </row>
    <row r="29" spans="3:52" ht="15" x14ac:dyDescent="0.2">
      <c r="C29"/>
      <c r="D29"/>
      <c r="E29"/>
      <c r="F29"/>
      <c r="X29"/>
      <c r="Y29"/>
      <c r="Z29"/>
      <c r="AG29"/>
      <c r="AH29"/>
      <c r="AI29"/>
      <c r="AL29"/>
      <c r="AM29"/>
      <c r="AT29" s="62" t="s">
        <v>78</v>
      </c>
      <c r="AU29" s="64">
        <v>720883.34250000003</v>
      </c>
      <c r="AV29" s="63">
        <v>1</v>
      </c>
    </row>
    <row r="30" spans="3:52" ht="15" x14ac:dyDescent="0.2">
      <c r="C30"/>
      <c r="D30"/>
      <c r="E30"/>
      <c r="F30"/>
      <c r="X30"/>
      <c r="Y30"/>
      <c r="Z30"/>
      <c r="AG30"/>
      <c r="AH30"/>
      <c r="AI30"/>
      <c r="AL30"/>
      <c r="AM30"/>
      <c r="AT30"/>
      <c r="AU30"/>
    </row>
    <row r="31" spans="3:52" ht="15" x14ac:dyDescent="0.2">
      <c r="C31"/>
      <c r="D31"/>
      <c r="E31"/>
      <c r="F31"/>
      <c r="X31"/>
      <c r="Y31"/>
      <c r="Z31"/>
      <c r="AG31"/>
      <c r="AH31"/>
      <c r="AI31"/>
      <c r="AL31"/>
      <c r="AM31"/>
      <c r="AT31"/>
      <c r="AU31"/>
    </row>
    <row r="32" spans="3:52" ht="15" x14ac:dyDescent="0.2">
      <c r="C32"/>
      <c r="D32"/>
      <c r="E32"/>
      <c r="F32"/>
      <c r="X32"/>
      <c r="Y32"/>
      <c r="Z32"/>
      <c r="AG32"/>
      <c r="AH32"/>
      <c r="AI32"/>
      <c r="AL32"/>
      <c r="AM32"/>
      <c r="AT32"/>
      <c r="AU32"/>
    </row>
    <row r="33" spans="3:47" ht="15" x14ac:dyDescent="0.2">
      <c r="C33"/>
      <c r="D33"/>
      <c r="E33"/>
      <c r="F33"/>
      <c r="X33"/>
      <c r="Y33"/>
      <c r="Z33"/>
      <c r="AG33"/>
      <c r="AH33"/>
      <c r="AI33"/>
      <c r="AL33"/>
      <c r="AM33"/>
      <c r="AT33"/>
      <c r="AU33"/>
    </row>
    <row r="34" spans="3:47" ht="15" x14ac:dyDescent="0.2">
      <c r="C34"/>
      <c r="D34"/>
      <c r="E34"/>
      <c r="F34"/>
      <c r="X34"/>
      <c r="Y34"/>
      <c r="Z34"/>
      <c r="AG34"/>
      <c r="AH34"/>
      <c r="AI34"/>
      <c r="AL34"/>
      <c r="AM34"/>
      <c r="AT34"/>
      <c r="AU34"/>
    </row>
    <row r="35" spans="3:47" ht="15" x14ac:dyDescent="0.2">
      <c r="C35"/>
      <c r="D35"/>
      <c r="E35"/>
      <c r="X35"/>
      <c r="Y35"/>
      <c r="Z35"/>
      <c r="AG35"/>
      <c r="AH35"/>
      <c r="AI35"/>
      <c r="AL35"/>
      <c r="AM35"/>
      <c r="AT35"/>
      <c r="AU35"/>
    </row>
    <row r="36" spans="3:47" ht="15" x14ac:dyDescent="0.2">
      <c r="C36"/>
      <c r="D36"/>
      <c r="E36"/>
      <c r="X36"/>
      <c r="Y36"/>
      <c r="Z36"/>
      <c r="AG36"/>
      <c r="AH36"/>
      <c r="AI36"/>
      <c r="AL36"/>
      <c r="AM36"/>
      <c r="AT36"/>
      <c r="AU36"/>
    </row>
    <row r="37" spans="3:47" ht="15" x14ac:dyDescent="0.2">
      <c r="C37"/>
      <c r="D37"/>
      <c r="E37"/>
      <c r="X37"/>
      <c r="Y37"/>
      <c r="Z37"/>
      <c r="AG37"/>
      <c r="AH37"/>
      <c r="AI37"/>
      <c r="AL37"/>
      <c r="AM37"/>
      <c r="AT37"/>
      <c r="AU37"/>
    </row>
    <row r="38" spans="3:47" ht="15" x14ac:dyDescent="0.2">
      <c r="C38"/>
      <c r="D38"/>
      <c r="E38"/>
      <c r="X38"/>
      <c r="Y38"/>
      <c r="Z38"/>
      <c r="AG38"/>
      <c r="AH38"/>
      <c r="AI38"/>
      <c r="AL38"/>
      <c r="AM38"/>
      <c r="AT38"/>
      <c r="AU38"/>
    </row>
    <row r="39" spans="3:47" ht="15" x14ac:dyDescent="0.2">
      <c r="C39"/>
      <c r="D39"/>
      <c r="E39"/>
      <c r="X39"/>
      <c r="Y39"/>
      <c r="Z39"/>
      <c r="AG39"/>
      <c r="AH39"/>
      <c r="AI39"/>
      <c r="AL39"/>
      <c r="AM39"/>
      <c r="AT39"/>
      <c r="AU39"/>
    </row>
    <row r="40" spans="3:47" ht="15" x14ac:dyDescent="0.2">
      <c r="C40"/>
      <c r="D40"/>
      <c r="E40"/>
      <c r="X40"/>
      <c r="Y40"/>
      <c r="Z40"/>
      <c r="AG40"/>
      <c r="AH40"/>
      <c r="AI40"/>
      <c r="AL40"/>
      <c r="AM40"/>
      <c r="AT40"/>
      <c r="AU40"/>
    </row>
    <row r="41" spans="3:47" ht="15" x14ac:dyDescent="0.2">
      <c r="C41"/>
      <c r="D41"/>
      <c r="E41"/>
      <c r="X41"/>
      <c r="Y41"/>
      <c r="Z41"/>
      <c r="AG41"/>
      <c r="AH41"/>
      <c r="AI41"/>
      <c r="AL41"/>
      <c r="AM41"/>
      <c r="AT41"/>
      <c r="AU41"/>
    </row>
    <row r="42" spans="3:47" ht="15" x14ac:dyDescent="0.2">
      <c r="C42"/>
      <c r="D42"/>
      <c r="E42"/>
      <c r="X42"/>
      <c r="Y42"/>
      <c r="Z42"/>
      <c r="AG42"/>
      <c r="AH42"/>
      <c r="AI42"/>
      <c r="AL42"/>
      <c r="AM42"/>
      <c r="AT42"/>
      <c r="AU42"/>
    </row>
    <row r="43" spans="3:47" ht="15" x14ac:dyDescent="0.2">
      <c r="C43"/>
      <c r="D43"/>
      <c r="E43"/>
      <c r="X43"/>
      <c r="Y43"/>
      <c r="Z43"/>
      <c r="AG43"/>
      <c r="AH43"/>
      <c r="AI43"/>
      <c r="AL43"/>
      <c r="AM43"/>
      <c r="AT43"/>
      <c r="AU43"/>
    </row>
    <row r="44" spans="3:47" ht="15" x14ac:dyDescent="0.2">
      <c r="C44"/>
      <c r="D44"/>
      <c r="E44"/>
      <c r="X44"/>
      <c r="Y44"/>
      <c r="Z44"/>
      <c r="AG44"/>
      <c r="AH44"/>
      <c r="AI44"/>
      <c r="AL44"/>
      <c r="AM44"/>
      <c r="AT44"/>
      <c r="AU44"/>
    </row>
    <row r="45" spans="3:47" ht="15" x14ac:dyDescent="0.2">
      <c r="X45"/>
      <c r="Y45"/>
      <c r="Z45"/>
      <c r="AG45"/>
      <c r="AH45"/>
      <c r="AI45"/>
      <c r="AL45"/>
      <c r="AM45"/>
      <c r="AT45"/>
      <c r="AU45"/>
    </row>
    <row r="46" spans="3:47" ht="15" x14ac:dyDescent="0.2">
      <c r="X46"/>
      <c r="Y46"/>
      <c r="Z46"/>
      <c r="AG46"/>
      <c r="AH46"/>
      <c r="AI46"/>
      <c r="AL46"/>
      <c r="AM46"/>
      <c r="AT46"/>
      <c r="AU46"/>
    </row>
    <row r="47" spans="3:47" ht="15" x14ac:dyDescent="0.2">
      <c r="X47"/>
      <c r="Y47"/>
      <c r="Z47"/>
      <c r="AG47"/>
      <c r="AH47"/>
      <c r="AI47"/>
      <c r="AL47"/>
      <c r="AM47"/>
      <c r="AT47"/>
      <c r="AU47"/>
    </row>
    <row r="48" spans="3:47" ht="15" x14ac:dyDescent="0.2">
      <c r="X48"/>
      <c r="Y48"/>
      <c r="Z48"/>
      <c r="AG48"/>
      <c r="AH48"/>
      <c r="AI48"/>
      <c r="AL48"/>
      <c r="AM48"/>
      <c r="AT48"/>
      <c r="AU48"/>
    </row>
    <row r="49" spans="24:47" ht="15" x14ac:dyDescent="0.2">
      <c r="X49"/>
      <c r="Y49"/>
      <c r="Z49"/>
      <c r="AG49"/>
      <c r="AH49"/>
      <c r="AI49"/>
      <c r="AL49"/>
      <c r="AM49"/>
      <c r="AT49"/>
      <c r="AU49"/>
    </row>
    <row r="50" spans="24:47" ht="15" x14ac:dyDescent="0.2">
      <c r="X50"/>
      <c r="Y50"/>
      <c r="Z50"/>
      <c r="AG50"/>
      <c r="AH50"/>
      <c r="AI50"/>
      <c r="AL50"/>
      <c r="AM50"/>
      <c r="AT50"/>
      <c r="AU50"/>
    </row>
    <row r="51" spans="24:47" ht="15" x14ac:dyDescent="0.2">
      <c r="X51"/>
      <c r="Y51"/>
      <c r="Z51"/>
      <c r="AG51"/>
      <c r="AH51"/>
      <c r="AI51"/>
      <c r="AL51"/>
      <c r="AM51"/>
      <c r="AT51"/>
      <c r="AU51"/>
    </row>
    <row r="52" spans="24:47" ht="15" x14ac:dyDescent="0.2">
      <c r="X52"/>
      <c r="Y52"/>
      <c r="Z52"/>
      <c r="AG52"/>
      <c r="AH52"/>
      <c r="AI52"/>
      <c r="AL52"/>
      <c r="AM52"/>
      <c r="AT52"/>
      <c r="AU52"/>
    </row>
    <row r="53" spans="24:47" ht="15" x14ac:dyDescent="0.2">
      <c r="X53"/>
      <c r="Y53"/>
      <c r="Z53"/>
      <c r="AG53"/>
      <c r="AH53"/>
      <c r="AI53"/>
      <c r="AL53"/>
      <c r="AM53"/>
      <c r="AT53"/>
      <c r="AU53"/>
    </row>
    <row r="54" spans="24:47" ht="15" x14ac:dyDescent="0.2">
      <c r="X54"/>
      <c r="Y54"/>
      <c r="Z54"/>
      <c r="AG54"/>
      <c r="AH54"/>
      <c r="AI54"/>
      <c r="AL54"/>
      <c r="AM54"/>
      <c r="AT54"/>
      <c r="AU54"/>
    </row>
    <row r="55" spans="24:47" ht="15" x14ac:dyDescent="0.2">
      <c r="X55"/>
      <c r="Y55"/>
      <c r="Z55"/>
      <c r="AG55"/>
      <c r="AH55"/>
      <c r="AI55"/>
      <c r="AL55"/>
      <c r="AM55"/>
      <c r="AT55"/>
      <c r="AU55"/>
    </row>
    <row r="56" spans="24:47" ht="15" x14ac:dyDescent="0.2">
      <c r="X56"/>
      <c r="Y56"/>
      <c r="Z56"/>
      <c r="AG56"/>
      <c r="AH56"/>
      <c r="AI56"/>
      <c r="AL56"/>
      <c r="AM56"/>
      <c r="AT56"/>
      <c r="AU56"/>
    </row>
    <row r="57" spans="24:47" ht="15" x14ac:dyDescent="0.2">
      <c r="X57"/>
      <c r="Y57"/>
      <c r="Z57"/>
      <c r="AG57"/>
      <c r="AH57"/>
      <c r="AI57"/>
      <c r="AL57"/>
      <c r="AM57"/>
      <c r="AT57"/>
      <c r="AU57"/>
    </row>
    <row r="58" spans="24:47" ht="15" x14ac:dyDescent="0.2">
      <c r="X58"/>
      <c r="Y58"/>
      <c r="Z58"/>
      <c r="AG58"/>
      <c r="AH58"/>
      <c r="AI58"/>
      <c r="AL58"/>
      <c r="AM58"/>
      <c r="AT58"/>
      <c r="AU58"/>
    </row>
    <row r="59" spans="24:47" ht="15" x14ac:dyDescent="0.2">
      <c r="X59"/>
      <c r="Y59"/>
      <c r="Z59"/>
      <c r="AG59"/>
      <c r="AH59"/>
      <c r="AI59"/>
      <c r="AL59"/>
      <c r="AM59"/>
      <c r="AT59"/>
      <c r="AU59"/>
    </row>
    <row r="60" spans="24:47" ht="15" x14ac:dyDescent="0.2">
      <c r="X60"/>
      <c r="Y60"/>
      <c r="Z60"/>
      <c r="AG60"/>
      <c r="AH60"/>
      <c r="AI60"/>
      <c r="AL60"/>
      <c r="AM60"/>
      <c r="AT60"/>
      <c r="AU60"/>
    </row>
    <row r="61" spans="24:47" ht="15" x14ac:dyDescent="0.2">
      <c r="X61"/>
      <c r="Y61"/>
      <c r="Z61"/>
      <c r="AG61"/>
      <c r="AH61"/>
      <c r="AI61"/>
      <c r="AL61"/>
      <c r="AM61"/>
      <c r="AT61"/>
      <c r="AU61"/>
    </row>
    <row r="62" spans="24:47" ht="15" x14ac:dyDescent="0.2">
      <c r="X62"/>
      <c r="Y62"/>
      <c r="Z62"/>
      <c r="AG62"/>
      <c r="AH62"/>
      <c r="AI62"/>
      <c r="AL62"/>
      <c r="AM62"/>
      <c r="AT62"/>
      <c r="AU62"/>
    </row>
    <row r="63" spans="24:47" ht="15" x14ac:dyDescent="0.2">
      <c r="X63"/>
      <c r="Y63"/>
      <c r="Z63"/>
      <c r="AG63"/>
      <c r="AH63"/>
      <c r="AI63"/>
      <c r="AL63"/>
      <c r="AM63"/>
      <c r="AT63"/>
      <c r="AU63"/>
    </row>
    <row r="64" spans="24:47" ht="15" x14ac:dyDescent="0.2">
      <c r="X64"/>
      <c r="Y64"/>
      <c r="Z64"/>
      <c r="AG64"/>
      <c r="AH64"/>
      <c r="AI64"/>
      <c r="AL64"/>
      <c r="AM64"/>
      <c r="AT64"/>
      <c r="AU64"/>
    </row>
    <row r="65" spans="24:47" ht="15" x14ac:dyDescent="0.2">
      <c r="X65"/>
      <c r="Y65"/>
      <c r="Z65"/>
      <c r="AG65"/>
      <c r="AH65"/>
      <c r="AI65"/>
      <c r="AL65"/>
      <c r="AM65"/>
      <c r="AT65"/>
      <c r="AU65"/>
    </row>
    <row r="66" spans="24:47" ht="15" x14ac:dyDescent="0.2">
      <c r="X66"/>
      <c r="Y66"/>
      <c r="Z66"/>
      <c r="AG66"/>
      <c r="AH66"/>
      <c r="AI66"/>
      <c r="AL66"/>
      <c r="AM66"/>
      <c r="AT66"/>
      <c r="AU66"/>
    </row>
    <row r="67" spans="24:47" ht="15" x14ac:dyDescent="0.2">
      <c r="X67"/>
      <c r="Y67"/>
      <c r="Z67"/>
      <c r="AG67"/>
      <c r="AH67"/>
      <c r="AI67"/>
      <c r="AL67"/>
      <c r="AM67"/>
      <c r="AT67"/>
      <c r="AU67"/>
    </row>
    <row r="68" spans="24:47" ht="15" x14ac:dyDescent="0.2">
      <c r="X68"/>
      <c r="Y68"/>
      <c r="Z68"/>
      <c r="AG68"/>
      <c r="AH68"/>
      <c r="AI68"/>
      <c r="AL68"/>
      <c r="AM68"/>
      <c r="AT68"/>
      <c r="AU68"/>
    </row>
    <row r="69" spans="24:47" ht="15" x14ac:dyDescent="0.2">
      <c r="X69"/>
      <c r="Y69"/>
      <c r="Z69"/>
      <c r="AG69"/>
      <c r="AH69"/>
      <c r="AI69"/>
      <c r="AL69"/>
      <c r="AM69"/>
      <c r="AT69"/>
      <c r="AU69"/>
    </row>
    <row r="70" spans="24:47" ht="15" x14ac:dyDescent="0.2">
      <c r="X70"/>
      <c r="Y70"/>
      <c r="Z70"/>
      <c r="AG70"/>
      <c r="AH70"/>
      <c r="AI70"/>
      <c r="AL70"/>
      <c r="AM70"/>
      <c r="AT70"/>
      <c r="AU70"/>
    </row>
    <row r="71" spans="24:47" ht="15" x14ac:dyDescent="0.2">
      <c r="X71"/>
      <c r="Y71"/>
      <c r="Z71"/>
      <c r="AG71"/>
      <c r="AH71"/>
      <c r="AI71"/>
      <c r="AL71"/>
      <c r="AM71"/>
      <c r="AT71"/>
      <c r="AU71"/>
    </row>
    <row r="72" spans="24:47" ht="15" x14ac:dyDescent="0.2">
      <c r="X72"/>
      <c r="Y72"/>
      <c r="Z72"/>
      <c r="AG72"/>
      <c r="AH72"/>
      <c r="AI72"/>
      <c r="AL72"/>
      <c r="AM72"/>
      <c r="AT72"/>
      <c r="AU72"/>
    </row>
    <row r="73" spans="24:47" ht="15" x14ac:dyDescent="0.2">
      <c r="X73"/>
      <c r="Y73"/>
      <c r="Z73"/>
      <c r="AG73"/>
      <c r="AH73"/>
      <c r="AI73"/>
      <c r="AL73"/>
      <c r="AM73"/>
      <c r="AT73"/>
      <c r="AU73"/>
    </row>
    <row r="74" spans="24:47" ht="15" x14ac:dyDescent="0.2">
      <c r="X74"/>
      <c r="Y74"/>
      <c r="Z74"/>
      <c r="AG74"/>
      <c r="AH74"/>
      <c r="AI74"/>
      <c r="AL74"/>
      <c r="AM74"/>
      <c r="AT74"/>
      <c r="AU74"/>
    </row>
    <row r="75" spans="24:47" ht="15" x14ac:dyDescent="0.2">
      <c r="X75"/>
      <c r="Y75"/>
      <c r="Z75"/>
      <c r="AG75"/>
      <c r="AH75"/>
      <c r="AI75"/>
      <c r="AL75"/>
      <c r="AM75"/>
      <c r="AT75"/>
      <c r="AU75"/>
    </row>
    <row r="76" spans="24:47" ht="15" x14ac:dyDescent="0.2">
      <c r="X76"/>
      <c r="Y76"/>
      <c r="Z76"/>
      <c r="AG76"/>
      <c r="AH76"/>
      <c r="AI76"/>
      <c r="AL76"/>
      <c r="AM76"/>
      <c r="AT76"/>
      <c r="AU76"/>
    </row>
    <row r="77" spans="24:47" ht="15" x14ac:dyDescent="0.2">
      <c r="X77"/>
      <c r="Y77"/>
      <c r="Z77"/>
      <c r="AG77"/>
      <c r="AH77"/>
      <c r="AI77"/>
      <c r="AL77"/>
      <c r="AM77"/>
      <c r="AT77"/>
      <c r="AU77"/>
    </row>
    <row r="78" spans="24:47" ht="15" x14ac:dyDescent="0.2">
      <c r="X78"/>
      <c r="Y78"/>
      <c r="Z78"/>
      <c r="AG78"/>
      <c r="AH78"/>
      <c r="AI78"/>
      <c r="AL78"/>
      <c r="AM78"/>
      <c r="AT78"/>
      <c r="AU78"/>
    </row>
    <row r="79" spans="24:47" ht="15" x14ac:dyDescent="0.2">
      <c r="X79"/>
      <c r="Y79"/>
      <c r="Z79"/>
      <c r="AG79"/>
      <c r="AH79"/>
      <c r="AI79"/>
      <c r="AL79"/>
      <c r="AM79"/>
      <c r="AT79"/>
      <c r="AU79"/>
    </row>
    <row r="80" spans="24:47" ht="15" x14ac:dyDescent="0.2">
      <c r="X80"/>
      <c r="Y80"/>
      <c r="Z80"/>
      <c r="AG80"/>
      <c r="AH80"/>
      <c r="AI80"/>
      <c r="AL80"/>
      <c r="AM80"/>
      <c r="AT80"/>
      <c r="AU80"/>
    </row>
    <row r="81" spans="24:47" ht="15" x14ac:dyDescent="0.2">
      <c r="X81"/>
      <c r="Y81"/>
      <c r="Z81"/>
      <c r="AG81"/>
      <c r="AH81"/>
      <c r="AI81"/>
      <c r="AL81"/>
      <c r="AM81"/>
      <c r="AT81"/>
      <c r="AU81"/>
    </row>
    <row r="82" spans="24:47" ht="15" x14ac:dyDescent="0.2">
      <c r="X82"/>
      <c r="Y82"/>
      <c r="Z82"/>
      <c r="AG82"/>
      <c r="AH82"/>
      <c r="AI82"/>
      <c r="AL82"/>
      <c r="AM82"/>
      <c r="AT82"/>
      <c r="AU82"/>
    </row>
    <row r="83" spans="24:47" ht="15" x14ac:dyDescent="0.2">
      <c r="X83"/>
      <c r="Y83"/>
      <c r="Z83"/>
      <c r="AG83"/>
      <c r="AH83"/>
      <c r="AI83"/>
      <c r="AL83"/>
      <c r="AM83"/>
      <c r="AT83"/>
      <c r="AU83"/>
    </row>
    <row r="84" spans="24:47" ht="15" x14ac:dyDescent="0.2">
      <c r="X84"/>
      <c r="Y84"/>
      <c r="Z84"/>
      <c r="AG84"/>
      <c r="AH84"/>
      <c r="AI84"/>
      <c r="AL84"/>
      <c r="AM84"/>
      <c r="AT84"/>
      <c r="AU84"/>
    </row>
    <row r="85" spans="24:47" ht="15" x14ac:dyDescent="0.2">
      <c r="X85"/>
      <c r="Y85"/>
      <c r="Z85"/>
      <c r="AG85"/>
      <c r="AH85"/>
      <c r="AI85"/>
      <c r="AL85"/>
      <c r="AM85"/>
      <c r="AT85"/>
      <c r="AU85"/>
    </row>
    <row r="86" spans="24:47" ht="15" x14ac:dyDescent="0.2">
      <c r="X86"/>
      <c r="Y86"/>
      <c r="Z86"/>
      <c r="AG86"/>
      <c r="AH86"/>
      <c r="AI86"/>
      <c r="AL86"/>
      <c r="AM86"/>
      <c r="AT86"/>
      <c r="AU86"/>
    </row>
  </sheetData>
  <sortState xmlns:xlrd2="http://schemas.microsoft.com/office/spreadsheetml/2017/richdata2" ref="C6:E13">
    <sortCondition ref="C8"/>
  </sortState>
  <pageMargins left="0.7" right="0.7" top="0.75" bottom="0.75" header="0.3" footer="0.3"/>
  <pageSetup orientation="portrait" horizontalDpi="0" verticalDpi="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D7ED-7140-EA4B-AF6E-AD0AEE19C558}">
  <sheetPr>
    <tabColor rgb="FF194AFE"/>
  </sheetPr>
  <dimension ref="U16"/>
  <sheetViews>
    <sheetView showGridLines="0" showRowColHeaders="0" topLeftCell="A26" zoomScale="80" zoomScaleNormal="80" workbookViewId="0">
      <selection activeCell="M60" sqref="M60"/>
    </sheetView>
  </sheetViews>
  <sheetFormatPr baseColWidth="10" defaultRowHeight="15" x14ac:dyDescent="0.2"/>
  <cols>
    <col min="1" max="16384" width="10.83203125" style="9"/>
  </cols>
  <sheetData>
    <row r="16" spans="21:21" x14ac:dyDescent="0.2">
      <c r="U16" s="9" t="s">
        <v>91</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1291-B2A9-1A4F-9423-A6DBB6E90078}">
  <sheetPr>
    <tabColor rgb="FF194AFE"/>
  </sheetPr>
  <dimension ref="F12:M37"/>
  <sheetViews>
    <sheetView showGridLines="0" showRowColHeaders="0" tabSelected="1" zoomScaleNormal="100" workbookViewId="0"/>
  </sheetViews>
  <sheetFormatPr baseColWidth="10" defaultRowHeight="15" x14ac:dyDescent="0.2"/>
  <cols>
    <col min="1" max="16384" width="10.83203125" style="9"/>
  </cols>
  <sheetData>
    <row r="12" spans="6:6" x14ac:dyDescent="0.2">
      <c r="F12" s="29"/>
    </row>
    <row r="37" spans="13:13" x14ac:dyDescent="0.2">
      <c r="M37"/>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240C-4F77-B842-8764-C8C423A9C632}">
  <sheetPr>
    <tabColor rgb="FF194AFE"/>
  </sheetPr>
  <dimension ref="A10"/>
  <sheetViews>
    <sheetView showGridLines="0" showRowColHeaders="0" zoomScaleNormal="100" workbookViewId="0"/>
  </sheetViews>
  <sheetFormatPr baseColWidth="10" defaultRowHeight="15" x14ac:dyDescent="0.2"/>
  <cols>
    <col min="1" max="16384" width="10.83203125" style="9"/>
  </cols>
  <sheetData>
    <row r="10" spans="1:1" x14ac:dyDescent="0.2">
      <c r="A10" s="9" t="s">
        <v>116</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6</vt:i4>
      </vt:variant>
    </vt:vector>
  </HeadingPairs>
  <TitlesOfParts>
    <vt:vector size="6" baseType="lpstr">
      <vt:lpstr>Pivottables 2</vt:lpstr>
      <vt:lpstr>Data tables</vt:lpstr>
      <vt:lpstr>Pivottables</vt:lpstr>
      <vt:lpstr>Income Sources</vt:lpstr>
      <vt:lpstr>Geographically</vt:lpstr>
      <vt:lpstr>Sales Process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Microsoft Office User</cp:lastModifiedBy>
  <cp:lastPrinted>2024-08-07T21:45:42Z</cp:lastPrinted>
  <dcterms:created xsi:type="dcterms:W3CDTF">2015-06-05T18:17:20Z</dcterms:created>
  <dcterms:modified xsi:type="dcterms:W3CDTF">2024-08-12T20:23:59Z</dcterms:modified>
  <cp:category/>
</cp:coreProperties>
</file>