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ali/Documents/Projecten/ICTU/testexceltojson/excel-to-json-/"/>
    </mc:Choice>
  </mc:AlternateContent>
  <xr:revisionPtr revIDLastSave="0" documentId="13_ncr:1_{0778C8E4-DFD5-6B4A-954A-8C66B2482909}" xr6:coauthVersionLast="43" xr6:coauthVersionMax="43" xr10:uidLastSave="{00000000-0000-0000-0000-000000000000}"/>
  <bookViews>
    <workbookView xWindow="0" yWindow="460" windowWidth="28800" windowHeight="16660" tabRatio="500" xr2:uid="{00000000-000D-0000-FFFF-FFFF00000000}"/>
  </bookViews>
  <sheets>
    <sheet name="Handelingsframe" sheetId="1" r:id="rId1"/>
    <sheet name="tabelgenerator" sheetId="2" r:id="rId2"/>
  </sheets>
  <definedNames>
    <definedName name="_xlnm._FilterDatabase" localSheetId="0" hidden="1">Handelingsframe!$A$1:$Q$7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2" l="1"/>
  <c r="G11" i="2" l="1"/>
  <c r="G20" i="2" l="1"/>
  <c r="G19" i="2"/>
  <c r="G18" i="2"/>
  <c r="G17" i="2"/>
  <c r="G16" i="2"/>
  <c r="G15" i="2"/>
  <c r="G12" i="2"/>
  <c r="G13" i="2"/>
  <c r="G10" i="2"/>
  <c r="G9" i="2"/>
  <c r="G8" i="2"/>
  <c r="G7" i="2"/>
  <c r="G6" i="2"/>
  <c r="C19" i="2" l="1"/>
  <c r="C18" i="2"/>
  <c r="C17" i="2"/>
  <c r="C16" i="2"/>
  <c r="C15" i="2"/>
  <c r="C13" i="2"/>
  <c r="C12" i="2"/>
  <c r="C11" i="2"/>
  <c r="C10" i="2"/>
  <c r="C9" i="2"/>
  <c r="C8" i="2"/>
  <c r="C7" i="2"/>
  <c r="C6" i="2"/>
</calcChain>
</file>

<file path=xl/sharedStrings.xml><?xml version="1.0" encoding="utf-8"?>
<sst xmlns="http://schemas.openxmlformats.org/spreadsheetml/2006/main" count="163" uniqueCount="127">
  <si>
    <t>actor</t>
  </si>
  <si>
    <t>handeling</t>
  </si>
  <si>
    <t>object</t>
  </si>
  <si>
    <t>ontvanger</t>
  </si>
  <si>
    <t>voorwaarden</t>
  </si>
  <si>
    <t>resultaat creëren</t>
  </si>
  <si>
    <t>resultaat termineren</t>
  </si>
  <si>
    <t>versie (nr-vanaf-tot)</t>
  </si>
  <si>
    <t>juriconnect bronverwijzing</t>
  </si>
  <si>
    <t>brontekst</t>
  </si>
  <si>
    <t>toelichting</t>
  </si>
  <si>
    <t>[bestuursorgaan]</t>
  </si>
  <si>
    <t>[bekendmaken]</t>
  </si>
  <si>
    <t>[belanghebbende]</t>
  </si>
  <si>
    <t>2-[19940101]-[jjjjmmdd]</t>
  </si>
  <si>
    <t>jci1.3:c:BWBR0005537&amp;hoofdstuk=3&amp;afdeling=3.6&amp;artikel=3:40&amp;z=2017-04-01&amp;g=2017-04-01</t>
  </si>
  <si>
    <t>{Een besluit treedt niet in werking voordat het is bekendgemaakt.}</t>
  </si>
  <si>
    <t>-</t>
  </si>
  <si>
    <t>2-[19980101]-[jjjjmmdd]</t>
  </si>
  <si>
    <t>jci1.3:c:BWBR0005537&amp;hoofdstuk=1&amp;titeldeel=1.1&amp;artikel=1:3&amp;lid=3&amp;z=2017-03-01&amp;g=2017-03-01</t>
  </si>
  <si>
    <t>&lt;&lt;besluiten de aanvraag niet te behandelen&gt;&gt;</t>
  </si>
  <si>
    <t>[besluiten niet te behandelen]</t>
  </si>
  <si>
    <t>[aanvraag]</t>
  </si>
  <si>
    <t>[aanvrager]</t>
  </si>
  <si>
    <t>3-[20040701]-[jjjjmmdd]</t>
  </si>
  <si>
    <t>jci1.3:c:BWBR0005537&amp;hoofdstuk=4&amp;titeldeel=4.1&amp;afdeling=4.1.1&amp;artikel=4:5&amp;z=2017-03-10&amp;g=2017-03-10</t>
  </si>
  <si>
    <t>&lt;&lt;bekendmaken van een beschikking&gt;&gt;</t>
  </si>
  <si>
    <t>[besluit treedt in werking]</t>
  </si>
  <si>
    <t>&lt;&lt;indienen verzoek een besluit te nemen&gt;&gt;</t>
  </si>
  <si>
    <t>handelingsframe.Awb.4:5</t>
  </si>
  <si>
    <t>precondition</t>
  </si>
  <si>
    <t>creative postcondition</t>
  </si>
  <si>
    <t>terminative postcondition</t>
  </si>
  <si>
    <t>handelingsframe.Awb.1:3.3</t>
  </si>
  <si>
    <t>handelingsframe.Awb.3.40</t>
  </si>
  <si>
    <t>code handelingsframe</t>
  </si>
  <si>
    <t>version (nr-from-until)</t>
  </si>
  <si>
    <t>metalex/juriconnect reference</t>
  </si>
  <si>
    <t>source text</t>
  </si>
  <si>
    <t>explanatory note</t>
  </si>
  <si>
    <t>&lt;&lt;vaststellen formulier voor het indienen van aanvragen&gt;&gt;</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</si>
  <si>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</si>
  <si>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</si>
  <si>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&lt;&lt;vaststellen formulier voor verstrekken van gegevens&gt;&gt;</t>
  </si>
  <si>
    <t>[bestuursorgaan is bevoegd op de aanvraag te beslissen]
EN
NIET [formulier is bij wettelijk voorschrift voorzien]</t>
  </si>
  <si>
    <t>art. 3:40 Awb</t>
  </si>
  <si>
    <t>art. 1:3 lid 3 Awb</t>
  </si>
  <si>
    <t>art. 4:5 Awb</t>
  </si>
  <si>
    <t>art. 4:4 Awb</t>
  </si>
  <si>
    <t>Bronverwijzingen</t>
  </si>
  <si>
    <t>belanghebbende</t>
  </si>
  <si>
    <t>Handelingsframe</t>
  </si>
  <si>
    <t>NIET [bij wettelijk voorschrift is anders bepaald]</t>
  </si>
  <si>
    <t>[aanvraag];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</si>
  <si>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&lt;&lt;file request to take a decision&gt;&gt;</t>
  </si>
  <si>
    <t>References</t>
  </si>
  <si>
    <t>action type</t>
  </si>
  <si>
    <t>object type</t>
  </si>
  <si>
    <t>[aanvraag];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</si>
  <si>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[formulier voor het indienen van aanvragen]</t>
  </si>
  <si>
    <t>[formulier voor het verstrekken van gegevens]</t>
  </si>
  <si>
    <t>[indienen]</t>
  </si>
  <si>
    <t>[vaststellen]</t>
  </si>
  <si>
    <t>[formulier]</t>
  </si>
  <si>
    <t>[verzoek een besluit te nemen]</t>
  </si>
  <si>
    <t>[besluit]</t>
  </si>
  <si>
    <t>[besluit tot niet in behandeling nemen aanvraag]</t>
  </si>
  <si>
    <t>Heeft het expliciet beschrijven van deze handeling een functie? (Zo ja, welke?)</t>
  </si>
  <si>
    <t>act type frame</t>
  </si>
  <si>
    <t>actor type (active agent)</t>
  </si>
  <si>
    <t>recipient type (passive agent)</t>
  </si>
  <si>
    <t>code act type frame</t>
  </si>
  <si>
    <t>{Het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</si>
  <si>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Nr</t>
  </si>
  <si>
    <t>handelingsframe.Awb.4:4.aanvragen</t>
  </si>
  <si>
    <t>handelingsframe.Awb.4:4.gegevens</t>
  </si>
  <si>
    <t>[belanghebbende(n)]</t>
  </si>
  <si>
    <t>juridische verwijzing</t>
  </si>
  <si>
    <t>normatieve relatie</t>
  </si>
  <si>
    <t>juriconnect verwijzing</t>
  </si>
  <si>
    <t>Table generator act</t>
  </si>
  <si>
    <t>Tabelgenerator handeling</t>
  </si>
  <si>
    <t>reference to source</t>
  </si>
  <si>
    <t>tags</t>
  </si>
  <si>
    <t>type "&lt;&lt;name act frame&gt;&gt;"</t>
  </si>
  <si>
    <t>type "&lt;&lt;handelingsframe&gt;&gt;"</t>
  </si>
  <si>
    <t>{Onder aanvraag wordt verstaan: een verzoek van een belanghebbende, een besluit te nemen.}</t>
  </si>
  <si>
    <t>De ontvanger [bestuursorgaan] kan worden afgeleid van de definitie van ‘besluit’ in artikel 1:3 lid 1 Awb.
Wanneer het bij wet anders bepaald is, kunnen uitzonderingen worden gemaakt op de verplichting om de aanvraag schriftelijk in te dienen bij een bestuursorgaan dat bevoegd is op de aanvraag te beslissen. Als zo'n uitzondering wordt gemaakt, leidt de handeling tot een ander resultaat:
- de verplichtingen &lt;schriftelijk indienen aanvraag&gt; en &lt;aanvraag indienen bij bevoegd bestuursorgaan&gt; worden niet gecreëerd;
- waarschijnlijk komen daarvoor in de plaats andere verplichtingen, zoals de verplichting om de aanvraag ergens anders in te dienen, op een nader te omschrijven wijze.
Als een handeling leidt tot een ander resultaat, wordt een nieuw handelingsframe gemaakt om het functioneel perspectief van de interpretatie te behouden.</t>
  </si>
  <si>
    <t>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
Het niet hebben voldaan aan enig wettelijk voorschrift is veranderd in: NIET [voldaan aan alle wettelijke voorschriften].
Verstrekte gegevens zijn onvoldoende is veranderd in: NIET [gegevens zijn voldoende].</t>
  </si>
  <si>
    <t>{Het maken van bezwaar geschiedt door het indienen van een bezwaarschrift bij het bestuursorgaan dat het besluit heeft genomen.}</t>
  </si>
  <si>
    <t>&lt;&lt;indienen bezwaarschrift&gt;&gt;</t>
  </si>
  <si>
    <t>[bezwaarschrift]</t>
  </si>
  <si>
    <t>.</t>
  </si>
  <si>
    <t>[besluit]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t>
  </si>
  <si>
    <t>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t>
  </si>
  <si>
    <t>[beslissing treft de belanghebbende los van het voor te bereiden besluit rechtstreeks in zijn belang]</t>
  </si>
  <si>
    <t>[aanvraag is geheel of gedeeltelijk geweigerd op grond van artikel 2:15 Awb]</t>
  </si>
  <si>
    <t xml:space="preserve">&lt;&lt;herroepen bestreden besluit&gt;&gt;
</t>
  </si>
  <si>
    <t>[besluit tot herroepen bestreden besluit]</t>
  </si>
  <si>
    <t>[herroepen]</t>
  </si>
  <si>
    <t>&lt;&lt;nemen nieuw besluit na herroepen bestreden besluit&gt;&gt;</t>
  </si>
  <si>
    <t>[nemen]</t>
  </si>
  <si>
    <t>[nieuw besluit na herroepen bestreden besluit]</t>
  </si>
  <si>
    <t>{Voor zover de heroverweging daartoe aanleiding geeft, herroept het bestuursorgaan het bestreden besluit en neemt het voor zover nodig in de plaats daarvan een nieuw besluit.}</t>
  </si>
  <si>
    <t>art. 7:11 lid 2 Awb</t>
  </si>
  <si>
    <t>[voor zover de heroverweging aanleiding geeft]</t>
  </si>
  <si>
    <t>[bestreden besluit]</t>
  </si>
  <si>
    <t>[bezwaarschrift]; [bestreden besluit]</t>
  </si>
  <si>
    <t>Modelleren besluiten op bezwaarschrift nog eens goed bekijken. Welke besluiten worden er genomen (niet-ontvankelijk, …?), wat gebeurt er (besluiten op bezwaarschrift of herroepen bestreden besluit?)</t>
  </si>
  <si>
    <t>&lt;&lt;instellen van beroep bij een bestuursrechter&gt;&gt;</t>
  </si>
  <si>
    <t>[instellen]</t>
  </si>
  <si>
    <t>[beroep]</t>
  </si>
  <si>
    <t>???</t>
  </si>
  <si>
    <t>Aparte handelingen voor instellen beroep door bestuursorgaan of andere belanghebbenden?</t>
  </si>
  <si>
    <t>art. 6:4 lid 1 Awb</t>
  </si>
  <si>
    <t>art. 6:4 lid 3 Awb</t>
  </si>
  <si>
    <t>handelingsframe.Awb.6:4.1</t>
  </si>
  <si>
    <t>handelingsframe.Awb.6:4.3</t>
  </si>
  <si>
    <t>handelingsframe.Awb.7:11.2.nieuw</t>
  </si>
  <si>
    <t>handelingsframe.Awb.7:11.2.herroepen</t>
  </si>
  <si>
    <t>act</t>
  </si>
  <si>
    <t>action</t>
  </si>
  <si>
    <t>interested-party</t>
  </si>
  <si>
    <t>preconditions</t>
  </si>
  <si>
    <t>create</t>
  </si>
  <si>
    <t>terminate</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</si>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</sst>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sz val="16"/>
      <color rgb="FF000000"/>
      <name val="Calibri Light"/>
      <family val="2"/>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8">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thin">
        <color auto="1"/>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wrapText="1"/>
    </xf>
    <xf numFmtId="0" fontId="4" fillId="0" borderId="2" xfId="0" applyFont="1" applyBorder="1" applyAlignment="1">
      <alignment vertical="top" wrapText="1"/>
    </xf>
    <xf numFmtId="0" fontId="6" fillId="0" borderId="3" xfId="0" applyFont="1" applyBorder="1" applyAlignment="1">
      <alignment vertical="top" wrapText="1"/>
    </xf>
    <xf numFmtId="0" fontId="4" fillId="0" borderId="4" xfId="0" applyFont="1" applyBorder="1" applyAlignment="1">
      <alignment vertical="top" wrapText="1"/>
    </xf>
    <xf numFmtId="0" fontId="6" fillId="0" borderId="5" xfId="0" applyFont="1" applyBorder="1" applyAlignment="1">
      <alignment vertical="top" wrapText="1"/>
    </xf>
    <xf numFmtId="0" fontId="4" fillId="0" borderId="6"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4" fillId="0" borderId="7" xfId="0" applyFont="1" applyBorder="1" applyAlignment="1">
      <alignment vertical="top" wrapText="1"/>
    </xf>
    <xf numFmtId="0" fontId="0" fillId="0" borderId="0" xfId="0" applyAlignment="1">
      <alignment horizontal="center" vertical="top"/>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6" fillId="0" borderId="7" xfId="0" applyFont="1" applyBorder="1" applyAlignment="1">
      <alignment vertical="top" wrapText="1"/>
    </xf>
  </cellXfs>
  <cellStyles count="29">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
  <sheetViews>
    <sheetView tabSelected="1" zoomScale="69" zoomScaleNormal="150" workbookViewId="0">
      <pane ySplit="1" topLeftCell="A2" activePane="bottomLeft" state="frozen"/>
      <selection pane="bottomLeft" activeCell="K2" sqref="K2"/>
    </sheetView>
  </sheetViews>
  <sheetFormatPr baseColWidth="10" defaultRowHeight="16" x14ac:dyDescent="0.2"/>
  <cols>
    <col min="1" max="1" width="10.83203125" style="17"/>
    <col min="2" max="6" width="20.83203125" style="3" customWidth="1"/>
    <col min="7" max="7" width="25.83203125" style="3" customWidth="1"/>
    <col min="8" max="9" width="50.83203125" style="3" customWidth="1"/>
    <col min="10" max="10" width="16.83203125" style="3" customWidth="1"/>
    <col min="11" max="11" width="22" style="3" customWidth="1"/>
    <col min="12" max="12" width="21.1640625" style="2" customWidth="1"/>
    <col min="13" max="13" width="25.83203125" style="2" customWidth="1"/>
    <col min="14" max="15" width="50.83203125" style="3" customWidth="1"/>
    <col min="16" max="16" width="25.83203125" style="3" customWidth="1"/>
  </cols>
  <sheetData>
    <row r="1" spans="1:17" s="21" customFormat="1" ht="34" x14ac:dyDescent="0.2">
      <c r="A1" s="18" t="s">
        <v>73</v>
      </c>
      <c r="B1" s="19" t="s">
        <v>120</v>
      </c>
      <c r="C1" s="19" t="s">
        <v>0</v>
      </c>
      <c r="D1" s="19" t="s">
        <v>121</v>
      </c>
      <c r="E1" s="19" t="s">
        <v>2</v>
      </c>
      <c r="F1" s="19" t="s">
        <v>122</v>
      </c>
      <c r="G1" s="19" t="s">
        <v>123</v>
      </c>
      <c r="H1" s="19" t="s">
        <v>124</v>
      </c>
      <c r="I1" s="19" t="s">
        <v>125</v>
      </c>
      <c r="J1" s="19" t="s">
        <v>35</v>
      </c>
      <c r="K1" s="19" t="s">
        <v>126</v>
      </c>
      <c r="L1" s="20" t="s">
        <v>7</v>
      </c>
      <c r="M1" s="20" t="s">
        <v>8</v>
      </c>
      <c r="N1" s="19" t="s">
        <v>9</v>
      </c>
      <c r="O1" s="19" t="s">
        <v>10</v>
      </c>
      <c r="P1" s="19" t="s">
        <v>83</v>
      </c>
      <c r="Q1" s="21" t="s">
        <v>92</v>
      </c>
    </row>
    <row r="2" spans="1:17" ht="340" x14ac:dyDescent="0.2">
      <c r="A2" s="17">
        <v>1</v>
      </c>
      <c r="B2" s="3" t="s">
        <v>28</v>
      </c>
      <c r="C2" s="3" t="s">
        <v>13</v>
      </c>
      <c r="D2" s="3" t="s">
        <v>61</v>
      </c>
      <c r="E2" s="3" t="s">
        <v>64</v>
      </c>
      <c r="F2" s="3" t="s">
        <v>11</v>
      </c>
      <c r="G2" s="3" t="s">
        <v>52</v>
      </c>
      <c r="H2" s="3" t="s">
        <v>58</v>
      </c>
      <c r="I2" s="3" t="s">
        <v>17</v>
      </c>
      <c r="J2" s="3" t="s">
        <v>33</v>
      </c>
      <c r="K2" s="3" t="s">
        <v>46</v>
      </c>
      <c r="L2" s="2" t="s">
        <v>18</v>
      </c>
      <c r="M2" s="2" t="s">
        <v>19</v>
      </c>
      <c r="N2" s="3" t="s">
        <v>86</v>
      </c>
      <c r="O2" s="3" t="s">
        <v>87</v>
      </c>
    </row>
    <row r="3" spans="1:17" ht="409.6" x14ac:dyDescent="0.2">
      <c r="A3" s="17">
        <v>2</v>
      </c>
      <c r="B3" s="3" t="s">
        <v>26</v>
      </c>
      <c r="C3" s="3" t="s">
        <v>11</v>
      </c>
      <c r="D3" s="3" t="s">
        <v>12</v>
      </c>
      <c r="E3" s="3" t="s">
        <v>65</v>
      </c>
      <c r="F3" s="3" t="s">
        <v>76</v>
      </c>
      <c r="G3" s="3" t="s">
        <v>93</v>
      </c>
      <c r="H3" s="3" t="s">
        <v>27</v>
      </c>
      <c r="I3" s="3" t="s">
        <v>53</v>
      </c>
      <c r="J3" s="3" t="s">
        <v>34</v>
      </c>
      <c r="K3" s="3" t="s">
        <v>45</v>
      </c>
      <c r="L3" s="2" t="s">
        <v>14</v>
      </c>
      <c r="M3" s="2" t="s">
        <v>15</v>
      </c>
      <c r="N3" s="3" t="s">
        <v>16</v>
      </c>
      <c r="O3" s="3" t="s">
        <v>94</v>
      </c>
    </row>
    <row r="4" spans="1:17" ht="340" x14ac:dyDescent="0.2">
      <c r="A4" s="17">
        <v>3</v>
      </c>
      <c r="B4" s="3" t="s">
        <v>20</v>
      </c>
      <c r="C4" s="3" t="s">
        <v>11</v>
      </c>
      <c r="D4" s="3" t="s">
        <v>21</v>
      </c>
      <c r="E4" s="3" t="s">
        <v>22</v>
      </c>
      <c r="F4" s="3" t="s">
        <v>50</v>
      </c>
      <c r="G4" s="3" t="s">
        <v>96</v>
      </c>
      <c r="H4" s="3" t="s">
        <v>66</v>
      </c>
      <c r="I4" s="4" t="s">
        <v>22</v>
      </c>
      <c r="J4" s="3" t="s">
        <v>29</v>
      </c>
      <c r="K4" s="3" t="s">
        <v>47</v>
      </c>
      <c r="L4" s="2" t="s">
        <v>24</v>
      </c>
      <c r="M4" s="2" t="s">
        <v>25</v>
      </c>
      <c r="N4" s="3" t="s">
        <v>72</v>
      </c>
      <c r="O4" s="3" t="s">
        <v>88</v>
      </c>
    </row>
    <row r="5" spans="1:17" ht="85" x14ac:dyDescent="0.2">
      <c r="A5" s="17">
        <v>4</v>
      </c>
      <c r="B5" s="3" t="s">
        <v>40</v>
      </c>
      <c r="C5" s="3" t="s">
        <v>11</v>
      </c>
      <c r="D5" s="3" t="s">
        <v>62</v>
      </c>
      <c r="E5" s="3" t="s">
        <v>63</v>
      </c>
      <c r="F5" s="3" t="s">
        <v>23</v>
      </c>
      <c r="G5" s="3" t="s">
        <v>44</v>
      </c>
      <c r="H5" s="3" t="s">
        <v>59</v>
      </c>
      <c r="J5" s="3" t="s">
        <v>74</v>
      </c>
      <c r="K5" s="3" t="s">
        <v>48</v>
      </c>
      <c r="L5" s="2" t="s">
        <v>14</v>
      </c>
      <c r="M5" s="3" t="s">
        <v>41</v>
      </c>
      <c r="N5" s="3" t="s">
        <v>42</v>
      </c>
      <c r="O5" s="3" t="s">
        <v>67</v>
      </c>
    </row>
    <row r="6" spans="1:17" ht="85" x14ac:dyDescent="0.2">
      <c r="A6" s="17">
        <v>5</v>
      </c>
      <c r="B6" s="3" t="s">
        <v>43</v>
      </c>
      <c r="C6" s="3" t="s">
        <v>11</v>
      </c>
      <c r="D6" s="3" t="s">
        <v>62</v>
      </c>
      <c r="E6" s="3" t="s">
        <v>63</v>
      </c>
      <c r="F6" s="3" t="s">
        <v>23</v>
      </c>
      <c r="G6" s="3" t="s">
        <v>44</v>
      </c>
      <c r="H6" s="3" t="s">
        <v>60</v>
      </c>
      <c r="J6" s="3" t="s">
        <v>75</v>
      </c>
      <c r="K6" s="3" t="s">
        <v>48</v>
      </c>
      <c r="L6" s="2" t="s">
        <v>14</v>
      </c>
      <c r="M6" s="3" t="s">
        <v>41</v>
      </c>
      <c r="N6" s="3" t="s">
        <v>42</v>
      </c>
      <c r="O6" s="3" t="s">
        <v>67</v>
      </c>
    </row>
    <row r="7" spans="1:17" ht="68" x14ac:dyDescent="0.2">
      <c r="A7" s="17">
        <v>6</v>
      </c>
      <c r="B7" s="3" t="s">
        <v>90</v>
      </c>
      <c r="C7" s="3" t="s">
        <v>23</v>
      </c>
      <c r="D7" s="3" t="s">
        <v>61</v>
      </c>
      <c r="E7" s="3" t="s">
        <v>91</v>
      </c>
      <c r="F7" s="3" t="s">
        <v>11</v>
      </c>
      <c r="G7" s="3" t="s">
        <v>95</v>
      </c>
      <c r="H7" s="3" t="s">
        <v>107</v>
      </c>
      <c r="J7" s="3" t="s">
        <v>116</v>
      </c>
      <c r="K7" s="3" t="s">
        <v>114</v>
      </c>
      <c r="N7" s="3" t="s">
        <v>89</v>
      </c>
      <c r="O7" s="3" t="s">
        <v>108</v>
      </c>
    </row>
    <row r="8" spans="1:17" ht="68" x14ac:dyDescent="0.2">
      <c r="A8" s="17">
        <v>7</v>
      </c>
      <c r="B8" s="4" t="s">
        <v>97</v>
      </c>
      <c r="C8" s="3" t="s">
        <v>11</v>
      </c>
      <c r="D8" s="3" t="s">
        <v>99</v>
      </c>
      <c r="E8" s="3" t="s">
        <v>106</v>
      </c>
      <c r="F8" s="3" t="s">
        <v>76</v>
      </c>
      <c r="G8" s="3" t="s">
        <v>105</v>
      </c>
      <c r="H8" s="3" t="s">
        <v>98</v>
      </c>
      <c r="I8" s="3" t="s">
        <v>65</v>
      </c>
      <c r="J8" s="3" t="s">
        <v>119</v>
      </c>
      <c r="K8" s="3" t="s">
        <v>104</v>
      </c>
      <c r="N8" s="3" t="s">
        <v>103</v>
      </c>
      <c r="O8" s="3" t="s">
        <v>108</v>
      </c>
    </row>
    <row r="9" spans="1:17" ht="68" x14ac:dyDescent="0.2">
      <c r="A9" s="17">
        <v>8</v>
      </c>
      <c r="B9" s="3" t="s">
        <v>100</v>
      </c>
      <c r="C9" s="3" t="s">
        <v>11</v>
      </c>
      <c r="D9" s="3" t="s">
        <v>101</v>
      </c>
      <c r="E9" s="3" t="s">
        <v>102</v>
      </c>
      <c r="F9" s="3" t="s">
        <v>76</v>
      </c>
      <c r="G9" s="3" t="s">
        <v>105</v>
      </c>
      <c r="H9" s="3" t="s">
        <v>65</v>
      </c>
      <c r="J9" s="3" t="s">
        <v>118</v>
      </c>
      <c r="K9" s="3" t="s">
        <v>104</v>
      </c>
      <c r="N9" s="3" t="s">
        <v>103</v>
      </c>
      <c r="O9" s="3" t="s">
        <v>108</v>
      </c>
    </row>
    <row r="10" spans="1:17" ht="51" x14ac:dyDescent="0.2">
      <c r="A10" s="17">
        <v>9</v>
      </c>
      <c r="B10" s="3" t="s">
        <v>109</v>
      </c>
      <c r="C10" s="3" t="s">
        <v>112</v>
      </c>
      <c r="D10" s="3" t="s">
        <v>110</v>
      </c>
      <c r="E10" s="3" t="s">
        <v>111</v>
      </c>
      <c r="F10" s="3" t="s">
        <v>11</v>
      </c>
      <c r="J10" s="3" t="s">
        <v>117</v>
      </c>
      <c r="K10" s="3" t="s">
        <v>115</v>
      </c>
      <c r="O10" s="3" t="s">
        <v>113</v>
      </c>
    </row>
  </sheetData>
  <autoFilter ref="A1:Q7" xr:uid="{B95C58C0-98EE-144F-8F48-70B6A475C63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1"/>
  <sheetViews>
    <sheetView zoomScale="130" zoomScaleNormal="130" workbookViewId="0">
      <selection activeCell="A20" sqref="A20"/>
    </sheetView>
  </sheetViews>
  <sheetFormatPr baseColWidth="10" defaultRowHeight="16" x14ac:dyDescent="0.2"/>
  <cols>
    <col min="2" max="2" width="28.33203125" style="2" customWidth="1"/>
    <col min="3" max="3" width="47.1640625" style="2" customWidth="1"/>
    <col min="6" max="6" width="28.33203125" style="2" customWidth="1"/>
    <col min="7" max="7" width="47.1640625" style="2" customWidth="1"/>
  </cols>
  <sheetData>
    <row r="1" spans="2:7" ht="21" x14ac:dyDescent="0.2">
      <c r="B1" s="5" t="s">
        <v>81</v>
      </c>
      <c r="F1" s="5" t="s">
        <v>80</v>
      </c>
    </row>
    <row r="2" spans="2:7" x14ac:dyDescent="0.2">
      <c r="B2" s="6"/>
      <c r="F2" s="6"/>
    </row>
    <row r="3" spans="2:7" x14ac:dyDescent="0.2">
      <c r="F3" s="1"/>
      <c r="G3" s="3"/>
    </row>
    <row r="4" spans="2:7" ht="17" x14ac:dyDescent="0.2">
      <c r="B4" s="7" t="s">
        <v>85</v>
      </c>
      <c r="C4" s="3" t="s">
        <v>26</v>
      </c>
      <c r="F4" s="7" t="s">
        <v>84</v>
      </c>
      <c r="G4" s="3" t="s">
        <v>54</v>
      </c>
    </row>
    <row r="5" spans="2:7" ht="17" thickBot="1" x14ac:dyDescent="0.25">
      <c r="B5" s="6"/>
      <c r="F5" s="6"/>
    </row>
    <row r="6" spans="2:7" ht="18" thickTop="1" x14ac:dyDescent="0.2">
      <c r="B6" s="8" t="s">
        <v>51</v>
      </c>
      <c r="C6" s="9" t="str">
        <f>VLOOKUP(C4,Handelingsframe!B2:O9882,1,FALSE)</f>
        <v>&lt;&lt;bekendmaken van een beschikking&gt;&gt;</v>
      </c>
      <c r="F6" s="8" t="s">
        <v>68</v>
      </c>
      <c r="G6" s="9" t="e">
        <f>VLOOKUP(G4,Handelingsframe!#REF!,1,FALSE)</f>
        <v>#REF!</v>
      </c>
    </row>
    <row r="7" spans="2:7" ht="17" x14ac:dyDescent="0.2">
      <c r="B7" s="10" t="s">
        <v>0</v>
      </c>
      <c r="C7" s="11" t="str">
        <f>IF((VLOOKUP(C4,Handelingsframe!B2:O9882,2,FALSE))="","",VLOOKUP(C4,Handelingsframe!B2:O9882,2,FALSE))</f>
        <v>[bestuursorgaan]</v>
      </c>
      <c r="F7" s="10" t="s">
        <v>69</v>
      </c>
      <c r="G7" s="11" t="e">
        <f>IF((VLOOKUP(G4,Handelingsframe!#REF!,2,FALSE))="","",VLOOKUP(G4,Handelingsframe!#REF!,2,FALSE))</f>
        <v>#REF!</v>
      </c>
    </row>
    <row r="8" spans="2:7" ht="17" x14ac:dyDescent="0.2">
      <c r="B8" s="10" t="s">
        <v>1</v>
      </c>
      <c r="C8" s="11" t="str">
        <f>IF((VLOOKUP(C4,Handelingsframe!B2:O9882,3,FALSE))="","",VLOOKUP(C4,Handelingsframe!B2:O9882,3,FALSE))</f>
        <v>[bekendmaken]</v>
      </c>
      <c r="F8" s="10" t="s">
        <v>56</v>
      </c>
      <c r="G8" s="11" t="e">
        <f>IF((VLOOKUP(G4,Handelingsframe!#REF!,3,FALSE))="","",VLOOKUP(G4,Handelingsframe!#REF!,3,FALSE))</f>
        <v>#REF!</v>
      </c>
    </row>
    <row r="9" spans="2:7" ht="17" x14ac:dyDescent="0.2">
      <c r="B9" s="10" t="s">
        <v>2</v>
      </c>
      <c r="C9" s="11" t="str">
        <f>IF((VLOOKUP(C4,Handelingsframe!B2:O9882,4,FALSE))="","",VLOOKUP(C4,Handelingsframe!B2:O9882,4,FALSE))</f>
        <v>[besluit]</v>
      </c>
      <c r="F9" s="10" t="s">
        <v>57</v>
      </c>
      <c r="G9" s="11" t="e">
        <f>IF((VLOOKUP(G4,Handelingsframe!#REF!,4,FALSE))="","",VLOOKUP(G4,Handelingsframe!#REF!,4,FALSE))</f>
        <v>#REF!</v>
      </c>
    </row>
    <row r="10" spans="2:7" ht="17" x14ac:dyDescent="0.2">
      <c r="B10" s="10" t="s">
        <v>3</v>
      </c>
      <c r="C10" s="11" t="str">
        <f>IF((VLOOKUP(C4,Handelingsframe!B2:O9882,5,FALSE))="","",VLOOKUP(C4,Handelingsframe!B2:O9882,5,FALSE))</f>
        <v>[belanghebbende(n)]</v>
      </c>
      <c r="F10" s="10" t="s">
        <v>70</v>
      </c>
      <c r="G10" s="11" t="e">
        <f>IF((VLOOKUP(G4,Handelingsframe!#REF!,5,FALSE))="","",VLOOKUP(G4,Handelingsframe!#REF!,5,FALSE))</f>
        <v>#REF!</v>
      </c>
    </row>
    <row r="11" spans="2:7" ht="323" x14ac:dyDescent="0.2">
      <c r="B11" s="10" t="s">
        <v>4</v>
      </c>
      <c r="C11" s="11" t="str">
        <f>IF((VLOOKUP(C4,Handelingsframe!B2:O9882,6,FALSE))="","",VLOOKUP(C4,Handelingsframe!B2:O9882,6,FALSE))</f>
        <v>[besluit]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v>
      </c>
      <c r="F11" s="10" t="s">
        <v>30</v>
      </c>
      <c r="G11" s="11" t="e">
        <f>IF((VLOOKUP(G4,Handelingsframe!#REF!,6,FALSE))="","",VLOOKUP(G4,Handelingsframe!#REF!,6,FALSE))</f>
        <v>#REF!</v>
      </c>
    </row>
    <row r="12" spans="2:7" ht="17" x14ac:dyDescent="0.2">
      <c r="B12" s="10" t="s">
        <v>5</v>
      </c>
      <c r="C12" s="11" t="str">
        <f>IF((VLOOKUP(C4,Handelingsframe!B2:O9882,7,FALSE))="","",VLOOKUP(C4,Handelingsframe!B2:O9882,7,FALSE))</f>
        <v>[besluit treedt in werking]</v>
      </c>
      <c r="F12" s="10" t="s">
        <v>31</v>
      </c>
      <c r="G12" s="11" t="e">
        <f>IF((VLOOKUP(G4,Handelingsframe!#REF!,7,FALSE))="","",VLOOKUP(G4,Handelingsframe!#REF!,7,FALSE))</f>
        <v>#REF!</v>
      </c>
    </row>
    <row r="13" spans="2:7" ht="137" thickBot="1" x14ac:dyDescent="0.25">
      <c r="B13" s="12" t="s">
        <v>6</v>
      </c>
      <c r="C13" s="13" t="str">
        <f>IF((VLOOKUP(C4,Handelingsframe!B2:O9882,8,FALSE))="","",VLOOKUP(C4,Handelingsframe!B2:O9882,8,FALSE))</f>
        <v>[aanvraag];
&lt;schriftelijk indienen aanvraag&gt;;
&lt;aanvraag indienen bij bevoegd bestuursorgaan&gt;;
&lt;aanvraag ondertekenen&gt;;
&lt;verschaffen gegevens nodig om besluit te nemen&gt;;
&lt;vergaren nodige kennis&gt;;
&lt;besluit berust op deugdelijke motivering&gt;;
&lt;beschikking geven binnen termijn&gt;</v>
      </c>
      <c r="F13" s="12" t="s">
        <v>32</v>
      </c>
      <c r="G13" s="13" t="e">
        <f>IF((VLOOKUP(G4,Handelingsframe!#REF!,8,FALSE))="","",VLOOKUP(G4,Handelingsframe!#REF!,8,FALSE))</f>
        <v>#REF!</v>
      </c>
    </row>
    <row r="14" spans="2:7" ht="18" thickTop="1" x14ac:dyDescent="0.2">
      <c r="B14" s="14" t="s">
        <v>49</v>
      </c>
      <c r="C14" s="15"/>
      <c r="F14" s="14" t="s">
        <v>55</v>
      </c>
      <c r="G14" s="15"/>
    </row>
    <row r="15" spans="2:7" ht="17" x14ac:dyDescent="0.2">
      <c r="B15" s="22" t="s">
        <v>78</v>
      </c>
      <c r="C15" s="16" t="str">
        <f>IF((VLOOKUP(C4,Handelingsframe!B2:O9882,9,FALSE))="","",VLOOKUP(C4,Handelingsframe!B2:O9882,9,FALSE))</f>
        <v>handelingsframe.Awb.3.40</v>
      </c>
      <c r="F15" s="22" t="s">
        <v>71</v>
      </c>
      <c r="G15" s="16" t="e">
        <f>IF((VLOOKUP(G4,Handelingsframe!#REF!,9,FALSE))="","",VLOOKUP(G4,Handelingsframe!#REF!,9,FALSE))</f>
        <v>#REF!</v>
      </c>
    </row>
    <row r="16" spans="2:7" ht="17" x14ac:dyDescent="0.2">
      <c r="B16" s="22" t="s">
        <v>77</v>
      </c>
      <c r="C16" s="16" t="str">
        <f>IF((VLOOKUP(C4,Handelingsframe!B2:O9882,10,FALSE))="","",VLOOKUP(C4,Handelingsframe!B2:O9882,10,FALSE))</f>
        <v>art. 3:40 Awb</v>
      </c>
      <c r="F16" s="22" t="s">
        <v>82</v>
      </c>
      <c r="G16" s="16" t="e">
        <f>IF((VLOOKUP(G4,Handelingsframe!#REF!,10,FALSE))="","",VLOOKUP(G4,Handelingsframe!#REF!,10,FALSE))</f>
        <v>#REF!</v>
      </c>
    </row>
    <row r="17" spans="2:7" ht="17" x14ac:dyDescent="0.2">
      <c r="B17" s="22" t="s">
        <v>7</v>
      </c>
      <c r="C17" s="16" t="str">
        <f>IF((VLOOKUP(C4,Handelingsframe!B2:O9882,11,FALSE))="","",VLOOKUP(C4,Handelingsframe!B2:O9882,11,FALSE))</f>
        <v>2-[19940101]-[jjjjmmdd]</v>
      </c>
      <c r="F17" s="22" t="s">
        <v>36</v>
      </c>
      <c r="G17" s="16" t="e">
        <f>IF((VLOOKUP(G4,Handelingsframe!#REF!,11,FALSE))="","",VLOOKUP(G4,Handelingsframe!#REF!,11,FALSE))</f>
        <v>#REF!</v>
      </c>
    </row>
    <row r="18" spans="2:7" ht="34" x14ac:dyDescent="0.2">
      <c r="B18" s="22" t="s">
        <v>79</v>
      </c>
      <c r="C18" s="16" t="str">
        <f>IF((VLOOKUP(C4,Handelingsframe!B2:O9882,12,FALSE))="","",VLOOKUP(C4,Handelingsframe!B2:O9882,12,FALSE))</f>
        <v>jci1.3:c:BWBR0005537&amp;hoofdstuk=3&amp;afdeling=3.6&amp;artikel=3:40&amp;z=2017-04-01&amp;g=2017-04-01</v>
      </c>
      <c r="F18" s="22" t="s">
        <v>37</v>
      </c>
      <c r="G18" s="16" t="e">
        <f>IF((VLOOKUP(G4,Handelingsframe!#REF!,12,FALSE))="","",VLOOKUP(G4,Handelingsframe!#REF!,12,FALSE))</f>
        <v>#REF!</v>
      </c>
    </row>
    <row r="19" spans="2:7" ht="34" x14ac:dyDescent="0.2">
      <c r="B19" s="22" t="s">
        <v>9</v>
      </c>
      <c r="C19" s="16" t="str">
        <f>IF((VLOOKUP(C4,Handelingsframe!B2:O9882,13,FALSE))="","",VLOOKUP(C4,Handelingsframe!B2:O9882,13,FALSE))</f>
        <v>{Een besluit treedt niet in werking voordat het is bekendgemaakt.}</v>
      </c>
      <c r="F19" s="22" t="s">
        <v>38</v>
      </c>
      <c r="G19" s="16" t="e">
        <f>IF((VLOOKUP(G4,Handelingsframe!#REF!,13,FALSE))="","",VLOOKUP(G4,Handelingsframe!#REF!,13,FALSE))</f>
        <v>#REF!</v>
      </c>
    </row>
    <row r="20" spans="2:7" ht="238" x14ac:dyDescent="0.2">
      <c r="B20" s="22" t="s">
        <v>10</v>
      </c>
      <c r="C20" s="16" t="str">
        <f>IF((VLOOKUP(C4,Handelingsframe!B2:O9882,14,FALSE))="","",VLOOKUP(C4,Handelingsframe!B2:O9882,14,FALSE))</f>
        <v>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v>
      </c>
      <c r="F20" s="22" t="s">
        <v>39</v>
      </c>
      <c r="G20" s="16" t="e">
        <f>IF((VLOOKUP(G4,Handelingsframe!#REF!,14,FALSE))="","",VLOOKUP(G4,Handelingsframe!#REF!,14,FALSE))</f>
        <v>#REF!</v>
      </c>
    </row>
    <row r="21" spans="2:7" x14ac:dyDescent="0.2">
      <c r="B21" s="6"/>
      <c r="F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Handelingsframe</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Özdemir, Ali</cp:lastModifiedBy>
  <dcterms:created xsi:type="dcterms:W3CDTF">2017-09-18T14:40:14Z</dcterms:created>
  <dcterms:modified xsi:type="dcterms:W3CDTF">2019-04-18T08:28:20Z</dcterms:modified>
</cp:coreProperties>
</file>