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309"/>
  <workbookPr/>
  <mc:AlternateContent xmlns:mc="http://schemas.openxmlformats.org/markup-compatibility/2006">
    <mc:Choice Requires="x15">
      <x15ac:absPath xmlns:x15ac="http://schemas.microsoft.com/office/spreadsheetml/2010/11/ac" url="/Users/ali/Documents/Projecten/ICTU/GitHub/discipl-law-reg/tool/excels/"/>
    </mc:Choice>
  </mc:AlternateContent>
  <xr:revisionPtr revIDLastSave="0" documentId="13_ncr:1_{2294B33F-0335-C74E-86A6-FDDA32667F10}" xr6:coauthVersionLast="43" xr6:coauthVersionMax="43" xr10:uidLastSave="{00000000-0000-0000-0000-000000000000}"/>
  <bookViews>
    <workbookView xWindow="0" yWindow="460" windowWidth="28800" windowHeight="16660" tabRatio="500" xr2:uid="{00000000-000D-0000-FFFF-FFFF00000000}"/>
  </bookViews>
  <sheets>
    <sheet name="Handelingsframe" sheetId="1" r:id="rId1"/>
    <sheet name="tabelgenerator" sheetId="2" r:id="rId2"/>
  </sheets>
  <definedNames>
    <definedName name="_xlnm._FilterDatabase" localSheetId="0" hidden="1">Handelingsframe!$A$1:$N$7</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20" i="2" l="1"/>
  <c r="G11" i="2" l="1"/>
  <c r="G20" i="2" l="1"/>
  <c r="G19" i="2"/>
  <c r="G18" i="2"/>
  <c r="G17" i="2"/>
  <c r="G16" i="2"/>
  <c r="G15" i="2"/>
  <c r="G12" i="2"/>
  <c r="G13" i="2"/>
  <c r="G10" i="2"/>
  <c r="G9" i="2"/>
  <c r="G8" i="2"/>
  <c r="G7" i="2"/>
  <c r="G6" i="2"/>
  <c r="C19" i="2" l="1"/>
  <c r="C18" i="2"/>
  <c r="C17" i="2"/>
  <c r="C16" i="2"/>
  <c r="C15" i="2"/>
  <c r="C13" i="2"/>
  <c r="C12" i="2"/>
  <c r="C11" i="2"/>
  <c r="C10" i="2"/>
  <c r="C9" i="2"/>
  <c r="C8" i="2"/>
  <c r="C7" i="2"/>
  <c r="C6" i="2"/>
</calcChain>
</file>

<file path=xl/sharedStrings.xml><?xml version="1.0" encoding="utf-8"?>
<sst xmlns="http://schemas.openxmlformats.org/spreadsheetml/2006/main" count="151" uniqueCount="118">
  <si>
    <t>actor</t>
  </si>
  <si>
    <t>handeling</t>
  </si>
  <si>
    <t>object</t>
  </si>
  <si>
    <t>ontvanger</t>
  </si>
  <si>
    <t>voorwaarden</t>
  </si>
  <si>
    <t>resultaat creëren</t>
  </si>
  <si>
    <t>resultaat termineren</t>
  </si>
  <si>
    <t>versie (nr-vanaf-tot)</t>
  </si>
  <si>
    <t>brontekst</t>
  </si>
  <si>
    <t>toelichting</t>
  </si>
  <si>
    <t>[bestuursorgaan]</t>
  </si>
  <si>
    <t>[bekendmaken]</t>
  </si>
  <si>
    <t>[belanghebbende]</t>
  </si>
  <si>
    <t>2-[19940101]-[jjjjmmdd]</t>
  </si>
  <si>
    <t>jci1.3:c:BWBR0005537&amp;hoofdstuk=3&amp;afdeling=3.6&amp;artikel=3:40&amp;z=2017-04-01&amp;g=2017-04-01</t>
  </si>
  <si>
    <t>{Een besluit treedt niet in werking voordat het is bekendgemaakt.}</t>
  </si>
  <si>
    <t>-</t>
  </si>
  <si>
    <t>2-[19980101]-[jjjjmmdd]</t>
  </si>
  <si>
    <t>jci1.3:c:BWBR0005537&amp;hoofdstuk=1&amp;titeldeel=1.1&amp;artikel=1:3&amp;lid=3&amp;z=2017-03-01&amp;g=2017-03-01</t>
  </si>
  <si>
    <t>&lt;&lt;besluiten de aanvraag niet te behandelen&gt;&gt;</t>
  </si>
  <si>
    <t>[besluiten niet te behandelen]</t>
  </si>
  <si>
    <t>[aanvraag]</t>
  </si>
  <si>
    <t>[aanvrager]</t>
  </si>
  <si>
    <t>3-[20040701]-[jjjjmmdd]</t>
  </si>
  <si>
    <t>jci1.3:c:BWBR0005537&amp;hoofdstuk=4&amp;titeldeel=4.1&amp;afdeling=4.1.1&amp;artikel=4:5&amp;z=2017-03-10&amp;g=2017-03-10</t>
  </si>
  <si>
    <t>&lt;&lt;bekendmaken van een beschikking&gt;&gt;</t>
  </si>
  <si>
    <t>[besluit treedt in werking]</t>
  </si>
  <si>
    <t>&lt;&lt;indienen verzoek een besluit te nemen&gt;&gt;</t>
  </si>
  <si>
    <t>precondition</t>
  </si>
  <si>
    <t>creative postcondition</t>
  </si>
  <si>
    <t>terminative postcondition</t>
  </si>
  <si>
    <t>version (nr-from-until)</t>
  </si>
  <si>
    <t>metalex/juriconnect reference</t>
  </si>
  <si>
    <t>source text</t>
  </si>
  <si>
    <t>explanatory note</t>
  </si>
  <si>
    <t>&lt;&lt;vaststellen formulier voor het indienen van aanvragen&gt;&gt;</t>
  </si>
  <si>
    <t>jci1.3:c:BWBR0005537&amp;hoofdstuk=4&amp;titeldeel=4.1&amp;afdeling=4.1.1&amp;artikel=4:4&amp;z=2017-03-01&amp;g=2017-03-01</t>
  </si>
  <si>
    <t>{Het bestuursorgaan dat bevoegd is op de aanvraag te beslissen, kan voor het indienen van aanvragen en het verstrekken van gegevens een formulier vaststellen, voor zover daarin niet is voorzien bij wettelijk voorschrift.}</t>
  </si>
  <si>
    <t>&lt;&lt;vaststellen formulier voor verstrekken van gegevens&gt;&gt;</t>
  </si>
  <si>
    <t>[bestuursorgaan is bevoegd op de aanvraag te beslissen]
EN
NIET [formulier is bij wettelijk voorschrift voorzien]</t>
  </si>
  <si>
    <t>art. 3:40 Awb</t>
  </si>
  <si>
    <t>art. 1:3 lid 3 Awb</t>
  </si>
  <si>
    <t>art. 4:5 Awb</t>
  </si>
  <si>
    <t>art. 4:4 Awb</t>
  </si>
  <si>
    <t>Bronverwijzingen</t>
  </si>
  <si>
    <t>belanghebbende</t>
  </si>
  <si>
    <t>Handelingsframe</t>
  </si>
  <si>
    <t>NIET [bij wettelijk voorschrift is anders bepaald]</t>
  </si>
  <si>
    <t>[aanvraag];
&lt;schriftelijk indienen aanvraag&gt;;
&lt;aanvraag indienen bij bevoegd bestuursorgaan&gt;;
&lt;aanvraag ondertekenen&gt;;
&lt;verschaffen gegevens nodig om besluit te nemen&gt;;
&lt;vergaren nodige kennis&gt;;
&lt;besluit berust op deugdelijke motivering&gt;;
&lt;beschikking geven binnen termijn&gt;</t>
  </si>
  <si>
    <t>&lt;&lt;file request to take a decision&gt;&gt;</t>
  </si>
  <si>
    <t>References</t>
  </si>
  <si>
    <t>action type</t>
  </si>
  <si>
    <t>object type</t>
  </si>
  <si>
    <t>[aanvraag];
&lt;schriftelijk indienen aanvraag&gt;;
&lt;aanvraag indienen bij bevoegd bestuursorgaan&gt;;
&lt;aanvraag ondertekenen en naam aanvrager, adres, dagtekening en aanduiding doen bevatten&gt;;
&lt;verschaffen gegevens nodig om besluit te nemen&gt;;
&lt;vergaren nodige kennis&gt;;
&lt;besluit berust op deugdelijke motivering&gt;;
&lt;beschikking geven binnen termijn&gt;</t>
  </si>
  <si>
    <t>[formulier voor het indienen van aanvragen]</t>
  </si>
  <si>
    <t>[formulier voor het verstrekken van gegevens]</t>
  </si>
  <si>
    <t>[indienen]</t>
  </si>
  <si>
    <t>[vaststellen]</t>
  </si>
  <si>
    <t>[formulier]</t>
  </si>
  <si>
    <t>[verzoek een besluit te nemen]</t>
  </si>
  <si>
    <t>[besluit]</t>
  </si>
  <si>
    <t>[besluit tot niet in behandeling nemen aanvraag]</t>
  </si>
  <si>
    <t>Heeft het expliciet beschrijven van deze handeling een functie? (Zo ja, welke?)</t>
  </si>
  <si>
    <t>act type frame</t>
  </si>
  <si>
    <t>actor type (active agent)</t>
  </si>
  <si>
    <t>recipient type (passive agent)</t>
  </si>
  <si>
    <t>code act type frame</t>
  </si>
  <si>
    <t>{Het bestuursorgaan kan besluiten de aanvraag niet te behandelen, indien:
a. de aanvrager niet heeft voldaan aan enig wettelijk voorschrift voor het in behandeling nemen van de aanvraag, of
b. de aanvraag geheel of gedeeltelijk is geweigerd op grond van artikel 2:15, of
c. de verstrekte gegevens en bescheiden onvoldoende zijn voor de beoordeling van de aanvraag of voor de voorbereiding van de beschikking,
mits de aanvrager de gelegenheid heeft gehad de aanvraag binnen een door het bestuursorgaan gestelde termijn aan te vullen.
(...)
4 Een besluit om de aanvraag niet te behandelen wordt aan de aanvrager bekendgemaakt binnen vier weken nadat de aanvraag is aangevuld of nadat de daarvoor gestelde termijn ongebruikt is verstreken.}</t>
  </si>
  <si>
    <t>[belanghebbende(n)]</t>
  </si>
  <si>
    <t>juridische verwijzing</t>
  </si>
  <si>
    <t>normatieve relatie</t>
  </si>
  <si>
    <t>juriconnect verwijzing</t>
  </si>
  <si>
    <t>Table generator act</t>
  </si>
  <si>
    <t>Tabelgenerator handeling</t>
  </si>
  <si>
    <t>reference to source</t>
  </si>
  <si>
    <t>tags</t>
  </si>
  <si>
    <t>type "&lt;&lt;name act frame&gt;&gt;"</t>
  </si>
  <si>
    <t>type "&lt;&lt;handelingsframe&gt;&gt;"</t>
  </si>
  <si>
    <t>{Onder aanvraag wordt verstaan: een verzoek van een belanghebbende, een besluit te nemen.}</t>
  </si>
  <si>
    <t>De ontvanger [bestuursorgaan] kan worden afgeleid van de definitie van ‘besluit’ in artikel 1:3 lid 1 Awb.
Wanneer het bij wet anders bepaald is, kunnen uitzonderingen worden gemaakt op de verplichting om de aanvraag schriftelijk in te dienen bij een bestuursorgaan dat bevoegd is op de aanvraag te beslissen. Als zo'n uitzondering wordt gemaakt, leidt de handeling tot een ander resultaat:
- de verplichtingen &lt;schriftelijk indienen aanvraag&gt; en &lt;aanvraag indienen bij bevoegd bestuursorgaan&gt; worden niet gecreëerd;
- waarschijnlijk komen daarvoor in de plaats andere verplichtingen, zoals de verplichting om de aanvraag ergens anders in te dienen, op een nader te omschrijven wijze.
Als een handeling leidt tot een ander resultaat, wordt een nieuw handelingsframe gemaakt om het functioneel perspectief van de interpretatie te behouden.</t>
  </si>
  <si>
    <t>Hoe omgaan met voorwaarde [besluit om de aanvraag niet te behandelen wordt aan de aanvrager bekendgemaakt binnen vier weken nadat de aanvraag is aangevuld of nadat de daarvoor gestelde termijn ongebruikt is verstreken]?
Het besluit is nog niet bekendgemaakt op het moment dat het wordt genomen. Kan dat dan wel als voorwaarde voor het nemen van een besluit worden gesteld?
(Ik zou zeggen dat dat wel kan. Bij het nemen van het besluit wordt ervan uitgegaan dat het besluit binnen de termijn wordt bekendgemaakt. Als later blijkt dat dat toch niet is gebeurd, kunnen belanghebbenden immuniteit tegen het besluit claimen.)
Het niet hebben voldaan aan enig wettelijk voorschrift is veranderd in: NIET [voldaan aan alle wettelijke voorschriften].
Verstrekte gegevens zijn onvoldoende is veranderd in: NIET [gegevens zijn voldoende].</t>
  </si>
  <si>
    <t>{Het maken van bezwaar geschiedt door het indienen van een bezwaarschrift bij het bestuursorgaan dat het besluit heeft genomen.}</t>
  </si>
  <si>
    <t>&lt;&lt;indienen bezwaarschrift&gt;&gt;</t>
  </si>
  <si>
    <t>[bezwaarschrift]</t>
  </si>
  <si>
    <t>[besluit]
EN
(
[toezending besluit aan aanvrager]
OF
[toezending besluit aan meer belanghebbenden]
OF
[uitreiking besluit aan aanvrager]
OF
[uitreiking besluit aan meer belanghebbenden]
)
OF
(
NIET [bekendmaking van het besluit kan geschieden door uitreiking of toezending]
EN
[bekendmaking van het besluit op een andere geschikte wijze]
)</t>
  </si>
  <si>
    <t>Artikel 3.40 Awb impliceert dat het bestuursorgaan dat bevoegd is een besluit te nemen, ook bevoegd is het besluit bekend maken. Ook al staat dat er niet expliciet, dat is de interpretatie die hier gekozen is.
Het kan natuurlijk altijd dat er regels zijn die andere(n) (bestuursorga(a)n(en)) toestaan om een besluit bekend te maken, of regels die de bevoegdheid om besluiten bekend te maken beperken. Die regels hebben we nog niet gevonden.
Artikel 3.41 Awb gaat over de wijze waarop het bekendmaken gebeurt. Die regels zijn verwerkt ijn de preconditie.</t>
  </si>
  <si>
    <t>[beslissing treft de belanghebbende los van het voor te bereiden besluit rechtstreeks in zijn belang]</t>
  </si>
  <si>
    <t>[aanvraag is geheel of gedeeltelijk geweigerd op grond van artikel 2:15 Awb]</t>
  </si>
  <si>
    <t xml:space="preserve">&lt;&lt;herroepen bestreden besluit&gt;&gt;
</t>
  </si>
  <si>
    <t>[besluit tot herroepen bestreden besluit]</t>
  </si>
  <si>
    <t>[herroepen]</t>
  </si>
  <si>
    <t>&lt;&lt;nemen nieuw besluit na herroepen bestreden besluit&gt;&gt;</t>
  </si>
  <si>
    <t>[nemen]</t>
  </si>
  <si>
    <t>[nieuw besluit na herroepen bestreden besluit]</t>
  </si>
  <si>
    <t>{Voor zover de heroverweging daartoe aanleiding geeft, herroept het bestuursorgaan het bestreden besluit en neemt het voor zover nodig in de plaats daarvan een nieuw besluit.}</t>
  </si>
  <si>
    <t>art. 7:11 lid 2 Awb</t>
  </si>
  <si>
    <t>[voor zover de heroverweging aanleiding geeft]</t>
  </si>
  <si>
    <t>[bestreden besluit]</t>
  </si>
  <si>
    <t>[bezwaarschrift]; [bestreden besluit]</t>
  </si>
  <si>
    <t>Modelleren besluiten op bezwaarschrift nog eens goed bekijken. Welke besluiten worden er genomen (niet-ontvankelijk, …?), wat gebeurt er (besluiten op bezwaarschrift of herroepen bestreden besluit?)</t>
  </si>
  <si>
    <t>&lt;&lt;instellen van beroep bij een bestuursrechter&gt;&gt;</t>
  </si>
  <si>
    <t>[instellen]</t>
  </si>
  <si>
    <t>[beroep]</t>
  </si>
  <si>
    <t>???</t>
  </si>
  <si>
    <t>Aparte handelingen voor instellen beroep door bestuursorgaan of andere belanghebbenden?</t>
  </si>
  <si>
    <t>art. 6:4 lid 1 Awb</t>
  </si>
  <si>
    <t>art. 6:4 lid 3 Awb</t>
  </si>
  <si>
    <t>act</t>
  </si>
  <si>
    <t>action</t>
  </si>
  <si>
    <t>interested-party</t>
  </si>
  <si>
    <t>preconditions</t>
  </si>
  <si>
    <t>create</t>
  </si>
  <si>
    <t>terminate</t>
  </si>
  <si>
    <t>reference</t>
  </si>
  <si>
    <t>sourcetext</t>
  </si>
  <si>
    <t>explanation</t>
  </si>
  <si>
    <t>version</t>
  </si>
  <si>
    <t>juriconnect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</si>
</sst>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2"/>
      <color theme="1"/>
      <name val="Calibri"/>
      <family val="2"/>
      <scheme val="minor"/>
    </font>
    <font>
      <b/>
      <sz val="12"/>
      <color theme="1"/>
      <name val="Calibri"/>
      <family val="2"/>
      <scheme val="minor"/>
    </font>
    <font>
      <sz val="12"/>
      <color rgb="FF000000"/>
      <name val="Calibri"/>
      <family val="2"/>
      <scheme val="minor"/>
    </font>
    <font>
      <sz val="16"/>
      <color rgb="FF000000"/>
      <name val="Calibri Light"/>
      <family val="2"/>
    </font>
    <font>
      <sz val="12"/>
      <color theme="1"/>
      <name val="Calibri"/>
      <family val="2"/>
    </font>
    <font>
      <b/>
      <sz val="12"/>
      <color theme="1"/>
      <name val="Calibri"/>
      <family val="2"/>
    </font>
    <font>
      <i/>
      <sz val="12"/>
      <color theme="1"/>
      <name val="Calibri"/>
      <family val="2"/>
    </font>
    <font>
      <u/>
      <sz val="12"/>
      <color theme="10"/>
      <name val="Calibri"/>
      <family val="2"/>
      <scheme val="minor"/>
    </font>
    <font>
      <u/>
      <sz val="12"/>
      <color theme="11"/>
      <name val="Calibri"/>
      <family val="2"/>
      <scheme val="minor"/>
    </font>
  </fonts>
  <fills count="2">
    <fill>
      <patternFill patternType="none"/>
    </fill>
    <fill>
      <patternFill patternType="gray125"/>
    </fill>
  </fills>
  <borders count="8">
    <border>
      <left/>
      <right/>
      <top/>
      <bottom/>
      <diagonal/>
    </border>
    <border>
      <left style="double">
        <color auto="1"/>
      </left>
      <right style="thin">
        <color auto="1"/>
      </right>
      <top style="double">
        <color auto="1"/>
      </top>
      <bottom style="thin">
        <color auto="1"/>
      </bottom>
      <diagonal/>
    </border>
    <border>
      <left style="thin">
        <color auto="1"/>
      </left>
      <right style="double">
        <color auto="1"/>
      </right>
      <top style="double">
        <color auto="1"/>
      </top>
      <bottom style="thin">
        <color auto="1"/>
      </bottom>
      <diagonal/>
    </border>
    <border>
      <left style="double">
        <color auto="1"/>
      </left>
      <right style="thin">
        <color auto="1"/>
      </right>
      <top style="thin">
        <color auto="1"/>
      </top>
      <bottom style="thin">
        <color auto="1"/>
      </bottom>
      <diagonal/>
    </border>
    <border>
      <left style="thin">
        <color auto="1"/>
      </left>
      <right style="double">
        <color auto="1"/>
      </right>
      <top style="thin">
        <color auto="1"/>
      </top>
      <bottom style="thin">
        <color auto="1"/>
      </bottom>
      <diagonal/>
    </border>
    <border>
      <left style="double">
        <color auto="1"/>
      </left>
      <right style="thin">
        <color auto="1"/>
      </right>
      <top style="thin">
        <color auto="1"/>
      </top>
      <bottom style="double">
        <color auto="1"/>
      </bottom>
      <diagonal/>
    </border>
    <border>
      <left style="thin">
        <color auto="1"/>
      </left>
      <right style="double">
        <color auto="1"/>
      </right>
      <top style="thin">
        <color auto="1"/>
      </top>
      <bottom style="double">
        <color auto="1"/>
      </bottom>
      <diagonal/>
    </border>
    <border>
      <left style="thin">
        <color auto="1"/>
      </left>
      <right style="thin">
        <color auto="1"/>
      </right>
      <top style="thin">
        <color auto="1"/>
      </top>
      <bottom style="thin">
        <color auto="1"/>
      </bottom>
      <diagonal/>
    </border>
  </borders>
  <cellStyleXfs count="29">
    <xf numFmtId="0" fontId="0" fillId="0"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cellStyleXfs>
  <cellXfs count="21">
    <xf numFmtId="0" fontId="0" fillId="0" borderId="0" xfId="0"/>
    <xf numFmtId="0" fontId="1" fillId="0" borderId="0" xfId="0" applyFont="1" applyAlignment="1">
      <alignment vertical="top"/>
    </xf>
    <xf numFmtId="0" fontId="0" fillId="0" borderId="0" xfId="0" applyAlignment="1">
      <alignment vertical="top"/>
    </xf>
    <xf numFmtId="0" fontId="0" fillId="0" borderId="0" xfId="0" applyAlignment="1">
      <alignment vertical="top" wrapText="1"/>
    </xf>
    <xf numFmtId="0" fontId="2" fillId="0" borderId="0" xfId="0" applyFont="1" applyAlignment="1">
      <alignment vertical="top" wrapText="1"/>
    </xf>
    <xf numFmtId="0" fontId="3" fillId="0" borderId="0" xfId="0" applyFont="1" applyAlignment="1">
      <alignment vertical="top"/>
    </xf>
    <xf numFmtId="0" fontId="4" fillId="0" borderId="0" xfId="0" applyFont="1" applyAlignment="1">
      <alignment vertical="top"/>
    </xf>
    <xf numFmtId="0" fontId="5" fillId="0" borderId="0" xfId="0" applyFont="1" applyAlignment="1">
      <alignment vertical="top"/>
    </xf>
    <xf numFmtId="0" fontId="6" fillId="0" borderId="1" xfId="0" applyFont="1" applyBorder="1" applyAlignment="1">
      <alignment vertical="top" wrapText="1"/>
    </xf>
    <xf numFmtId="0" fontId="4" fillId="0" borderId="2" xfId="0" applyFont="1" applyBorder="1" applyAlignment="1">
      <alignment vertical="top" wrapText="1"/>
    </xf>
    <xf numFmtId="0" fontId="6" fillId="0" borderId="3" xfId="0" applyFont="1" applyBorder="1" applyAlignment="1">
      <alignment vertical="top" wrapText="1"/>
    </xf>
    <xf numFmtId="0" fontId="4" fillId="0" borderId="4" xfId="0" applyFont="1" applyBorder="1" applyAlignment="1">
      <alignment vertical="top" wrapText="1"/>
    </xf>
    <xf numFmtId="0" fontId="6" fillId="0" borderId="5" xfId="0" applyFont="1" applyBorder="1" applyAlignment="1">
      <alignment vertical="top" wrapText="1"/>
    </xf>
    <xf numFmtId="0" fontId="4" fillId="0" borderId="6" xfId="0" applyFont="1" applyBorder="1" applyAlignment="1">
      <alignment vertical="top" wrapText="1"/>
    </xf>
    <xf numFmtId="0" fontId="5" fillId="0" borderId="0" xfId="0" applyFont="1" applyBorder="1" applyAlignment="1">
      <alignment vertical="top" wrapText="1"/>
    </xf>
    <xf numFmtId="0" fontId="4" fillId="0" borderId="0" xfId="0" applyFont="1" applyBorder="1" applyAlignment="1">
      <alignment vertical="top" wrapText="1"/>
    </xf>
    <xf numFmtId="0" fontId="4" fillId="0" borderId="7" xfId="0" applyFont="1" applyBorder="1" applyAlignment="1">
      <alignment vertical="top" wrapText="1"/>
    </xf>
    <xf numFmtId="0" fontId="1" fillId="0" borderId="0" xfId="0" applyFont="1" applyAlignment="1">
      <alignment vertical="center" wrapText="1"/>
    </xf>
    <xf numFmtId="0" fontId="1" fillId="0" borderId="0" xfId="0" applyFont="1" applyAlignment="1">
      <alignment vertical="center"/>
    </xf>
    <xf numFmtId="0" fontId="0" fillId="0" borderId="0" xfId="0" applyAlignment="1">
      <alignment vertical="center"/>
    </xf>
    <xf numFmtId="0" fontId="6" fillId="0" borderId="7" xfId="0" applyFont="1" applyBorder="1" applyAlignment="1">
      <alignment vertical="top" wrapText="1"/>
    </xf>
  </cellXfs>
  <cellStyles count="29">
    <cellStyle name="Gevolgde hyperlink" xfId="2" builtinId="9" hidden="1"/>
    <cellStyle name="Gevolgde hyperlink" xfId="4" builtinId="9" hidden="1"/>
    <cellStyle name="Gevolgde hyperlink" xfId="6" builtinId="9" hidden="1"/>
    <cellStyle name="Gevolgde hyperlink" xfId="8" builtinId="9" hidden="1"/>
    <cellStyle name="Gevolgde hyperlink" xfId="10" builtinId="9" hidden="1"/>
    <cellStyle name="Gevolgde hyperlink" xfId="12" builtinId="9" hidden="1"/>
    <cellStyle name="Gevolgde hyperlink" xfId="14" builtinId="9" hidden="1"/>
    <cellStyle name="Gevolgde hyperlink" xfId="16" builtinId="9" hidden="1"/>
    <cellStyle name="Gevolgde hyperlink" xfId="18" builtinId="9" hidden="1"/>
    <cellStyle name="Gevolgde hyperlink" xfId="20" builtinId="9" hidden="1"/>
    <cellStyle name="Gevolgde hyperlink" xfId="22" builtinId="9" hidden="1"/>
    <cellStyle name="Gevolgde hyperlink" xfId="24" builtinId="9" hidden="1"/>
    <cellStyle name="Gevolgde hyperlink" xfId="26" builtinId="9" hidden="1"/>
    <cellStyle name="Gevolgde hyperlink" xfId="2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Standaard"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
  <sheetViews>
    <sheetView tabSelected="1" zoomScaleNormal="150" workbookViewId="0">
      <pane ySplit="1" topLeftCell="A2" activePane="bottomLeft" state="frozen"/>
      <selection pane="bottomLeft" activeCell="B2" sqref="B2"/>
    </sheetView>
  </sheetViews>
  <sheetFormatPr baseColWidth="10" defaultRowHeight="16" x14ac:dyDescent="0.2"/>
  <cols>
    <col min="1" max="5" width="20.83203125" style="3" customWidth="1"/>
    <col min="6" max="6" width="25.83203125" style="3" customWidth="1"/>
    <col min="7" max="8" width="50.83203125" style="3" customWidth="1"/>
    <col min="9" max="9" width="22" style="3" customWidth="1"/>
    <col min="10" max="10" width="21.1640625" style="2" customWidth="1"/>
    <col min="11" max="11" width="25.83203125" style="2" customWidth="1"/>
    <col min="12" max="13" width="50.83203125" style="3" customWidth="1"/>
    <col min="14" max="14" width="25.83203125" style="3" customWidth="1"/>
  </cols>
  <sheetData>
    <row r="1" spans="1:14" s="19" customFormat="1" ht="17" x14ac:dyDescent="0.2">
      <c r="A1" s="17" t="s">
        <v>107</v>
      </c>
      <c r="B1" s="17" t="s">
        <v>0</v>
      </c>
      <c r="C1" s="17" t="s">
        <v>108</v>
      </c>
      <c r="D1" s="17" t="s">
        <v>2</v>
      </c>
      <c r="E1" s="17" t="s">
        <v>109</v>
      </c>
      <c r="F1" s="17" t="s">
        <v>110</v>
      </c>
      <c r="G1" s="17" t="s">
        <v>111</v>
      </c>
      <c r="H1" s="17" t="s">
        <v>112</v>
      </c>
      <c r="I1" s="17" t="s">
        <v>113</v>
      </c>
      <c r="J1" s="18" t="s">
        <v>116</v>
      </c>
      <c r="K1" s="18" t="s">
        <v>117</v>
      </c>
      <c r="L1" s="17" t="s">
        <v>114</v>
      </c>
      <c r="M1" s="17" t="s">
        <v>115</v>
      </c>
      <c r="N1" s="17" t="s">
        <v>75</v>
      </c>
    </row>
    <row r="2" spans="1:14" ht="340" x14ac:dyDescent="0.2">
      <c r="A2" s="3" t="s">
        <v>27</v>
      </c>
      <c r="B2" s="3" t="s">
        <v>12</v>
      </c>
      <c r="C2" s="3" t="s">
        <v>56</v>
      </c>
      <c r="D2" s="3" t="s">
        <v>59</v>
      </c>
      <c r="E2" s="3" t="s">
        <v>10</v>
      </c>
      <c r="F2" s="3" t="s">
        <v>47</v>
      </c>
      <c r="G2" s="3" t="s">
        <v>53</v>
      </c>
      <c r="H2" s="3" t="s">
        <v>16</v>
      </c>
      <c r="I2" s="3" t="s">
        <v>41</v>
      </c>
      <c r="J2" s="2" t="s">
        <v>17</v>
      </c>
      <c r="K2" s="2" t="s">
        <v>18</v>
      </c>
      <c r="L2" s="3" t="s">
        <v>78</v>
      </c>
      <c r="M2" s="3" t="s">
        <v>79</v>
      </c>
    </row>
    <row r="3" spans="1:14" ht="409.5" x14ac:dyDescent="0.2">
      <c r="A3" s="3" t="s">
        <v>25</v>
      </c>
      <c r="B3" s="3" t="s">
        <v>10</v>
      </c>
      <c r="C3" s="3" t="s">
        <v>11</v>
      </c>
      <c r="D3" s="3" t="s">
        <v>60</v>
      </c>
      <c r="E3" s="3" t="s">
        <v>68</v>
      </c>
      <c r="F3" s="3" t="s">
        <v>84</v>
      </c>
      <c r="G3" s="3" t="s">
        <v>26</v>
      </c>
      <c r="H3" s="3" t="s">
        <v>48</v>
      </c>
      <c r="I3" s="3" t="s">
        <v>40</v>
      </c>
      <c r="J3" s="2" t="s">
        <v>13</v>
      </c>
      <c r="K3" s="2" t="s">
        <v>14</v>
      </c>
      <c r="L3" s="3" t="s">
        <v>15</v>
      </c>
      <c r="M3" s="3" t="s">
        <v>85</v>
      </c>
    </row>
    <row r="4" spans="1:14" ht="340" x14ac:dyDescent="0.2">
      <c r="A4" s="3" t="s">
        <v>19</v>
      </c>
      <c r="B4" s="3" t="s">
        <v>10</v>
      </c>
      <c r="C4" s="3" t="s">
        <v>20</v>
      </c>
      <c r="D4" s="3" t="s">
        <v>21</v>
      </c>
      <c r="E4" s="3" t="s">
        <v>45</v>
      </c>
      <c r="F4" s="3" t="s">
        <v>87</v>
      </c>
      <c r="G4" s="3" t="s">
        <v>61</v>
      </c>
      <c r="H4" s="4" t="s">
        <v>21</v>
      </c>
      <c r="I4" s="3" t="s">
        <v>42</v>
      </c>
      <c r="J4" s="2" t="s">
        <v>23</v>
      </c>
      <c r="K4" s="2" t="s">
        <v>24</v>
      </c>
      <c r="L4" s="3" t="s">
        <v>67</v>
      </c>
      <c r="M4" s="3" t="s">
        <v>80</v>
      </c>
    </row>
    <row r="5" spans="1:14" ht="85" x14ac:dyDescent="0.2">
      <c r="A5" s="3" t="s">
        <v>35</v>
      </c>
      <c r="B5" s="3" t="s">
        <v>10</v>
      </c>
      <c r="C5" s="3" t="s">
        <v>57</v>
      </c>
      <c r="D5" s="3" t="s">
        <v>58</v>
      </c>
      <c r="E5" s="3" t="s">
        <v>22</v>
      </c>
      <c r="F5" s="3" t="s">
        <v>39</v>
      </c>
      <c r="G5" s="3" t="s">
        <v>54</v>
      </c>
      <c r="I5" s="3" t="s">
        <v>43</v>
      </c>
      <c r="J5" s="2" t="s">
        <v>13</v>
      </c>
      <c r="K5" s="3" t="s">
        <v>36</v>
      </c>
      <c r="L5" s="3" t="s">
        <v>37</v>
      </c>
      <c r="M5" s="3" t="s">
        <v>62</v>
      </c>
    </row>
    <row r="6" spans="1:14" ht="85" x14ac:dyDescent="0.2">
      <c r="A6" s="3" t="s">
        <v>38</v>
      </c>
      <c r="B6" s="3" t="s">
        <v>10</v>
      </c>
      <c r="C6" s="3" t="s">
        <v>57</v>
      </c>
      <c r="D6" s="3" t="s">
        <v>58</v>
      </c>
      <c r="E6" s="3" t="s">
        <v>22</v>
      </c>
      <c r="F6" s="3" t="s">
        <v>39</v>
      </c>
      <c r="G6" s="3" t="s">
        <v>55</v>
      </c>
      <c r="I6" s="3" t="s">
        <v>43</v>
      </c>
      <c r="J6" s="2" t="s">
        <v>13</v>
      </c>
      <c r="K6" s="3" t="s">
        <v>36</v>
      </c>
      <c r="L6" s="3" t="s">
        <v>37</v>
      </c>
      <c r="M6" s="3" t="s">
        <v>62</v>
      </c>
    </row>
    <row r="7" spans="1:14" ht="68" x14ac:dyDescent="0.2">
      <c r="A7" s="3" t="s">
        <v>82</v>
      </c>
      <c r="B7" s="3" t="s">
        <v>22</v>
      </c>
      <c r="C7" s="3" t="s">
        <v>56</v>
      </c>
      <c r="D7" s="3" t="s">
        <v>83</v>
      </c>
      <c r="E7" s="3" t="s">
        <v>10</v>
      </c>
      <c r="F7" s="3" t="s">
        <v>86</v>
      </c>
      <c r="G7" s="3" t="s">
        <v>98</v>
      </c>
      <c r="I7" s="3" t="s">
        <v>105</v>
      </c>
      <c r="L7" s="3" t="s">
        <v>81</v>
      </c>
      <c r="M7" s="3" t="s">
        <v>99</v>
      </c>
    </row>
    <row r="8" spans="1:14" ht="68" x14ac:dyDescent="0.2">
      <c r="A8" s="4" t="s">
        <v>88</v>
      </c>
      <c r="B8" s="3" t="s">
        <v>10</v>
      </c>
      <c r="C8" s="3" t="s">
        <v>90</v>
      </c>
      <c r="D8" s="3" t="s">
        <v>97</v>
      </c>
      <c r="E8" s="3" t="s">
        <v>68</v>
      </c>
      <c r="F8" s="3" t="s">
        <v>96</v>
      </c>
      <c r="G8" s="3" t="s">
        <v>89</v>
      </c>
      <c r="H8" s="3" t="s">
        <v>60</v>
      </c>
      <c r="I8" s="3" t="s">
        <v>95</v>
      </c>
      <c r="L8" s="3" t="s">
        <v>94</v>
      </c>
      <c r="M8" s="3" t="s">
        <v>99</v>
      </c>
    </row>
    <row r="9" spans="1:14" ht="68" x14ac:dyDescent="0.2">
      <c r="A9" s="3" t="s">
        <v>91</v>
      </c>
      <c r="B9" s="3" t="s">
        <v>10</v>
      </c>
      <c r="C9" s="3" t="s">
        <v>92</v>
      </c>
      <c r="D9" s="3" t="s">
        <v>93</v>
      </c>
      <c r="E9" s="3" t="s">
        <v>68</v>
      </c>
      <c r="F9" s="3" t="s">
        <v>96</v>
      </c>
      <c r="G9" s="3" t="s">
        <v>60</v>
      </c>
      <c r="I9" s="3" t="s">
        <v>95</v>
      </c>
      <c r="L9" s="3" t="s">
        <v>94</v>
      </c>
      <c r="M9" s="3" t="s">
        <v>99</v>
      </c>
    </row>
    <row r="10" spans="1:14" ht="51" x14ac:dyDescent="0.2">
      <c r="A10" s="3" t="s">
        <v>100</v>
      </c>
      <c r="B10" s="3" t="s">
        <v>103</v>
      </c>
      <c r="C10" s="3" t="s">
        <v>101</v>
      </c>
      <c r="D10" s="3" t="s">
        <v>102</v>
      </c>
      <c r="E10" s="3" t="s">
        <v>10</v>
      </c>
      <c r="I10" s="3" t="s">
        <v>106</v>
      </c>
      <c r="M10" s="3" t="s">
        <v>104</v>
      </c>
    </row>
  </sheetData>
  <autoFilter ref="A1:N7" xr:uid="{B95C58C0-98EE-144F-8F48-70B6A475C630}"/>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G21"/>
  <sheetViews>
    <sheetView zoomScale="130" zoomScaleNormal="130" workbookViewId="0">
      <selection activeCell="A20" sqref="A20"/>
    </sheetView>
  </sheetViews>
  <sheetFormatPr baseColWidth="10" defaultRowHeight="16" x14ac:dyDescent="0.2"/>
  <cols>
    <col min="2" max="2" width="28.33203125" style="2" customWidth="1"/>
    <col min="3" max="3" width="47.1640625" style="2" customWidth="1"/>
    <col min="6" max="6" width="28.33203125" style="2" customWidth="1"/>
    <col min="7" max="7" width="47.1640625" style="2" customWidth="1"/>
  </cols>
  <sheetData>
    <row r="1" spans="2:7" ht="21" x14ac:dyDescent="0.2">
      <c r="B1" s="5" t="s">
        <v>73</v>
      </c>
      <c r="F1" s="5" t="s">
        <v>72</v>
      </c>
    </row>
    <row r="2" spans="2:7" x14ac:dyDescent="0.2">
      <c r="B2" s="6"/>
      <c r="F2" s="6"/>
    </row>
    <row r="3" spans="2:7" x14ac:dyDescent="0.2">
      <c r="F3" s="1"/>
      <c r="G3" s="3"/>
    </row>
    <row r="4" spans="2:7" ht="17" x14ac:dyDescent="0.2">
      <c r="B4" s="7" t="s">
        <v>77</v>
      </c>
      <c r="C4" s="3" t="s">
        <v>25</v>
      </c>
      <c r="F4" s="7" t="s">
        <v>76</v>
      </c>
      <c r="G4" s="3" t="s">
        <v>49</v>
      </c>
    </row>
    <row r="5" spans="2:7" ht="17" thickBot="1" x14ac:dyDescent="0.25">
      <c r="B5" s="6"/>
      <c r="F5" s="6"/>
    </row>
    <row r="6" spans="2:7" ht="18" thickTop="1" x14ac:dyDescent="0.2">
      <c r="B6" s="8" t="s">
        <v>46</v>
      </c>
      <c r="C6" s="9" t="str">
        <f>VLOOKUP(C4,Handelingsframe!A2:M9882,1,FALSE)</f>
        <v>&lt;&lt;bekendmaken van een beschikking&gt;&gt;</v>
      </c>
      <c r="F6" s="8" t="s">
        <v>63</v>
      </c>
      <c r="G6" s="9" t="e">
        <f>VLOOKUP(G4,Handelingsframe!#REF!,1,FALSE)</f>
        <v>#REF!</v>
      </c>
    </row>
    <row r="7" spans="2:7" ht="17" x14ac:dyDescent="0.2">
      <c r="B7" s="10" t="s">
        <v>0</v>
      </c>
      <c r="C7" s="11" t="str">
        <f>IF((VLOOKUP(C4,Handelingsframe!A2:M9882,2,FALSE))="","",VLOOKUP(C4,Handelingsframe!A2:M9882,2,FALSE))</f>
        <v>[bestuursorgaan]</v>
      </c>
      <c r="F7" s="10" t="s">
        <v>64</v>
      </c>
      <c r="G7" s="11" t="e">
        <f>IF((VLOOKUP(G4,Handelingsframe!#REF!,2,FALSE))="","",VLOOKUP(G4,Handelingsframe!#REF!,2,FALSE))</f>
        <v>#REF!</v>
      </c>
    </row>
    <row r="8" spans="2:7" ht="17" x14ac:dyDescent="0.2">
      <c r="B8" s="10" t="s">
        <v>1</v>
      </c>
      <c r="C8" s="11" t="str">
        <f>IF((VLOOKUP(C4,Handelingsframe!A2:M9882,3,FALSE))="","",VLOOKUP(C4,Handelingsframe!A2:M9882,3,FALSE))</f>
        <v>[bekendmaken]</v>
      </c>
      <c r="F8" s="10" t="s">
        <v>51</v>
      </c>
      <c r="G8" s="11" t="e">
        <f>IF((VLOOKUP(G4,Handelingsframe!#REF!,3,FALSE))="","",VLOOKUP(G4,Handelingsframe!#REF!,3,FALSE))</f>
        <v>#REF!</v>
      </c>
    </row>
    <row r="9" spans="2:7" ht="17" x14ac:dyDescent="0.2">
      <c r="B9" s="10" t="s">
        <v>2</v>
      </c>
      <c r="C9" s="11" t="str">
        <f>IF((VLOOKUP(C4,Handelingsframe!A2:M9882,4,FALSE))="","",VLOOKUP(C4,Handelingsframe!A2:M9882,4,FALSE))</f>
        <v>[besluit]</v>
      </c>
      <c r="F9" s="10" t="s">
        <v>52</v>
      </c>
      <c r="G9" s="11" t="e">
        <f>IF((VLOOKUP(G4,Handelingsframe!#REF!,4,FALSE))="","",VLOOKUP(G4,Handelingsframe!#REF!,4,FALSE))</f>
        <v>#REF!</v>
      </c>
    </row>
    <row r="10" spans="2:7" ht="17" x14ac:dyDescent="0.2">
      <c r="B10" s="10" t="s">
        <v>3</v>
      </c>
      <c r="C10" s="11" t="str">
        <f>IF((VLOOKUP(C4,Handelingsframe!A2:M9882,5,FALSE))="","",VLOOKUP(C4,Handelingsframe!A2:M9882,5,FALSE))</f>
        <v>[belanghebbende(n)]</v>
      </c>
      <c r="F10" s="10" t="s">
        <v>65</v>
      </c>
      <c r="G10" s="11" t="e">
        <f>IF((VLOOKUP(G4,Handelingsframe!#REF!,5,FALSE))="","",VLOOKUP(G4,Handelingsframe!#REF!,5,FALSE))</f>
        <v>#REF!</v>
      </c>
    </row>
    <row r="11" spans="2:7" ht="323" x14ac:dyDescent="0.2">
      <c r="B11" s="10" t="s">
        <v>4</v>
      </c>
      <c r="C11" s="11" t="str">
        <f>IF((VLOOKUP(C4,Handelingsframe!A2:M9882,6,FALSE))="","",VLOOKUP(C4,Handelingsframe!A2:M9882,6,FALSE))</f>
        <v>[besluit]
EN
(
[toezending besluit aan aanvrager]
OF
[toezending besluit aan meer belanghebbenden]
OF
[uitreiking besluit aan aanvrager]
OF
[uitreiking besluit aan meer belanghebbenden]
)
OF
(
NIET [bekendmaking van het besluit kan geschieden door uitreiking of toezending]
EN
[bekendmaking van het besluit op een andere geschikte wijze]
)</v>
      </c>
      <c r="F11" s="10" t="s">
        <v>28</v>
      </c>
      <c r="G11" s="11" t="e">
        <f>IF((VLOOKUP(G4,Handelingsframe!#REF!,6,FALSE))="","",VLOOKUP(G4,Handelingsframe!#REF!,6,FALSE))</f>
        <v>#REF!</v>
      </c>
    </row>
    <row r="12" spans="2:7" ht="17" x14ac:dyDescent="0.2">
      <c r="B12" s="10" t="s">
        <v>5</v>
      </c>
      <c r="C12" s="11" t="str">
        <f>IF((VLOOKUP(C4,Handelingsframe!A2:M9882,7,FALSE))="","",VLOOKUP(C4,Handelingsframe!A2:M9882,7,FALSE))</f>
        <v>[besluit treedt in werking]</v>
      </c>
      <c r="F12" s="10" t="s">
        <v>29</v>
      </c>
      <c r="G12" s="11" t="e">
        <f>IF((VLOOKUP(G4,Handelingsframe!#REF!,7,FALSE))="","",VLOOKUP(G4,Handelingsframe!#REF!,7,FALSE))</f>
        <v>#REF!</v>
      </c>
    </row>
    <row r="13" spans="2:7" ht="137" thickBot="1" x14ac:dyDescent="0.25">
      <c r="B13" s="12" t="s">
        <v>6</v>
      </c>
      <c r="C13" s="13" t="str">
        <f>IF((VLOOKUP(C4,Handelingsframe!A2:M9882,8,FALSE))="","",VLOOKUP(C4,Handelingsframe!A2:M9882,8,FALSE))</f>
        <v>[aanvraag];
&lt;schriftelijk indienen aanvraag&gt;;
&lt;aanvraag indienen bij bevoegd bestuursorgaan&gt;;
&lt;aanvraag ondertekenen&gt;;
&lt;verschaffen gegevens nodig om besluit te nemen&gt;;
&lt;vergaren nodige kennis&gt;;
&lt;besluit berust op deugdelijke motivering&gt;;
&lt;beschikking geven binnen termijn&gt;</v>
      </c>
      <c r="F13" s="12" t="s">
        <v>30</v>
      </c>
      <c r="G13" s="13" t="e">
        <f>IF((VLOOKUP(G4,Handelingsframe!#REF!,8,FALSE))="","",VLOOKUP(G4,Handelingsframe!#REF!,8,FALSE))</f>
        <v>#REF!</v>
      </c>
    </row>
    <row r="14" spans="2:7" ht="18" thickTop="1" x14ac:dyDescent="0.2">
      <c r="B14" s="14" t="s">
        <v>44</v>
      </c>
      <c r="C14" s="15"/>
      <c r="F14" s="14" t="s">
        <v>50</v>
      </c>
      <c r="G14" s="15"/>
    </row>
    <row r="15" spans="2:7" ht="17" x14ac:dyDescent="0.2">
      <c r="B15" s="20" t="s">
        <v>70</v>
      </c>
      <c r="C15" s="16" t="str">
        <f>IF((VLOOKUP(C4,Handelingsframe!A2:M9882,9,FALSE))="","",VLOOKUP(C4,Handelingsframe!A2:M9882,9,FALSE))</f>
        <v>art. 3:40 Awb</v>
      </c>
      <c r="F15" s="20" t="s">
        <v>66</v>
      </c>
      <c r="G15" s="16" t="e">
        <f>IF((VLOOKUP(G4,Handelingsframe!#REF!,9,FALSE))="","",VLOOKUP(G4,Handelingsframe!#REF!,9,FALSE))</f>
        <v>#REF!</v>
      </c>
    </row>
    <row r="16" spans="2:7" ht="17" x14ac:dyDescent="0.2">
      <c r="B16" s="20" t="s">
        <v>69</v>
      </c>
      <c r="C16" s="16" t="str">
        <f>IF((VLOOKUP(C4,Handelingsframe!A2:M9882,10,FALSE))="","",VLOOKUP(C4,Handelingsframe!A2:M9882,10,FALSE))</f>
        <v>2-[19940101]-[jjjjmmdd]</v>
      </c>
      <c r="F16" s="20" t="s">
        <v>74</v>
      </c>
      <c r="G16" s="16" t="e">
        <f>IF((VLOOKUP(G4,Handelingsframe!#REF!,10,FALSE))="","",VLOOKUP(G4,Handelingsframe!#REF!,10,FALSE))</f>
        <v>#REF!</v>
      </c>
    </row>
    <row r="17" spans="2:7" ht="34" x14ac:dyDescent="0.2">
      <c r="B17" s="20" t="s">
        <v>7</v>
      </c>
      <c r="C17" s="16" t="str">
        <f>IF((VLOOKUP(C4,Handelingsframe!A2:M9882,11,FALSE))="","",VLOOKUP(C4,Handelingsframe!A2:M9882,11,FALSE))</f>
        <v>jci1.3:c:BWBR0005537&amp;hoofdstuk=3&amp;afdeling=3.6&amp;artikel=3:40&amp;z=2017-04-01&amp;g=2017-04-01</v>
      </c>
      <c r="F17" s="20" t="s">
        <v>31</v>
      </c>
      <c r="G17" s="16" t="e">
        <f>IF((VLOOKUP(G4,Handelingsframe!#REF!,11,FALSE))="","",VLOOKUP(G4,Handelingsframe!#REF!,11,FALSE))</f>
        <v>#REF!</v>
      </c>
    </row>
    <row r="18" spans="2:7" ht="34" x14ac:dyDescent="0.2">
      <c r="B18" s="20" t="s">
        <v>71</v>
      </c>
      <c r="C18" s="16" t="str">
        <f>IF((VLOOKUP(C4,Handelingsframe!A2:M9882,12,FALSE))="","",VLOOKUP(C4,Handelingsframe!A2:M9882,12,FALSE))</f>
        <v>{Een besluit treedt niet in werking voordat het is bekendgemaakt.}</v>
      </c>
      <c r="F18" s="20" t="s">
        <v>32</v>
      </c>
      <c r="G18" s="16" t="e">
        <f>IF((VLOOKUP(G4,Handelingsframe!#REF!,12,FALSE))="","",VLOOKUP(G4,Handelingsframe!#REF!,12,FALSE))</f>
        <v>#REF!</v>
      </c>
    </row>
    <row r="19" spans="2:7" ht="238" x14ac:dyDescent="0.2">
      <c r="B19" s="20" t="s">
        <v>8</v>
      </c>
      <c r="C19" s="16" t="str">
        <f>IF((VLOOKUP(C4,Handelingsframe!A2:M9882,13,FALSE))="","",VLOOKUP(C4,Handelingsframe!A2:M9882,13,FALSE))</f>
        <v>Artikel 3.40 Awb impliceert dat het bestuursorgaan dat bevoegd is een besluit te nemen, ook bevoegd is het besluit bekend maken. Ook al staat dat er niet expliciet, dat is de interpretatie die hier gekozen is.
Het kan natuurlijk altijd dat er regels zijn die andere(n) (bestuursorga(a)n(en)) toestaan om een besluit bekend te maken, of regels die de bevoegdheid om besluiten bekend te maken beperken. Die regels hebben we nog niet gevonden.
Artikel 3.41 Awb gaat over de wijze waarop het bekendmaken gebeurt. Die regels zijn verwerkt ijn de preconditie.</v>
      </c>
      <c r="F19" s="20" t="s">
        <v>33</v>
      </c>
      <c r="G19" s="16" t="e">
        <f>IF((VLOOKUP(G4,Handelingsframe!#REF!,13,FALSE))="","",VLOOKUP(G4,Handelingsframe!#REF!,13,FALSE))</f>
        <v>#REF!</v>
      </c>
    </row>
    <row r="20" spans="2:7" ht="17" x14ac:dyDescent="0.2">
      <c r="B20" s="20" t="s">
        <v>9</v>
      </c>
      <c r="C20" s="16" t="e">
        <f>IF((VLOOKUP(C4,Handelingsframe!A2:M9882,14,FALSE))="","",VLOOKUP(C4,Handelingsframe!A2:M9882,14,FALSE))</f>
        <v>#REF!</v>
      </c>
      <c r="F20" s="20" t="s">
        <v>34</v>
      </c>
      <c r="G20" s="16" t="e">
        <f>IF((VLOOKUP(G4,Handelingsframe!#REF!,14,FALSE))="","",VLOOKUP(G4,Handelingsframe!#REF!,14,FALSE))</f>
        <v>#REF!</v>
      </c>
    </row>
    <row r="21" spans="2:7" x14ac:dyDescent="0.2">
      <c r="B21" s="6"/>
      <c r="F21" s="6"/>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Werkbladen</vt:lpstr>
      </vt:variant>
      <vt:variant>
        <vt:i4>2</vt:i4>
      </vt:variant>
    </vt:vector>
  </HeadingPairs>
  <TitlesOfParts>
    <vt:vector size="2" baseType="lpstr">
      <vt:lpstr>Handelingsframe</vt:lpstr>
      <vt:lpstr>tabelgenerator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Office-gebruiker</dc:creator>
  <cp:lastModifiedBy>Özdemir, Ali</cp:lastModifiedBy>
  <dcterms:created xsi:type="dcterms:W3CDTF">2017-09-18T14:40:14Z</dcterms:created>
  <dcterms:modified xsi:type="dcterms:W3CDTF">2019-04-24T14:59:48Z</dcterms:modified>
</cp:coreProperties>
</file>