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ndelingsframe" sheetId="1" state="visible" r:id="rId2"/>
    <sheet name="tabelgenerator" sheetId="2" state="visible" r:id="rId3"/>
  </sheets>
  <definedNames>
    <definedName function="false" hidden="true" localSheetId="0" name="_xlnm._FilterDatabase" vbProcedure="false">Handelingsframe!$A$1:$N$7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<sst xmlns="http://schemas.openxmlformats.org/spreadsheetml/2006/main" count="151" uniqueCount="119">
  <si>
    <t xml:space="preserve">act</t>
  </si>
  <si>
    <t xml:space="preserve">actor</t>
  </si>
  <si>
    <t xml:space="preserve">action</t>
  </si>
  <si>
    <t xml:space="preserve">object</t>
  </si>
  <si>
    <t xml:space="preserve">interested-party</t>
  </si>
  <si>
    <t xml:space="preserve">preconditions</t>
  </si>
  <si>
    <t xml:space="preserve">create</t>
  </si>
  <si>
    <t xml:space="preserve">terminate</t>
  </si>
  <si>
    <t xml:space="preserve">reference</t>
  </si>
  <si>
    <t xml:space="preserve">version</t>
  </si>
  <si>
    <t xml:space="preserve">juriconnect</t>
  </si>
  <si>
    <t xml:space="preserve">sourcetext</t>
  </si>
  <si>
    <t xml:space="preserve">explanation</t>
  </si>
  <si>
    <t xml:space="preserve">tags</t>
  </si>
  <si>
    <t xml:space="preserve">&lt;&lt;indienen verzoek een besluit te nemen&gt;&gt;</t>
  </si>
  <si>
    <t xml:space="preserve">[belanghebbende]</t>
  </si>
  <si>
    <t xml:space="preserve">[indienen]</t>
  </si>
  <si>
    <t xml:space="preserve">[verzoek een besluit te nemen]</t>
  </si>
  <si>
    <t xml:space="preserve">[bestuursorgaan]</t>
  </si>
  <si>
    <t xml:space="preserve">NIET [bij wettelijk voorschrift is anders bepaald]</t>
  </si>
  <si>
    <t xml:space="preserve">[aanvraag];
&lt;schriftelijk indienen aanvraag&gt;;
&lt;aanvraag indienen bij bevoegd bestuursorgaan&gt;;
&lt;aanvraag ondertekenen en naam aanvrager, adres, dagtekening en aanduiding doen bevatten&gt;;
&lt;verschaffen gegevens nodig om besluit te nemen&gt;;
&lt;vergaren nodige kennis&gt;;
&lt;besluit berust op deugdelijke motivering&gt;;
&lt;beschikking geven binnen termijn&gt;</t>
  </si>
  <si>
    <t xml:space="preserve">-</t>
  </si>
  <si>
    <t xml:space="preserve">art. 1:3 lid 3 Awb</t>
  </si>
  <si>
    <t xml:space="preserve">2-[19980101]-[jjjjmmdd]</t>
  </si>
  <si>
    <t xml:space="preserve">jci1.3:c:BWBR0005537&amp;hoofdstuk=1&amp;titeldeel=1.1&amp;artikel=1:3&amp;lid=3&amp;z=2017-03-01&amp;g=2017-03-01</t>
  </si>
  <si>
    <t xml:space="preserve">{Onder aanvraag wordt verstaan: een verzoek van een belanghebbende, een besluit te nemen.}</t>
  </si>
  <si>
    <t xml:space="preserve">De ontvanger [bestuursorgaan] kan worden afgeleid van de definitie van ‘besluit’ in artikel 1:3 lid 1 Awb.
Wanneer het bij wet anders bepaald is, kunnen uitzonderingen worden gemaakt op de verplichting om de aanvraag schriftelijk in te dienen bij een bestuursorgaan dat bevoegd is op de aanvraag te beslissen. Als zo'n uitzondering wordt gemaakt, leidt de handeling tot een ander resultaat:
- de verplichtingen &lt;schriftelijk indienen aanvraag&gt; en &lt;aanvraag indienen bij bevoegd bestuursorgaan&gt; worden niet gecreëerd;
- waarschijnlijk komen daarvoor in de plaats andere verplichtingen, zoals de verplichting om de aanvraag ergens anders in te dienen, op een nader te omschrijven wijze.
Als een handeling leidt tot een ander resultaat, wordt een nieuw handelingsframe gemaakt om het functioneel perspectief van de interpretatie te behouden.</t>
  </si>
  <si>
    <t xml:space="preserve">&lt;&lt;bekendmaken van een besluit&gt;&gt;</t>
  </si>
  <si>
    <t xml:space="preserve">[bekendmaken]</t>
  </si>
  <si>
    <t xml:space="preserve">[besluit]</t>
  </si>
  <si>
    <t xml:space="preserve">[belanghebbende(n)]</t>
  </si>
  <si>
    <t xml:space="preserve">[besluit]
EN
(
[toezending besluit aan aanvrager]
OF
[toezending besluit aan meer belanghebbenden]
OF
[uitreiking besluit aan aanvrager]
OF
[uitreiking besluit aan meer belanghebbenden]
)
OF
(
NIET [bekendmaking van het besluit kan geschieden door uitreiking of toezending]
EN
[bekendmaking van het besluit op een andere geschikte wijze]
)</t>
  </si>
  <si>
    <t xml:space="preserve">[besluit treedt in werking]</t>
  </si>
  <si>
    <t xml:space="preserve">[aanvraag];
&lt;schriftelijk indienen aanvraag&gt;;
&lt;aanvraag indienen bij bevoegd bestuursorgaan&gt;;
&lt;aanvraag ondertekenen&gt;;
&lt;verschaffen gegevens nodig om besluit te nemen&gt;;
&lt;vergaren nodige kennis&gt;;
&lt;besluit berust op deugdelijke motivering&gt;;
&lt;beschikking geven binnen termijn&gt;</t>
  </si>
  <si>
    <t xml:space="preserve">art. 3:40 Awb</t>
  </si>
  <si>
    <t xml:space="preserve">2-[19940101]-[jjjjmmdd]</t>
  </si>
  <si>
    <t xml:space="preserve">jci1.3:c:BWBR0005537&amp;hoofdstuk=3&amp;afdeling=3.6&amp;artikel=3:40&amp;z=2017-04-01&amp;g=2017-04-01</t>
  </si>
  <si>
    <t xml:space="preserve">{Een besluit treedt niet in werking voordat het is bekendgemaakt.}</t>
  </si>
  <si>
    <t xml:space="preserve">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 Die regels zijn verwerkt ijn de preconditie.</t>
  </si>
  <si>
    <t xml:space="preserve">&lt;&lt;besluiten de aanvraag niet te behandelen&gt;&gt;</t>
  </si>
  <si>
    <t xml:space="preserve">[besluiten niet te behandelen]</t>
  </si>
  <si>
    <t xml:space="preserve">[aanvraag]</t>
  </si>
  <si>
    <t xml:space="preserve">belanghebbende</t>
  </si>
  <si>
    <t xml:space="preserve">[aanvraag is geheel of gedeeltelijk geweigerd op grond van artikel 2:15 Awb]</t>
  </si>
  <si>
    <t xml:space="preserve">[besluit tot niet in behandeling nemen aanvraag]</t>
  </si>
  <si>
    <t xml:space="preserve">art. 4:5 Awb</t>
  </si>
  <si>
    <t xml:space="preserve">3-[20040701]-[jjjjmmdd]</t>
  </si>
  <si>
    <t xml:space="preserve">jci1.3:c:BWBR0005537&amp;hoofdstuk=4&amp;titeldeel=4.1&amp;afdeling=4.1.1&amp;artikel=4:5&amp;z=2017-03-10&amp;g=2017-03-10</t>
  </si>
  <si>
    <t xml:space="preserve">{Het bestuursorgaan kan besluiten de aanvraag niet te behandelen, indien:
a. de aanvrager niet heeft voldaan aan enig wettelijk voorschrift voor het in behandeling nemen van de aanvraag, of
b. de aanvraag geheel of gedeeltelijk is geweigerd op grond van artikel 2:15, of
c. de verstrekte gegevens en bescheiden onvoldoende zijn voor de beoordeling van de aanvraag of voor de voorbereiding van de beschikking,
mits de aanvrager de gelegenheid heeft gehad de aanvraag binnen een door het bestuursorgaan gestelde termijn aan te vullen.
(...)
4 Een besluit om de aanvraag niet te behandelen wordt aan de aanvrager bekendgemaakt binnen vier weken nadat de aanvraag is aangevuld of nadat de daarvoor gestelde termijn ongebruikt is verstreken.}</t>
  </si>
  <si>
    <t xml:space="preserve">Hoe omgaan met voorwaarde [besluit om de aanvraag niet te behandelen wordt aan de aanvrager bekendgemaakt binnen vier weken nadat de aanvraag is aangevuld of nadat de daarvoor gestelde termijn ongebruikt is verstreken]?
Het besluit is nog niet bekendgemaakt op het moment dat het wordt genomen. Kan dat dan wel als voorwaarde voor het nemen van een besluit worden gesteld?
(Ik zou zeggen dat dat wel kan. Bij het nemen van het besluit wordt ervan uitgegaan dat het besluit binnen de termijn wordt bekendgemaakt. Als later blijkt dat dat toch niet is gebeurd, kunnen belanghebbenden immuniteit tegen het besluit claimen.)
Het niet hebben voldaan aan enig wettelijk voorschrift is veranderd in: NIET [voldaan aan alle wettelijke voorschriften].
Verstrekte gegevens zijn onvoldoende is veranderd in: NIET [gegevens zijn voldoende].</t>
  </si>
  <si>
    <t xml:space="preserve">&lt;&lt;vaststellen formulier voor het indienen van aanvragen&gt;&gt;</t>
  </si>
  <si>
    <t xml:space="preserve">[vaststellen]</t>
  </si>
  <si>
    <t xml:space="preserve">[formulier]</t>
  </si>
  <si>
    <t xml:space="preserve">[aanvrager]</t>
  </si>
  <si>
    <t xml:space="preserve">[bestuursorgaan is bevoegd op de aanvraag te beslissen]
EN
NIET [formulier is bij wettelijk voorschrift voorzien]</t>
  </si>
  <si>
    <t xml:space="preserve">[formulier voor het indienen van aanvragen]</t>
  </si>
  <si>
    <t xml:space="preserve">art. 4:4 Awb</t>
  </si>
  <si>
    <t xml:space="preserve">jci1.3:c:BWBR0005537&amp;hoofdstuk=4&amp;titeldeel=4.1&amp;afdeling=4.1.1&amp;artikel=4:4&amp;z=2017-03-01&amp;g=2017-03-01</t>
  </si>
  <si>
    <t xml:space="preserve">{Het bestuursorgaan dat bevoegd is op de aanvraag te beslissen, kan voor het indienen van aanvragen en het verstrekken van gegevens een formulier vaststellen, voor zover daarin niet is voorzien bij wettelijk voorschrift.}</t>
  </si>
  <si>
    <t xml:space="preserve">Heeft het expliciet beschrijven van deze handeling een functie? (Zo ja, welke?)</t>
  </si>
  <si>
    <t xml:space="preserve">&lt;&lt;vaststellen formulier voor verstrekken van gegevens&gt;&gt;</t>
  </si>
  <si>
    <t xml:space="preserve">[formulier voor het verstrekken van gegevens]</t>
  </si>
  <si>
    <t xml:space="preserve">&lt;&lt;indienen bezwaarschrift&gt;&gt;</t>
  </si>
  <si>
    <t xml:space="preserve">[bezwaarschrift]</t>
  </si>
  <si>
    <t xml:space="preserve">[beslissing treft de belanghebbende los van het voor te bereiden besluit rechtstreeks in zijn belang]</t>
  </si>
  <si>
    <t xml:space="preserve">[bezwaarschrift]; [bestreden besluit]</t>
  </si>
  <si>
    <t xml:space="preserve">art. 6:4 lid 1 Awb</t>
  </si>
  <si>
    <t xml:space="preserve">{Het maken van bezwaar geschiedt door het indienen van een bezwaarschrift bij het bestuursorgaan dat het besluit heeft genomen.}</t>
  </si>
  <si>
    <t xml:space="preserve">Modelleren besluiten op bezwaarschrift nog eens goed bekijken. Welke besluiten worden er genomen (niet-ontvankelijk, …?), wat gebeurt er (besluiten op bezwaarschrift of herroepen bestreden besluit?)</t>
  </si>
  <si>
    <t xml:space="preserve">&lt;&lt;herroepen bestreden besluit&gt;&gt;
</t>
  </si>
  <si>
    <t xml:space="preserve">[herroepen]</t>
  </si>
  <si>
    <t xml:space="preserve">[bestreden besluit]</t>
  </si>
  <si>
    <t xml:space="preserve">[voor zover de heroverweging aanleiding geeft]</t>
  </si>
  <si>
    <t xml:space="preserve">[besluit tot herroepen bestreden besluit]</t>
  </si>
  <si>
    <t xml:space="preserve">art. 7:11 lid 2 Awb</t>
  </si>
  <si>
    <t xml:space="preserve">{Voor zover de heroverweging daartoe aanleiding geeft, herroept het bestuursorgaan het bestreden besluit en neemt het voor zover nodig in de plaats daarvan een nieuw besluit.}</t>
  </si>
  <si>
    <t xml:space="preserve">&lt;&lt;nemen nieuw besluit na herroepen bestreden besluit&gt;&gt;</t>
  </si>
  <si>
    <t xml:space="preserve">[nemen]</t>
  </si>
  <si>
    <t xml:space="preserve">[nieuw besluit na herroepen bestreden besluit]</t>
  </si>
  <si>
    <t xml:space="preserve">&lt;&lt;instellen van beroep bij een bestuursrechter&gt;&gt;</t>
  </si>
  <si>
    <t xml:space="preserve">???</t>
  </si>
  <si>
    <t xml:space="preserve">[instellen]</t>
  </si>
  <si>
    <t xml:space="preserve">[beroep]</t>
  </si>
  <si>
    <t xml:space="preserve">art. 6:4 lid 3 Awb</t>
  </si>
  <si>
    <t xml:space="preserve">Aparte handelingen voor instellen beroep door bestuursorgaan of andere belanghebbenden?</t>
  </si>
  <si>
    <t xml:space="preserve">Tabelgenerator handeling</t>
  </si>
  <si>
    <t xml:space="preserve">Table generator act</t>
  </si>
  <si>
    <t xml:space="preserve">type "&lt;&lt;handelingsframe&gt;&gt;"</t>
  </si>
  <si>
    <t xml:space="preserve">&lt;&lt;bekendmaken van een beschikking&gt;&gt;</t>
  </si>
  <si>
    <t xml:space="preserve">type "&lt;&lt;name act frame&gt;&gt;"</t>
  </si>
  <si>
    <t xml:space="preserve">&lt;&lt;file request to take a decision&gt;&gt;</t>
  </si>
  <si>
    <t xml:space="preserve">Handelingsframe</t>
  </si>
  <si>
    <t xml:space="preserve">act type frame</t>
  </si>
  <si>
    <t xml:space="preserve">actor type (active agent)</t>
  </si>
  <si>
    <t xml:space="preserve">handeling</t>
  </si>
  <si>
    <t xml:space="preserve">action type</t>
  </si>
  <si>
    <t xml:space="preserve">object type</t>
  </si>
  <si>
    <t xml:space="preserve">ontvanger</t>
  </si>
  <si>
    <t xml:space="preserve">recipient type (passive agent)</t>
  </si>
  <si>
    <t xml:space="preserve">voorwaarden</t>
  </si>
  <si>
    <t xml:space="preserve">precondition</t>
  </si>
  <si>
    <t xml:space="preserve">resultaat creëren</t>
  </si>
  <si>
    <t xml:space="preserve">creative postcondition</t>
  </si>
  <si>
    <t xml:space="preserve">resultaat termineren</t>
  </si>
  <si>
    <t xml:space="preserve">terminative postcondition</t>
  </si>
  <si>
    <t xml:space="preserve">Bronverwijzingen</t>
  </si>
  <si>
    <t xml:space="preserve">References</t>
  </si>
  <si>
    <t xml:space="preserve">normatieve relatie</t>
  </si>
  <si>
    <t xml:space="preserve">code act type frame</t>
  </si>
  <si>
    <t xml:space="preserve">juridische verwijzing</t>
  </si>
  <si>
    <t xml:space="preserve">reference to source</t>
  </si>
  <si>
    <t xml:space="preserve">versie (nr-vanaf-tot)</t>
  </si>
  <si>
    <t xml:space="preserve">version (nr-from-until)</t>
  </si>
  <si>
    <t xml:space="preserve">juriconnect verwijzing</t>
  </si>
  <si>
    <t xml:space="preserve">metalex/juriconnect reference</t>
  </si>
  <si>
    <t xml:space="preserve">brontekst</t>
  </si>
  <si>
    <t xml:space="preserve">source text</t>
  </si>
  <si>
    <t xml:space="preserve">toelichting</t>
  </si>
  <si>
    <t xml:space="preserve">explanatory note</t>
  </si>
</sst>
</file>

<file path=xl/styles.xml><?xml version="1.0" encoding="utf-8"?>
<styleSheet xmlns="http://schemas.openxmlformats.org/spreadsheetml/2006/main">
  <numFmts count="2">
    <numFmt numFmtId="164" formatCode="General"/>
    <numFmt numFmtId="165" formatCode="General"/>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6"/>
      <color rgb="FF000000"/>
      <name val="Calibri Light"/>
      <family val="2"/>
      <charset val="1"/>
    </font>
    <font>
      <i val="true"/>
      <sz val="12"/>
      <color rgb="FF000000"/>
      <name val="Calibri"/>
      <family val="2"/>
      <charset val="1"/>
    </font>
  </fonts>
  <fills count="2">
    <fill>
      <patternFill patternType="none"/>
    </fill>
    <fill>
      <patternFill patternType="gray125"/>
    </fill>
  </fills>
  <borders count="8">
    <border diagonalUp="false" diagonalDown="false">
      <left/>
      <right/>
      <top/>
      <bottom/>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style="double"/>
      <right style="thin"/>
      <top style="thin"/>
      <bottom style="double"/>
      <diagonal/>
    </border>
    <border diagonalUp="false" diagonalDown="false">
      <left style="thin"/>
      <right style="double"/>
      <top style="thin"/>
      <bottom style="double"/>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0" fillId="0" borderId="2"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5" fontId="0" fillId="0" borderId="6"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5" fontId="0" fillId="0" borderId="7"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 activePane="bottomLeft" state="frozen"/>
      <selection pane="topLeft" activeCell="A1" activeCellId="0" sqref="A1"/>
      <selection pane="bottomLeft" activeCell="A3" activeCellId="0" sqref="A3"/>
    </sheetView>
  </sheetViews>
  <sheetFormatPr defaultRowHeight="16" zeroHeight="false" outlineLevelRow="0" outlineLevelCol="0"/>
  <cols>
    <col collapsed="false" customWidth="true" hidden="false" outlineLevel="0" max="5" min="1" style="1" width="20.83"/>
    <col collapsed="false" customWidth="true" hidden="false" outlineLevel="0" max="6" min="6" style="1" width="25.83"/>
    <col collapsed="false" customWidth="true" hidden="false" outlineLevel="0" max="8" min="7" style="1" width="50.83"/>
    <col collapsed="false" customWidth="true" hidden="false" outlineLevel="0" max="9" min="9" style="1" width="22"/>
    <col collapsed="false" customWidth="true" hidden="false" outlineLevel="0" max="10" min="10" style="2" width="21.16"/>
    <col collapsed="false" customWidth="true" hidden="false" outlineLevel="0" max="11" min="11" style="2" width="25.83"/>
    <col collapsed="false" customWidth="true" hidden="false" outlineLevel="0" max="13" min="12" style="1" width="50.83"/>
    <col collapsed="false" customWidth="true" hidden="false" outlineLevel="0" max="14" min="14" style="1" width="25.83"/>
    <col collapsed="false" customWidth="true" hidden="false" outlineLevel="0" max="1025" min="15" style="0" width="10.49"/>
  </cols>
  <sheetData>
    <row r="1" s="5" customFormat="true" ht="17" hidden="false" customHeight="false" outlineLevel="0" collapsed="false">
      <c r="A1" s="3" t="s">
        <v>0</v>
      </c>
      <c r="B1" s="3" t="s">
        <v>1</v>
      </c>
      <c r="C1" s="3" t="s">
        <v>2</v>
      </c>
      <c r="D1" s="3" t="s">
        <v>3</v>
      </c>
      <c r="E1" s="3" t="s">
        <v>4</v>
      </c>
      <c r="F1" s="3" t="s">
        <v>5</v>
      </c>
      <c r="G1" s="3" t="s">
        <v>6</v>
      </c>
      <c r="H1" s="3" t="s">
        <v>7</v>
      </c>
      <c r="I1" s="3" t="s">
        <v>8</v>
      </c>
      <c r="J1" s="4" t="s">
        <v>9</v>
      </c>
      <c r="K1" s="4" t="s">
        <v>10</v>
      </c>
      <c r="L1" s="3" t="s">
        <v>11</v>
      </c>
      <c r="M1" s="3" t="s">
        <v>12</v>
      </c>
      <c r="N1" s="3" t="s">
        <v>13</v>
      </c>
    </row>
    <row r="2" customFormat="false" ht="256.7" hidden="false" customHeight="false" outlineLevel="0" collapsed="false">
      <c r="A2" s="1" t="s">
        <v>14</v>
      </c>
      <c r="B2" s="1" t="s">
        <v>15</v>
      </c>
      <c r="C2" s="1" t="s">
        <v>16</v>
      </c>
      <c r="D2" s="1" t="s">
        <v>17</v>
      </c>
      <c r="E2" s="1" t="s">
        <v>18</v>
      </c>
      <c r="F2" s="1" t="s">
        <v>19</v>
      </c>
      <c r="G2" s="1" t="s">
        <v>20</v>
      </c>
      <c r="H2" s="1" t="s">
        <v>21</v>
      </c>
      <c r="I2" s="1" t="s">
        <v>22</v>
      </c>
      <c r="J2" s="2" t="s">
        <v>23</v>
      </c>
      <c r="K2" s="2" t="s">
        <v>24</v>
      </c>
      <c r="L2" s="1" t="s">
        <v>25</v>
      </c>
      <c r="M2" s="1" t="s">
        <v>26</v>
      </c>
    </row>
    <row r="3" customFormat="false" ht="341.75" hidden="false" customHeight="false" outlineLevel="0" collapsed="false">
      <c r="A3" s="1" t="s">
        <v>27</v>
      </c>
      <c r="B3" s="1" t="s">
        <v>18</v>
      </c>
      <c r="C3" s="1" t="s">
        <v>28</v>
      </c>
      <c r="D3" s="1" t="s">
        <v>29</v>
      </c>
      <c r="E3" s="1" t="s">
        <v>30</v>
      </c>
      <c r="F3" s="1" t="s">
        <v>31</v>
      </c>
      <c r="G3" s="1" t="s">
        <v>32</v>
      </c>
      <c r="H3" s="1" t="s">
        <v>33</v>
      </c>
      <c r="I3" s="1" t="s">
        <v>34</v>
      </c>
      <c r="J3" s="2" t="s">
        <v>35</v>
      </c>
      <c r="K3" s="2" t="s">
        <v>36</v>
      </c>
      <c r="L3" s="1" t="s">
        <v>37</v>
      </c>
      <c r="M3" s="1" t="s">
        <v>38</v>
      </c>
    </row>
    <row r="4" customFormat="false" ht="340" hidden="false" customHeight="false" outlineLevel="0" collapsed="false">
      <c r="A4" s="1" t="s">
        <v>39</v>
      </c>
      <c r="B4" s="1" t="s">
        <v>18</v>
      </c>
      <c r="C4" s="1" t="s">
        <v>40</v>
      </c>
      <c r="D4" s="1" t="s">
        <v>41</v>
      </c>
      <c r="E4" s="1" t="s">
        <v>42</v>
      </c>
      <c r="F4" s="1" t="s">
        <v>43</v>
      </c>
      <c r="G4" s="1" t="s">
        <v>44</v>
      </c>
      <c r="H4" s="6" t="s">
        <v>41</v>
      </c>
      <c r="I4" s="1" t="s">
        <v>45</v>
      </c>
      <c r="J4" s="2" t="s">
        <v>46</v>
      </c>
      <c r="K4" s="2" t="s">
        <v>47</v>
      </c>
      <c r="L4" s="1" t="s">
        <v>48</v>
      </c>
      <c r="M4" s="1" t="s">
        <v>49</v>
      </c>
    </row>
    <row r="5" customFormat="false" ht="85" hidden="false" customHeight="false" outlineLevel="0" collapsed="false">
      <c r="A5" s="1" t="s">
        <v>50</v>
      </c>
      <c r="B5" s="1" t="s">
        <v>18</v>
      </c>
      <c r="C5" s="1" t="s">
        <v>51</v>
      </c>
      <c r="D5" s="1" t="s">
        <v>52</v>
      </c>
      <c r="E5" s="1" t="s">
        <v>53</v>
      </c>
      <c r="F5" s="1" t="s">
        <v>54</v>
      </c>
      <c r="G5" s="1" t="s">
        <v>55</v>
      </c>
      <c r="I5" s="1" t="s">
        <v>56</v>
      </c>
      <c r="J5" s="2" t="s">
        <v>35</v>
      </c>
      <c r="K5" s="1" t="s">
        <v>57</v>
      </c>
      <c r="L5" s="1" t="s">
        <v>58</v>
      </c>
      <c r="M5" s="1" t="s">
        <v>59</v>
      </c>
    </row>
    <row r="6" customFormat="false" ht="85" hidden="false" customHeight="false" outlineLevel="0" collapsed="false">
      <c r="A6" s="1" t="s">
        <v>60</v>
      </c>
      <c r="B6" s="1" t="s">
        <v>18</v>
      </c>
      <c r="C6" s="1" t="s">
        <v>51</v>
      </c>
      <c r="D6" s="1" t="s">
        <v>52</v>
      </c>
      <c r="E6" s="1" t="s">
        <v>53</v>
      </c>
      <c r="F6" s="1" t="s">
        <v>54</v>
      </c>
      <c r="G6" s="1" t="s">
        <v>61</v>
      </c>
      <c r="I6" s="1" t="s">
        <v>56</v>
      </c>
      <c r="J6" s="2" t="s">
        <v>35</v>
      </c>
      <c r="K6" s="1" t="s">
        <v>57</v>
      </c>
      <c r="L6" s="1" t="s">
        <v>58</v>
      </c>
      <c r="M6" s="1" t="s">
        <v>59</v>
      </c>
    </row>
    <row r="7" customFormat="false" ht="68" hidden="false" customHeight="false" outlineLevel="0" collapsed="false">
      <c r="A7" s="1" t="s">
        <v>62</v>
      </c>
      <c r="B7" s="1" t="s">
        <v>53</v>
      </c>
      <c r="C7" s="1" t="s">
        <v>16</v>
      </c>
      <c r="D7" s="1" t="s">
        <v>63</v>
      </c>
      <c r="E7" s="1" t="s">
        <v>18</v>
      </c>
      <c r="F7" s="1" t="s">
        <v>64</v>
      </c>
      <c r="G7" s="1" t="s">
        <v>65</v>
      </c>
      <c r="I7" s="1" t="s">
        <v>66</v>
      </c>
      <c r="L7" s="1" t="s">
        <v>67</v>
      </c>
      <c r="M7" s="1" t="s">
        <v>68</v>
      </c>
    </row>
    <row r="8" customFormat="false" ht="68" hidden="false" customHeight="false" outlineLevel="0" collapsed="false">
      <c r="A8" s="6" t="s">
        <v>69</v>
      </c>
      <c r="B8" s="1" t="s">
        <v>18</v>
      </c>
      <c r="C8" s="1" t="s">
        <v>70</v>
      </c>
      <c r="D8" s="1" t="s">
        <v>71</v>
      </c>
      <c r="E8" s="1" t="s">
        <v>30</v>
      </c>
      <c r="F8" s="1" t="s">
        <v>72</v>
      </c>
      <c r="G8" s="1" t="s">
        <v>73</v>
      </c>
      <c r="H8" s="1" t="s">
        <v>29</v>
      </c>
      <c r="I8" s="1" t="s">
        <v>74</v>
      </c>
      <c r="L8" s="1" t="s">
        <v>75</v>
      </c>
      <c r="M8" s="1" t="s">
        <v>68</v>
      </c>
    </row>
    <row r="9" customFormat="false" ht="68" hidden="false" customHeight="false" outlineLevel="0" collapsed="false">
      <c r="A9" s="1" t="s">
        <v>76</v>
      </c>
      <c r="B9" s="1" t="s">
        <v>18</v>
      </c>
      <c r="C9" s="1" t="s">
        <v>77</v>
      </c>
      <c r="D9" s="1" t="s">
        <v>78</v>
      </c>
      <c r="E9" s="1" t="s">
        <v>30</v>
      </c>
      <c r="F9" s="1" t="s">
        <v>72</v>
      </c>
      <c r="G9" s="1" t="s">
        <v>29</v>
      </c>
      <c r="I9" s="1" t="s">
        <v>74</v>
      </c>
      <c r="L9" s="1" t="s">
        <v>75</v>
      </c>
      <c r="M9" s="1" t="s">
        <v>68</v>
      </c>
    </row>
    <row r="10" customFormat="false" ht="51" hidden="false" customHeight="false" outlineLevel="0" collapsed="false">
      <c r="A10" s="1" t="s">
        <v>79</v>
      </c>
      <c r="B10" s="1" t="s">
        <v>80</v>
      </c>
      <c r="C10" s="1" t="s">
        <v>81</v>
      </c>
      <c r="D10" s="1" t="s">
        <v>82</v>
      </c>
      <c r="E10" s="1" t="s">
        <v>18</v>
      </c>
      <c r="I10" s="1" t="s">
        <v>83</v>
      </c>
      <c r="M10" s="1" t="s">
        <v>84</v>
      </c>
    </row>
  </sheetData>
  <autoFilter ref="A1:N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G2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20" activeCellId="0" sqref="A20"/>
    </sheetView>
  </sheetViews>
  <sheetFormatPr defaultRowHeight="16" zeroHeight="false" outlineLevelRow="0" outlineLevelCol="0"/>
  <cols>
    <col collapsed="false" customWidth="true" hidden="false" outlineLevel="0" max="1" min="1" style="0" width="10.49"/>
    <col collapsed="false" customWidth="true" hidden="false" outlineLevel="0" max="2" min="2" style="2" width="28.33"/>
    <col collapsed="false" customWidth="true" hidden="false" outlineLevel="0" max="3" min="3" style="2" width="47.16"/>
    <col collapsed="false" customWidth="true" hidden="false" outlineLevel="0" max="5" min="4" style="0" width="10.49"/>
    <col collapsed="false" customWidth="true" hidden="false" outlineLevel="0" max="6" min="6" style="2" width="28.33"/>
    <col collapsed="false" customWidth="true" hidden="false" outlineLevel="0" max="7" min="7" style="2" width="47.16"/>
    <col collapsed="false" customWidth="true" hidden="false" outlineLevel="0" max="1025" min="8" style="0" width="10.49"/>
  </cols>
  <sheetData>
    <row r="1" customFormat="false" ht="21" hidden="false" customHeight="false" outlineLevel="0" collapsed="false">
      <c r="B1" s="7" t="s">
        <v>85</v>
      </c>
      <c r="F1" s="7" t="s">
        <v>86</v>
      </c>
    </row>
    <row r="2" customFormat="false" ht="16" hidden="false" customHeight="false" outlineLevel="0" collapsed="false">
      <c r="B2" s="8"/>
      <c r="F2" s="8"/>
    </row>
    <row r="3" customFormat="false" ht="16" hidden="false" customHeight="false" outlineLevel="0" collapsed="false">
      <c r="F3" s="9"/>
      <c r="G3" s="1"/>
    </row>
    <row r="4" customFormat="false" ht="17" hidden="false" customHeight="false" outlineLevel="0" collapsed="false">
      <c r="B4" s="9" t="s">
        <v>87</v>
      </c>
      <c r="C4" s="1" t="s">
        <v>88</v>
      </c>
      <c r="F4" s="9" t="s">
        <v>89</v>
      </c>
      <c r="G4" s="1" t="s">
        <v>90</v>
      </c>
    </row>
    <row r="5" customFormat="false" ht="17" hidden="false" customHeight="false" outlineLevel="0" collapsed="false">
      <c r="B5" s="8"/>
      <c r="F5" s="8"/>
    </row>
    <row r="6" customFormat="false" ht="18" hidden="false" customHeight="false" outlineLevel="0" collapsed="false">
      <c r="B6" s="10" t="s">
        <v>91</v>
      </c>
      <c r="C6" s="11" t="e">
        <f aca="false">VLOOKUP(C4,Handelingsframe!A2:M9882,1,0)</f>
        <v>#N/A</v>
      </c>
      <c r="F6" s="10" t="s">
        <v>92</v>
      </c>
      <c r="G6" s="11" t="e">
        <f aca="false">VLOOKUP(G4,handelingsframe!#ref!,1,0)</f>
        <v>#NAME?</v>
      </c>
    </row>
    <row r="7" customFormat="false" ht="17" hidden="false" customHeight="false" outlineLevel="0" collapsed="false">
      <c r="B7" s="12" t="s">
        <v>1</v>
      </c>
      <c r="C7" s="13" t="e">
        <f aca="false">IF((VLOOKUP(C4,Handelingsframe!A2:M9882,2,0))="","",VLOOKUP(C4,Handelingsframe!A2:M9882,2,0))</f>
        <v>#N/A</v>
      </c>
      <c r="F7" s="12" t="s">
        <v>93</v>
      </c>
      <c r="G7" s="13" t="e">
        <f aca="false">IF((VLOOKUP(G4,handelingsframe!#ref!,2,0))="","",VLOOKUP(G4,handelingsframe!#ref!,2,0))</f>
        <v>#NAME?</v>
      </c>
    </row>
    <row r="8" customFormat="false" ht="17" hidden="false" customHeight="false" outlineLevel="0" collapsed="false">
      <c r="B8" s="12" t="s">
        <v>94</v>
      </c>
      <c r="C8" s="13" t="e">
        <f aca="false">IF((VLOOKUP(C4,Handelingsframe!A2:M9882,3,0))="","",VLOOKUP(C4,Handelingsframe!A2:M9882,3,0))</f>
        <v>#N/A</v>
      </c>
      <c r="F8" s="12" t="s">
        <v>95</v>
      </c>
      <c r="G8" s="13" t="e">
        <f aca="false">IF((VLOOKUP(G4,handelingsframe!#ref!,3,0))="","",VLOOKUP(G4,handelingsframe!#ref!,3,0))</f>
        <v>#NAME?</v>
      </c>
    </row>
    <row r="9" customFormat="false" ht="17" hidden="false" customHeight="false" outlineLevel="0" collapsed="false">
      <c r="B9" s="12" t="s">
        <v>3</v>
      </c>
      <c r="C9" s="13" t="e">
        <f aca="false">IF((VLOOKUP(C4,Handelingsframe!A2:M9882,4,0))="","",VLOOKUP(C4,Handelingsframe!A2:M9882,4,0))</f>
        <v>#N/A</v>
      </c>
      <c r="F9" s="12" t="s">
        <v>96</v>
      </c>
      <c r="G9" s="13" t="e">
        <f aca="false">IF((VLOOKUP(G4,handelingsframe!#ref!,4,0))="","",VLOOKUP(G4,handelingsframe!#ref!,4,0))</f>
        <v>#NAME?</v>
      </c>
    </row>
    <row r="10" customFormat="false" ht="17" hidden="false" customHeight="false" outlineLevel="0" collapsed="false">
      <c r="B10" s="12" t="s">
        <v>97</v>
      </c>
      <c r="C10" s="13" t="e">
        <f aca="false">IF((VLOOKUP(C4,Handelingsframe!A2:M9882,5,0))="","",VLOOKUP(C4,Handelingsframe!A2:M9882,5,0))</f>
        <v>#N/A</v>
      </c>
      <c r="F10" s="12" t="s">
        <v>98</v>
      </c>
      <c r="G10" s="13" t="e">
        <f aca="false">IF((VLOOKUP(G4,handelingsframe!#ref!,5,0))="","",VLOOKUP(G4,handelingsframe!#ref!,5,0))</f>
        <v>#NAME?</v>
      </c>
    </row>
    <row r="11" customFormat="false" ht="323" hidden="false" customHeight="false" outlineLevel="0" collapsed="false">
      <c r="B11" s="12" t="s">
        <v>99</v>
      </c>
      <c r="C11" s="13" t="e">
        <f aca="false">IF((VLOOKUP(C4,Handelingsframe!A2:M9882,6,0))="","",VLOOKUP(C4,Handelingsframe!A2:M9882,6,0))</f>
        <v>#N/A</v>
      </c>
      <c r="F11" s="12" t="s">
        <v>100</v>
      </c>
      <c r="G11" s="13" t="e">
        <f aca="false">IF((VLOOKUP(G4,handelingsframe!#ref!,6,0))="","",VLOOKUP(G4,handelingsframe!#ref!,6,0))</f>
        <v>#NAME?</v>
      </c>
    </row>
    <row r="12" customFormat="false" ht="17" hidden="false" customHeight="false" outlineLevel="0" collapsed="false">
      <c r="B12" s="12" t="s">
        <v>101</v>
      </c>
      <c r="C12" s="13" t="e">
        <f aca="false">IF((VLOOKUP(C4,Handelingsframe!A2:M9882,7,0))="","",VLOOKUP(C4,Handelingsframe!A2:M9882,7,0))</f>
        <v>#N/A</v>
      </c>
      <c r="F12" s="12" t="s">
        <v>102</v>
      </c>
      <c r="G12" s="13" t="e">
        <f aca="false">IF((VLOOKUP(G4,handelingsframe!#ref!,7,0))="","",VLOOKUP(G4,handelingsframe!#ref!,7,0))</f>
        <v>#NAME?</v>
      </c>
    </row>
    <row r="13" customFormat="false" ht="137" hidden="false" customHeight="false" outlineLevel="0" collapsed="false">
      <c r="B13" s="14" t="s">
        <v>103</v>
      </c>
      <c r="C13" s="15" t="e">
        <f aca="false">IF((VLOOKUP(C4,Handelingsframe!A2:M9882,8,0))="","",VLOOKUP(C4,Handelingsframe!A2:M9882,8,0))</f>
        <v>#N/A</v>
      </c>
      <c r="F13" s="14" t="s">
        <v>104</v>
      </c>
      <c r="G13" s="15" t="e">
        <f aca="false">IF((VLOOKUP(G4,handelingsframe!#ref!,8,0))="","",VLOOKUP(G4,handelingsframe!#ref!,8,0))</f>
        <v>#NAME?</v>
      </c>
    </row>
    <row r="14" customFormat="false" ht="18" hidden="false" customHeight="false" outlineLevel="0" collapsed="false">
      <c r="B14" s="16" t="s">
        <v>105</v>
      </c>
      <c r="C14" s="17"/>
      <c r="F14" s="16" t="s">
        <v>106</v>
      </c>
      <c r="G14" s="17"/>
    </row>
    <row r="15" customFormat="false" ht="17" hidden="false" customHeight="false" outlineLevel="0" collapsed="false">
      <c r="B15" s="18" t="s">
        <v>107</v>
      </c>
      <c r="C15" s="19" t="e">
        <f aca="false">IF((VLOOKUP(C4,Handelingsframe!A2:M9882,9,0))="","",VLOOKUP(C4,Handelingsframe!A2:M9882,9,0))</f>
        <v>#N/A</v>
      </c>
      <c r="F15" s="18" t="s">
        <v>108</v>
      </c>
      <c r="G15" s="19" t="e">
        <f aca="false">IF((VLOOKUP(G4,handelingsframe!#ref!,9,0))="","",VLOOKUP(G4,handelingsframe!#ref!,9,0))</f>
        <v>#NAME?</v>
      </c>
    </row>
    <row r="16" customFormat="false" ht="17" hidden="false" customHeight="false" outlineLevel="0" collapsed="false">
      <c r="B16" s="18" t="s">
        <v>109</v>
      </c>
      <c r="C16" s="19" t="e">
        <f aca="false">IF((VLOOKUP(C4,Handelingsframe!A2:M9882,10,0))="","",VLOOKUP(C4,Handelingsframe!A2:M9882,10,0))</f>
        <v>#N/A</v>
      </c>
      <c r="F16" s="18" t="s">
        <v>110</v>
      </c>
      <c r="G16" s="19" t="e">
        <f aca="false">IF((VLOOKUP(G4,handelingsframe!#ref!,10,0))="","",VLOOKUP(G4,handelingsframe!#ref!,10,0))</f>
        <v>#NAME?</v>
      </c>
    </row>
    <row r="17" customFormat="false" ht="34" hidden="false" customHeight="false" outlineLevel="0" collapsed="false">
      <c r="B17" s="18" t="s">
        <v>111</v>
      </c>
      <c r="C17" s="19" t="e">
        <f aca="false">IF((VLOOKUP(C4,Handelingsframe!A2:M9882,11,0))="","",VLOOKUP(C4,Handelingsframe!A2:M9882,11,0))</f>
        <v>#N/A</v>
      </c>
      <c r="F17" s="18" t="s">
        <v>112</v>
      </c>
      <c r="G17" s="19" t="e">
        <f aca="false">IF((VLOOKUP(G4,handelingsframe!#ref!,11,0))="","",VLOOKUP(G4,handelingsframe!#ref!,11,0))</f>
        <v>#NAME?</v>
      </c>
    </row>
    <row r="18" customFormat="false" ht="34" hidden="false" customHeight="false" outlineLevel="0" collapsed="false">
      <c r="B18" s="18" t="s">
        <v>113</v>
      </c>
      <c r="C18" s="19" t="e">
        <f aca="false">IF((VLOOKUP(C4,Handelingsframe!A2:M9882,12,0))="","",VLOOKUP(C4,Handelingsframe!A2:M9882,12,0))</f>
        <v>#N/A</v>
      </c>
      <c r="F18" s="18" t="s">
        <v>114</v>
      </c>
      <c r="G18" s="19" t="e">
        <f aca="false">IF((VLOOKUP(G4,handelingsframe!#ref!,12,0))="","",VLOOKUP(G4,handelingsframe!#ref!,12,0))</f>
        <v>#NAME?</v>
      </c>
    </row>
    <row r="19" customFormat="false" ht="238" hidden="false" customHeight="false" outlineLevel="0" collapsed="false">
      <c r="B19" s="18" t="s">
        <v>115</v>
      </c>
      <c r="C19" s="19" t="e">
        <f aca="false">IF((VLOOKUP(C4,Handelingsframe!A2:M9882,13,0))="","",VLOOKUP(C4,Handelingsframe!A2:M9882,13,0))</f>
        <v>#N/A</v>
      </c>
      <c r="F19" s="18" t="s">
        <v>116</v>
      </c>
      <c r="G19" s="19" t="e">
        <f aca="false">IF((VLOOKUP(G4,handelingsframe!#ref!,13,0))="","",VLOOKUP(G4,handelingsframe!#ref!,13,0))</f>
        <v>#NAME?</v>
      </c>
    </row>
    <row r="20" customFormat="false" ht="17" hidden="false" customHeight="false" outlineLevel="0" collapsed="false">
      <c r="B20" s="18" t="s">
        <v>117</v>
      </c>
      <c r="C20" s="19" t="e">
        <f aca="false">IF((VLOOKUP(C4,Handelingsframe!A2:M9882,14,0))="","",VLOOKUP(C4,Handelingsframe!A2:M9882,14,0))</f>
        <v>#VALUE!</v>
      </c>
      <c r="F20" s="18" t="s">
        <v>118</v>
      </c>
      <c r="G20" s="19" t="e">
        <f aca="false">IF((VLOOKUP(G4,handelingsframe!#ref!,14,0))="","",VLOOKUP(G4,handelingsframe!#ref!,14,0))</f>
        <v>#NAME?</v>
      </c>
    </row>
    <row r="21" customFormat="false" ht="16" hidden="false" customHeight="false" outlineLevel="0" collapsed="false">
      <c r="B21" s="8"/>
      <c r="F21" s="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LibreOffice/6.2.3.2$Linux_X86_64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2017-09-18T14:40:14Z</dcterms:created>
  <dc:creator>Microsoft Office-gebruiker</dc:creator>
  <dc:description/>
  <dc:language>en-US</dc:language>
  <cp:lastModifiedBy/>
  <dcterms:modified xsi:type="dcterms:W3CDTF">2019-05-20T08:29:17Z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