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ali/Documents/Projecten/ICTU/GitHub/discipl-law-reg/tool/excels/"/>
    </mc:Choice>
  </mc:AlternateContent>
  <xr:revisionPtr revIDLastSave="0" documentId="13_ncr:1_{23FB407C-9A95-454F-B154-0A2305BF1E8E}" xr6:coauthVersionLast="43" xr6:coauthVersionMax="43" xr10:uidLastSave="{00000000-0000-0000-0000-000000000000}"/>
  <bookViews>
    <workbookView xWindow="0" yWindow="460" windowWidth="28800" windowHeight="16660" tabRatio="500" xr2:uid="{00000000-000D-0000-FFFF-FFFF00000000}"/>
  </bookViews>
  <sheets>
    <sheet name="Plichtframe" sheetId="1" r:id="rId1"/>
    <sheet name="Tabelgenerator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" l="1"/>
  <c r="F11" i="2"/>
  <c r="F19" i="2"/>
  <c r="F18" i="2"/>
  <c r="F17" i="2"/>
  <c r="F16" i="2"/>
  <c r="F15" i="2"/>
  <c r="F14" i="2"/>
  <c r="F12" i="2"/>
  <c r="F10" i="2"/>
  <c r="F9" i="2"/>
  <c r="F8" i="2"/>
  <c r="F7" i="2"/>
  <c r="C19" i="2"/>
  <c r="C18" i="2"/>
  <c r="C17" i="2"/>
  <c r="C16" i="2"/>
  <c r="C15" i="2"/>
  <c r="C14" i="2"/>
  <c r="C12" i="2"/>
  <c r="C10" i="2"/>
  <c r="C9" i="2"/>
  <c r="C8" i="2"/>
  <c r="C7" i="2"/>
</calcChain>
</file>

<file path=xl/sharedStrings.xml><?xml version="1.0" encoding="utf-8"?>
<sst xmlns="http://schemas.openxmlformats.org/spreadsheetml/2006/main" count="121" uniqueCount="76">
  <si>
    <t>houder aanspraak</t>
  </si>
  <si>
    <t>versie (nr-vanaf-tot)</t>
  </si>
  <si>
    <t>brontekst</t>
  </si>
  <si>
    <t>&lt;schriftelijk indienen aanvraag&gt;</t>
  </si>
  <si>
    <t>[aanvrager]</t>
  </si>
  <si>
    <t>[bestuursorgaan]</t>
  </si>
  <si>
    <t>&lt;&lt;indienen aanvraag&gt;&gt;</t>
  </si>
  <si>
    <t>&lt;&lt;bekendmaken besluit&gt;&gt;</t>
  </si>
  <si>
    <t>2-[19940101]-[jjjjmmdd]</t>
  </si>
  <si>
    <t>jci1.3:c:BWBR0005537&amp;hoofdstuk=4&amp;titeldeel=4.1&amp;afdeling=4.1.1&amp;artikel=4:1&amp;z=2017-03-10&amp;g=2017-03-10</t>
  </si>
  <si>
    <t>{Tenzij bij wettelijk voorschrift anders is bepaald, wordt de aanvraag tot het geven van een beschikking schriftelijk ingediend bij het bestuursorgaan dat bevoegd is op de aanvraag te beslissen.}</t>
  </si>
  <si>
    <t>&lt;aanvraag indienen bij bevoegd bestuursorgaan&gt;</t>
  </si>
  <si>
    <t>&lt;aanvraag ondertekenen en naam aanvrager, adres, dagtekening en aanduiding doen bevatten&gt;</t>
  </si>
  <si>
    <t>jci1.3:c:BWBR0005537&amp;hoofdstuk=4&amp;titeldeel=4.1&amp;afdeling=4.1.1&amp;artikel=4:2&amp;lid=1&amp;z=2017-03-10&amp;g=2017-03-10</t>
  </si>
  <si>
    <t>{De aanvraag wordt ondertekend en bevat ten minste:
a. de naam en het adres van de aanvrager;
b. de dagtekening;
c. een aanduiding van de beschikking die wordt gevraagd.}</t>
  </si>
  <si>
    <t>&lt;verschaffen gegevens nodig om besluit te nemen&gt;</t>
  </si>
  <si>
    <t>jci1.3:c:BWBR0005537&amp;hoofdstuk=4&amp;titeldeel=4.1&amp;afdeling=4.1.1&amp;artikel=4:2&amp;lid=2&amp;z=2017-03-10&amp;g=2017-03-10</t>
  </si>
  <si>
    <t>De aanvrager verschaft voorts de gegevens en bescheiden die voor de beslissing op de aanvraag nodig zijn en waarover hij redelijkerwijs de beschikking kan krijgen.</t>
  </si>
  <si>
    <t>&lt;vergaren nodige kennis&gt;</t>
  </si>
  <si>
    <t>[belanghebbende]</t>
  </si>
  <si>
    <t>jci1.3:c:BWBR0005537&amp;hoofdstuk=3&amp;afdeling=3.2&amp;artikel=3:2&amp;z=2017-03-10&amp;g=2017-03-10</t>
  </si>
  <si>
    <t>{Bij de voorbereiding van een besluit vergaart het bestuursorgaan de nodige kennis omtrent de relevante feiten en de af te wegen belangen.}</t>
  </si>
  <si>
    <t>1-[19980101]-[jjjjmmdd]</t>
  </si>
  <si>
    <t>jci1.3:c:BWBR0005537&amp;hoofdstuk=3&amp;afdeling=3.7&amp;artikel=3:46&amp;z=2017-03-10&amp;g=2017-03-10</t>
  </si>
  <si>
    <t>{Een besluit dient te berusten op een deugdelijke motivering.}</t>
  </si>
  <si>
    <t>&lt;beschikking geven binnen termijn&gt;</t>
  </si>
  <si>
    <t>4-[20091001]-[jjjjmmdd]</t>
  </si>
  <si>
    <t>jci1.3:c:BWBR0005537&amp;hoofdstuk=4&amp;titeldeel=4.1&amp;afdeling=4.1.3&amp;paragraaf=4.1.3.1&amp;artikel=4:13&amp;lid=1&amp;z=2017-03-10&amp;g=2017-03-10</t>
  </si>
  <si>
    <t>{Een beschikking dient te worden gegeven binnen de bij wettelijk voorschrift bepaalde termijn of, bij het ontbreken van zulk een termijn, binnen een redelijke termijn na ontvangst van de aanvraag.}</t>
  </si>
  <si>
    <t>duty frame</t>
  </si>
  <si>
    <t>duty holder</t>
  </si>
  <si>
    <t>claimant</t>
  </si>
  <si>
    <t>version (nr-from-until)</t>
  </si>
  <si>
    <t>metalex/juriconnect reference</t>
  </si>
  <si>
    <t>source text</t>
  </si>
  <si>
    <t>art. 4:1 Awb</t>
  </si>
  <si>
    <t>art. 4:2 lid 1 Awb</t>
  </si>
  <si>
    <t>art. 3:2 Awb</t>
  </si>
  <si>
    <t>art. 3:46 Awb</t>
  </si>
  <si>
    <t>art. 4:13 lid 1 Awb</t>
  </si>
  <si>
    <t>Bronverwijzingen</t>
  </si>
  <si>
    <t>&lt;besluit berust op deugdelijke motivering&gt;</t>
  </si>
  <si>
    <t>corrigerende handeling</t>
  </si>
  <si>
    <t>terminerende handeling</t>
  </si>
  <si>
    <t>creërende handeling</t>
  </si>
  <si>
    <t>normatieve relatie (plicht)</t>
  </si>
  <si>
    <t>juridische verwijzing</t>
  </si>
  <si>
    <t>juriconnect verwijzing</t>
  </si>
  <si>
    <t>Tabelgenerator plichten</t>
  </si>
  <si>
    <t>reference to source</t>
  </si>
  <si>
    <t>plicht</t>
  </si>
  <si>
    <t>plichthouder</t>
  </si>
  <si>
    <t>type "&lt;plicht&gt;"</t>
  </si>
  <si>
    <t>creating act</t>
  </si>
  <si>
    <t>enforcing act</t>
  </si>
  <si>
    <t>terminating act</t>
  </si>
  <si>
    <t>code act type frame</t>
  </si>
  <si>
    <t>explanatory note</t>
  </si>
  <si>
    <t>toelichting</t>
  </si>
  <si>
    <t>type "&lt;duty frame&gt;"</t>
  </si>
  <si>
    <t>&lt;&lt;besluiten de aanvraag niet te behandelen&gt;&gt;</t>
  </si>
  <si>
    <t>&lt;bezwaarschrift ondertekenen en naam aanvrager, adres, dagtekening en omschrijving van het besluit waartegen het bezwaar is gericht doen bevatten&gt;</t>
  </si>
  <si>
    <t>art. 6:5 Awb</t>
  </si>
  <si>
    <t>{Het bezwaar- of beroepschrift wordt ondertekend en bevat ten minste:
a. de naam en het adres van de indiener;
b. de dagtekening;
c. een omschrijving van het besluit waartegen het bezwaar of beroep is gericht;
d. de gronden van het bezwaar of beroep.}</t>
  </si>
  <si>
    <t>&lt;&lt;indienen bezwaarschrift&gt;&gt;</t>
  </si>
  <si>
    <t>pm</t>
  </si>
  <si>
    <t>duty</t>
  </si>
  <si>
    <t>duty-holder</t>
  </si>
  <si>
    <t>create</t>
  </si>
  <si>
    <t>enforce</t>
  </si>
  <si>
    <t>terminate</t>
  </si>
  <si>
    <t>reference</t>
  </si>
  <si>
    <t>version</t>
  </si>
  <si>
    <t>juriconnect</t>
  </si>
  <si>
    <t>sourcetext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</si>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</sst>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000000"/>
      <name val="Calibri Light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62" zoomScaleNormal="140" workbookViewId="0">
      <selection activeCell="E5" sqref="E5"/>
    </sheetView>
  </sheetViews>
  <sheetFormatPr baseColWidth="10" defaultRowHeight="16"/>
  <cols>
    <col min="1" max="2" width="30.83203125" style="4" customWidth="1"/>
    <col min="3" max="3" width="20.83203125" style="4" customWidth="1"/>
    <col min="4" max="6" width="30.83203125" style="4" customWidth="1"/>
    <col min="7" max="9" width="25.83203125" style="3" customWidth="1"/>
    <col min="10" max="10" width="50.83203125" style="4" customWidth="1"/>
    <col min="11" max="11" width="50.83203125" style="3" customWidth="1"/>
  </cols>
  <sheetData>
    <row r="1" spans="1:11" ht="17">
      <c r="A1" s="2" t="s">
        <v>66</v>
      </c>
      <c r="B1" s="2" t="s">
        <v>67</v>
      </c>
      <c r="C1" s="2" t="s">
        <v>31</v>
      </c>
      <c r="D1" s="2" t="s">
        <v>68</v>
      </c>
      <c r="E1" s="2" t="s">
        <v>69</v>
      </c>
      <c r="F1" s="2" t="s">
        <v>70</v>
      </c>
      <c r="G1" s="1" t="s">
        <v>71</v>
      </c>
      <c r="H1" s="1" t="s">
        <v>72</v>
      </c>
      <c r="I1" s="1" t="s">
        <v>73</v>
      </c>
      <c r="J1" s="2" t="s">
        <v>74</v>
      </c>
      <c r="K1" s="1" t="s">
        <v>75</v>
      </c>
    </row>
    <row r="2" spans="1:11" ht="68">
      <c r="A2" s="4" t="s">
        <v>3</v>
      </c>
      <c r="B2" s="4" t="s">
        <v>4</v>
      </c>
      <c r="C2" s="4" t="s">
        <v>5</v>
      </c>
      <c r="D2" s="4" t="s">
        <v>6</v>
      </c>
      <c r="E2" s="4" t="s">
        <v>60</v>
      </c>
      <c r="F2" s="4" t="s">
        <v>7</v>
      </c>
      <c r="G2" s="3" t="s">
        <v>35</v>
      </c>
      <c r="H2" s="3" t="s">
        <v>8</v>
      </c>
      <c r="I2" s="4" t="s">
        <v>9</v>
      </c>
      <c r="J2" s="4" t="s">
        <v>10</v>
      </c>
    </row>
    <row r="3" spans="1:11" ht="68">
      <c r="A3" s="4" t="s">
        <v>11</v>
      </c>
      <c r="B3" s="4" t="s">
        <v>4</v>
      </c>
      <c r="C3" s="4" t="s">
        <v>5</v>
      </c>
      <c r="D3" s="4" t="s">
        <v>6</v>
      </c>
      <c r="E3" s="22" t="s">
        <v>60</v>
      </c>
      <c r="F3" s="4" t="s">
        <v>7</v>
      </c>
      <c r="G3" s="3" t="s">
        <v>35</v>
      </c>
      <c r="H3" s="3" t="s">
        <v>8</v>
      </c>
      <c r="I3" s="4" t="s">
        <v>9</v>
      </c>
      <c r="J3" s="4" t="s">
        <v>10</v>
      </c>
    </row>
    <row r="4" spans="1:11" ht="68">
      <c r="A4" s="4" t="s">
        <v>12</v>
      </c>
      <c r="B4" s="4" t="s">
        <v>4</v>
      </c>
      <c r="C4" s="4" t="s">
        <v>5</v>
      </c>
      <c r="D4" s="4" t="s">
        <v>6</v>
      </c>
      <c r="E4" s="22" t="s">
        <v>60</v>
      </c>
      <c r="F4" s="3" t="s">
        <v>7</v>
      </c>
      <c r="G4" s="3" t="s">
        <v>36</v>
      </c>
      <c r="H4" s="3" t="s">
        <v>8</v>
      </c>
      <c r="I4" s="4" t="s">
        <v>13</v>
      </c>
      <c r="J4" s="4" t="s">
        <v>14</v>
      </c>
    </row>
    <row r="5" spans="1:11" ht="68">
      <c r="A5" s="4" t="s">
        <v>15</v>
      </c>
      <c r="B5" s="4" t="s">
        <v>4</v>
      </c>
      <c r="C5" s="4" t="s">
        <v>5</v>
      </c>
      <c r="D5" s="4" t="s">
        <v>6</v>
      </c>
      <c r="E5" s="22" t="s">
        <v>60</v>
      </c>
      <c r="F5" s="4" t="s">
        <v>7</v>
      </c>
      <c r="G5" s="3" t="s">
        <v>36</v>
      </c>
      <c r="H5" s="3" t="s">
        <v>8</v>
      </c>
      <c r="I5" s="4" t="s">
        <v>16</v>
      </c>
      <c r="J5" s="4" t="s">
        <v>17</v>
      </c>
    </row>
    <row r="6" spans="1:11" ht="68">
      <c r="A6" s="4" t="s">
        <v>18</v>
      </c>
      <c r="B6" s="4" t="s">
        <v>5</v>
      </c>
      <c r="C6" s="4" t="s">
        <v>19</v>
      </c>
      <c r="D6" s="4" t="s">
        <v>6</v>
      </c>
      <c r="E6" s="4" t="s">
        <v>64</v>
      </c>
      <c r="F6" s="3" t="s">
        <v>7</v>
      </c>
      <c r="G6" s="3" t="s">
        <v>37</v>
      </c>
      <c r="H6" s="3" t="s">
        <v>8</v>
      </c>
      <c r="I6" s="4" t="s">
        <v>20</v>
      </c>
      <c r="J6" s="4" t="s">
        <v>21</v>
      </c>
    </row>
    <row r="7" spans="1:11" ht="68">
      <c r="A7" s="4" t="s">
        <v>41</v>
      </c>
      <c r="B7" s="4" t="s">
        <v>5</v>
      </c>
      <c r="C7" s="4" t="s">
        <v>19</v>
      </c>
      <c r="D7" s="4" t="s">
        <v>6</v>
      </c>
      <c r="E7" s="4" t="s">
        <v>64</v>
      </c>
      <c r="F7" s="3" t="s">
        <v>7</v>
      </c>
      <c r="G7" s="3" t="s">
        <v>38</v>
      </c>
      <c r="H7" s="3" t="s">
        <v>22</v>
      </c>
      <c r="I7" s="4" t="s">
        <v>23</v>
      </c>
      <c r="J7" s="4" t="s">
        <v>24</v>
      </c>
    </row>
    <row r="8" spans="1:11" ht="85">
      <c r="A8" s="4" t="s">
        <v>25</v>
      </c>
      <c r="B8" s="4" t="s">
        <v>5</v>
      </c>
      <c r="C8" s="4" t="s">
        <v>19</v>
      </c>
      <c r="D8" s="4" t="s">
        <v>6</v>
      </c>
      <c r="E8" s="4" t="s">
        <v>64</v>
      </c>
      <c r="F8" s="4" t="s">
        <v>7</v>
      </c>
      <c r="G8" s="3" t="s">
        <v>39</v>
      </c>
      <c r="H8" s="3" t="s">
        <v>26</v>
      </c>
      <c r="I8" s="4" t="s">
        <v>27</v>
      </c>
      <c r="J8" s="4" t="s">
        <v>28</v>
      </c>
    </row>
    <row r="9" spans="1:11" ht="119">
      <c r="A9" s="4" t="s">
        <v>61</v>
      </c>
      <c r="B9" s="4" t="s">
        <v>19</v>
      </c>
      <c r="C9" s="4" t="s">
        <v>5</v>
      </c>
      <c r="D9" s="4" t="s">
        <v>64</v>
      </c>
      <c r="E9" s="4" t="s">
        <v>65</v>
      </c>
      <c r="F9" s="4" t="s">
        <v>65</v>
      </c>
      <c r="G9" s="3" t="s">
        <v>62</v>
      </c>
      <c r="J9" s="4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zoomScale="130" zoomScaleNormal="130" workbookViewId="0">
      <selection activeCell="C19" sqref="C19"/>
    </sheetView>
  </sheetViews>
  <sheetFormatPr baseColWidth="10" defaultRowHeight="16"/>
  <cols>
    <col min="2" max="2" width="28.33203125" style="3" customWidth="1"/>
    <col min="3" max="3" width="47.1640625" style="3" customWidth="1"/>
    <col min="5" max="5" width="28.33203125" style="3" customWidth="1"/>
    <col min="6" max="6" width="47.1640625" style="3" customWidth="1"/>
  </cols>
  <sheetData>
    <row r="1" spans="2:6" ht="21">
      <c r="B1" s="5" t="s">
        <v>48</v>
      </c>
      <c r="E1" s="5" t="s">
        <v>48</v>
      </c>
    </row>
    <row r="2" spans="2:6">
      <c r="B2" s="6"/>
      <c r="E2" s="6"/>
    </row>
    <row r="4" spans="2:6" ht="17" thickBot="1">
      <c r="B4" s="6"/>
      <c r="E4" s="6"/>
    </row>
    <row r="5" spans="2:6" ht="18" thickBot="1">
      <c r="B5" s="7" t="s">
        <v>52</v>
      </c>
      <c r="C5" s="8" t="s">
        <v>3</v>
      </c>
      <c r="E5" s="7" t="s">
        <v>59</v>
      </c>
      <c r="F5" s="8" t="s">
        <v>3</v>
      </c>
    </row>
    <row r="6" spans="2:6" ht="17" thickBot="1">
      <c r="B6" s="6"/>
      <c r="E6" s="6"/>
    </row>
    <row r="7" spans="2:6" ht="18" thickTop="1">
      <c r="B7" s="9" t="s">
        <v>50</v>
      </c>
      <c r="C7" s="10" t="str">
        <f>VLOOKUP(C5,Plichtframe!A2:K997,1,FALSE)</f>
        <v>&lt;schriftelijk indienen aanvraag&gt;</v>
      </c>
      <c r="E7" s="9" t="s">
        <v>29</v>
      </c>
      <c r="F7" s="10" t="e">
        <f>VLOOKUP(F5,Plichtframe!#REF!,1,FALSE)</f>
        <v>#REF!</v>
      </c>
    </row>
    <row r="8" spans="2:6" ht="17">
      <c r="B8" s="11" t="s">
        <v>51</v>
      </c>
      <c r="C8" s="12" t="str">
        <f>IF((VLOOKUP(C5,Plichtframe!A2:K997,2,FALSE))="","",VLOOKUP(C5,Plichtframe!A2:K997,2,FALSE))</f>
        <v>[aanvrager]</v>
      </c>
      <c r="E8" s="11" t="s">
        <v>30</v>
      </c>
      <c r="F8" s="12" t="e">
        <f>IF((VLOOKUP(F5,Plichtframe!#REF!,2,FALSE))="","",VLOOKUP(F5,Plichtframe!#REF!,2,FALSE))</f>
        <v>#REF!</v>
      </c>
    </row>
    <row r="9" spans="2:6" ht="17">
      <c r="B9" s="11" t="s">
        <v>0</v>
      </c>
      <c r="C9" s="12" t="str">
        <f>IF((VLOOKUP(C5,Plichtframe!A2:K997,3,FALSE))="","",VLOOKUP(C5,Plichtframe!A2:K997,3,FALSE))</f>
        <v>[bestuursorgaan]</v>
      </c>
      <c r="E9" s="11" t="s">
        <v>31</v>
      </c>
      <c r="F9" s="12" t="e">
        <f>IF((VLOOKUP(F5,Plichtframe!#REF!,3,FALSE))="","",VLOOKUP(F5,Plichtframe!#REF!,3,FALSE))</f>
        <v>#REF!</v>
      </c>
    </row>
    <row r="10" spans="2:6" ht="17">
      <c r="B10" s="11" t="s">
        <v>44</v>
      </c>
      <c r="C10" s="12" t="str">
        <f>IF((VLOOKUP(C5,Plichtframe!A2:K997,4,FALSE))="","",VLOOKUP(C5,Plichtframe!A2:K997,4,FALSE))</f>
        <v>&lt;&lt;indienen aanvraag&gt;&gt;</v>
      </c>
      <c r="E10" s="11" t="s">
        <v>53</v>
      </c>
      <c r="F10" s="12" t="e">
        <f>IF((VLOOKUP(F5,Plichtframe!#REF!,4,FALSE))="","",VLOOKUP(F5,Plichtframe!#REF!,4,FALSE))</f>
        <v>#REF!</v>
      </c>
    </row>
    <row r="11" spans="2:6" ht="17">
      <c r="B11" s="18" t="s">
        <v>42</v>
      </c>
      <c r="C11" s="19" t="str">
        <f>IF((VLOOKUP(C5,Plichtframe!A2:K997,5,FALSE))="","",VLOOKUP(C5,Plichtframe!A2:K997,5,FALSE))</f>
        <v>&lt;&lt;besluiten de aanvraag niet te behandelen&gt;&gt;</v>
      </c>
      <c r="E11" s="18" t="s">
        <v>54</v>
      </c>
      <c r="F11" s="19" t="e">
        <f>IF((VLOOKUP(F5,Plichtframe!#REF!,5,FALSE))="","",VLOOKUP(F5,Plichtframe!#REF!,5,FALSE))</f>
        <v>#REF!</v>
      </c>
    </row>
    <row r="12" spans="2:6" ht="18" thickBot="1">
      <c r="B12" s="13" t="s">
        <v>43</v>
      </c>
      <c r="C12" s="14" t="str">
        <f>IF((VLOOKUP(C5,Plichtframe!A2:K997,6,FALSE))="","",VLOOKUP(C5,Plichtframe!A2:K997,6,FALSE))</f>
        <v>&lt;&lt;bekendmaken besluit&gt;&gt;</v>
      </c>
      <c r="E12" s="13" t="s">
        <v>55</v>
      </c>
      <c r="F12" s="14" t="e">
        <f>IF((VLOOKUP(F5,Plichtframe!#REF!,6,FALSE))="","",VLOOKUP(F5,Plichtframe!#REF!,6,FALSE))</f>
        <v>#REF!</v>
      </c>
    </row>
    <row r="13" spans="2:6" ht="18" thickTop="1">
      <c r="B13" s="15" t="s">
        <v>40</v>
      </c>
      <c r="C13" s="16"/>
      <c r="E13" s="15" t="s">
        <v>40</v>
      </c>
      <c r="F13" s="16"/>
    </row>
    <row r="14" spans="2:6" ht="17">
      <c r="B14" s="21" t="s">
        <v>45</v>
      </c>
      <c r="C14" s="20" t="str">
        <f>IF((VLOOKUP(C5,Plichtframe!A2:K997,7,FALSE))="","",VLOOKUP(C5,Plichtframe!A2:K997,7,FALSE))</f>
        <v>art. 4:1 Awb</v>
      </c>
      <c r="E14" s="21" t="s">
        <v>56</v>
      </c>
      <c r="F14" s="20" t="e">
        <f>IF((VLOOKUP(F5,Plichtframe!#REF!,7,FALSE))="","",VLOOKUP(F5,Plichtframe!#REF!,7,FALSE))</f>
        <v>#REF!</v>
      </c>
    </row>
    <row r="15" spans="2:6" ht="17">
      <c r="B15" s="21" t="s">
        <v>46</v>
      </c>
      <c r="C15" s="17" t="str">
        <f>IF((VLOOKUP(C5,Plichtframe!A2:K997,8,FALSE))="","",VLOOKUP(C5,Plichtframe!A2:K997,8,FALSE))</f>
        <v>2-[19940101]-[jjjjmmdd]</v>
      </c>
      <c r="E15" s="21" t="s">
        <v>49</v>
      </c>
      <c r="F15" s="17" t="e">
        <f>IF((VLOOKUP(F5,Plichtframe!#REF!,8,FALSE))="","",VLOOKUP(F5,Plichtframe!#REF!,8,FALSE))</f>
        <v>#REF!</v>
      </c>
    </row>
    <row r="16" spans="2:6" ht="51">
      <c r="B16" s="21" t="s">
        <v>1</v>
      </c>
      <c r="C16" s="17" t="str">
        <f>IF((VLOOKUP(C5,Plichtframe!A2:K997,9,FALSE))="","",VLOOKUP(C5,Plichtframe!A2:K997,9,FALSE))</f>
        <v>jci1.3:c:BWBR0005537&amp;hoofdstuk=4&amp;titeldeel=4.1&amp;afdeling=4.1.1&amp;artikel=4:1&amp;z=2017-03-10&amp;g=2017-03-10</v>
      </c>
      <c r="E16" s="21" t="s">
        <v>32</v>
      </c>
      <c r="F16" s="17" t="e">
        <f>IF((VLOOKUP(F5,Plichtframe!#REF!,9,FALSE))="","",VLOOKUP(F5,Plichtframe!#REF!,9,FALSE))</f>
        <v>#REF!</v>
      </c>
    </row>
    <row r="17" spans="2:6" ht="68">
      <c r="B17" s="21" t="s">
        <v>47</v>
      </c>
      <c r="C17" s="17" t="str">
        <f>IF((VLOOKUP(C5,Plichtframe!A2:K997,10,FALSE))="","",VLOOKUP(C5,Plichtframe!A2:K997,10,FALSE))</f>
        <v>{Tenzij bij wettelijk voorschrift anders is bepaald, wordt de aanvraag tot het geven van een beschikking schriftelijk ingediend bij het bestuursorgaan dat bevoegd is op de aanvraag te beslissen.}</v>
      </c>
      <c r="E17" s="21" t="s">
        <v>33</v>
      </c>
      <c r="F17" s="17" t="e">
        <f>IF((VLOOKUP(F5,Plichtframe!#REF!,10,FALSE))="","",VLOOKUP(F5,Plichtframe!#REF!,10,FALSE))</f>
        <v>#REF!</v>
      </c>
    </row>
    <row r="18" spans="2:6" ht="17">
      <c r="B18" s="21" t="s">
        <v>2</v>
      </c>
      <c r="C18" s="17" t="str">
        <f>IF((VLOOKUP(C5,Plichtframe!A2:K997,11,FALSE))="","",VLOOKUP(C5,Plichtframe!A2:K997,11,FALSE))</f>
        <v/>
      </c>
      <c r="E18" s="21" t="s">
        <v>34</v>
      </c>
      <c r="F18" s="17" t="e">
        <f>IF((VLOOKUP(F5,Plichtframe!#REF!,11,FALSE))="","",VLOOKUP(F5,Plichtframe!#REF!,11,FALSE))</f>
        <v>#REF!</v>
      </c>
    </row>
    <row r="19" spans="2:6" ht="17">
      <c r="B19" s="21" t="s">
        <v>58</v>
      </c>
      <c r="C19" s="17" t="e">
        <f>IF((VLOOKUP(C5,Plichtframe!A2:K997,12,FALSE))="","",VLOOKUP(C5,Plichtframe!A2:K997,12,FALSE))</f>
        <v>#REF!</v>
      </c>
      <c r="E19" s="21" t="s">
        <v>57</v>
      </c>
      <c r="F19" s="17" t="e">
        <f>IF((VLOOKUP(F5,Plichtframe!#REF!,12,FALSE))="","",VLOOKUP(F5,Plichtframe!#REF!,12,FALSE))</f>
        <v>#REF!</v>
      </c>
    </row>
    <row r="20" spans="2:6">
      <c r="B20" s="6"/>
      <c r="E20" s="6"/>
    </row>
    <row r="21" spans="2:6">
      <c r="B21" s="6"/>
      <c r="E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Plichtframe</vt:lpstr>
      <vt:lpstr>Tabelgenerator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Özdemir, Ali</cp:lastModifiedBy>
  <dcterms:created xsi:type="dcterms:W3CDTF">2017-09-18T14:40:14Z</dcterms:created>
  <dcterms:modified xsi:type="dcterms:W3CDTF">2019-04-24T08:36:13Z</dcterms:modified>
</cp:coreProperties>
</file>