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ali/Documents/Projecten/ICTU/testexceltojson/excel-to-json-/"/>
    </mc:Choice>
  </mc:AlternateContent>
  <xr:revisionPtr revIDLastSave="0" documentId="13_ncr:1_{2034E8CF-6500-A741-96B8-DB2CD834D651}" xr6:coauthVersionLast="43" xr6:coauthVersionMax="43" xr10:uidLastSave="{00000000-0000-0000-0000-000000000000}"/>
  <bookViews>
    <workbookView xWindow="0" yWindow="3040" windowWidth="28800" windowHeight="14080" tabRatio="500" xr2:uid="{00000000-000D-0000-FFFF-FFFF00000000}"/>
  </bookViews>
  <sheets>
    <sheet name="Feiten" sheetId="1" r:id="rId1"/>
    <sheet name="tabelgenerator" sheetId="2" r:id="rId2"/>
  </sheets>
  <definedNames>
    <definedName name="_xlnm._FilterDatabase" localSheetId="0" hidden="1">Feiten!$A$1:$I$32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2" l="1"/>
  <c r="C11" i="2"/>
  <c r="C10" i="2"/>
  <c r="C9" i="2"/>
  <c r="C8" i="2"/>
  <c r="C5" i="2"/>
  <c r="C13" i="2"/>
  <c r="F5" i="2"/>
  <c r="F8" i="2"/>
  <c r="F9" i="2"/>
  <c r="F10" i="2"/>
  <c r="F11" i="2"/>
  <c r="F12" i="2"/>
  <c r="F13" i="2"/>
  <c r="F6" i="2"/>
  <c r="C6" i="2" l="1"/>
</calcChain>
</file>

<file path=xl/sharedStrings.xml><?xml version="1.0" encoding="utf-8"?>
<sst xmlns="http://schemas.openxmlformats.org/spreadsheetml/2006/main" count="229" uniqueCount="145">
  <si>
    <t>nr</t>
  </si>
  <si>
    <t>versie (nr-vanaf-tot)</t>
  </si>
  <si>
    <t>juriconnect bronverwijzing</t>
  </si>
  <si>
    <t>brontekst</t>
  </si>
  <si>
    <t>toelichting</t>
  </si>
  <si>
    <t>[bestuursorgaan]</t>
  </si>
  <si>
    <t>10-[20110223]-[jjjjmmdd]</t>
  </si>
  <si>
    <t>jci1.3:c:BWBR0005537&amp;hoofdstuk=1&amp;titeldeel=1.1&amp;artikel=1:1&amp;lid=1&amp;z=2017-03-10&amp;g=2017-03-10</t>
  </si>
  <si>
    <t>{Onder bestuursorgaan wordt verstaan:
a. een orgaan van een rechtspersoon die krachtens publiekrecht is ingesteld, of
b. een ander persoon of college, met enig openbaar gezag bekleed.}</t>
  </si>
  <si>
    <t>[orgaan van een rechtspersoon die krachtens publiekrecht is ingesteld]</t>
  </si>
  <si>
    <t>[orgaan]
EN
[rechtspersoon die krachtens publiekrecht is ingesteld]</t>
  </si>
  <si>
    <t>[persoon of college, met enig openbaar gezag bekleed]</t>
  </si>
  <si>
    <t>(
[persoon]
OF
[college]
)
EN
[met enig openbaar gezag bekleed]</t>
  </si>
  <si>
    <t>[belanghebbende]</t>
  </si>
  <si>
    <t>[persoon wiens belang rechtstreeks bij een besluit is betrokken]</t>
  </si>
  <si>
    <t>2-[19940101]-[jjjjmmdd]</t>
  </si>
  <si>
    <t>jci1.3:c:BWBR0005537&amp;hoofdstuk=1&amp;titeldeel=1.1&amp;artikel=1:2&amp;lid=1&amp;z=2017-03-10&amp;g=2017-03-10</t>
  </si>
  <si>
    <t>{Onder belanghebbende wordt verstaan: degene wiens belang rechtstreeks bij een besluit is betrokken}</t>
  </si>
  <si>
    <t>[besluit]</t>
  </si>
  <si>
    <t>[schriftelijke beslissing van een bestuursorgaan]
EN
[beslissing inhoudende een publiekrechtelijke rechtshandeling]</t>
  </si>
  <si>
    <t>2-[19980101]-[jjjjmmdd]</t>
  </si>
  <si>
    <t>jci1.3:c:BWBR0005537&amp;hoofdstuk=1&amp;titeldeel=1.1&amp;artikel=1:3&amp;lid=1&amp;z=2017-03-01&amp;g=2017-03-01</t>
  </si>
  <si>
    <t>{Onder besluit wordt verstaan: een schriftelijke beslissing van een bestuursorgaan, inhoudende een publiekrechtelijke rechtshandeling.}</t>
  </si>
  <si>
    <t>[beschikking]</t>
  </si>
  <si>
    <t>[besluit]
EN NIET
[besluit dat van algemene strekking is]</t>
  </si>
  <si>
    <t>jci1.3:c:BWBR0005537&amp;hoofdstuk=1&amp;titeldeel=1.1&amp;artikel=1:3&amp;lid=2&amp;z=2017-03-01&amp;g=2017-03-01</t>
  </si>
  <si>
    <t>{Onder beschikking wordt verstaan: een besluit dat niet van algemene strekking is, met inbegrip van de afwijzing van een aanvraag daarvan.}</t>
  </si>
  <si>
    <t>De passage "met inbegrip van de afwijzing van een aanvraag daarvan" is niet in de interpretatie opgenomen. Het is niet duidelijk wat deze passage toevoegd aan de interpretatie. Als het nodig het afwijzen expliciet te benoemen, dan is het bij het definiëren van het concept [besluit].</t>
  </si>
  <si>
    <t>jci1.3:c:BWBR0005537&amp;hoofdstuk=1&amp;titeldeel=1.1&amp;artikel=1:3&amp;lid=3&amp;z=2017-03-01&amp;g=2017-03-01</t>
  </si>
  <si>
    <t>[beleidsregel]</t>
  </si>
  <si>
    <t>[bij besluit vastgestelde algemene regel]
EN NIET
[algemeen verbindend voorschrift, omtrent de afweging van belangen, de vaststelling van feiten of de uitleg van wettelijke voorschriften bij het gebruik van een bevoegdheid van een bestuursorgaan]</t>
  </si>
  <si>
    <t>jci1.3:c:BWBR0005537&amp;hoofdstuk=1&amp;titeldeel=1.1&amp;artikel=1:3&amp;lid=4&amp;z=2017-03-01&amp;g=2017-03-01</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</si>
  <si>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</si>
  <si>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[aanvraag]</t>
  </si>
  <si>
    <t>{Onder aanvraag wordt verstaan: een verzoek van een belanghebbende, een besluit te nemen.}
(…)
{Onder besluit wordt verstaan: een schriftelijke beslissing van een bestuursorgaan, inhoudende een publiekrechtelijke rechtshandeling.}</t>
  </si>
  <si>
    <t>jci1.3:c:BWBR0005537&amp;hoofdstuk=4&amp;titeldeel=4.1&amp;afdeling=4.1.1&amp;artikel=4:1&amp;z=2017-03-10&amp;g=2017-03-10</t>
  </si>
  <si>
    <t>{Tenzij bij wettelijk voorschrift anders is bepaald, wordt de aanvraag tot het geven van een beschikking schriftelijk ingediend bij het bestuursorgaan dat bevoegd is op de aanvraag te beslissen.}</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</si>
  <si>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</si>
  <si>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</si>
  <si>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(1) Is er een betere verwijzing te vinden als bron voor het indienen van een aanvraag? 
(2) Is het indienen nodig als concept? Hetbeschrijft eigenlijk een handeling.
(3) Artikel 4:4 Awb is gewijzigd voor het in werking is getreden. Daarom is de versie die vanaf 01-01-1994 van kracht is de tweede versie van dit artikel.</t>
  </si>
  <si>
    <t>[aanvraag is ondertekend]</t>
  </si>
  <si>
    <t>jci1.3:c:BWBR0005537&amp;hoofdstuk=4&amp;titeldeel=4.1&amp;afdeling=4.1.1&amp;artikel=4:2&amp;lid=1&amp;z=2017-03-10&amp;g=2017-03-10</t>
  </si>
  <si>
    <t>{De aanvraag wordt ondertekend en bevat ten minste:
a. de naam en het adres van de aanvrager;
b. de dagtekening;
c. een aanduiding van de beschikking die wordt gevraagd.}</t>
  </si>
  <si>
    <t>[aanvraag bevat naam en adres aanvrager]</t>
  </si>
  <si>
    <t>[aanvraag bevat dagtekening]</t>
  </si>
  <si>
    <t>[aanvraag bevat aanduiding van de gevraagde beschikking]</t>
  </si>
  <si>
    <t>[aanvraag bevat de gegevens en bescheiden nodig om een beslissing te nemen]</t>
  </si>
  <si>
    <t>jci1.3:c:BWBR0005537&amp;hoofdstuk=4&amp;titeldeel=4.1&amp;afdeling=4.1.1&amp;artikel=4:2&amp;lid=2&amp;z=2017-03-10&amp;g=2017-03-10</t>
  </si>
  <si>
    <t>{De aanvrager verschaft voorts de gegevens en bescheiden die voor de beslissing op de aanvraag nodig zijn en waarover hij redelijkerwijs de beschikking kan krijgen.}</t>
  </si>
  <si>
    <t>[aanvraag is ondertekend en bevat: naam en adres aanvrager; dagtekening, aanduiding van de gevraagde beschikking]</t>
  </si>
  <si>
    <t>[aanvraag is ondertekend]
EN
[aanvraag bevat naam en adres aanvrager]
EN
[aanvraag bevat dagtekening]
EN
[aanvraag bevat aanduiding van de gevraagde beschikking]</t>
  </si>
  <si>
    <t>Om welke gegevens en bescheiden het precies gaat, wordt per aanvraag uitgewerkt.
De vraag of de aanvrager redelijkerwijs de beschikking kan krijgen over een gevraagd gegeven of bescheid ook.</t>
  </si>
  <si>
    <t>art. 1:3 lid 1 Awb</t>
  </si>
  <si>
    <t>art. 1:2 lid 1 Awb</t>
  </si>
  <si>
    <t>art. 1:3 lid 2 Awb</t>
  </si>
  <si>
    <t>art. 1:3 lid 4 Awb</t>
  </si>
  <si>
    <t>art. 1:3 lid 1 en 3 Awb</t>
  </si>
  <si>
    <t>art. 4:1 Awb</t>
  </si>
  <si>
    <t>art. 4:4 Awb</t>
  </si>
  <si>
    <t>art. 4:2 lid 1 Awb</t>
  </si>
  <si>
    <t>art. 4:2 lid 2 Awb</t>
  </si>
  <si>
    <t>Tabelgenerator</t>
  </si>
  <si>
    <t>Bronverwijzingen</t>
  </si>
  <si>
    <t>juriconnect verwijzing</t>
  </si>
  <si>
    <t>juridische verwijzing</t>
  </si>
  <si>
    <t>[formulier voor het indienen van aanvragen en het verstrekken van gegevens is vastgesteld door bestuursorgaan]</t>
  </si>
  <si>
    <t>[besluit berust op deugdelijke motivering]</t>
  </si>
  <si>
    <t>1-[19980101]-[jjjjmmdd]</t>
  </si>
  <si>
    <t>art. 3:46 Awb</t>
  </si>
  <si>
    <t>jci1.3:c:BWBR0005537&amp;hoofdstuk=3&amp;afdeling=3.7&amp;artikel=3:46&amp;z=2017-03-10&amp;g=2017-03-10</t>
  </si>
  <si>
    <t>{Een besluit dient te berusten op een deugdelijke motivering.}</t>
  </si>
  <si>
    <t>De voor een of meer belanghebbenden nadelige gevolgen van een besluit mogen niet onevenredig zijn in verhouding tot de met het besluit te dienen doelen.</t>
  </si>
  <si>
    <t>jci1.3:c:BWBR0005537&amp;hoofdstuk=3&amp;afdeling=3.2&amp;artikel=3:4&amp;lid=2</t>
  </si>
  <si>
    <t>art. 3:4 lid 2 Awb</t>
  </si>
  <si>
    <t>[nadelige gevolgen van een besluit zijn onevenredig in verhouding tot de met het besluit te dienen doelen]</t>
  </si>
  <si>
    <t>[aanvrager heeft de gelegenheid gehad de aanvraag aan te vullen]</t>
  </si>
  <si>
    <t>[besluit om de aanvraag niet te behandelen wordt aan de aanvrager bekendgemaakt binnen vier weken nadat de aanvraag is aangevuld of nadat de daarvoor gestelde termijn ongebruikt is verstreken]</t>
  </si>
  <si>
    <t>[bij wettelijk voorschrift is anders bepaald]</t>
  </si>
  <si>
    <t>[formulier is bij wettelijk voorschrift voorzien]</t>
  </si>
  <si>
    <t>jci1.3:c:BWBR0005537&amp;hoofdstuk=4&amp;titeldeel=4.1&amp;afdeling=4.1.1&amp;artikel=4:5&amp;lid=1</t>
  </si>
  <si>
    <t>art. 4:5 lid 1, onder b, Awb</t>
  </si>
  <si>
    <t>{b. de aanvraag geheel of gedeeltelijk is geweigerd op grond van artikel 2:15, of}</t>
  </si>
  <si>
    <t>3-[20040701]-[jjjjmmdd]</t>
  </si>
  <si>
    <t>art. 4:5 lid 1, slot, Awb</t>
  </si>
  <si>
    <t>{mits de aanvrager de gelegenheid heeft gehad de aanvraag binnen een door het bestuursorgaan gestelde termijn aan te vullen.}</t>
  </si>
  <si>
    <t>{Het bestuursorgaan kan besluiten de aanvraag niet te behandelen, indien:
a. de aanvrager niet heeft voldaan aan enig wettelijk voorschrift voor het in behandeling nemen van de aanvraag, of}</t>
  </si>
  <si>
    <t>art. 4:5 lid 1, onder a, Awb</t>
  </si>
  <si>
    <t>art. 4:5 lid 4 Awb</t>
  </si>
  <si>
    <t>jci1.3:c:BWBR0005537&amp;hoofdstuk=4&amp;titeldeel=4.1&amp;afdeling=4.1.1&amp;artikel=4:5&amp;lid=4</t>
  </si>
  <si>
    <t>{Een besluit om de aanvraag niet te behandelen wordt aan de aanvrager bekendgemaakt binnen vier weken nadat de aanvraag is aangevuld of nadat de daarvoor gestelde termijn ongebruikt is verstreken.}</t>
  </si>
  <si>
    <t>feit</t>
  </si>
  <si>
    <t>Type "[feit]"</t>
  </si>
  <si>
    <t>afleidingsfunctie feit</t>
  </si>
  <si>
    <t>code feit</t>
  </si>
  <si>
    <t>Table generator</t>
  </si>
  <si>
    <t>Type "[fact]"</t>
  </si>
  <si>
    <t>[toezending besluit aan aanvrager]</t>
  </si>
  <si>
    <t>[toezending besluit aan meer belanghebbenden]</t>
  </si>
  <si>
    <t>[uitreiking besluit aan aanvrager]</t>
  </si>
  <si>
    <t>[uitreiking besluit aan meer belanghebbenden]</t>
  </si>
  <si>
    <t>[bekendmaking van het besluit kan geschieden door uitreiking of toezending]</t>
  </si>
  <si>
    <t>[bekendmaking van het besluit op een andere geschikte wijze]</t>
  </si>
  <si>
    <t>[aanvrager heeft voldaan aan alle wettelijk voorschriften voor het in behandeling nemen van de aanvraag]</t>
  </si>
  <si>
    <t>[aanvraag is geheel of gedeeltelijk geweigerd op grond van artikel 2:15 Awb]</t>
  </si>
  <si>
    <t>[verstrekte gegevens en bescheiden zijn voldoende voor de beoordeling van de aanvraag of voor de voorbereiding van de beschikking]</t>
  </si>
  <si>
    <t>[beslissing treft de belanghebbende los van het voor te bereiden besluit rechtstreeks in zijn belang]</t>
  </si>
  <si>
    <t>[]</t>
  </si>
  <si>
    <t>art. 4:5 lid 1, onder c, Awb</t>
  </si>
  <si>
    <t>art 3:41 lid 1 Awb</t>
  </si>
  <si>
    <t>art. 6:3 Awb</t>
  </si>
  <si>
    <t>art 3:41 lid 2 Awb</t>
  </si>
  <si>
    <t>art. 1:1 lid 1 Awb</t>
  </si>
  <si>
    <t>&lt;&lt;&gt;&gt;</t>
  </si>
  <si>
    <t>feit.Awb.1:1.1</t>
  </si>
  <si>
    <t>feit.Awb.1:2.1.belanghebbende</t>
  </si>
  <si>
    <t>feit.Awb.1:3.1</t>
  </si>
  <si>
    <t>feit.Awb.1:3.2</t>
  </si>
  <si>
    <t>feit.Awb.1:3.aanvraag</t>
  </si>
  <si>
    <t>feit.Awb.1:3.4</t>
  </si>
  <si>
    <t>feit.Awb.3:4.2</t>
  </si>
  <si>
    <t>feit.Awb.3:41.1.toezenden.aanvrager</t>
  </si>
  <si>
    <t>feit.Awb.3:41.1.toezenden.belanghebbende</t>
  </si>
  <si>
    <t>feit.Awb.3:41.1.uitreiken.aanvrager</t>
  </si>
  <si>
    <t>feit.Awb.3:41.1.uitreiken.belanghebbende</t>
  </si>
  <si>
    <t>feit.Awb.3:41.2.bekendmaken</t>
  </si>
  <si>
    <t>feit.Awb.3:41.2.anders</t>
  </si>
  <si>
    <t>feit.Awb.3:46</t>
  </si>
  <si>
    <t>feit.Awb.4:1.bestuursorgaan</t>
  </si>
  <si>
    <t>feit.Awb.4:2.1</t>
  </si>
  <si>
    <t>feit.Awb.4:2.1.ondertekend</t>
  </si>
  <si>
    <t>feit.Awb.4:2.1.naam.en.adres</t>
  </si>
  <si>
    <t>feit.Awb.4:2.1.dagtekening</t>
  </si>
  <si>
    <t>feit.Awb.4:2.1.aanduiding</t>
  </si>
  <si>
    <t>feit.Awb.4:2.2</t>
  </si>
  <si>
    <t>feit.Awb.4:4.indienen</t>
  </si>
  <si>
    <t>feit.Awb.4:5.1.a</t>
  </si>
  <si>
    <t>feit.Awb.4:5.1.b</t>
  </si>
  <si>
    <t>feit.Awb.4:5.1.aanvullen</t>
  </si>
  <si>
    <t>feit.Awb.4:5.4</t>
  </si>
  <si>
    <t>feit.Awb.6:3</t>
  </si>
  <si>
    <t>feit.Awb.4:5.1.c</t>
  </si>
  <si>
    <t>(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t>
  </si>
  <si>
    <t>fact</t>
  </si>
  <si>
    <t>function</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</si>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</sst>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6"/>
      <color rgb="FF000000"/>
      <name val="Calibri Light"/>
      <family val="2"/>
    </font>
    <font>
      <b/>
      <sz val="12"/>
      <color rgb="FF000000"/>
      <name val="Calibri"/>
      <family val="2"/>
      <scheme val="minor"/>
    </font>
    <font>
      <i/>
      <sz val="12"/>
      <color rgb="FF000000"/>
      <name val="Calibri"/>
      <family val="2"/>
      <scheme val="minor"/>
    </font>
  </fonts>
  <fills count="2">
    <fill>
      <patternFill patternType="none"/>
    </fill>
    <fill>
      <patternFill patternType="gray125"/>
    </fill>
  </fills>
  <borders count="13">
    <border>
      <left/>
      <right/>
      <top/>
      <bottom/>
      <diagonal/>
    </border>
    <border>
      <left style="double">
        <color auto="1"/>
      </left>
      <right style="thin">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bottom/>
      <diagonal/>
    </border>
    <border>
      <left style="double">
        <color auto="1"/>
      </left>
      <right style="thin">
        <color auto="1"/>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double">
        <color auto="1"/>
      </left>
      <right/>
      <top/>
      <bottom/>
      <diagonal/>
    </border>
  </borders>
  <cellStyleXfs count="3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1">
    <xf numFmtId="0" fontId="0" fillId="0" borderId="0" xfId="0"/>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0" fillId="0" borderId="0" xfId="0" applyFill="1" applyAlignment="1">
      <alignment horizontal="center" vertical="top"/>
    </xf>
    <xf numFmtId="0" fontId="0" fillId="0" borderId="0" xfId="0" applyFill="1" applyAlignment="1">
      <alignment vertical="top"/>
    </xf>
    <xf numFmtId="0" fontId="2" fillId="0" borderId="0" xfId="0" applyFont="1" applyFill="1" applyAlignment="1">
      <alignment vertical="top" wrapText="1"/>
    </xf>
    <xf numFmtId="0" fontId="2" fillId="0" borderId="0" xfId="0" applyFont="1" applyAlignment="1">
      <alignment vertical="top" wrapText="1"/>
    </xf>
    <xf numFmtId="0" fontId="2" fillId="0" borderId="0" xfId="0" applyFont="1"/>
    <xf numFmtId="0" fontId="5" fillId="0" borderId="0" xfId="0" applyFont="1" applyAlignment="1">
      <alignment vertical="top"/>
    </xf>
    <xf numFmtId="0" fontId="2" fillId="0" borderId="0" xfId="0" applyFont="1" applyAlignment="1">
      <alignment vertical="top"/>
    </xf>
    <xf numFmtId="0" fontId="6" fillId="0" borderId="0" xfId="0" applyFont="1" applyAlignment="1">
      <alignment vertical="top"/>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4" xfId="0" applyFont="1" applyBorder="1" applyAlignment="1">
      <alignment vertical="top" wrapText="1"/>
    </xf>
    <xf numFmtId="0" fontId="2" fillId="0" borderId="5" xfId="0" applyFont="1" applyBorder="1" applyAlignment="1">
      <alignment vertical="top" wrapText="1"/>
    </xf>
    <xf numFmtId="0" fontId="6" fillId="0" borderId="0" xfId="0" applyFont="1" applyAlignment="1">
      <alignment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2" fillId="0" borderId="3" xfId="0" applyFont="1" applyBorder="1"/>
    <xf numFmtId="0" fontId="2" fillId="0" borderId="12" xfId="0" applyFont="1" applyBorder="1"/>
    <xf numFmtId="0" fontId="2" fillId="0" borderId="10" xfId="0" applyFont="1" applyBorder="1"/>
    <xf numFmtId="0" fontId="2" fillId="0" borderId="11" xfId="0" applyFont="1" applyBorder="1"/>
    <xf numFmtId="0" fontId="7" fillId="0" borderId="6" xfId="0" applyFont="1" applyBorder="1" applyAlignment="1">
      <alignment vertical="top" wrapText="1"/>
    </xf>
    <xf numFmtId="0" fontId="7" fillId="0" borderId="8" xfId="0" applyFont="1" applyBorder="1" applyAlignment="1">
      <alignment vertical="top" wrapText="1"/>
    </xf>
    <xf numFmtId="0" fontId="0" fillId="0" borderId="0" xfId="0"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cellXfs>
  <cellStyles count="38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tabSelected="1" zoomScale="75" zoomScaleNormal="150" workbookViewId="0">
      <pane xSplit="2" ySplit="1" topLeftCell="C2" activePane="bottomRight" state="frozen"/>
      <selection pane="topRight" activeCell="C1" sqref="C1"/>
      <selection pane="bottomLeft" activeCell="A2" sqref="A2"/>
      <selection pane="bottomRight" activeCell="E2" sqref="E2"/>
    </sheetView>
  </sheetViews>
  <sheetFormatPr baseColWidth="10" defaultRowHeight="16" x14ac:dyDescent="0.2"/>
  <cols>
    <col min="1" max="1" width="10.83203125" style="1"/>
    <col min="2" max="2" width="40.83203125" style="3" customWidth="1"/>
    <col min="3" max="3" width="40.83203125" style="2" customWidth="1"/>
    <col min="4" max="4" width="23.5" style="2" customWidth="1"/>
    <col min="5" max="5" width="21.5" style="2" customWidth="1"/>
    <col min="6" max="6" width="23" style="3" customWidth="1"/>
    <col min="7" max="7" width="25.6640625" style="2" customWidth="1"/>
    <col min="8" max="9" width="50.83203125" style="2" customWidth="1"/>
    <col min="10" max="16384" width="10.83203125" style="3"/>
  </cols>
  <sheetData>
    <row r="1" spans="1:9" s="30" customFormat="1" ht="17" x14ac:dyDescent="0.2">
      <c r="A1" s="27" t="s">
        <v>0</v>
      </c>
      <c r="B1" s="28" t="s">
        <v>142</v>
      </c>
      <c r="C1" s="28" t="s">
        <v>143</v>
      </c>
      <c r="D1" s="28" t="s">
        <v>90</v>
      </c>
      <c r="E1" s="28" t="s">
        <v>144</v>
      </c>
      <c r="F1" s="29" t="s">
        <v>1</v>
      </c>
      <c r="G1" s="28" t="s">
        <v>2</v>
      </c>
      <c r="H1" s="28" t="s">
        <v>3</v>
      </c>
      <c r="I1" s="28" t="s">
        <v>4</v>
      </c>
    </row>
    <row r="2" spans="1:9" ht="409.6" x14ac:dyDescent="0.2">
      <c r="A2" s="1">
        <v>1</v>
      </c>
      <c r="B2" s="2" t="s">
        <v>5</v>
      </c>
      <c r="C2" s="2" t="s">
        <v>141</v>
      </c>
      <c r="D2" s="2" t="s">
        <v>113</v>
      </c>
      <c r="E2" s="2" t="s">
        <v>111</v>
      </c>
      <c r="F2" s="3" t="s">
        <v>6</v>
      </c>
      <c r="G2" s="2" t="s">
        <v>7</v>
      </c>
      <c r="H2" s="2" t="s">
        <v>8</v>
      </c>
    </row>
    <row r="3" spans="1:9" ht="119" x14ac:dyDescent="0.2">
      <c r="A3" s="5">
        <v>2</v>
      </c>
      <c r="B3" s="4" t="s">
        <v>11</v>
      </c>
      <c r="C3" s="4" t="s">
        <v>12</v>
      </c>
      <c r="D3" s="4" t="s">
        <v>113</v>
      </c>
      <c r="E3" s="4" t="s">
        <v>111</v>
      </c>
      <c r="F3" s="6" t="s">
        <v>6</v>
      </c>
      <c r="G3" s="4" t="s">
        <v>7</v>
      </c>
      <c r="H3" s="4" t="s">
        <v>8</v>
      </c>
      <c r="I3" s="4"/>
    </row>
    <row r="4" spans="1:9" ht="85" x14ac:dyDescent="0.2">
      <c r="A4" s="5">
        <v>3</v>
      </c>
      <c r="B4" s="4" t="s">
        <v>9</v>
      </c>
      <c r="C4" s="4" t="s">
        <v>10</v>
      </c>
      <c r="D4" s="4" t="s">
        <v>113</v>
      </c>
      <c r="E4" s="4" t="s">
        <v>111</v>
      </c>
      <c r="F4" s="6" t="s">
        <v>6</v>
      </c>
      <c r="G4" s="4" t="s">
        <v>7</v>
      </c>
      <c r="H4" s="4" t="s">
        <v>8</v>
      </c>
      <c r="I4" s="4"/>
    </row>
    <row r="5" spans="1:9" ht="68" x14ac:dyDescent="0.2">
      <c r="A5" s="1">
        <v>4</v>
      </c>
      <c r="B5" s="2" t="s">
        <v>13</v>
      </c>
      <c r="C5" s="2" t="s">
        <v>14</v>
      </c>
      <c r="D5" s="2" t="s">
        <v>114</v>
      </c>
      <c r="E5" s="2" t="s">
        <v>53</v>
      </c>
      <c r="F5" s="3" t="s">
        <v>15</v>
      </c>
      <c r="G5" s="2" t="s">
        <v>16</v>
      </c>
      <c r="H5" s="2" t="s">
        <v>17</v>
      </c>
    </row>
    <row r="6" spans="1:9" ht="85" x14ac:dyDescent="0.2">
      <c r="A6" s="5">
        <v>5</v>
      </c>
      <c r="B6" s="4" t="s">
        <v>18</v>
      </c>
      <c r="C6" s="4" t="s">
        <v>19</v>
      </c>
      <c r="D6" s="4" t="s">
        <v>115</v>
      </c>
      <c r="E6" s="4" t="s">
        <v>52</v>
      </c>
      <c r="F6" s="6" t="s">
        <v>20</v>
      </c>
      <c r="G6" s="4" t="s">
        <v>21</v>
      </c>
      <c r="H6" s="4" t="s">
        <v>22</v>
      </c>
      <c r="I6" s="4"/>
    </row>
    <row r="7" spans="1:9" ht="102" x14ac:dyDescent="0.2">
      <c r="A7" s="5">
        <v>6</v>
      </c>
      <c r="B7" s="4" t="s">
        <v>23</v>
      </c>
      <c r="C7" s="4" t="s">
        <v>24</v>
      </c>
      <c r="D7" s="4" t="s">
        <v>116</v>
      </c>
      <c r="E7" s="4" t="s">
        <v>54</v>
      </c>
      <c r="F7" s="6" t="s">
        <v>20</v>
      </c>
      <c r="G7" s="4" t="s">
        <v>25</v>
      </c>
      <c r="H7" s="4" t="s">
        <v>26</v>
      </c>
      <c r="I7" s="4" t="s">
        <v>27</v>
      </c>
    </row>
    <row r="8" spans="1:9" ht="102" x14ac:dyDescent="0.2">
      <c r="A8" s="1">
        <v>7</v>
      </c>
      <c r="B8" s="2" t="s">
        <v>33</v>
      </c>
      <c r="C8" s="2" t="s">
        <v>112</v>
      </c>
      <c r="D8" s="2" t="s">
        <v>117</v>
      </c>
      <c r="E8" s="2" t="s">
        <v>56</v>
      </c>
      <c r="F8" s="3" t="s">
        <v>20</v>
      </c>
      <c r="G8" s="2" t="s">
        <v>28</v>
      </c>
      <c r="H8" s="2" t="s">
        <v>34</v>
      </c>
    </row>
    <row r="9" spans="1:9" ht="119" x14ac:dyDescent="0.2">
      <c r="A9" s="5">
        <v>8</v>
      </c>
      <c r="B9" s="4" t="s">
        <v>29</v>
      </c>
      <c r="C9" s="4" t="s">
        <v>30</v>
      </c>
      <c r="D9" s="7" t="s">
        <v>118</v>
      </c>
      <c r="E9" s="4" t="s">
        <v>55</v>
      </c>
      <c r="F9" s="6" t="s">
        <v>20</v>
      </c>
      <c r="G9" s="4" t="s">
        <v>31</v>
      </c>
      <c r="H9" s="4" t="s">
        <v>32</v>
      </c>
      <c r="I9" s="4"/>
    </row>
    <row r="10" spans="1:9" ht="51" x14ac:dyDescent="0.2">
      <c r="A10" s="5">
        <v>9</v>
      </c>
      <c r="B10" s="2" t="s">
        <v>74</v>
      </c>
      <c r="C10" s="2" t="s">
        <v>106</v>
      </c>
      <c r="D10" s="2" t="s">
        <v>119</v>
      </c>
      <c r="E10" s="3" t="s">
        <v>73</v>
      </c>
      <c r="F10" s="3" t="s">
        <v>15</v>
      </c>
      <c r="G10" s="2" t="s">
        <v>72</v>
      </c>
      <c r="H10" s="2" t="s">
        <v>71</v>
      </c>
    </row>
    <row r="11" spans="1:9" ht="34" x14ac:dyDescent="0.2">
      <c r="A11" s="1">
        <v>10</v>
      </c>
      <c r="B11" s="3" t="s">
        <v>96</v>
      </c>
      <c r="C11" s="2" t="s">
        <v>106</v>
      </c>
      <c r="D11" s="2" t="s">
        <v>120</v>
      </c>
      <c r="E11" s="2" t="s">
        <v>108</v>
      </c>
    </row>
    <row r="12" spans="1:9" ht="34" x14ac:dyDescent="0.2">
      <c r="A12" s="5">
        <v>11</v>
      </c>
      <c r="B12" s="3" t="s">
        <v>97</v>
      </c>
      <c r="C12" s="2" t="s">
        <v>106</v>
      </c>
      <c r="D12" s="2" t="s">
        <v>121</v>
      </c>
      <c r="E12" s="2" t="s">
        <v>108</v>
      </c>
    </row>
    <row r="13" spans="1:9" ht="34" x14ac:dyDescent="0.2">
      <c r="A13" s="5">
        <v>12</v>
      </c>
      <c r="B13" s="3" t="s">
        <v>98</v>
      </c>
      <c r="C13" s="2" t="s">
        <v>106</v>
      </c>
      <c r="D13" s="2" t="s">
        <v>122</v>
      </c>
      <c r="E13" s="2" t="s">
        <v>108</v>
      </c>
    </row>
    <row r="14" spans="1:9" ht="34" x14ac:dyDescent="0.2">
      <c r="A14" s="1">
        <v>13</v>
      </c>
      <c r="B14" s="3" t="s">
        <v>99</v>
      </c>
      <c r="C14" s="2" t="s">
        <v>106</v>
      </c>
      <c r="D14" s="2" t="s">
        <v>123</v>
      </c>
      <c r="E14" s="2" t="s">
        <v>108</v>
      </c>
    </row>
    <row r="15" spans="1:9" ht="34" x14ac:dyDescent="0.2">
      <c r="A15" s="5">
        <v>14</v>
      </c>
      <c r="B15" s="2" t="s">
        <v>100</v>
      </c>
      <c r="C15" s="2" t="s">
        <v>106</v>
      </c>
      <c r="D15" s="2" t="s">
        <v>124</v>
      </c>
      <c r="E15" s="2" t="s">
        <v>110</v>
      </c>
    </row>
    <row r="16" spans="1:9" ht="34" x14ac:dyDescent="0.2">
      <c r="A16" s="5">
        <v>15</v>
      </c>
      <c r="B16" s="2" t="s">
        <v>101</v>
      </c>
      <c r="C16" s="2" t="s">
        <v>106</v>
      </c>
      <c r="D16" s="2" t="s">
        <v>125</v>
      </c>
      <c r="E16" s="2" t="s">
        <v>110</v>
      </c>
    </row>
    <row r="17" spans="1:9" ht="68" x14ac:dyDescent="0.2">
      <c r="A17" s="1">
        <v>16</v>
      </c>
      <c r="B17" s="2" t="s">
        <v>66</v>
      </c>
      <c r="C17" s="2" t="s">
        <v>106</v>
      </c>
      <c r="D17" s="3" t="s">
        <v>126</v>
      </c>
      <c r="E17" s="3" t="s">
        <v>68</v>
      </c>
      <c r="F17" s="3" t="s">
        <v>67</v>
      </c>
      <c r="G17" s="2" t="s">
        <v>69</v>
      </c>
      <c r="H17" s="2" t="s">
        <v>70</v>
      </c>
    </row>
    <row r="18" spans="1:9" ht="68" x14ac:dyDescent="0.2">
      <c r="A18" s="5">
        <v>17</v>
      </c>
      <c r="B18" s="2" t="s">
        <v>77</v>
      </c>
      <c r="C18" s="2" t="s">
        <v>106</v>
      </c>
      <c r="D18" s="4" t="s">
        <v>127</v>
      </c>
      <c r="E18" s="6" t="s">
        <v>57</v>
      </c>
      <c r="F18" s="6" t="s">
        <v>15</v>
      </c>
      <c r="G18" s="4" t="s">
        <v>35</v>
      </c>
      <c r="H18" s="2" t="s">
        <v>36</v>
      </c>
    </row>
    <row r="19" spans="1:9" ht="136" x14ac:dyDescent="0.2">
      <c r="A19" s="5">
        <v>18</v>
      </c>
      <c r="B19" s="2" t="s">
        <v>49</v>
      </c>
      <c r="C19" s="2" t="s">
        <v>50</v>
      </c>
      <c r="D19" s="2" t="s">
        <v>128</v>
      </c>
      <c r="E19" s="3" t="s">
        <v>59</v>
      </c>
      <c r="F19" s="3" t="s">
        <v>15</v>
      </c>
      <c r="G19" s="3" t="s">
        <v>41</v>
      </c>
      <c r="H19" s="2" t="s">
        <v>42</v>
      </c>
    </row>
    <row r="20" spans="1:9" ht="68" x14ac:dyDescent="0.2">
      <c r="A20" s="1">
        <v>19</v>
      </c>
      <c r="B20" s="8" t="s">
        <v>40</v>
      </c>
      <c r="C20" s="2" t="s">
        <v>106</v>
      </c>
      <c r="D20" s="2" t="s">
        <v>129</v>
      </c>
      <c r="E20" s="3" t="s">
        <v>59</v>
      </c>
      <c r="F20" s="3" t="s">
        <v>15</v>
      </c>
      <c r="G20" s="3" t="s">
        <v>41</v>
      </c>
      <c r="H20" s="2" t="s">
        <v>42</v>
      </c>
    </row>
    <row r="21" spans="1:9" ht="68" x14ac:dyDescent="0.2">
      <c r="A21" s="5">
        <v>20</v>
      </c>
      <c r="B21" s="8" t="s">
        <v>43</v>
      </c>
      <c r="C21" s="2" t="s">
        <v>106</v>
      </c>
      <c r="D21" s="2" t="s">
        <v>130</v>
      </c>
      <c r="E21" s="3" t="s">
        <v>59</v>
      </c>
      <c r="F21" s="3" t="s">
        <v>15</v>
      </c>
      <c r="G21" s="3" t="s">
        <v>41</v>
      </c>
      <c r="H21" s="2" t="s">
        <v>42</v>
      </c>
    </row>
    <row r="22" spans="1:9" ht="68" x14ac:dyDescent="0.2">
      <c r="A22" s="5">
        <v>21</v>
      </c>
      <c r="B22" s="8" t="s">
        <v>44</v>
      </c>
      <c r="C22" s="2" t="s">
        <v>106</v>
      </c>
      <c r="D22" s="2" t="s">
        <v>131</v>
      </c>
      <c r="E22" s="3" t="s">
        <v>59</v>
      </c>
      <c r="F22" s="3" t="s">
        <v>15</v>
      </c>
      <c r="G22" s="3" t="s">
        <v>41</v>
      </c>
      <c r="H22" s="2" t="s">
        <v>42</v>
      </c>
    </row>
    <row r="23" spans="1:9" ht="68" x14ac:dyDescent="0.2">
      <c r="A23" s="1">
        <v>22</v>
      </c>
      <c r="B23" s="8" t="s">
        <v>45</v>
      </c>
      <c r="C23" s="2" t="s">
        <v>106</v>
      </c>
      <c r="D23" s="2" t="s">
        <v>132</v>
      </c>
      <c r="E23" s="3" t="s">
        <v>59</v>
      </c>
      <c r="F23" s="3" t="s">
        <v>15</v>
      </c>
      <c r="G23" s="3" t="s">
        <v>41</v>
      </c>
      <c r="H23" s="2" t="s">
        <v>42</v>
      </c>
    </row>
    <row r="24" spans="1:9" ht="85" x14ac:dyDescent="0.2">
      <c r="A24" s="5">
        <v>23</v>
      </c>
      <c r="B24" s="8" t="s">
        <v>46</v>
      </c>
      <c r="C24" s="2" t="s">
        <v>106</v>
      </c>
      <c r="D24" s="2" t="s">
        <v>133</v>
      </c>
      <c r="E24" s="3" t="s">
        <v>60</v>
      </c>
      <c r="F24" s="3" t="s">
        <v>15</v>
      </c>
      <c r="G24" s="3" t="s">
        <v>47</v>
      </c>
      <c r="H24" s="2" t="s">
        <v>48</v>
      </c>
      <c r="I24" s="2" t="s">
        <v>51</v>
      </c>
    </row>
    <row r="25" spans="1:9" ht="119" x14ac:dyDescent="0.2">
      <c r="A25" s="5">
        <v>24</v>
      </c>
      <c r="B25" s="8" t="s">
        <v>65</v>
      </c>
      <c r="C25" s="2" t="s">
        <v>106</v>
      </c>
      <c r="D25" s="2" t="s">
        <v>134</v>
      </c>
      <c r="E25" s="2" t="s">
        <v>58</v>
      </c>
      <c r="F25" s="3" t="s">
        <v>15</v>
      </c>
      <c r="G25" s="2" t="s">
        <v>37</v>
      </c>
      <c r="H25" s="2" t="s">
        <v>38</v>
      </c>
      <c r="I25" s="2" t="s">
        <v>39</v>
      </c>
    </row>
    <row r="26" spans="1:9" ht="68" x14ac:dyDescent="0.2">
      <c r="A26" s="1">
        <v>25</v>
      </c>
      <c r="B26" s="26" t="s">
        <v>78</v>
      </c>
      <c r="C26" s="2" t="s">
        <v>106</v>
      </c>
      <c r="D26" s="2" t="s">
        <v>134</v>
      </c>
      <c r="E26" s="2" t="s">
        <v>58</v>
      </c>
      <c r="F26" s="3" t="s">
        <v>15</v>
      </c>
      <c r="G26" s="2" t="s">
        <v>37</v>
      </c>
      <c r="H26" s="2" t="s">
        <v>38</v>
      </c>
    </row>
    <row r="27" spans="1:9" ht="85" x14ac:dyDescent="0.2">
      <c r="A27" s="5">
        <v>26</v>
      </c>
      <c r="B27" s="2" t="s">
        <v>102</v>
      </c>
      <c r="C27" s="2" t="s">
        <v>106</v>
      </c>
      <c r="D27" s="2" t="s">
        <v>135</v>
      </c>
      <c r="E27" s="2" t="s">
        <v>86</v>
      </c>
      <c r="F27" s="3" t="s">
        <v>82</v>
      </c>
      <c r="G27" s="2" t="s">
        <v>79</v>
      </c>
      <c r="H27" s="2" t="s">
        <v>85</v>
      </c>
    </row>
    <row r="28" spans="1:9" ht="51" x14ac:dyDescent="0.2">
      <c r="A28" s="5">
        <v>27</v>
      </c>
      <c r="B28" s="2" t="s">
        <v>103</v>
      </c>
      <c r="C28" s="2" t="s">
        <v>106</v>
      </c>
      <c r="D28" s="2" t="s">
        <v>136</v>
      </c>
      <c r="E28" s="2" t="s">
        <v>80</v>
      </c>
      <c r="F28" s="3" t="s">
        <v>82</v>
      </c>
      <c r="G28" s="2" t="s">
        <v>79</v>
      </c>
      <c r="H28" s="2" t="s">
        <v>81</v>
      </c>
    </row>
    <row r="29" spans="1:9" ht="51" x14ac:dyDescent="0.2">
      <c r="A29" s="1">
        <v>28</v>
      </c>
      <c r="B29" s="2" t="s">
        <v>104</v>
      </c>
      <c r="C29" s="2" t="s">
        <v>106</v>
      </c>
      <c r="D29" s="2" t="s">
        <v>140</v>
      </c>
      <c r="E29" s="2" t="s">
        <v>107</v>
      </c>
    </row>
    <row r="30" spans="1:9" ht="51" x14ac:dyDescent="0.2">
      <c r="A30" s="5">
        <v>29</v>
      </c>
      <c r="B30" s="2" t="s">
        <v>75</v>
      </c>
      <c r="C30" s="2" t="s">
        <v>106</v>
      </c>
      <c r="D30" s="2" t="s">
        <v>137</v>
      </c>
      <c r="E30" s="2" t="s">
        <v>83</v>
      </c>
      <c r="F30" s="3" t="s">
        <v>82</v>
      </c>
      <c r="G30" s="2" t="s">
        <v>79</v>
      </c>
      <c r="H30" s="2" t="s">
        <v>84</v>
      </c>
    </row>
    <row r="31" spans="1:9" ht="85" x14ac:dyDescent="0.2">
      <c r="A31" s="5">
        <v>30</v>
      </c>
      <c r="B31" s="2" t="s">
        <v>76</v>
      </c>
      <c r="C31" s="2" t="s">
        <v>106</v>
      </c>
      <c r="D31" s="2" t="s">
        <v>138</v>
      </c>
      <c r="E31" s="2" t="s">
        <v>87</v>
      </c>
      <c r="F31" s="3" t="s">
        <v>82</v>
      </c>
      <c r="G31" s="2" t="s">
        <v>88</v>
      </c>
      <c r="H31" s="2" t="s">
        <v>89</v>
      </c>
    </row>
    <row r="32" spans="1:9" ht="51" x14ac:dyDescent="0.2">
      <c r="A32" s="1">
        <v>31</v>
      </c>
      <c r="B32" s="2" t="s">
        <v>105</v>
      </c>
      <c r="C32" s="2" t="s">
        <v>106</v>
      </c>
      <c r="D32" s="4" t="s">
        <v>139</v>
      </c>
      <c r="E32" s="2" t="s">
        <v>109</v>
      </c>
    </row>
  </sheetData>
  <autoFilter ref="A1:I32" xr:uid="{00000000-0009-0000-0000-000000000000}">
    <sortState xmlns:xlrd2="http://schemas.microsoft.com/office/spreadsheetml/2017/richdata2" ref="A2:I32">
      <sortCondition ref="A1:A32"/>
    </sortState>
  </autoFilter>
  <dataConsolid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zoomScale="170" zoomScaleNormal="170" workbookViewId="0">
      <pane ySplit="1" topLeftCell="A2" activePane="bottomLeft" state="frozen"/>
      <selection pane="bottomLeft" activeCell="C14" sqref="C14"/>
    </sheetView>
  </sheetViews>
  <sheetFormatPr baseColWidth="10" defaultRowHeight="16" x14ac:dyDescent="0.2"/>
  <cols>
    <col min="1" max="1" width="10.83203125" style="3"/>
    <col min="2" max="2" width="28.33203125" style="3" customWidth="1"/>
    <col min="3" max="3" width="47.1640625" style="3" customWidth="1"/>
    <col min="4" max="4" width="10.83203125" style="3"/>
    <col min="5" max="5" width="28.33203125" style="3" customWidth="1"/>
    <col min="6" max="6" width="47.1640625" style="3" customWidth="1"/>
    <col min="7" max="16384" width="10.83203125" style="3"/>
  </cols>
  <sheetData>
    <row r="1" spans="1:6" ht="21" x14ac:dyDescent="0.2">
      <c r="A1" s="9"/>
      <c r="B1" s="10" t="s">
        <v>61</v>
      </c>
      <c r="C1" s="11"/>
      <c r="D1" s="9"/>
      <c r="E1" s="10" t="s">
        <v>94</v>
      </c>
      <c r="F1" s="11"/>
    </row>
    <row r="2" spans="1:6" customFormat="1" x14ac:dyDescent="0.2">
      <c r="A2" s="9"/>
      <c r="B2" s="11"/>
      <c r="C2" s="11"/>
      <c r="D2" s="9"/>
      <c r="E2" s="11"/>
      <c r="F2" s="11"/>
    </row>
    <row r="3" spans="1:6" customFormat="1" ht="17" x14ac:dyDescent="0.2">
      <c r="A3" s="9"/>
      <c r="B3" s="12" t="s">
        <v>91</v>
      </c>
      <c r="C3" s="4" t="s">
        <v>5</v>
      </c>
      <c r="D3" s="9"/>
      <c r="E3" s="12" t="s">
        <v>95</v>
      </c>
      <c r="F3" s="4" t="s">
        <v>5</v>
      </c>
    </row>
    <row r="4" spans="1:6" customFormat="1" ht="17" thickBot="1" x14ac:dyDescent="0.25">
      <c r="A4" s="9"/>
      <c r="B4" s="11"/>
      <c r="C4" s="11"/>
      <c r="D4" s="9"/>
      <c r="E4" s="11"/>
      <c r="F4" s="11"/>
    </row>
    <row r="5" spans="1:6" ht="18" thickTop="1" x14ac:dyDescent="0.2">
      <c r="A5" s="9"/>
      <c r="B5" s="13" t="s">
        <v>90</v>
      </c>
      <c r="C5" s="14" t="str">
        <f>IF((VLOOKUP(C3,Feiten!B2:I518,1,FALSE))="","",VLOOKUP(C3,Feiten!B2:I518,1,FALSE))</f>
        <v>[bestuursorgaan]</v>
      </c>
      <c r="D5" s="9"/>
      <c r="E5" s="13" t="s">
        <v>90</v>
      </c>
      <c r="F5" s="14" t="e">
        <f>IF((VLOOKUP(F3,Feiten!#REF!,1,FALSE))="","",VLOOKUP(F3,Feiten!#REF!,1,FALSE))</f>
        <v>#REF!</v>
      </c>
    </row>
    <row r="6" spans="1:6" ht="409.6" thickBot="1" x14ac:dyDescent="0.25">
      <c r="A6" s="20"/>
      <c r="B6" s="15" t="s">
        <v>92</v>
      </c>
      <c r="C6" s="16" t="str">
        <f>IF((VLOOKUP(C3,Feiten!B2:I518,2,FALSE))="","",VLOOKUP(C3,Feiten!B2:I518,2,FALSE))</f>
        <v>(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v>
      </c>
      <c r="D6" s="21"/>
      <c r="E6" s="15" t="s">
        <v>92</v>
      </c>
      <c r="F6" s="16" t="e">
        <f>IF((VLOOKUP(F3,Feiten!#REF!,2,FALSE))="","",VLOOKUP(F3,Feiten!#REF!,2,FALSE))</f>
        <v>#REF!</v>
      </c>
    </row>
    <row r="7" spans="1:6" ht="18" thickTop="1" x14ac:dyDescent="0.2">
      <c r="A7" s="9"/>
      <c r="B7" s="17" t="s">
        <v>62</v>
      </c>
      <c r="C7" s="8"/>
      <c r="D7" s="9"/>
      <c r="E7" s="17" t="s">
        <v>62</v>
      </c>
      <c r="F7" s="8"/>
    </row>
    <row r="8" spans="1:6" ht="17" x14ac:dyDescent="0.2">
      <c r="A8" s="9"/>
      <c r="B8" s="24" t="s">
        <v>93</v>
      </c>
      <c r="C8" s="18" t="str">
        <f>IF((VLOOKUP(C3,Feiten!B2:I518,3,FALSE))="","",VLOOKUP(C3,Feiten!B2:I518,3,FALSE))</f>
        <v>feit.Awb.1:1.1</v>
      </c>
      <c r="D8" s="9"/>
      <c r="E8" s="24" t="s">
        <v>93</v>
      </c>
      <c r="F8" s="18" t="e">
        <f>IF((VLOOKUP(F3,Feiten!#REF!,3,FALSE))="","",VLOOKUP(F3,Feiten!#REF!,3,FALSE))</f>
        <v>#REF!</v>
      </c>
    </row>
    <row r="9" spans="1:6" ht="17" x14ac:dyDescent="0.2">
      <c r="A9" s="9"/>
      <c r="B9" s="25" t="s">
        <v>64</v>
      </c>
      <c r="C9" s="19" t="str">
        <f>IF((VLOOKUP(C3,Feiten!B2:I518,4,FALSE))="","",VLOOKUP(C3,Feiten!B2:I518,4,FALSE))</f>
        <v>art. 1:1 lid 1 Awb</v>
      </c>
      <c r="D9" s="9"/>
      <c r="E9" s="25" t="s">
        <v>64</v>
      </c>
      <c r="F9" s="19" t="e">
        <f>IF((VLOOKUP(F3,Feiten!#REF!,4,FALSE))="","",VLOOKUP(F3,Feiten!#REF!,4,FALSE))</f>
        <v>#REF!</v>
      </c>
    </row>
    <row r="10" spans="1:6" ht="17" x14ac:dyDescent="0.2">
      <c r="A10" s="9"/>
      <c r="B10" s="25" t="s">
        <v>1</v>
      </c>
      <c r="C10" s="19" t="str">
        <f>IF((VLOOKUP(C3,Feiten!B2:I518,5,FALSE))="","",VLOOKUP(C3,Feiten!B2:I518,5,FALSE))</f>
        <v>10-[20110223]-[jjjjmmdd]</v>
      </c>
      <c r="D10" s="9"/>
      <c r="E10" s="25" t="s">
        <v>1</v>
      </c>
      <c r="F10" s="19" t="e">
        <f>IF((VLOOKUP(F3,Feiten!#REF!,5,FALSE))="","",VLOOKUP(F3,Feiten!#REF!,5,FALSE))</f>
        <v>#REF!</v>
      </c>
    </row>
    <row r="11" spans="1:6" ht="34" x14ac:dyDescent="0.2">
      <c r="A11" s="9"/>
      <c r="B11" s="25" t="s">
        <v>63</v>
      </c>
      <c r="C11" s="19" t="str">
        <f>IF((VLOOKUP(C3,Feiten!B2:I518,6,FALSE))="","",VLOOKUP(C3,Feiten!B2:I518,6,FALSE))</f>
        <v>jci1.3:c:BWBR0005537&amp;hoofdstuk=1&amp;titeldeel=1.1&amp;artikel=1:1&amp;lid=1&amp;z=2017-03-10&amp;g=2017-03-10</v>
      </c>
      <c r="D11" s="9"/>
      <c r="E11" s="25" t="s">
        <v>63</v>
      </c>
      <c r="F11" s="19" t="e">
        <f>IF((VLOOKUP(F3,Feiten!#REF!,6,FALSE))="","",VLOOKUP(F3,Feiten!#REF!,6,FALSE))</f>
        <v>#REF!</v>
      </c>
    </row>
    <row r="12" spans="1:6" ht="85" x14ac:dyDescent="0.2">
      <c r="A12" s="9"/>
      <c r="B12" s="25" t="s">
        <v>3</v>
      </c>
      <c r="C12" s="19" t="str">
        <f>IF((VLOOKUP(C3,Feiten!B2:I518,7,FALSE))="","",VLOOKUP(C3,Feiten!B2:I518,7,FALSE))</f>
        <v>{Onder bestuursorgaan wordt verstaan:
a. een orgaan van een rechtspersoon die krachtens publiekrecht is ingesteld, of
b. een ander persoon of college, met enig openbaar gezag bekleed.}</v>
      </c>
      <c r="D12" s="9"/>
      <c r="E12" s="25" t="s">
        <v>3</v>
      </c>
      <c r="F12" s="19" t="e">
        <f>IF((VLOOKUP(F3,Feiten!#REF!,7,FALSE))="","",VLOOKUP(F3,Feiten!#REF!,7,FALSE))</f>
        <v>#REF!</v>
      </c>
    </row>
    <row r="13" spans="1:6" ht="17" x14ac:dyDescent="0.2">
      <c r="A13" s="22"/>
      <c r="B13" s="25" t="s">
        <v>4</v>
      </c>
      <c r="C13" s="19" t="str">
        <f>IF((VLOOKUP(C3,Feiten!B2:I518,8,FALSE))="","",VLOOKUP(C3,Feiten!B2:I518,8,FALSE))</f>
        <v/>
      </c>
      <c r="D13" s="23"/>
      <c r="E13" s="25" t="s">
        <v>4</v>
      </c>
      <c r="F13" s="19" t="e">
        <f>IF((VLOOKUP(F3,Feiten!#REF!,8,FALSE))="","",VLOOKUP(F3,Feiten!#REF!,8,FALSE))</f>
        <v>#REF!</v>
      </c>
    </row>
    <row r="14" spans="1:6" x14ac:dyDescent="0.2">
      <c r="A14" s="9"/>
      <c r="B14" s="11"/>
      <c r="C14" s="11"/>
      <c r="D14" s="9"/>
      <c r="E14" s="11"/>
      <c r="F14" s="11"/>
    </row>
    <row r="15" spans="1:6" x14ac:dyDescent="0.2">
      <c r="A15" s="9"/>
      <c r="B15" s="11"/>
      <c r="C15" s="11"/>
      <c r="D15" s="9"/>
      <c r="E15" s="11"/>
      <c r="F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Feiten</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Özdemir, Ali</cp:lastModifiedBy>
  <dcterms:created xsi:type="dcterms:W3CDTF">2017-09-18T14:40:14Z</dcterms:created>
  <dcterms:modified xsi:type="dcterms:W3CDTF">2019-04-18T08:29:31Z</dcterms:modified>
</cp:coreProperties>
</file>