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showInkAnnotation="0"/>
  <mc:AlternateContent xmlns:mc="http://schemas.openxmlformats.org/markup-compatibility/2006">
    <mc:Choice Requires="x15">
      <x15ac:absPath xmlns:x15ac="http://schemas.microsoft.com/office/spreadsheetml/2010/11/ac" url="P:\VTE - CLIENTS\Coup de pâtes\QUALITE\PRODUITS\70690 - ENTREMETS ROND EXCELLENCE VANILLE PECAN\"/>
    </mc:Choice>
  </mc:AlternateContent>
  <xr:revisionPtr revIDLastSave="0" documentId="13_ncr:1_{85256118-8A75-456B-A99D-922625D79046}" xr6:coauthVersionLast="47" xr6:coauthVersionMax="47" xr10:uidLastSave="{00000000-0000-0000-0000-000000000000}"/>
  <bookViews>
    <workbookView xWindow="-120" yWindow="-120" windowWidth="29040" windowHeight="15720" xr2:uid="{B708C240-1E9B-4729-BC24-FB35DA790D83}"/>
  </bookViews>
  <sheets>
    <sheet name="Fiche technique produit" sheetId="7" r:id="rId1"/>
    <sheet name="Fiche recette" sheetId="13" r:id="rId2"/>
    <sheet name="Fiche tarifaire et logistique" sheetId="12" r:id="rId3"/>
    <sheet name="EXEMPLE DECLARATION RECETTE" sheetId="9" r:id="rId4"/>
    <sheet name="Analyse Valeur" sheetId="14" r:id="rId5"/>
  </sheets>
  <externalReferences>
    <externalReference r:id="rId6"/>
  </externalReferences>
  <definedNames>
    <definedName name="HuilePalme">'[1]Listes masquées'!$E$2:$E$5</definedName>
    <definedName name="_xlnm.Print_Area" localSheetId="0">'Fiche technique produit'!$A$1:$G$69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3" l="1"/>
  <c r="E38" i="13"/>
  <c r="E37" i="13"/>
  <c r="E36" i="13"/>
  <c r="E35" i="13"/>
  <c r="E34" i="13"/>
  <c r="C26" i="13"/>
  <c r="C25" i="13"/>
  <c r="E22" i="13"/>
  <c r="E21" i="13"/>
  <c r="C19" i="13"/>
  <c r="B66" i="7"/>
  <c r="B63" i="7"/>
  <c r="E37" i="14"/>
  <c r="F36" i="14"/>
  <c r="F35" i="14"/>
  <c r="F34" i="14"/>
  <c r="F33" i="14"/>
  <c r="F37" i="14" s="1"/>
  <c r="F32" i="14"/>
  <c r="E31" i="14"/>
  <c r="F30" i="14"/>
  <c r="F29" i="14"/>
  <c r="F28" i="14"/>
  <c r="F27" i="14"/>
  <c r="F26" i="14"/>
  <c r="F24" i="14"/>
  <c r="F23" i="14"/>
  <c r="F22" i="14"/>
  <c r="F21" i="14"/>
  <c r="F20" i="14"/>
  <c r="F19" i="14"/>
  <c r="D18" i="14"/>
  <c r="F17" i="14"/>
  <c r="F16" i="14"/>
  <c r="F15" i="14"/>
  <c r="F14" i="14"/>
  <c r="F13" i="14"/>
  <c r="F12" i="14"/>
  <c r="F11" i="14"/>
  <c r="F10" i="14"/>
  <c r="F9" i="14"/>
  <c r="F25" i="14" l="1"/>
  <c r="F18" i="14"/>
  <c r="F31" i="14"/>
  <c r="E25" i="14"/>
  <c r="F39" i="14"/>
  <c r="E18" i="14"/>
  <c r="F41" i="14" l="1"/>
  <c r="G39" i="14"/>
  <c r="E41" i="14" l="1"/>
  <c r="G25" i="14"/>
  <c r="G31" i="14"/>
  <c r="G37" i="14"/>
  <c r="G18" i="14"/>
  <c r="G41" i="14" s="1"/>
  <c r="C47" i="13"/>
  <c r="C10" i="12"/>
  <c r="A10" i="12" l="1"/>
  <c r="B10" i="12" l="1"/>
  <c r="H10" i="12" l="1"/>
  <c r="G10" i="12"/>
  <c r="I10" i="12" l="1"/>
  <c r="R10" i="12" s="1"/>
  <c r="S10" i="12" s="1"/>
  <c r="F10" i="12"/>
  <c r="E10" i="12"/>
  <c r="P10" i="12" l="1"/>
  <c r="C18" i="9"/>
</calcChain>
</file>

<file path=xl/sharedStrings.xml><?xml version="1.0" encoding="utf-8"?>
<sst xmlns="http://schemas.openxmlformats.org/spreadsheetml/2006/main" count="302" uniqueCount="213">
  <si>
    <t>Fiche développement produit</t>
  </si>
  <si>
    <r>
      <rPr>
        <b/>
        <sz val="10"/>
        <color theme="1" tint="0.249977111117893"/>
        <rFont val="Gill Sans MT"/>
        <family val="2"/>
      </rPr>
      <t xml:space="preserve">Codification : </t>
    </r>
    <r>
      <rPr>
        <sz val="10"/>
        <color theme="1" tint="0.249977111117893"/>
        <rFont val="Gill Sans MT"/>
        <family val="2"/>
      </rPr>
      <t xml:space="preserve">
CDP_R&amp;D_TABL_01</t>
    </r>
  </si>
  <si>
    <r>
      <rPr>
        <b/>
        <sz val="10"/>
        <color theme="1" tint="0.249977111117893"/>
        <rFont val="Gill Sans MT"/>
        <family val="2"/>
      </rPr>
      <t xml:space="preserve">Version  </t>
    </r>
    <r>
      <rPr>
        <sz val="10"/>
        <color theme="1" tint="0.249977111117893"/>
        <rFont val="Gill Sans MT"/>
        <family val="2"/>
      </rPr>
      <t>: 4</t>
    </r>
  </si>
  <si>
    <r>
      <rPr>
        <b/>
        <sz val="10"/>
        <color theme="1" tint="0.249977111117893"/>
        <rFont val="Gill Sans MT"/>
        <family val="2"/>
      </rPr>
      <t>Date d'application</t>
    </r>
    <r>
      <rPr>
        <sz val="10"/>
        <color theme="1" tint="0.249977111117893"/>
        <rFont val="Gill Sans MT"/>
        <family val="2"/>
      </rPr>
      <t xml:space="preserve"> : 12/12/2023</t>
    </r>
  </si>
  <si>
    <t>►Présentation produit</t>
  </si>
  <si>
    <t>Nom du projet</t>
  </si>
  <si>
    <r>
      <t xml:space="preserve">Référence provisoire + Numéro de version
</t>
    </r>
    <r>
      <rPr>
        <sz val="10"/>
        <rFont val="Arial"/>
        <family val="2"/>
      </rPr>
      <t>Remarque: reprendre la référence du brief produit</t>
    </r>
  </si>
  <si>
    <t>Marque</t>
  </si>
  <si>
    <t>Nom du fournisseur</t>
  </si>
  <si>
    <t>Nom et adresse du site de fabrication</t>
  </si>
  <si>
    <t>►Photo et montage produit</t>
  </si>
  <si>
    <t>► Données complémentaires</t>
  </si>
  <si>
    <t>État du produit</t>
  </si>
  <si>
    <t>DDM (jours)</t>
  </si>
  <si>
    <r>
      <t xml:space="preserve">Durée de vie après remise en œuvre (jours/température)
</t>
    </r>
    <r>
      <rPr>
        <sz val="10"/>
        <rFont val="Arial"/>
        <family val="2"/>
      </rPr>
      <t>Remarque: concerne l'ensemble des gammes produits</t>
    </r>
  </si>
  <si>
    <t>Conseils de remise en œuvre</t>
  </si>
  <si>
    <t>► Informations ingrédients</t>
  </si>
  <si>
    <t>Présence huile de palme ?</t>
  </si>
  <si>
    <t>Si oui, l'huile de palme est-elle certifiée ?</t>
  </si>
  <si>
    <t xml:space="preserve">Présence d’arômes non naturels </t>
  </si>
  <si>
    <t>Le produit doit respecter les exigences ingrédients indiquées dans la charte produits ARYZTA (selon le niveau concerné), y compris les matières premières composées : margarine, chocolat, pré-mix… (Hors support d’additif).</t>
  </si>
  <si>
    <t>Présence d'œufs?</t>
  </si>
  <si>
    <t>Si oui, les œufs sont-ils issus de poules élevées en cage ou hors cage?</t>
  </si>
  <si>
    <t>Présence de gélatine?</t>
  </si>
  <si>
    <t>Si oui, précisez l'origine</t>
  </si>
  <si>
    <t>Présence d'additifs interdits à la charte Coup de pates?</t>
  </si>
  <si>
    <t>Si oui, détaillez</t>
  </si>
  <si>
    <t>► Caractéristiques physiques produits</t>
  </si>
  <si>
    <t>Tel que vendu</t>
  </si>
  <si>
    <t>Après remise en œuvre</t>
  </si>
  <si>
    <t xml:space="preserve">Poids net pièce (g) </t>
  </si>
  <si>
    <t>Longueur (mm)</t>
  </si>
  <si>
    <t>Largeur (mm)</t>
  </si>
  <si>
    <t>Hauteur (ou épaisseur) (mm)</t>
  </si>
  <si>
    <t>Diamètre (mm)</t>
  </si>
  <si>
    <r>
      <rPr>
        <b/>
        <sz val="10"/>
        <rFont val="Arial"/>
        <family val="2"/>
      </rPr>
      <t>Cuisson sur four à sole ?</t>
    </r>
    <r>
      <rPr>
        <sz val="10"/>
        <rFont val="Arial"/>
        <family val="2"/>
      </rPr>
      <t xml:space="preserve"> (champ applicable uniquement pour les développements</t>
    </r>
    <r>
      <rPr>
        <b/>
        <sz val="10"/>
        <rFont val="Arial"/>
        <family val="2"/>
      </rPr>
      <t xml:space="preserve"> Famille PAIN</t>
    </r>
    <r>
      <rPr>
        <sz val="10"/>
        <rFont val="Arial"/>
        <family val="2"/>
      </rPr>
      <t xml:space="preserve"> précuit/cuit)</t>
    </r>
  </si>
  <si>
    <t>Précisez le type de cuisson (sole pierre/métallique, plaque, filet,…):</t>
  </si>
  <si>
    <t>► Conditionnement</t>
  </si>
  <si>
    <r>
      <t xml:space="preserve">Emballage
</t>
    </r>
    <r>
      <rPr>
        <i/>
        <sz val="10"/>
        <rFont val="Arial"/>
        <family val="2"/>
      </rPr>
      <t xml:space="preserve"> (Ex: carton, plateau, barquette, sachet etc.)</t>
    </r>
  </si>
  <si>
    <r>
      <t xml:space="preserve">Matériau
</t>
    </r>
    <r>
      <rPr>
        <i/>
        <sz val="10"/>
        <rFont val="Arial"/>
        <family val="2"/>
      </rPr>
      <t>(Ex: carton, plastique etc.)</t>
    </r>
  </si>
  <si>
    <r>
      <t xml:space="preserve">Type
</t>
    </r>
    <r>
      <rPr>
        <i/>
        <sz val="10"/>
        <rFont val="Arial"/>
        <family val="2"/>
      </rPr>
      <t>(Ex: aluminium, PET etc.)</t>
    </r>
  </si>
  <si>
    <r>
      <t xml:space="preserve">Couleur
</t>
    </r>
    <r>
      <rPr>
        <i/>
        <sz val="10"/>
        <rFont val="Arial"/>
        <family val="2"/>
      </rPr>
      <t>(Ex: blanc, marron etc.)</t>
    </r>
  </si>
  <si>
    <t>Quantité par carton</t>
  </si>
  <si>
    <t>Alimentarité</t>
  </si>
  <si>
    <t>Attention: L'emballage doit être optimisé afin d'éviter l'excès de vide. Les produits doivent être maintenus lors du transport.</t>
  </si>
  <si>
    <t>Nombre de pièces dans le colis</t>
  </si>
  <si>
    <t>Poids net colis (Kg)</t>
  </si>
  <si>
    <t>Dimensions colis: 
Longueur / Largeur / Hauteur (mm)</t>
  </si>
  <si>
    <t>Produit pré-emballé</t>
  </si>
  <si>
    <t>Présence étiquettes individuelles sur unité de consommation pour vente au consommateur (si concerné)</t>
  </si>
  <si>
    <r>
      <rPr>
        <b/>
        <u/>
        <sz val="12"/>
        <color rgb="FFC00000"/>
        <rFont val="Arial"/>
        <family val="2"/>
      </rPr>
      <t>Attention:</t>
    </r>
    <r>
      <rPr>
        <b/>
        <sz val="12"/>
        <color rgb="FFC00000"/>
        <rFont val="Arial"/>
        <family val="2"/>
      </rPr>
      <t xml:space="preserve"> en cas d'étiquetage individuel, la signalétique de tri est obligatoire</t>
    </r>
  </si>
  <si>
    <t>► Palettisation</t>
  </si>
  <si>
    <r>
      <t xml:space="preserve">Hauteur palette (mm)
</t>
    </r>
    <r>
      <rPr>
        <sz val="10"/>
        <rFont val="Arial"/>
        <family val="2"/>
      </rPr>
      <t>Idéalement entre 1.80m et 1.90m, palette comprise</t>
    </r>
  </si>
  <si>
    <t>Nombre de colis par couche</t>
  </si>
  <si>
    <t>Nombre de couches par palette</t>
  </si>
  <si>
    <t>Nombre de colis par palette</t>
  </si>
  <si>
    <t>Fiche recette</t>
  </si>
  <si>
    <r>
      <rPr>
        <b/>
        <sz val="12"/>
        <color rgb="FFFFFFFF"/>
        <rFont val="Arial"/>
        <family val="2"/>
      </rPr>
      <t>► Recette</t>
    </r>
    <r>
      <rPr>
        <b/>
        <sz val="11"/>
        <color rgb="FFFFFFFF"/>
        <rFont val="Arial"/>
        <family val="2"/>
      </rPr>
      <t/>
    </r>
  </si>
  <si>
    <t>Merci de détailler ci-dessous la composition exacte du produit tel qu’il est proposé à ARYZTA. La recette doit être découpée par semi-fini et les % de matières premières exprimés par semi-fini. Les ingrédients des MP composées sont à détailler également. Un exemple de déclaration est proposé dans l'onglet EXEMPLE DECLARATION RECETTE.</t>
  </si>
  <si>
    <t>Type</t>
  </si>
  <si>
    <t>Dénomination Semi-Fini</t>
  </si>
  <si>
    <t>% SF</t>
  </si>
  <si>
    <t>Dénomination Matière Première</t>
  </si>
  <si>
    <t>% MP</t>
  </si>
  <si>
    <t>Détail ingrédients si Matière première composée</t>
  </si>
  <si>
    <t>Pays d'origine / Zone FAO 
(pour les viandes et les poissons)</t>
  </si>
  <si>
    <t xml:space="preserve">Informations supplémentaires </t>
  </si>
  <si>
    <t xml:space="preserve">Total % </t>
  </si>
  <si>
    <t>Préciser si les pourcentages indiqués correspondent aux :</t>
  </si>
  <si>
    <t>Liste d’ingrédients (telle que déclarée sur l’étiquette):</t>
  </si>
  <si>
    <t xml:space="preserve">Fiche tarifaire et logistique </t>
  </si>
  <si>
    <t>Période de validité de prix</t>
  </si>
  <si>
    <t>A partir du:</t>
  </si>
  <si>
    <t>Jusqu'au:</t>
  </si>
  <si>
    <t xml:space="preserve">MARQUE </t>
  </si>
  <si>
    <t>Référence</t>
  </si>
  <si>
    <t xml:space="preserve">LIBELLE </t>
  </si>
  <si>
    <t>Unité Négociation</t>
  </si>
  <si>
    <t>Poids net (g)</t>
  </si>
  <si>
    <t>Nb Unités/colis</t>
  </si>
  <si>
    <t>Nb Colis /Couche</t>
  </si>
  <si>
    <t>Nb Couche/
Palette</t>
  </si>
  <si>
    <t>Nb Colis/
Palette</t>
  </si>
  <si>
    <t>DEVISE</t>
  </si>
  <si>
    <t>Conditions Achat Incoterms</t>
  </si>
  <si>
    <t xml:space="preserve">Site d'enlèvement/de livraison (Ville)
</t>
  </si>
  <si>
    <t xml:space="preserve">Site d'enlèvement/
de livraison 
(N° Département)
</t>
  </si>
  <si>
    <t xml:space="preserve">Site d'enlèvement/ de livraison (Pays)
</t>
  </si>
  <si>
    <t>Prix €/pièce</t>
  </si>
  <si>
    <t>Prix €/colis</t>
  </si>
  <si>
    <t>Remise de gestion centralisée de référencement</t>
  </si>
  <si>
    <t>Minimum de Commande (pièces)</t>
  </si>
  <si>
    <t>Run minimum de production (pièces)</t>
  </si>
  <si>
    <r>
      <t xml:space="preserve">Délai de MAD
</t>
    </r>
    <r>
      <rPr>
        <b/>
        <sz val="8"/>
        <rFont val="Tahoma"/>
        <family val="2"/>
      </rPr>
      <t>(Mise à disposition)
Entre la commande et la livraison du produit</t>
    </r>
  </si>
  <si>
    <t>Produit standard ou spécifique</t>
  </si>
  <si>
    <t>Commentaires et exclusivité</t>
  </si>
  <si>
    <t>EURO</t>
  </si>
  <si>
    <t>Délais de paiement</t>
  </si>
  <si>
    <t xml:space="preserve">
</t>
  </si>
  <si>
    <t>France:</t>
  </si>
  <si>
    <t>Irlande:</t>
  </si>
  <si>
    <t>Allemagne:</t>
  </si>
  <si>
    <t>Suisse:</t>
  </si>
  <si>
    <t>Merci de détailler ci-dessous la composition exacte du produit tel qu’il est proposé à ARYZTA. La recette doit être découpée par semi-fini et les % de matières premières exprimés par semi-fini. Les ingrédients des MP composées sont à détailler également. Vous trouverez un exemple détaillé du mode de déclaration dans l'onglet EXEMPLE DECLARATION RECETTE</t>
  </si>
  <si>
    <t>Semi-Fini</t>
  </si>
  <si>
    <t>Disque de pâte feuilletée</t>
  </si>
  <si>
    <t>Matière première</t>
  </si>
  <si>
    <t>Farine de blé</t>
  </si>
  <si>
    <t>Margarine</t>
  </si>
  <si>
    <t>Huile végétale (colza, tournesol), eau, sel, émulsifiants: E471, Acidifiant: E330</t>
  </si>
  <si>
    <t>Eau</t>
  </si>
  <si>
    <t>Sucre</t>
  </si>
  <si>
    <t>Crème amande</t>
  </si>
  <si>
    <t>Amandes en poudre</t>
  </si>
  <si>
    <t>Beurre</t>
  </si>
  <si>
    <t>Œufs</t>
  </si>
  <si>
    <t>Œufs de poules hors cage</t>
  </si>
  <si>
    <t>Pommes cube</t>
  </si>
  <si>
    <t>Pommes</t>
  </si>
  <si>
    <t>Jus de citron</t>
  </si>
  <si>
    <t xml:space="preserve">Merci de remplir les cellules en blanc </t>
  </si>
  <si>
    <t>Date :</t>
  </si>
  <si>
    <t>Libellé PRODUIT :</t>
  </si>
  <si>
    <t>Poids net par pièce (kg) :</t>
  </si>
  <si>
    <t>Poids par pièce 
(en kg)</t>
  </si>
  <si>
    <t xml:space="preserve">Coût €/kg </t>
  </si>
  <si>
    <t>Coût €/pc (calcul automatique)</t>
  </si>
  <si>
    <t>% du prix total</t>
  </si>
  <si>
    <t>Ingrédients</t>
  </si>
  <si>
    <t>Ingredient A</t>
  </si>
  <si>
    <t>ingredient B</t>
  </si>
  <si>
    <t>ingredient C…</t>
  </si>
  <si>
    <r>
      <t xml:space="preserve">taux de pertes </t>
    </r>
    <r>
      <rPr>
        <b/>
        <sz val="12"/>
        <color theme="0"/>
        <rFont val="Arial"/>
        <family val="2"/>
      </rPr>
      <t>(en %)</t>
    </r>
  </si>
  <si>
    <t xml:space="preserve">Total </t>
  </si>
  <si>
    <t>Emballages</t>
  </si>
  <si>
    <t xml:space="preserve">Total  </t>
  </si>
  <si>
    <t>Coûts directs de prodution</t>
  </si>
  <si>
    <t>Main d'oeuvre</t>
  </si>
  <si>
    <t>Energie</t>
  </si>
  <si>
    <t>Coûts indirects</t>
  </si>
  <si>
    <t>Marge (en %)</t>
  </si>
  <si>
    <t xml:space="preserve">Prix total Départ EXW/FCA </t>
  </si>
  <si>
    <t>Rsu69001.01</t>
  </si>
  <si>
    <t>Entremets rond vanille pécan individuel - VERSION VELOURS BLANC</t>
  </si>
  <si>
    <t>Coup de pates</t>
  </si>
  <si>
    <t>ARDELICE</t>
  </si>
  <si>
    <t>ARDELICE - PA de la forêt - 12, rue de la communauté - 44140 LE BIGNON</t>
  </si>
  <si>
    <t>Cuit</t>
  </si>
  <si>
    <t>Oui</t>
  </si>
  <si>
    <t>Plein air</t>
  </si>
  <si>
    <t>Bovine</t>
  </si>
  <si>
    <t>Calage 12 pièces</t>
  </si>
  <si>
    <t>Plastique</t>
  </si>
  <si>
    <t>PET</t>
  </si>
  <si>
    <t>Noir</t>
  </si>
  <si>
    <t>Carton blanc</t>
  </si>
  <si>
    <t>Carton</t>
  </si>
  <si>
    <t>Blanc</t>
  </si>
  <si>
    <t>1 fond et 1 couvercle</t>
  </si>
  <si>
    <t>Ruban inviolabilité</t>
  </si>
  <si>
    <t>PP</t>
  </si>
  <si>
    <t>Non</t>
  </si>
  <si>
    <t>Etiquette</t>
  </si>
  <si>
    <t>Papier autocollant</t>
  </si>
  <si>
    <t>L: 385</t>
  </si>
  <si>
    <t>l: 280</t>
  </si>
  <si>
    <t>H: 70</t>
  </si>
  <si>
    <t>Mousse vanille</t>
  </si>
  <si>
    <t>CREME stérilisée U.H.T.</t>
  </si>
  <si>
    <t>CREME, stabilisant : E407</t>
  </si>
  <si>
    <t>LAIT demi-écrémé stérilisé UHT</t>
  </si>
  <si>
    <t>Jaunes d'ŒUFS</t>
  </si>
  <si>
    <t>Gélatine bovine</t>
  </si>
  <si>
    <t xml:space="preserve">Extrait de vanille Bourbon </t>
  </si>
  <si>
    <t>sucre inverti, concentré de vanille, poudre de vanille épuisée</t>
  </si>
  <si>
    <t>Sirop de sucre inverti</t>
  </si>
  <si>
    <t>Crémeux praliné pécan</t>
  </si>
  <si>
    <t>Brisures de NOIX DE PECAN</t>
  </si>
  <si>
    <t>Dacquoise noix</t>
  </si>
  <si>
    <t>Blancs d'ŒUFS</t>
  </si>
  <si>
    <t xml:space="preserve">Sucre glace </t>
  </si>
  <si>
    <t>sucre, fécule de pomme de terre</t>
  </si>
  <si>
    <t>AMANDES blanchies en poudre</t>
  </si>
  <si>
    <t>Cerneaux de NOIX</t>
  </si>
  <si>
    <t>Farine de BLE</t>
  </si>
  <si>
    <t>Biscuit breton pulvérisé au beurre de cacao</t>
  </si>
  <si>
    <t>BEURRE</t>
  </si>
  <si>
    <t>Beurre de cacao</t>
  </si>
  <si>
    <t>Sel</t>
  </si>
  <si>
    <t>Velours blanc</t>
  </si>
  <si>
    <t xml:space="preserve">Chocolat blanc </t>
  </si>
  <si>
    <t>sucre, beurre de cacao, poudre de LAIT entier, émulsifiant : E322 (SOJA), arôme naturel de vanille</t>
  </si>
  <si>
    <t>Gélifiant : E440 - Saccharose</t>
  </si>
  <si>
    <t>CREME stérilisée U.H.T. (CREME, stabilisant : E407) - LAIT demi-écrémé stérilisé UHT – Sucre - Jaunes d'ŒUFS - Farine de BLE - Brisures de NOIX DE PECAN – Eau – BEURRE - AMANDES blanchies en poudre - Blancs d'ŒUFS - Sucre glace (sucre, fécule de pomme de terre) - Beurre de cacao - Cerneaux de NOIX - Chocolat blanc (sucre, beurre de cacao, poudre de LAIT entier, émulsifiant : E322 (SOJA), arôme naturel de vanille) - Gélatine bovine - Extrait de vanille Bourbon (sucre inverti, concentré de vanille, poudre de vanille épuisée) - Sirop de sucre inverti – Sel - Gélifiant : E440 – Saccharose.
Traces éventuelles d'autres FRUITS A COQUE.
Tous les pourcentages sont exprimés à la mise en œuvre.</t>
  </si>
  <si>
    <t>à valider après validation du produit</t>
  </si>
  <si>
    <t xml:space="preserve">Colis </t>
  </si>
  <si>
    <t>DEPART/FCA</t>
  </si>
  <si>
    <t>CHOLET</t>
  </si>
  <si>
    <t>France</t>
  </si>
  <si>
    <t>15 JOURS OUVRABLES</t>
  </si>
  <si>
    <t>PRODUIT STANDARD</t>
  </si>
  <si>
    <t>Ce tarif n'inclus aucun  coût de transport ni de coût de picking</t>
  </si>
  <si>
    <t>10% sur la 1ère palette livrée du 15/08/2024 au 15/10/2024</t>
  </si>
  <si>
    <t>30 jours fin de décade date de facture</t>
  </si>
  <si>
    <t>à consommer sous 48h après décongélation</t>
  </si>
  <si>
    <t>548 jours</t>
  </si>
  <si>
    <t>Laisser décongeler 6h boîte fermée en chambre froide entre 0 et 4°C. Ouvrir la boîte puis servir.</t>
  </si>
  <si>
    <t>non applicable</t>
  </si>
  <si>
    <t>6,6cm (+/-2mm)</t>
  </si>
  <si>
    <t>75g</t>
  </si>
  <si>
    <t>3,5cm (+/-2mm)</t>
  </si>
  <si>
    <t>900g</t>
  </si>
  <si>
    <t>Date: 28/06/2024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</si>
</sst>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00\ &quot;€&quot;_-;\-* #,##0.0000\ &quot;€&quot;_-;_-* &quot;-&quot;??\ &quot;€&quot;_-;_-@_-"/>
    <numFmt numFmtId="166" formatCode="_-* #,##0\ _€_-;\-* #,##0\ _€_-;_-* &quot;-&quot;??\ _€_-;_-@_-"/>
    <numFmt numFmtId="167" formatCode="[$-40C]d\-mmm\-yy;@"/>
    <numFmt numFmtId="168" formatCode="0.000"/>
    <numFmt numFmtId="169" formatCode="_-* #,##0.000\ [$€-1]_-;\-* #,##0.000\ [$€-1]_-;_-* &quot;-&quot;??\ [$€-1]_-"/>
    <numFmt numFmtId="170" formatCode="0.0000"/>
    <numFmt numFmtId="171" formatCode="_-* #,##0.00\ [$€-1]_-;\-* #,##0.00\ [$€-1]_-;_-* &quot;-&quot;??\ [$€-1]_-"/>
    <numFmt numFmtId="172" formatCode="#,##0.000"/>
    <numFmt numFmtId="173" formatCode="_-* #,##0.000\ [$€-1]_-;\-* #,##0.000\ [$€-1]_-;_-* &quot;-&quot;???\ [$€-1]_-;_-@_-"/>
    <numFmt numFmtId="174" formatCode="0.0%"/>
    <numFmt numFmtId="175" formatCode="0.0"/>
  </numFmts>
  <fonts count="58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 tint="0.249977111117893"/>
      <name val="Arial"/>
      <family val="2"/>
    </font>
    <font>
      <b/>
      <sz val="11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i/>
      <sz val="9"/>
      <color theme="0" tint="-0.499984740745262"/>
      <name val="Arial"/>
      <family val="2"/>
    </font>
    <font>
      <i/>
      <sz val="11"/>
      <color rgb="FFC00000"/>
      <name val="Arial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Tahoma"/>
      <family val="2"/>
    </font>
    <font>
      <sz val="10"/>
      <color theme="1"/>
      <name val="Calibri"/>
      <family val="2"/>
      <scheme val="minor"/>
    </font>
    <font>
      <sz val="10"/>
      <name val="Tahoma"/>
      <family val="2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Tahoma"/>
      <family val="2"/>
    </font>
    <font>
      <b/>
      <sz val="11"/>
      <color rgb="FFC00000"/>
      <name val="Arial"/>
      <family val="2"/>
    </font>
    <font>
      <b/>
      <sz val="12"/>
      <color rgb="FFFFFFFF"/>
      <name val="Arial"/>
      <family val="2"/>
    </font>
    <font>
      <b/>
      <sz val="12"/>
      <color rgb="FFC00000"/>
      <name val="Arial"/>
      <family val="2"/>
    </font>
    <font>
      <b/>
      <u/>
      <sz val="12"/>
      <color rgb="FFC0000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sz val="18"/>
      <name val="Arial"/>
      <family val="2"/>
    </font>
    <font>
      <b/>
      <sz val="18"/>
      <color indexed="10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6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  <font>
      <b/>
      <u/>
      <sz val="16"/>
      <name val="Comic Sans MS"/>
      <family val="4"/>
    </font>
    <font>
      <u/>
      <sz val="20"/>
      <name val="Comic Sans MS"/>
      <family val="4"/>
    </font>
    <font>
      <i/>
      <sz val="12"/>
      <name val="Comic Sans MS"/>
      <family val="4"/>
    </font>
    <font>
      <sz val="14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0"/>
      <color theme="2" tint="-0.499984740745262"/>
      <name val="Arial"/>
      <family val="2"/>
    </font>
    <font>
      <sz val="10"/>
      <color theme="1" tint="0.249977111117893"/>
      <name val="Gill Sans MT"/>
      <family val="2"/>
    </font>
    <font>
      <b/>
      <sz val="10"/>
      <color theme="1" tint="0.249977111117893"/>
      <name val="Gill Sans MT"/>
      <family val="2"/>
    </font>
    <font>
      <b/>
      <sz val="28"/>
      <color theme="1" tint="0.249977111117893"/>
      <name val="Gill Sans MT"/>
      <family val="2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indexed="6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1" fillId="0" borderId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86">
    <xf numFmtId="0" fontId="0" fillId="0" borderId="0" xfId="0"/>
    <xf numFmtId="0" fontId="7" fillId="0" borderId="2" xfId="0" applyFont="1" applyBorder="1" applyAlignment="1" applyProtection="1">
      <alignment horizontal="left" vertical="center" textRotation="90" wrapText="1"/>
      <protection locked="0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23" fillId="0" borderId="6" xfId="0" applyFont="1" applyBorder="1" applyAlignment="1" applyProtection="1">
      <alignment horizontal="center" vertical="center" wrapText="1"/>
      <protection locked="0"/>
    </xf>
    <xf numFmtId="165" fontId="23" fillId="0" borderId="6" xfId="4" applyNumberFormat="1" applyFont="1" applyFill="1" applyBorder="1" applyAlignment="1" applyProtection="1">
      <alignment horizontal="center" vertical="center" wrapText="1"/>
      <protection locked="0"/>
    </xf>
    <xf numFmtId="166" fontId="23" fillId="0" borderId="6" xfId="3" applyNumberFormat="1" applyFont="1" applyFill="1" applyBorder="1" applyAlignment="1" applyProtection="1">
      <alignment horizontal="center" vertical="center" wrapText="1"/>
      <protection locked="0"/>
    </xf>
    <xf numFmtId="14" fontId="10" fillId="0" borderId="6" xfId="0" applyNumberFormat="1" applyFont="1" applyBorder="1" applyAlignment="1" applyProtection="1">
      <alignment vertical="center" wrapText="1"/>
      <protection locked="0"/>
    </xf>
    <xf numFmtId="0" fontId="33" fillId="0" borderId="1" xfId="0" applyFont="1" applyBorder="1" applyAlignment="1" applyProtection="1">
      <alignment horizontal="center" vertical="center"/>
      <protection locked="0"/>
    </xf>
    <xf numFmtId="0" fontId="33" fillId="0" borderId="1" xfId="0" applyFont="1" applyBorder="1" applyAlignment="1" applyProtection="1">
      <alignment horizontal="center" vertical="center" wrapText="1"/>
      <protection locked="0"/>
    </xf>
    <xf numFmtId="9" fontId="33" fillId="0" borderId="1" xfId="0" applyNumberFormat="1" applyFont="1" applyBorder="1" applyAlignment="1" applyProtection="1">
      <alignment horizontal="center" vertical="center"/>
      <protection locked="0"/>
    </xf>
    <xf numFmtId="9" fontId="35" fillId="0" borderId="1" xfId="2" applyFont="1" applyFill="1" applyBorder="1" applyAlignment="1" applyProtection="1">
      <alignment horizontal="center" vertical="center"/>
      <protection locked="0"/>
    </xf>
    <xf numFmtId="9" fontId="33" fillId="0" borderId="1" xfId="2" applyFont="1" applyFill="1" applyBorder="1" applyAlignment="1" applyProtection="1">
      <alignment horizontal="center" vertical="center"/>
      <protection locked="0"/>
    </xf>
    <xf numFmtId="9" fontId="0" fillId="0" borderId="0" xfId="2" applyFont="1"/>
    <xf numFmtId="0" fontId="23" fillId="7" borderId="6" xfId="0" applyFont="1" applyFill="1" applyBorder="1" applyAlignment="1">
      <alignment horizontal="center" vertical="center" wrapText="1"/>
    </xf>
    <xf numFmtId="1" fontId="23" fillId="7" borderId="6" xfId="0" applyNumberFormat="1" applyFont="1" applyFill="1" applyBorder="1" applyAlignment="1">
      <alignment horizontal="center" vertical="center" wrapText="1"/>
    </xf>
    <xf numFmtId="44" fontId="23" fillId="7" borderId="6" xfId="4" applyFont="1" applyFill="1" applyBorder="1" applyAlignment="1" applyProtection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31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 applyProtection="1">
      <alignment vertical="center" wrapText="1"/>
      <protection locked="0"/>
    </xf>
    <xf numFmtId="0" fontId="17" fillId="0" borderId="1" xfId="0" applyFont="1" applyBorder="1" applyAlignment="1" applyProtection="1">
      <alignment horizontal="left" vertical="center"/>
      <protection locked="0"/>
    </xf>
    <xf numFmtId="0" fontId="17" fillId="5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0" borderId="7" xfId="0" applyFont="1" applyBorder="1" applyAlignment="1" applyProtection="1">
      <alignment vertical="center" wrapText="1"/>
      <protection locked="0"/>
    </xf>
    <xf numFmtId="1" fontId="6" fillId="0" borderId="1" xfId="0" applyNumberFormat="1" applyFont="1" applyBorder="1" applyAlignment="1" applyProtection="1">
      <alignment horizontal="left" vertical="center" wrapText="1"/>
      <protection locked="0"/>
    </xf>
    <xf numFmtId="2" fontId="7" fillId="0" borderId="1" xfId="0" applyNumberFormat="1" applyFont="1" applyBorder="1" applyAlignment="1" applyProtection="1">
      <alignment vertical="center" wrapText="1"/>
      <protection locked="0"/>
    </xf>
    <xf numFmtId="0" fontId="18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7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4" fillId="0" borderId="26" xfId="0" applyFont="1" applyBorder="1" applyAlignment="1">
      <alignment horizontal="right"/>
    </xf>
    <xf numFmtId="0" fontId="14" fillId="0" borderId="20" xfId="0" applyFont="1" applyBorder="1" applyAlignment="1">
      <alignment horizontal="right"/>
    </xf>
    <xf numFmtId="0" fontId="21" fillId="6" borderId="17" xfId="1" applyFont="1" applyFill="1" applyBorder="1" applyAlignment="1" applyProtection="1">
      <alignment horizontal="center" vertical="center" wrapText="1"/>
    </xf>
    <xf numFmtId="0" fontId="21" fillId="6" borderId="16" xfId="1" applyFont="1" applyFill="1" applyBorder="1" applyAlignment="1" applyProtection="1">
      <alignment horizontal="center" vertical="center" wrapText="1"/>
    </xf>
    <xf numFmtId="0" fontId="21" fillId="6" borderId="15" xfId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11" fillId="0" borderId="0" xfId="0" applyFont="1" applyAlignment="1" applyProtection="1">
      <alignment horizontal="center" vertical="top"/>
      <protection locked="0"/>
    </xf>
    <xf numFmtId="9" fontId="13" fillId="0" borderId="0" xfId="2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 wrapText="1"/>
      <protection locked="0"/>
    </xf>
    <xf numFmtId="0" fontId="15" fillId="0" borderId="0" xfId="0" applyFont="1" applyAlignment="1" applyProtection="1">
      <alignment vertical="center" wrapText="1"/>
      <protection locked="0"/>
    </xf>
    <xf numFmtId="0" fontId="6" fillId="4" borderId="14" xfId="0" applyFont="1" applyFill="1" applyBorder="1" applyAlignment="1" applyProtection="1">
      <alignment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1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1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1" fontId="7" fillId="0" borderId="0" xfId="0" applyNumberFormat="1" applyFont="1" applyAlignment="1" applyProtection="1">
      <alignment horizontal="center" vertical="center" wrapText="1"/>
      <protection locked="0"/>
    </xf>
    <xf numFmtId="0" fontId="30" fillId="3" borderId="9" xfId="0" applyFont="1" applyFill="1" applyBorder="1" applyAlignment="1" applyProtection="1">
      <alignment vertical="center"/>
      <protection locked="0"/>
    </xf>
    <xf numFmtId="2" fontId="7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6" fillId="0" borderId="0" xfId="0" applyFont="1" applyAlignment="1" applyProtection="1">
      <alignment horizontal="left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locked="0"/>
    </xf>
    <xf numFmtId="10" fontId="14" fillId="0" borderId="0" xfId="0" applyNumberFormat="1" applyFont="1" applyAlignment="1" applyProtection="1">
      <alignment horizontal="center"/>
      <protection locked="0"/>
    </xf>
    <xf numFmtId="9" fontId="20" fillId="0" borderId="0" xfId="0" applyNumberFormat="1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right"/>
      <protection locked="0"/>
    </xf>
    <xf numFmtId="14" fontId="20" fillId="0" borderId="0" xfId="0" applyNumberFormat="1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25" fillId="0" borderId="0" xfId="0" applyFont="1" applyProtection="1">
      <protection locked="0"/>
    </xf>
    <xf numFmtId="14" fontId="25" fillId="0" borderId="0" xfId="0" applyNumberFormat="1" applyFont="1" applyAlignment="1" applyProtection="1">
      <alignment vertical="center"/>
      <protection locked="0"/>
    </xf>
    <xf numFmtId="0" fontId="25" fillId="0" borderId="0" xfId="0" applyFont="1" applyAlignment="1" applyProtection="1">
      <alignment horizontal="center"/>
      <protection locked="0"/>
    </xf>
    <xf numFmtId="0" fontId="24" fillId="0" borderId="26" xfId="0" applyFont="1" applyBorder="1" applyAlignment="1" applyProtection="1">
      <alignment vertical="top" wrapText="1"/>
      <protection locked="0"/>
    </xf>
    <xf numFmtId="0" fontId="24" fillId="0" borderId="0" xfId="0" applyFont="1" applyAlignment="1" applyProtection="1">
      <alignment vertical="top" wrapText="1"/>
      <protection locked="0"/>
    </xf>
    <xf numFmtId="0" fontId="24" fillId="0" borderId="0" xfId="0" applyFont="1" applyAlignment="1" applyProtection="1">
      <alignment vertical="top"/>
      <protection locked="0"/>
    </xf>
    <xf numFmtId="0" fontId="24" fillId="0" borderId="28" xfId="0" applyFont="1" applyBorder="1" applyAlignment="1" applyProtection="1">
      <alignment vertical="top"/>
      <protection locked="0"/>
    </xf>
    <xf numFmtId="0" fontId="25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top" wrapText="1"/>
      <protection locked="0"/>
    </xf>
    <xf numFmtId="0" fontId="24" fillId="0" borderId="20" xfId="0" applyFont="1" applyBorder="1" applyAlignment="1" applyProtection="1">
      <alignment vertical="top"/>
      <protection locked="0"/>
    </xf>
    <xf numFmtId="0" fontId="24" fillId="0" borderId="22" xfId="0" applyFont="1" applyBorder="1" applyAlignment="1" applyProtection="1">
      <alignment vertical="top"/>
      <protection locked="0"/>
    </xf>
    <xf numFmtId="0" fontId="24" fillId="0" borderId="21" xfId="0" applyFont="1" applyBorder="1" applyAlignment="1" applyProtection="1">
      <alignment vertical="top"/>
      <protection locked="0"/>
    </xf>
    <xf numFmtId="0" fontId="22" fillId="0" borderId="6" xfId="0" applyFont="1" applyBorder="1" applyAlignment="1" applyProtection="1">
      <alignment horizontal="center" wrapText="1"/>
      <protection locked="0"/>
    </xf>
    <xf numFmtId="0" fontId="34" fillId="0" borderId="1" xfId="0" applyFont="1" applyBorder="1" applyAlignment="1" applyProtection="1">
      <alignment horizontal="center" vertical="center" wrapText="1"/>
      <protection locked="0"/>
    </xf>
    <xf numFmtId="9" fontId="34" fillId="0" borderId="1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23" fillId="4" borderId="6" xfId="0" applyFont="1" applyFill="1" applyBorder="1" applyAlignment="1" applyProtection="1">
      <alignment horizontal="center" vertical="center" wrapText="1"/>
      <protection locked="0"/>
    </xf>
    <xf numFmtId="0" fontId="36" fillId="8" borderId="0" xfId="0" applyFont="1" applyFill="1" applyAlignment="1">
      <alignment vertical="center"/>
    </xf>
    <xf numFmtId="0" fontId="37" fillId="8" borderId="0" xfId="0" applyFont="1" applyFill="1" applyAlignment="1">
      <alignment vertical="center"/>
    </xf>
    <xf numFmtId="0" fontId="0" fillId="8" borderId="0" xfId="0" applyFill="1"/>
    <xf numFmtId="0" fontId="11" fillId="8" borderId="0" xfId="0" applyFont="1" applyFill="1"/>
    <xf numFmtId="0" fontId="11" fillId="8" borderId="0" xfId="0" applyFont="1" applyFill="1" applyAlignment="1">
      <alignment horizontal="center"/>
    </xf>
    <xf numFmtId="0" fontId="38" fillId="8" borderId="0" xfId="0" applyFont="1" applyFill="1"/>
    <xf numFmtId="0" fontId="39" fillId="10" borderId="30" xfId="0" applyFont="1" applyFill="1" applyBorder="1" applyAlignment="1">
      <alignment horizontal="center" vertical="center" wrapText="1"/>
    </xf>
    <xf numFmtId="167" fontId="38" fillId="9" borderId="23" xfId="0" applyNumberFormat="1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/>
    </xf>
    <xf numFmtId="0" fontId="40" fillId="8" borderId="0" xfId="0" applyFont="1" applyFill="1" applyAlignment="1">
      <alignment vertical="center" wrapText="1"/>
    </xf>
    <xf numFmtId="0" fontId="41" fillId="10" borderId="30" xfId="0" applyFont="1" applyFill="1" applyBorder="1" applyAlignment="1">
      <alignment horizontal="left" vertical="center" wrapText="1" indent="2"/>
    </xf>
    <xf numFmtId="0" fontId="43" fillId="8" borderId="0" xfId="0" applyFont="1" applyFill="1" applyAlignment="1">
      <alignment vertical="center" wrapText="1"/>
    </xf>
    <xf numFmtId="0" fontId="44" fillId="8" borderId="0" xfId="0" applyFont="1" applyFill="1" applyAlignment="1">
      <alignment horizontal="center"/>
    </xf>
    <xf numFmtId="0" fontId="45" fillId="8" borderId="0" xfId="0" applyFont="1" applyFill="1" applyAlignment="1">
      <alignment horizontal="center"/>
    </xf>
    <xf numFmtId="169" fontId="45" fillId="8" borderId="0" xfId="0" applyNumberFormat="1" applyFont="1" applyFill="1" applyAlignment="1">
      <alignment horizontal="center"/>
    </xf>
    <xf numFmtId="0" fontId="46" fillId="8" borderId="0" xfId="0" applyFont="1" applyFill="1" applyAlignment="1">
      <alignment horizontal="center" vertical="center" wrapText="1"/>
    </xf>
    <xf numFmtId="0" fontId="47" fillId="10" borderId="16" xfId="0" applyFont="1" applyFill="1" applyBorder="1" applyAlignment="1">
      <alignment horizontal="center" vertical="center" wrapText="1"/>
    </xf>
    <xf numFmtId="169" fontId="47" fillId="10" borderId="16" xfId="0" applyNumberFormat="1" applyFont="1" applyFill="1" applyBorder="1" applyAlignment="1">
      <alignment horizontal="center" vertical="center" wrapText="1"/>
    </xf>
    <xf numFmtId="0" fontId="48" fillId="10" borderId="15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horizontal="left"/>
    </xf>
    <xf numFmtId="170" fontId="38" fillId="11" borderId="0" xfId="0" applyNumberFormat="1" applyFont="1" applyFill="1" applyAlignment="1">
      <alignment horizontal="center"/>
    </xf>
    <xf numFmtId="171" fontId="38" fillId="11" borderId="33" xfId="6" applyFont="1" applyFill="1" applyBorder="1" applyAlignment="1">
      <alignment horizontal="left" indent="1"/>
    </xf>
    <xf numFmtId="172" fontId="38" fillId="8" borderId="33" xfId="0" applyNumberFormat="1" applyFont="1" applyFill="1" applyBorder="1" applyAlignment="1">
      <alignment horizontal="center"/>
    </xf>
    <xf numFmtId="10" fontId="50" fillId="8" borderId="34" xfId="7" applyNumberFormat="1" applyFont="1" applyFill="1" applyBorder="1" applyAlignment="1">
      <alignment horizontal="center" vertical="center"/>
    </xf>
    <xf numFmtId="173" fontId="38" fillId="8" borderId="0" xfId="0" applyNumberFormat="1" applyFont="1" applyFill="1" applyAlignment="1">
      <alignment horizontal="center" vertical="center"/>
    </xf>
    <xf numFmtId="0" fontId="38" fillId="0" borderId="33" xfId="0" applyFont="1" applyBorder="1" applyAlignment="1">
      <alignment horizontal="left"/>
    </xf>
    <xf numFmtId="10" fontId="38" fillId="8" borderId="33" xfId="7" applyNumberFormat="1" applyFont="1" applyFill="1" applyBorder="1"/>
    <xf numFmtId="0" fontId="39" fillId="10" borderId="6" xfId="0" applyFont="1" applyFill="1" applyBorder="1" applyAlignment="1">
      <alignment horizontal="left"/>
    </xf>
    <xf numFmtId="170" fontId="38" fillId="10" borderId="0" xfId="0" applyNumberFormat="1" applyFont="1" applyFill="1" applyAlignment="1">
      <alignment horizontal="center"/>
    </xf>
    <xf numFmtId="174" fontId="38" fillId="9" borderId="33" xfId="7" applyNumberFormat="1" applyFont="1" applyFill="1" applyBorder="1" applyAlignment="1">
      <alignment horizontal="center"/>
    </xf>
    <xf numFmtId="174" fontId="38" fillId="8" borderId="33" xfId="7" applyNumberFormat="1" applyFont="1" applyFill="1" applyBorder="1" applyAlignment="1">
      <alignment horizontal="center"/>
    </xf>
    <xf numFmtId="10" fontId="38" fillId="8" borderId="35" xfId="7" applyNumberFormat="1" applyFont="1" applyFill="1" applyBorder="1"/>
    <xf numFmtId="0" fontId="51" fillId="8" borderId="37" xfId="0" applyFont="1" applyFill="1" applyBorder="1" applyAlignment="1">
      <alignment horizontal="center" vertical="center" wrapText="1"/>
    </xf>
    <xf numFmtId="170" fontId="52" fillId="8" borderId="27" xfId="0" applyNumberFormat="1" applyFont="1" applyFill="1" applyBorder="1" applyAlignment="1">
      <alignment horizontal="center" vertical="center"/>
    </xf>
    <xf numFmtId="44" fontId="51" fillId="8" borderId="16" xfId="4" applyFont="1" applyFill="1" applyBorder="1" applyAlignment="1">
      <alignment horizontal="center" vertical="center"/>
    </xf>
    <xf numFmtId="172" fontId="51" fillId="8" borderId="16" xfId="0" applyNumberFormat="1" applyFont="1" applyFill="1" applyBorder="1" applyAlignment="1">
      <alignment horizontal="center" vertical="center"/>
    </xf>
    <xf numFmtId="10" fontId="52" fillId="8" borderId="15" xfId="7" applyNumberFormat="1" applyFont="1" applyFill="1" applyBorder="1" applyAlignment="1">
      <alignment vertical="center"/>
    </xf>
    <xf numFmtId="0" fontId="52" fillId="8" borderId="0" xfId="0" applyFont="1" applyFill="1" applyAlignment="1">
      <alignment vertical="center"/>
    </xf>
    <xf numFmtId="0" fontId="38" fillId="0" borderId="10" xfId="0" applyFont="1" applyBorder="1" applyAlignment="1">
      <alignment horizontal="left"/>
    </xf>
    <xf numFmtId="10" fontId="38" fillId="8" borderId="34" xfId="7" applyNumberFormat="1" applyFont="1" applyFill="1" applyBorder="1"/>
    <xf numFmtId="10" fontId="50" fillId="8" borderId="33" xfId="7" applyNumberFormat="1" applyFont="1" applyFill="1" applyBorder="1" applyAlignment="1">
      <alignment horizontal="center" vertical="center"/>
    </xf>
    <xf numFmtId="0" fontId="51" fillId="8" borderId="40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2" fontId="38" fillId="0" borderId="0" xfId="0" applyNumberFormat="1" applyFont="1" applyAlignment="1">
      <alignment horizontal="center"/>
    </xf>
    <xf numFmtId="175" fontId="52" fillId="8" borderId="27" xfId="0" applyNumberFormat="1" applyFont="1" applyFill="1" applyBorder="1" applyAlignment="1">
      <alignment horizontal="center" vertical="center"/>
    </xf>
    <xf numFmtId="169" fontId="38" fillId="8" borderId="27" xfId="0" applyNumberFormat="1" applyFont="1" applyFill="1" applyBorder="1" applyAlignment="1">
      <alignment horizontal="center"/>
    </xf>
    <xf numFmtId="172" fontId="38" fillId="8" borderId="27" xfId="0" applyNumberFormat="1" applyFont="1" applyFill="1" applyBorder="1" applyAlignment="1">
      <alignment horizontal="center"/>
    </xf>
    <xf numFmtId="10" fontId="38" fillId="8" borderId="27" xfId="7" applyNumberFormat="1" applyFont="1" applyFill="1" applyBorder="1"/>
    <xf numFmtId="0" fontId="0" fillId="8" borderId="0" xfId="0" applyFill="1" applyAlignment="1">
      <alignment vertical="center"/>
    </xf>
    <xf numFmtId="0" fontId="51" fillId="8" borderId="17" xfId="0" applyFont="1" applyFill="1" applyBorder="1" applyAlignment="1">
      <alignment horizontal="center" vertical="center" wrapText="1"/>
    </xf>
    <xf numFmtId="175" fontId="52" fillId="0" borderId="27" xfId="0" applyNumberFormat="1" applyFont="1" applyBorder="1" applyAlignment="1">
      <alignment horizontal="center" vertical="center"/>
    </xf>
    <xf numFmtId="174" fontId="51" fillId="9" borderId="16" xfId="7" applyNumberFormat="1" applyFont="1" applyFill="1" applyBorder="1" applyAlignment="1">
      <alignment horizontal="center" vertical="center"/>
    </xf>
    <xf numFmtId="0" fontId="38" fillId="8" borderId="0" xfId="0" applyFont="1" applyFill="1" applyAlignment="1">
      <alignment vertical="center"/>
    </xf>
    <xf numFmtId="0" fontId="46" fillId="8" borderId="0" xfId="0" applyFont="1" applyFill="1" applyAlignment="1">
      <alignment vertical="center"/>
    </xf>
    <xf numFmtId="0" fontId="42" fillId="8" borderId="17" xfId="0" applyFont="1" applyFill="1" applyBorder="1" applyAlignment="1">
      <alignment horizontal="left" vertical="center" wrapText="1"/>
    </xf>
    <xf numFmtId="44" fontId="46" fillId="8" borderId="16" xfId="4" applyFont="1" applyFill="1" applyBorder="1" applyAlignment="1">
      <alignment horizontal="left" vertical="center"/>
    </xf>
    <xf numFmtId="172" fontId="42" fillId="8" borderId="16" xfId="0" applyNumberFormat="1" applyFont="1" applyFill="1" applyBorder="1" applyAlignment="1">
      <alignment horizontal="center" vertical="center"/>
    </xf>
    <xf numFmtId="10" fontId="46" fillId="8" borderId="15" xfId="7" applyNumberFormat="1" applyFont="1" applyFill="1" applyBorder="1" applyAlignment="1">
      <alignment vertical="center"/>
    </xf>
    <xf numFmtId="0" fontId="50" fillId="8" borderId="0" xfId="0" applyFont="1" applyFill="1" applyAlignment="1">
      <alignment horizontal="left"/>
    </xf>
    <xf numFmtId="169" fontId="38" fillId="8" borderId="0" xfId="0" applyNumberFormat="1" applyFont="1" applyFill="1" applyAlignment="1">
      <alignment horizontal="center"/>
    </xf>
    <xf numFmtId="169" fontId="50" fillId="8" borderId="0" xfId="6" applyNumberFormat="1" applyFont="1" applyFill="1" applyBorder="1" applyAlignment="1">
      <alignment horizontal="center"/>
    </xf>
    <xf numFmtId="10" fontId="38" fillId="8" borderId="0" xfId="7" applyNumberFormat="1" applyFont="1" applyFill="1" applyBorder="1"/>
    <xf numFmtId="0" fontId="22" fillId="0" borderId="0" xfId="0" applyFont="1"/>
    <xf numFmtId="0" fontId="53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22" fillId="0" borderId="6" xfId="0" applyFont="1" applyBorder="1" applyAlignment="1" applyProtection="1">
      <alignment horizontal="center" vertical="center" wrapText="1"/>
      <protection locked="0"/>
    </xf>
    <xf numFmtId="0" fontId="54" fillId="0" borderId="29" xfId="0" applyFont="1" applyBorder="1" applyAlignment="1">
      <alignment horizontal="left" vertical="center" wrapText="1"/>
    </xf>
    <xf numFmtId="0" fontId="54" fillId="0" borderId="4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1" fontId="34" fillId="0" borderId="1" xfId="0" applyNumberFormat="1" applyFont="1" applyBorder="1" applyAlignment="1" applyProtection="1">
      <alignment horizontal="center" vertical="center" wrapText="1"/>
      <protection locked="0"/>
    </xf>
    <xf numFmtId="1" fontId="33" fillId="0" borderId="1" xfId="0" applyNumberFormat="1" applyFont="1" applyBorder="1" applyAlignment="1" applyProtection="1">
      <alignment horizontal="center" vertical="center" wrapText="1"/>
      <protection locked="0"/>
    </xf>
    <xf numFmtId="175" fontId="33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2" fillId="0" borderId="6" xfId="0" applyFont="1" applyBorder="1" applyProtection="1">
      <protection locked="0"/>
    </xf>
    <xf numFmtId="0" fontId="57" fillId="0" borderId="6" xfId="0" applyFont="1" applyBorder="1" applyProtection="1">
      <protection locked="0"/>
    </xf>
    <xf numFmtId="0" fontId="22" fillId="0" borderId="6" xfId="0" applyFont="1" applyBorder="1" applyAlignment="1" applyProtection="1">
      <alignment wrapText="1"/>
      <protection locked="0"/>
    </xf>
    <xf numFmtId="0" fontId="7" fillId="0" borderId="3" xfId="0" applyFont="1" applyBorder="1" applyAlignment="1" applyProtection="1">
      <alignment horizontal="left" vertical="center" textRotation="90" wrapText="1"/>
      <protection locked="0"/>
    </xf>
    <xf numFmtId="2" fontId="10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4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left" vertical="center"/>
    </xf>
    <xf numFmtId="0" fontId="30" fillId="3" borderId="12" xfId="0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3" borderId="7" xfId="0" applyFont="1" applyFill="1" applyBorder="1" applyAlignment="1">
      <alignment horizontal="left" vertical="center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30" fillId="3" borderId="14" xfId="0" applyFont="1" applyFill="1" applyBorder="1" applyAlignment="1" applyProtection="1">
      <alignment horizontal="left" vertical="center"/>
      <protection locked="0"/>
    </xf>
    <xf numFmtId="0" fontId="30" fillId="3" borderId="9" xfId="0" applyFont="1" applyFill="1" applyBorder="1" applyAlignment="1" applyProtection="1">
      <alignment horizontal="left" vertical="center"/>
      <protection locked="0"/>
    </xf>
    <xf numFmtId="0" fontId="30" fillId="3" borderId="1" xfId="0" applyFont="1" applyFill="1" applyBorder="1" applyAlignment="1">
      <alignment horizontal="left" vertical="center"/>
    </xf>
    <xf numFmtId="0" fontId="31" fillId="0" borderId="3" xfId="0" applyFont="1" applyBorder="1" applyAlignment="1">
      <alignment horizontal="center" vertical="center" wrapText="1"/>
    </xf>
    <xf numFmtId="0" fontId="56" fillId="0" borderId="42" xfId="0" applyFont="1" applyBorder="1" applyAlignment="1">
      <alignment horizontal="center" vertical="center" wrapText="1"/>
    </xf>
    <xf numFmtId="0" fontId="56" fillId="0" borderId="18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6" fillId="0" borderId="46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30" fillId="3" borderId="1" xfId="0" applyFont="1" applyFill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0" fillId="3" borderId="6" xfId="0" applyFont="1" applyFill="1" applyBorder="1" applyAlignment="1">
      <alignment vertical="center"/>
    </xf>
    <xf numFmtId="0" fontId="54" fillId="0" borderId="43" xfId="0" applyFont="1" applyBorder="1" applyAlignment="1">
      <alignment horizontal="left" vertical="top" wrapText="1"/>
    </xf>
    <xf numFmtId="0" fontId="54" fillId="0" borderId="29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center" vertical="center"/>
    </xf>
    <xf numFmtId="0" fontId="33" fillId="0" borderId="7" xfId="0" applyFont="1" applyBorder="1" applyAlignment="1" applyProtection="1">
      <alignment horizontal="center" vertical="center" wrapText="1"/>
      <protection locked="0"/>
    </xf>
    <xf numFmtId="0" fontId="33" fillId="0" borderId="8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29" fillId="4" borderId="7" xfId="0" applyFont="1" applyFill="1" applyBorder="1" applyAlignment="1">
      <alignment horizontal="left" vertical="center" wrapText="1"/>
    </xf>
    <xf numFmtId="0" fontId="29" fillId="4" borderId="9" xfId="0" applyFont="1" applyFill="1" applyBorder="1" applyAlignment="1">
      <alignment horizontal="left" vertical="center" wrapText="1"/>
    </xf>
    <xf numFmtId="0" fontId="29" fillId="4" borderId="8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 applyProtection="1">
      <alignment horizontal="left" vertical="center" wrapText="1"/>
      <protection locked="0"/>
    </xf>
    <xf numFmtId="0" fontId="10" fillId="0" borderId="14" xfId="0" applyFont="1" applyBorder="1" applyAlignment="1" applyProtection="1">
      <alignment horizontal="left" vertical="center" wrapText="1"/>
      <protection locked="0"/>
    </xf>
    <xf numFmtId="0" fontId="10" fillId="0" borderId="11" xfId="0" applyFont="1" applyBorder="1" applyAlignment="1" applyProtection="1">
      <alignment horizontal="left" vertical="center" wrapText="1"/>
      <protection locked="0"/>
    </xf>
    <xf numFmtId="0" fontId="10" fillId="0" borderId="4" xfId="0" applyFont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 applyProtection="1">
      <alignment horizontal="left" vertical="center" wrapText="1"/>
      <protection locked="0"/>
    </xf>
    <xf numFmtId="0" fontId="10" fillId="0" borderId="13" xfId="0" applyFont="1" applyBorder="1" applyAlignment="1" applyProtection="1">
      <alignment horizontal="left" vertical="center" wrapText="1"/>
      <protection locked="0"/>
    </xf>
    <xf numFmtId="0" fontId="11" fillId="0" borderId="14" xfId="0" applyFont="1" applyBorder="1" applyAlignment="1" applyProtection="1">
      <alignment horizontal="center" vertical="top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14" fontId="14" fillId="0" borderId="0" xfId="0" applyNumberFormat="1" applyFont="1" applyAlignment="1">
      <alignment horizontal="center"/>
    </xf>
    <xf numFmtId="14" fontId="14" fillId="0" borderId="28" xfId="0" applyNumberFormat="1" applyFont="1" applyBorder="1" applyAlignment="1">
      <alignment horizontal="center"/>
    </xf>
    <xf numFmtId="14" fontId="14" fillId="0" borderId="22" xfId="0" applyNumberFormat="1" applyFont="1" applyBorder="1" applyAlignment="1">
      <alignment horizontal="center"/>
    </xf>
    <xf numFmtId="14" fontId="14" fillId="0" borderId="21" xfId="0" applyNumberFormat="1" applyFont="1" applyBorder="1" applyAlignment="1">
      <alignment horizontal="center"/>
    </xf>
    <xf numFmtId="0" fontId="26" fillId="0" borderId="1" xfId="0" applyFont="1" applyBorder="1" applyAlignment="1" applyProtection="1">
      <alignment horizontal="left" vertical="top"/>
      <protection locked="0"/>
    </xf>
    <xf numFmtId="0" fontId="26" fillId="0" borderId="29" xfId="0" applyFont="1" applyBorder="1" applyAlignment="1" applyProtection="1">
      <alignment horizontal="left" vertical="top"/>
      <protection locked="0"/>
    </xf>
    <xf numFmtId="0" fontId="24" fillId="0" borderId="1" xfId="0" applyFont="1" applyBorder="1" applyAlignment="1" applyProtection="1">
      <alignment horizontal="left" vertical="top"/>
      <protection locked="0"/>
    </xf>
    <xf numFmtId="0" fontId="24" fillId="0" borderId="29" xfId="0" applyFont="1" applyBorder="1" applyAlignment="1" applyProtection="1">
      <alignment horizontal="left" vertical="top"/>
      <protection locked="0"/>
    </xf>
    <xf numFmtId="0" fontId="24" fillId="0" borderId="25" xfId="0" applyFont="1" applyBorder="1" applyAlignment="1">
      <alignment horizontal="left" vertical="top" wrapText="1"/>
    </xf>
    <xf numFmtId="0" fontId="24" fillId="0" borderId="18" xfId="0" applyFont="1" applyBorder="1" applyAlignment="1">
      <alignment horizontal="left" vertical="top" wrapText="1"/>
    </xf>
    <xf numFmtId="0" fontId="24" fillId="0" borderId="24" xfId="0" applyFont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center" wrapText="1"/>
    </xf>
    <xf numFmtId="0" fontId="35" fillId="0" borderId="7" xfId="0" applyFont="1" applyBorder="1" applyAlignment="1" applyProtection="1">
      <alignment horizontal="center" vertical="center" wrapText="1"/>
      <protection locked="0"/>
    </xf>
    <xf numFmtId="0" fontId="35" fillId="0" borderId="8" xfId="0" applyFont="1" applyBorder="1" applyAlignment="1" applyProtection="1">
      <alignment horizontal="center" vertical="center" wrapText="1"/>
      <protection locked="0"/>
    </xf>
    <xf numFmtId="0" fontId="33" fillId="0" borderId="7" xfId="0" applyFont="1" applyBorder="1" applyAlignment="1" applyProtection="1">
      <alignment horizontal="center" vertical="center"/>
      <protection locked="0"/>
    </xf>
    <xf numFmtId="0" fontId="33" fillId="0" borderId="8" xfId="0" applyFont="1" applyBorder="1" applyAlignment="1" applyProtection="1">
      <alignment horizontal="center" vertical="center"/>
      <protection locked="0"/>
    </xf>
    <xf numFmtId="0" fontId="49" fillId="10" borderId="38" xfId="0" applyFont="1" applyFill="1" applyBorder="1" applyAlignment="1">
      <alignment horizontal="center" vertical="center" textRotation="90" wrapText="1"/>
    </xf>
    <xf numFmtId="0" fontId="49" fillId="10" borderId="39" xfId="0" applyFont="1" applyFill="1" applyBorder="1" applyAlignment="1">
      <alignment horizontal="center" vertical="center" textRotation="90" wrapText="1"/>
    </xf>
    <xf numFmtId="0" fontId="49" fillId="10" borderId="36" xfId="0" applyFont="1" applyFill="1" applyBorder="1" applyAlignment="1">
      <alignment horizontal="center" vertical="center" textRotation="90" wrapText="1"/>
    </xf>
    <xf numFmtId="0" fontId="37" fillId="9" borderId="0" xfId="0" applyFont="1" applyFill="1" applyAlignment="1">
      <alignment horizontal="center" vertical="center"/>
    </xf>
    <xf numFmtId="0" fontId="42" fillId="9" borderId="27" xfId="0" applyFont="1" applyFill="1" applyBorder="1" applyAlignment="1">
      <alignment horizontal="center" vertical="center" wrapText="1"/>
    </xf>
    <xf numFmtId="0" fontId="42" fillId="9" borderId="23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left" vertical="center" wrapText="1" indent="2"/>
    </xf>
    <xf numFmtId="0" fontId="41" fillId="10" borderId="27" xfId="0" applyFont="1" applyFill="1" applyBorder="1" applyAlignment="1">
      <alignment horizontal="left" vertical="center" wrapText="1" indent="2"/>
    </xf>
    <xf numFmtId="0" fontId="41" fillId="10" borderId="31" xfId="0" applyFont="1" applyFill="1" applyBorder="1" applyAlignment="1">
      <alignment horizontal="left" vertical="center" wrapText="1" indent="2"/>
    </xf>
    <xf numFmtId="168" fontId="42" fillId="9" borderId="32" xfId="5" applyNumberFormat="1" applyFont="1" applyFill="1" applyBorder="1" applyAlignment="1">
      <alignment horizontal="center" vertical="center"/>
    </xf>
    <xf numFmtId="168" fontId="42" fillId="9" borderId="23" xfId="5" applyNumberFormat="1" applyFont="1" applyFill="1" applyBorder="1" applyAlignment="1">
      <alignment horizontal="center" vertical="center"/>
    </xf>
    <xf numFmtId="0" fontId="49" fillId="10" borderId="25" xfId="0" applyFont="1" applyFill="1" applyBorder="1" applyAlignment="1">
      <alignment horizontal="center" vertical="center" textRotation="90" wrapText="1"/>
    </xf>
    <xf numFmtId="0" fontId="49" fillId="10" borderId="26" xfId="0" applyFont="1" applyFill="1" applyBorder="1" applyAlignment="1">
      <alignment horizontal="center" vertical="center" textRotation="90" wrapText="1"/>
    </xf>
  </cellXfs>
  <cellStyles count="9">
    <cellStyle name="Euro" xfId="6" xr:uid="{917CFBEE-413C-4244-9AEE-CD99CF4C3279}"/>
    <cellStyle name="Milliers" xfId="3" builtinId="3"/>
    <cellStyle name="Milliers 2" xfId="5" xr:uid="{EE6F606B-B953-44A8-9FCC-DFBE1FBAB52C}"/>
    <cellStyle name="Monétaire" xfId="4" builtinId="4"/>
    <cellStyle name="Monétaire 2" xfId="8" xr:uid="{12A1976F-B0C3-46E6-AA89-EA827EBEDC41}"/>
    <cellStyle name="NiveauLigne_4" xfId="1" builtinId="1" iLevel="3"/>
    <cellStyle name="Normal" xfId="0" builtinId="0"/>
    <cellStyle name="Pourcentage" xfId="2" builtinId="5"/>
    <cellStyle name="Pourcentage 2" xfId="7" xr:uid="{F1C99DC5-7714-47E9-A4F0-329AFD94814A}"/>
  </cellStyles>
  <dxfs count="3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66675</xdr:rowOff>
    </xdr:from>
    <xdr:to>
      <xdr:col>0</xdr:col>
      <xdr:colOff>2951070</xdr:colOff>
      <xdr:row>3</xdr:row>
      <xdr:rowOff>120650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C90D-13E9-4198-B7E6-E6CCA02926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83" b="11514"/>
        <a:stretch/>
      </xdr:blipFill>
      <xdr:spPr>
        <a:xfrm>
          <a:off x="123825" y="257175"/>
          <a:ext cx="2827245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324971</xdr:colOff>
      <xdr:row>13</xdr:row>
      <xdr:rowOff>291353</xdr:rowOff>
    </xdr:from>
    <xdr:to>
      <xdr:col>5</xdr:col>
      <xdr:colOff>212238</xdr:colOff>
      <xdr:row>17</xdr:row>
      <xdr:rowOff>110191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531EE9F-FD53-4264-B4AA-AF1D5137E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4824" y="5356412"/>
          <a:ext cx="7182296" cy="2508250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13</xdr:row>
      <xdr:rowOff>134471</xdr:rowOff>
    </xdr:from>
    <xdr:to>
      <xdr:col>1</xdr:col>
      <xdr:colOff>210432</xdr:colOff>
      <xdr:row>17</xdr:row>
      <xdr:rowOff>239059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011EDD0-E916-4E1C-8EAE-9CDC2DD9D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58" y="5199530"/>
          <a:ext cx="3628227" cy="279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734787</xdr:colOff>
      <xdr:row>0</xdr:row>
      <xdr:rowOff>117929</xdr:rowOff>
    </xdr:from>
    <xdr:to>
      <xdr:col>2</xdr:col>
      <xdr:colOff>468903</xdr:colOff>
      <xdr:row>4</xdr:row>
      <xdr:rowOff>88900</xdr:rowOff>
    </xdr:to>
    <xdr:pic>
      <xdr:nvPicPr>
        <xdr:cNvPr id="2" name="Image 1" descr="Une image contenant Police, typographie, logo, calligraphie&#10;&#10;Description générée automatiquement">
          <a:extLst>
            <a:ext uri="{FF2B5EF4-FFF2-40B4-BE49-F238E27FC236}">
              <a16:creationId xmlns:a16="http://schemas.microsoft.com/office/drawing/2014/main" id="{55F9A6A8-9966-B708-D1EF-263D84CE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87" y="117929"/>
          <a:ext cx="2455545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544286</xdr:colOff>
      <xdr:row>1</xdr:row>
      <xdr:rowOff>27214</xdr:rowOff>
    </xdr:from>
    <xdr:to>
      <xdr:col>3</xdr:col>
      <xdr:colOff>604974</xdr:colOff>
      <xdr:row>4</xdr:row>
      <xdr:rowOff>125186</xdr:rowOff>
    </xdr:to>
    <xdr:pic>
      <xdr:nvPicPr>
        <xdr:cNvPr id="2" name="Image 1" descr="Une image contenant Police, typographie, logo, calligraphie&#10;&#10;Description générée automatiquement">
          <a:extLst>
            <a:ext uri="{FF2B5EF4-FFF2-40B4-BE49-F238E27FC236}">
              <a16:creationId xmlns:a16="http://schemas.microsoft.com/office/drawing/2014/main" id="{3CE0DA57-FED2-7C11-9332-2E69437BD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86" y="208643"/>
          <a:ext cx="2455545" cy="723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d56\Projets-Produits\Users\frdnelmila.COUPDEPATES\AppData\Local\Microsoft\Windows\INetCache\Content.Outlook\IGXWCX7J\SDVT-EN-102%20FT%20D&#233;veloppement_v1.0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ueil"/>
      <sheetName val="Composition"/>
      <sheetName val="Organo"/>
      <sheetName val="Emballages"/>
      <sheetName val="Arguments"/>
      <sheetName val="Nutrition"/>
      <sheetName val="Mise en oeuvre"/>
      <sheetName val="Signature"/>
      <sheetName val="Fonctionnement tableau emb"/>
      <sheetName val="Listes"/>
      <sheetName val="Listes masqué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>aucune certification</v>
          </cell>
        </row>
        <row r="3">
          <cell r="E3" t="str">
            <v>RSPO - segregated</v>
          </cell>
        </row>
        <row r="4">
          <cell r="E4" t="str">
            <v xml:space="preserve">RSPO - mass balance </v>
          </cell>
        </row>
        <row r="5">
          <cell r="E5" t="str">
            <v xml:space="preserve">RSPO - book and claim 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9"/>
  <sheetViews>
    <sheetView tabSelected="1" topLeftCell="A55" zoomScale="85" zoomScaleNormal="85" zoomScalePageLayoutView="50" workbookViewId="0">
      <selection activeCell="E68" sqref="E68"/>
    </sheetView>
  </sheetViews>
  <sheetFormatPr baseColWidth="10" defaultColWidth="11.42578125" defaultRowHeight="15" x14ac:dyDescent="0.25"/>
  <cols>
    <col min="1" max="1" width="52.85546875" customWidth="1"/>
    <col min="2" max="2" width="22.5703125" customWidth="1"/>
    <col min="3" max="3" width="29.42578125" customWidth="1"/>
    <col min="4" max="4" width="24.5703125" customWidth="1"/>
    <col min="5" max="5" width="32.85546875" customWidth="1"/>
    <col min="6" max="6" width="52.5703125" customWidth="1"/>
    <col min="7" max="7" width="43.42578125" customWidth="1"/>
    <col min="12" max="12" width="49.5703125" customWidth="1"/>
    <col min="13" max="13" width="1.5703125" hidden="1" customWidth="1"/>
  </cols>
  <sheetData>
    <row r="1" spans="1:7" ht="14.25" customHeight="1" x14ac:dyDescent="0.25">
      <c r="A1" s="216"/>
      <c r="B1" s="209" t="s">
        <v>0</v>
      </c>
      <c r="C1" s="210"/>
      <c r="D1" s="210"/>
      <c r="E1" s="210"/>
      <c r="F1" s="210"/>
      <c r="G1" s="220" t="s">
        <v>1</v>
      </c>
    </row>
    <row r="2" spans="1:7" ht="24" customHeight="1" x14ac:dyDescent="0.25">
      <c r="A2" s="217"/>
      <c r="B2" s="211"/>
      <c r="C2" s="212"/>
      <c r="D2" s="212"/>
      <c r="E2" s="212"/>
      <c r="F2" s="212"/>
      <c r="G2" s="221"/>
    </row>
    <row r="3" spans="1:7" ht="33" customHeight="1" x14ac:dyDescent="0.25">
      <c r="A3" s="217"/>
      <c r="B3" s="211"/>
      <c r="C3" s="212"/>
      <c r="D3" s="212"/>
      <c r="E3" s="212"/>
      <c r="F3" s="212"/>
      <c r="G3" s="170" t="s">
        <v>2</v>
      </c>
    </row>
    <row r="4" spans="1:7" ht="36.950000000000003" customHeight="1" thickBot="1" x14ac:dyDescent="0.3">
      <c r="A4" s="218"/>
      <c r="B4" s="213"/>
      <c r="C4" s="214"/>
      <c r="D4" s="214"/>
      <c r="E4" s="214"/>
      <c r="F4" s="214"/>
      <c r="G4" s="171" t="s">
        <v>3</v>
      </c>
    </row>
    <row r="5" spans="1:7" ht="36.950000000000003" customHeight="1" x14ac:dyDescent="0.25">
      <c r="A5" s="222"/>
      <c r="B5" s="222"/>
      <c r="C5" s="222"/>
      <c r="D5" s="222"/>
      <c r="E5" s="222"/>
      <c r="F5" s="222"/>
      <c r="G5" s="222"/>
    </row>
    <row r="6" spans="1:7" ht="24.95" customHeight="1" x14ac:dyDescent="0.25">
      <c r="A6" s="219" t="s">
        <v>4</v>
      </c>
      <c r="B6" s="219"/>
      <c r="C6" s="219"/>
      <c r="D6" s="219"/>
      <c r="E6" s="219"/>
      <c r="F6" s="219"/>
      <c r="G6" s="219"/>
    </row>
    <row r="7" spans="1:7" ht="33" customHeight="1" x14ac:dyDescent="0.25">
      <c r="A7" s="20" t="s">
        <v>5</v>
      </c>
      <c r="B7" s="185" t="s">
        <v>143</v>
      </c>
      <c r="C7" s="185"/>
      <c r="D7" s="185"/>
      <c r="E7" s="185"/>
      <c r="F7" s="185"/>
      <c r="G7" s="185"/>
    </row>
    <row r="8" spans="1:7" ht="51" customHeight="1" x14ac:dyDescent="0.25">
      <c r="A8" s="21" t="s">
        <v>6</v>
      </c>
      <c r="B8" s="185" t="s">
        <v>142</v>
      </c>
      <c r="C8" s="185"/>
      <c r="D8" s="185"/>
      <c r="E8" s="185"/>
      <c r="F8" s="185"/>
      <c r="G8" s="185"/>
    </row>
    <row r="9" spans="1:7" ht="33" customHeight="1" x14ac:dyDescent="0.25">
      <c r="A9" s="21" t="s">
        <v>7</v>
      </c>
      <c r="B9" s="186" t="s">
        <v>144</v>
      </c>
      <c r="C9" s="186"/>
      <c r="D9" s="186"/>
      <c r="E9" s="186"/>
      <c r="F9" s="186"/>
      <c r="G9" s="186"/>
    </row>
    <row r="10" spans="1:7" ht="33" customHeight="1" x14ac:dyDescent="0.25">
      <c r="A10" s="21" t="s">
        <v>8</v>
      </c>
      <c r="B10" s="185" t="s">
        <v>145</v>
      </c>
      <c r="C10" s="185"/>
      <c r="D10" s="185"/>
      <c r="E10" s="185"/>
      <c r="F10" s="185"/>
      <c r="G10" s="185"/>
    </row>
    <row r="11" spans="1:7" ht="33" customHeight="1" x14ac:dyDescent="0.25">
      <c r="A11" s="21" t="s">
        <v>9</v>
      </c>
      <c r="B11" s="185" t="s">
        <v>146</v>
      </c>
      <c r="C11" s="185"/>
      <c r="D11" s="185"/>
      <c r="E11" s="185"/>
      <c r="F11" s="185"/>
      <c r="G11" s="185"/>
    </row>
    <row r="12" spans="1:7" ht="22.5" customHeight="1" x14ac:dyDescent="0.25">
      <c r="A12" s="50"/>
      <c r="B12" s="50"/>
      <c r="C12" s="50"/>
      <c r="D12" s="50"/>
      <c r="E12" s="50"/>
      <c r="F12" s="50"/>
      <c r="G12" s="50"/>
    </row>
    <row r="13" spans="1:7" ht="24.75" customHeight="1" x14ac:dyDescent="0.25">
      <c r="A13" s="215" t="s">
        <v>10</v>
      </c>
      <c r="B13" s="215"/>
      <c r="C13" s="215"/>
      <c r="D13" s="215"/>
      <c r="E13" s="215"/>
      <c r="F13" s="215"/>
      <c r="G13" s="215"/>
    </row>
    <row r="14" spans="1:7" ht="53.25" customHeight="1" x14ac:dyDescent="0.25">
      <c r="A14" s="185"/>
      <c r="B14" s="185"/>
      <c r="C14" s="185"/>
      <c r="D14" s="185"/>
      <c r="E14" s="185"/>
      <c r="F14" s="185"/>
      <c r="G14" s="185"/>
    </row>
    <row r="15" spans="1:7" ht="53.25" customHeight="1" x14ac:dyDescent="0.25">
      <c r="A15" s="185"/>
      <c r="B15" s="185"/>
      <c r="C15" s="185"/>
      <c r="D15" s="185"/>
      <c r="E15" s="185"/>
      <c r="F15" s="185"/>
      <c r="G15" s="185"/>
    </row>
    <row r="16" spans="1:7" ht="53.25" customHeight="1" x14ac:dyDescent="0.25">
      <c r="A16" s="185"/>
      <c r="B16" s="185"/>
      <c r="C16" s="185"/>
      <c r="D16" s="185"/>
      <c r="E16" s="185"/>
      <c r="F16" s="185"/>
      <c r="G16" s="185"/>
    </row>
    <row r="17" spans="1:13" ht="53.25" customHeight="1" x14ac:dyDescent="0.25">
      <c r="A17" s="185"/>
      <c r="B17" s="185"/>
      <c r="C17" s="185"/>
      <c r="D17" s="185"/>
      <c r="E17" s="185"/>
      <c r="F17" s="185"/>
      <c r="G17" s="185"/>
    </row>
    <row r="18" spans="1:13" ht="24.95" customHeight="1" x14ac:dyDescent="0.25">
      <c r="A18" s="185"/>
      <c r="B18" s="185"/>
      <c r="C18" s="185"/>
      <c r="D18" s="185"/>
      <c r="E18" s="185"/>
      <c r="F18" s="185"/>
      <c r="G18" s="185"/>
    </row>
    <row r="19" spans="1:13" ht="24.95" customHeight="1" x14ac:dyDescent="0.25">
      <c r="A19" s="51"/>
      <c r="B19" s="51"/>
      <c r="C19" s="51"/>
      <c r="D19" s="51"/>
      <c r="E19" s="51"/>
      <c r="F19" s="51"/>
      <c r="G19" s="51"/>
    </row>
    <row r="20" spans="1:13" ht="24.95" customHeight="1" x14ac:dyDescent="0.25">
      <c r="A20" s="207" t="s">
        <v>11</v>
      </c>
      <c r="B20" s="207"/>
      <c r="C20" s="207"/>
      <c r="D20" s="207"/>
      <c r="E20" s="207"/>
      <c r="F20" s="207"/>
      <c r="G20" s="207"/>
    </row>
    <row r="21" spans="1:13" ht="35.25" customHeight="1" x14ac:dyDescent="0.25">
      <c r="A21" s="187" t="s">
        <v>12</v>
      </c>
      <c r="B21" s="188"/>
      <c r="C21" s="189"/>
      <c r="D21" s="185" t="s">
        <v>147</v>
      </c>
      <c r="E21" s="185"/>
      <c r="F21" s="185"/>
      <c r="G21" s="185"/>
    </row>
    <row r="22" spans="1:13" ht="45" customHeight="1" x14ac:dyDescent="0.25">
      <c r="A22" s="187" t="s">
        <v>13</v>
      </c>
      <c r="B22" s="188"/>
      <c r="C22" s="189"/>
      <c r="D22" s="183" t="s">
        <v>205</v>
      </c>
      <c r="E22" s="183"/>
      <c r="F22" s="183"/>
      <c r="G22" s="183"/>
    </row>
    <row r="23" spans="1:13" ht="52.5" customHeight="1" x14ac:dyDescent="0.25">
      <c r="A23" s="187" t="s">
        <v>14</v>
      </c>
      <c r="B23" s="188"/>
      <c r="C23" s="189"/>
      <c r="D23" s="183" t="s">
        <v>204</v>
      </c>
      <c r="E23" s="183"/>
      <c r="F23" s="183"/>
      <c r="G23" s="183"/>
    </row>
    <row r="24" spans="1:13" ht="45" customHeight="1" x14ac:dyDescent="0.25">
      <c r="A24" s="190" t="s">
        <v>15</v>
      </c>
      <c r="B24" s="191"/>
      <c r="C24" s="192"/>
      <c r="D24" s="184" t="s">
        <v>206</v>
      </c>
      <c r="E24" s="184"/>
      <c r="F24" s="184"/>
      <c r="G24" s="184"/>
    </row>
    <row r="25" spans="1:13" x14ac:dyDescent="0.25">
      <c r="A25" s="52"/>
      <c r="B25" s="52"/>
      <c r="C25" s="52"/>
      <c r="D25" s="52"/>
      <c r="E25" s="52"/>
      <c r="F25" s="52"/>
      <c r="G25" s="52"/>
    </row>
    <row r="26" spans="1:13" ht="24" customHeight="1" x14ac:dyDescent="0.25">
      <c r="A26" s="193" t="s">
        <v>16</v>
      </c>
      <c r="B26" s="194"/>
      <c r="C26" s="194"/>
      <c r="D26" s="195"/>
      <c r="E26" s="195"/>
      <c r="F26" s="195"/>
      <c r="G26" s="195"/>
    </row>
    <row r="27" spans="1:13" ht="32.25" customHeight="1" x14ac:dyDescent="0.25">
      <c r="A27" s="197" t="s">
        <v>17</v>
      </c>
      <c r="B27" s="197"/>
      <c r="C27" s="197"/>
      <c r="D27" s="197"/>
      <c r="E27" s="28" t="s">
        <v>161</v>
      </c>
      <c r="F27" s="56"/>
      <c r="G27" s="56"/>
    </row>
    <row r="28" spans="1:13" ht="28.5" customHeight="1" x14ac:dyDescent="0.25">
      <c r="A28" s="196" t="s">
        <v>18</v>
      </c>
      <c r="B28" s="196"/>
      <c r="C28" s="196"/>
      <c r="D28" s="196"/>
      <c r="E28" s="29"/>
      <c r="F28" s="56"/>
      <c r="G28" s="56"/>
      <c r="H28" s="3"/>
    </row>
    <row r="29" spans="1:13" ht="31.5" customHeight="1" x14ac:dyDescent="0.25">
      <c r="A29" s="197" t="s">
        <v>19</v>
      </c>
      <c r="B29" s="197"/>
      <c r="C29" s="197"/>
      <c r="D29" s="197"/>
      <c r="E29" s="28" t="s">
        <v>161</v>
      </c>
      <c r="F29" s="199" t="s">
        <v>20</v>
      </c>
      <c r="G29" s="200"/>
      <c r="H29" s="3"/>
    </row>
    <row r="30" spans="1:13" ht="23.25" customHeight="1" x14ac:dyDescent="0.25">
      <c r="A30" s="198" t="s">
        <v>21</v>
      </c>
      <c r="B30" s="198"/>
      <c r="C30" s="198"/>
      <c r="D30" s="198"/>
      <c r="E30" s="29" t="s">
        <v>148</v>
      </c>
      <c r="F30" s="199"/>
      <c r="G30" s="200"/>
      <c r="H30" s="3"/>
      <c r="I30" s="3"/>
      <c r="J30" s="3"/>
      <c r="K30" s="3"/>
      <c r="L30" s="3"/>
      <c r="M30" s="3"/>
    </row>
    <row r="31" spans="1:13" ht="36" customHeight="1" x14ac:dyDescent="0.25">
      <c r="A31" s="197" t="s">
        <v>22</v>
      </c>
      <c r="B31" s="197"/>
      <c r="C31" s="197"/>
      <c r="D31" s="197"/>
      <c r="E31" s="28" t="s">
        <v>149</v>
      </c>
      <c r="F31" s="199"/>
      <c r="G31" s="200"/>
      <c r="H31" s="3"/>
      <c r="I31" s="3"/>
      <c r="J31" s="3"/>
      <c r="K31" s="3"/>
      <c r="L31" s="3"/>
      <c r="M31" s="3"/>
    </row>
    <row r="32" spans="1:13" ht="33.75" customHeight="1" x14ac:dyDescent="0.25">
      <c r="A32" s="198" t="s">
        <v>23</v>
      </c>
      <c r="B32" s="198"/>
      <c r="C32" s="198"/>
      <c r="D32" s="198"/>
      <c r="E32" s="29" t="s">
        <v>148</v>
      </c>
      <c r="F32" s="56"/>
      <c r="G32" s="56"/>
      <c r="H32" s="3"/>
      <c r="I32" s="3"/>
      <c r="J32" s="3"/>
      <c r="K32" s="3"/>
      <c r="L32" s="3"/>
      <c r="M32" s="3"/>
    </row>
    <row r="33" spans="1:13" ht="33.75" customHeight="1" x14ac:dyDescent="0.25">
      <c r="A33" s="197" t="s">
        <v>24</v>
      </c>
      <c r="B33" s="197"/>
      <c r="C33" s="197"/>
      <c r="D33" s="197"/>
      <c r="E33" s="30" t="s">
        <v>150</v>
      </c>
      <c r="F33" s="56"/>
      <c r="G33" s="56"/>
      <c r="H33" s="3"/>
      <c r="I33" s="3"/>
      <c r="J33" s="3"/>
      <c r="K33" s="3"/>
      <c r="L33" s="3"/>
      <c r="M33" s="3"/>
    </row>
    <row r="34" spans="1:13" ht="33.75" customHeight="1" x14ac:dyDescent="0.25">
      <c r="A34" s="198" t="s">
        <v>25</v>
      </c>
      <c r="B34" s="198"/>
      <c r="C34" s="198"/>
      <c r="D34" s="198"/>
      <c r="E34" s="28" t="s">
        <v>161</v>
      </c>
      <c r="F34" s="56"/>
      <c r="G34" s="56"/>
      <c r="H34" s="3"/>
      <c r="I34" s="3"/>
      <c r="J34" s="3"/>
      <c r="K34" s="3"/>
      <c r="L34" s="3"/>
      <c r="M34" s="3"/>
    </row>
    <row r="35" spans="1:13" ht="33.75" customHeight="1" x14ac:dyDescent="0.25">
      <c r="A35" s="197" t="s">
        <v>26</v>
      </c>
      <c r="B35" s="197"/>
      <c r="C35" s="197"/>
      <c r="D35" s="197"/>
      <c r="E35" s="178"/>
      <c r="F35" s="56"/>
      <c r="G35" s="56"/>
      <c r="H35" s="3"/>
      <c r="I35" s="3"/>
      <c r="J35" s="3"/>
      <c r="K35" s="3"/>
      <c r="L35" s="3"/>
      <c r="M35" s="3"/>
    </row>
    <row r="36" spans="1:13" ht="22.5" customHeight="1" x14ac:dyDescent="0.25">
      <c r="A36" s="57"/>
      <c r="B36" s="57"/>
      <c r="C36" s="57"/>
      <c r="D36" s="57"/>
      <c r="E36" s="58"/>
      <c r="F36" s="59"/>
      <c r="G36" s="59"/>
      <c r="H36" s="3"/>
      <c r="I36" s="3"/>
      <c r="J36" s="3"/>
      <c r="K36" s="3"/>
      <c r="L36" s="3"/>
      <c r="M36" s="3"/>
    </row>
    <row r="37" spans="1:13" ht="27.95" customHeight="1" x14ac:dyDescent="0.25">
      <c r="A37" s="207" t="s">
        <v>27</v>
      </c>
      <c r="B37" s="207"/>
      <c r="C37" s="207"/>
      <c r="D37" s="207"/>
      <c r="E37" s="207"/>
      <c r="F37" s="207"/>
      <c r="G37" s="207"/>
    </row>
    <row r="38" spans="1:13" ht="35.25" customHeight="1" x14ac:dyDescent="0.25">
      <c r="A38" s="167"/>
      <c r="B38" s="167" t="s">
        <v>28</v>
      </c>
      <c r="C38" s="167" t="s">
        <v>29</v>
      </c>
      <c r="D38" s="51"/>
      <c r="E38" s="51"/>
      <c r="F38" s="51"/>
      <c r="G38" s="60"/>
    </row>
    <row r="39" spans="1:13" ht="35.25" customHeight="1" x14ac:dyDescent="0.25">
      <c r="A39" s="22" t="s">
        <v>30</v>
      </c>
      <c r="B39" s="172" t="s">
        <v>209</v>
      </c>
      <c r="C39" s="31"/>
      <c r="D39" s="60"/>
      <c r="E39" s="60"/>
      <c r="F39" s="60"/>
      <c r="G39" s="60"/>
    </row>
    <row r="40" spans="1:13" ht="35.25" customHeight="1" x14ac:dyDescent="0.25">
      <c r="A40" s="22" t="s">
        <v>31</v>
      </c>
      <c r="B40" s="172" t="s">
        <v>207</v>
      </c>
      <c r="C40" s="31"/>
      <c r="D40" s="60"/>
      <c r="E40" s="60"/>
      <c r="F40" s="60"/>
      <c r="G40" s="60"/>
    </row>
    <row r="41" spans="1:13" ht="35.25" customHeight="1" x14ac:dyDescent="0.25">
      <c r="A41" s="22" t="s">
        <v>32</v>
      </c>
      <c r="B41" s="172" t="s">
        <v>207</v>
      </c>
      <c r="C41" s="31"/>
      <c r="D41" s="61"/>
      <c r="E41" s="61"/>
      <c r="F41" s="60"/>
      <c r="G41" s="60"/>
    </row>
    <row r="42" spans="1:13" ht="35.25" customHeight="1" x14ac:dyDescent="0.25">
      <c r="A42" s="22" t="s">
        <v>33</v>
      </c>
      <c r="B42" s="172" t="s">
        <v>210</v>
      </c>
      <c r="C42" s="31"/>
      <c r="D42" s="60"/>
      <c r="E42" s="60"/>
      <c r="F42" s="60"/>
      <c r="G42" s="60"/>
    </row>
    <row r="43" spans="1:13" ht="35.25" customHeight="1" x14ac:dyDescent="0.25">
      <c r="A43" s="22" t="s">
        <v>34</v>
      </c>
      <c r="B43" s="172" t="s">
        <v>208</v>
      </c>
      <c r="C43" s="31"/>
      <c r="D43" s="60"/>
      <c r="E43" s="60"/>
      <c r="F43" s="60"/>
      <c r="G43" s="60"/>
    </row>
    <row r="44" spans="1:13" ht="9.6" customHeight="1" x14ac:dyDescent="0.25">
      <c r="A44" s="168"/>
      <c r="B44" s="166"/>
      <c r="C44" s="166"/>
      <c r="D44" s="60"/>
      <c r="E44" s="60"/>
      <c r="F44" s="60"/>
      <c r="G44" s="60"/>
    </row>
    <row r="45" spans="1:13" ht="35.25" customHeight="1" x14ac:dyDescent="0.25">
      <c r="A45" s="22" t="s">
        <v>35</v>
      </c>
      <c r="B45" s="31"/>
      <c r="C45" s="165" t="s">
        <v>36</v>
      </c>
      <c r="D45" s="60"/>
      <c r="E45" s="60"/>
      <c r="F45" s="60"/>
      <c r="G45" s="60"/>
    </row>
    <row r="46" spans="1:13" ht="22.5" customHeight="1" x14ac:dyDescent="0.25">
      <c r="A46" s="23"/>
      <c r="B46" s="62"/>
      <c r="C46" s="62"/>
      <c r="D46" s="49"/>
      <c r="E46" s="49"/>
      <c r="F46" s="49"/>
      <c r="G46" s="49"/>
    </row>
    <row r="47" spans="1:13" ht="23.25" customHeight="1" x14ac:dyDescent="0.25">
      <c r="A47" s="207" t="s">
        <v>37</v>
      </c>
      <c r="B47" s="207"/>
      <c r="C47" s="207"/>
      <c r="D47" s="207"/>
      <c r="E47" s="207"/>
      <c r="F47" s="207"/>
      <c r="G47" s="207"/>
    </row>
    <row r="48" spans="1:13" ht="33.950000000000003" customHeight="1" x14ac:dyDescent="0.25">
      <c r="A48" s="2" t="s">
        <v>38</v>
      </c>
      <c r="B48" s="2" t="s">
        <v>39</v>
      </c>
      <c r="C48" s="2" t="s">
        <v>40</v>
      </c>
      <c r="D48" s="2" t="s">
        <v>41</v>
      </c>
      <c r="E48" s="2" t="s">
        <v>42</v>
      </c>
      <c r="F48" s="2" t="s">
        <v>43</v>
      </c>
      <c r="G48" s="24"/>
    </row>
    <row r="49" spans="1:7" ht="23.25" customHeight="1" x14ac:dyDescent="0.25">
      <c r="A49" s="173" t="s">
        <v>151</v>
      </c>
      <c r="B49" s="32" t="s">
        <v>152</v>
      </c>
      <c r="C49" s="32" t="s">
        <v>153</v>
      </c>
      <c r="D49" s="32" t="s">
        <v>154</v>
      </c>
      <c r="E49" s="32">
        <v>1</v>
      </c>
      <c r="F49" s="32" t="s">
        <v>148</v>
      </c>
      <c r="G49" s="208" t="s">
        <v>44</v>
      </c>
    </row>
    <row r="50" spans="1:7" ht="23.25" customHeight="1" x14ac:dyDescent="0.25">
      <c r="A50" s="173" t="s">
        <v>155</v>
      </c>
      <c r="B50" s="32" t="s">
        <v>156</v>
      </c>
      <c r="C50" s="32"/>
      <c r="D50" s="32" t="s">
        <v>157</v>
      </c>
      <c r="E50" s="32" t="s">
        <v>158</v>
      </c>
      <c r="F50" s="32" t="s">
        <v>148</v>
      </c>
      <c r="G50" s="208"/>
    </row>
    <row r="51" spans="1:7" ht="23.25" customHeight="1" x14ac:dyDescent="0.25">
      <c r="A51" s="33" t="s">
        <v>159</v>
      </c>
      <c r="B51" s="32" t="s">
        <v>152</v>
      </c>
      <c r="C51" s="174" t="s">
        <v>160</v>
      </c>
      <c r="D51" s="32" t="s">
        <v>157</v>
      </c>
      <c r="E51" s="32">
        <v>1</v>
      </c>
      <c r="F51" s="32" t="s">
        <v>161</v>
      </c>
      <c r="G51" s="208"/>
    </row>
    <row r="52" spans="1:7" ht="23.25" customHeight="1" x14ac:dyDescent="0.25">
      <c r="A52" s="33" t="s">
        <v>162</v>
      </c>
      <c r="B52" s="32" t="s">
        <v>163</v>
      </c>
      <c r="C52" s="174"/>
      <c r="D52" s="32" t="s">
        <v>157</v>
      </c>
      <c r="E52" s="32">
        <v>1</v>
      </c>
      <c r="F52" s="32" t="s">
        <v>161</v>
      </c>
      <c r="G52" s="208"/>
    </row>
    <row r="53" spans="1:7" ht="23.25" customHeight="1" x14ac:dyDescent="0.25">
      <c r="A53" s="32"/>
      <c r="B53" s="32"/>
      <c r="C53" s="32"/>
      <c r="D53" s="33"/>
      <c r="E53" s="33"/>
      <c r="F53" s="32"/>
      <c r="G53" s="63"/>
    </row>
    <row r="54" spans="1:7" ht="23.25" customHeight="1" x14ac:dyDescent="0.25">
      <c r="A54" s="64"/>
      <c r="B54" s="64"/>
      <c r="C54" s="64"/>
      <c r="D54" s="63"/>
      <c r="E54" s="63"/>
      <c r="F54" s="63"/>
      <c r="G54" s="63"/>
    </row>
    <row r="55" spans="1:7" ht="41.25" customHeight="1" x14ac:dyDescent="0.25">
      <c r="A55" s="25" t="s">
        <v>45</v>
      </c>
      <c r="B55" s="32">
        <v>12</v>
      </c>
      <c r="C55" s="65"/>
      <c r="D55" s="49"/>
      <c r="E55" s="49"/>
      <c r="F55" s="49"/>
      <c r="G55" s="49"/>
    </row>
    <row r="56" spans="1:7" ht="36.75" customHeight="1" x14ac:dyDescent="0.25">
      <c r="A56" s="25" t="s">
        <v>46</v>
      </c>
      <c r="B56" s="32" t="s">
        <v>211</v>
      </c>
      <c r="C56" s="65"/>
      <c r="D56" s="49"/>
      <c r="E56" s="49"/>
      <c r="F56" s="49"/>
      <c r="G56" s="49"/>
    </row>
    <row r="57" spans="1:7" ht="48" customHeight="1" x14ac:dyDescent="0.25">
      <c r="A57" s="26" t="s">
        <v>47</v>
      </c>
      <c r="B57" s="34" t="s">
        <v>164</v>
      </c>
      <c r="C57" s="34" t="s">
        <v>165</v>
      </c>
      <c r="D57" s="34" t="s">
        <v>166</v>
      </c>
      <c r="E57" s="65"/>
      <c r="F57" s="49"/>
      <c r="G57" s="49"/>
    </row>
    <row r="58" spans="1:7" ht="26.25" customHeight="1" x14ac:dyDescent="0.25">
      <c r="A58" s="66"/>
      <c r="B58" s="66"/>
      <c r="C58" s="66"/>
      <c r="D58" s="67"/>
      <c r="E58" s="67"/>
      <c r="F58" s="67"/>
      <c r="G58" s="67"/>
    </row>
    <row r="59" spans="1:7" ht="45.95" customHeight="1" x14ac:dyDescent="0.25">
      <c r="A59" s="26" t="s">
        <v>48</v>
      </c>
      <c r="B59" s="202" t="s">
        <v>161</v>
      </c>
      <c r="C59" s="203"/>
      <c r="D59" s="204"/>
      <c r="E59" s="65"/>
      <c r="F59" s="49"/>
      <c r="G59" s="49"/>
    </row>
    <row r="60" spans="1:7" ht="45.95" customHeight="1" x14ac:dyDescent="0.25">
      <c r="A60" s="26" t="s">
        <v>49</v>
      </c>
      <c r="B60" s="202"/>
      <c r="C60" s="203"/>
      <c r="D60" s="204"/>
      <c r="E60" s="65"/>
      <c r="F60" s="49"/>
      <c r="G60" s="49"/>
    </row>
    <row r="61" spans="1:7" ht="24" customHeight="1" x14ac:dyDescent="0.25">
      <c r="A61" s="23" t="s">
        <v>50</v>
      </c>
      <c r="B61" s="62"/>
      <c r="C61" s="62"/>
      <c r="D61" s="65"/>
      <c r="E61" s="65"/>
      <c r="F61" s="65"/>
      <c r="G61" s="65"/>
    </row>
    <row r="62" spans="1:7" ht="23.25" customHeight="1" x14ac:dyDescent="0.25">
      <c r="A62" s="201" t="s">
        <v>51</v>
      </c>
      <c r="B62" s="195"/>
      <c r="C62" s="68"/>
      <c r="D62" s="68"/>
      <c r="E62" s="205"/>
      <c r="F62" s="205"/>
      <c r="G62" s="206"/>
    </row>
    <row r="63" spans="1:7" ht="31.5" customHeight="1" x14ac:dyDescent="0.25">
      <c r="A63" s="25" t="s">
        <v>52</v>
      </c>
      <c r="B63" s="35">
        <f>(25*70)+150</f>
        <v>1900</v>
      </c>
      <c r="C63" s="1" t="s">
        <v>194</v>
      </c>
      <c r="D63" s="49"/>
      <c r="E63" s="66"/>
      <c r="F63" s="69"/>
      <c r="G63" s="49"/>
    </row>
    <row r="64" spans="1:7" ht="36.950000000000003" customHeight="1" x14ac:dyDescent="0.25">
      <c r="A64" s="25" t="s">
        <v>53</v>
      </c>
      <c r="B64" s="35">
        <v>6</v>
      </c>
      <c r="C64" s="182"/>
      <c r="D64" s="49"/>
      <c r="E64" s="66"/>
      <c r="F64" s="70"/>
      <c r="G64" s="49"/>
    </row>
    <row r="65" spans="1:7" ht="36.950000000000003" customHeight="1" x14ac:dyDescent="0.25">
      <c r="A65" s="25" t="s">
        <v>54</v>
      </c>
      <c r="B65" s="35">
        <v>25</v>
      </c>
      <c r="C65" s="182"/>
      <c r="D65" s="49"/>
      <c r="E65" s="66"/>
      <c r="F65" s="49"/>
      <c r="G65" s="49"/>
    </row>
    <row r="66" spans="1:7" ht="36.950000000000003" customHeight="1" x14ac:dyDescent="0.25">
      <c r="A66" s="25" t="s">
        <v>55</v>
      </c>
      <c r="B66" s="35">
        <f>B65*B64</f>
        <v>150</v>
      </c>
      <c r="C66" s="182"/>
      <c r="D66" s="49"/>
      <c r="E66" s="66"/>
      <c r="F66" s="49"/>
      <c r="G66" s="49"/>
    </row>
    <row r="67" spans="1:7" ht="36.950000000000003" customHeight="1" x14ac:dyDescent="0.25">
      <c r="A67" s="49"/>
      <c r="B67" s="49"/>
      <c r="C67" s="70"/>
      <c r="D67" s="49"/>
      <c r="E67" s="71" t="s">
        <v>212</v>
      </c>
      <c r="F67" s="49"/>
      <c r="G67" s="49"/>
    </row>
    <row r="68" spans="1:7" ht="36.6" customHeight="1" x14ac:dyDescent="0.25">
      <c r="A68" s="49"/>
      <c r="B68" s="49"/>
      <c r="C68" s="70"/>
      <c r="D68" s="49"/>
      <c r="F68" s="70"/>
      <c r="G68" s="70"/>
    </row>
    <row r="69" spans="1:7" x14ac:dyDescent="0.25">
      <c r="A69" s="49"/>
      <c r="B69" s="49"/>
      <c r="C69" s="49"/>
      <c r="D69" s="49"/>
      <c r="E69" s="49"/>
      <c r="F69" s="49"/>
      <c r="G69" s="49"/>
    </row>
  </sheetData>
  <sheetProtection insertColumns="0" insertRows="0" deleteRows="0"/>
  <protectedRanges>
    <protectedRange sqref="E67" name="Plage14"/>
    <protectedRange sqref="B63:B66" name="Plage13"/>
    <protectedRange sqref="B59:D60" name="Plage12"/>
    <protectedRange sqref="C57:D57" name="Plage11"/>
    <protectedRange sqref="B55:B57" name="Plage10"/>
    <protectedRange sqref="A53:F53" name="Plage9"/>
    <protectedRange sqref="B44:C45 C39:C43" name="Plage8"/>
    <protectedRange sqref="D21:G24" name="Plage3"/>
    <protectedRange sqref="A14" name="Plage2"/>
    <protectedRange sqref="B7:G9" name="Plage1"/>
    <protectedRange sqref="B10:G10" name="Plage1_1"/>
    <protectedRange sqref="B11:G11" name="Plage1_1_1"/>
    <protectedRange sqref="B39:B43" name="Plage8_1"/>
    <protectedRange sqref="A49:F52" name="Plage9_1"/>
    <protectedRange sqref="E27:E35" name="Plage7_1"/>
  </protectedRanges>
  <mergeCells count="40">
    <mergeCell ref="B1:F4"/>
    <mergeCell ref="A22:C22"/>
    <mergeCell ref="A13:G13"/>
    <mergeCell ref="A20:G20"/>
    <mergeCell ref="D21:G21"/>
    <mergeCell ref="D22:G22"/>
    <mergeCell ref="A1:A4"/>
    <mergeCell ref="A6:G6"/>
    <mergeCell ref="A21:C21"/>
    <mergeCell ref="G1:G2"/>
    <mergeCell ref="A5:G5"/>
    <mergeCell ref="F29:G31"/>
    <mergeCell ref="A27:D27"/>
    <mergeCell ref="A62:B62"/>
    <mergeCell ref="B59:D59"/>
    <mergeCell ref="B60:D60"/>
    <mergeCell ref="E62:G62"/>
    <mergeCell ref="A32:D32"/>
    <mergeCell ref="A37:G37"/>
    <mergeCell ref="A47:G47"/>
    <mergeCell ref="A33:D33"/>
    <mergeCell ref="A34:D34"/>
    <mergeCell ref="A35:D35"/>
    <mergeCell ref="G49:G52"/>
    <mergeCell ref="C63:C66"/>
    <mergeCell ref="D23:G23"/>
    <mergeCell ref="D24:G24"/>
    <mergeCell ref="A14:G18"/>
    <mergeCell ref="B7:G7"/>
    <mergeCell ref="B8:G8"/>
    <mergeCell ref="B9:G9"/>
    <mergeCell ref="B10:G10"/>
    <mergeCell ref="B11:G11"/>
    <mergeCell ref="A23:C23"/>
    <mergeCell ref="A24:C24"/>
    <mergeCell ref="A26:G26"/>
    <mergeCell ref="A28:D28"/>
    <mergeCell ref="A29:D29"/>
    <mergeCell ref="A30:D30"/>
    <mergeCell ref="A31:D31"/>
  </mergeCells>
  <conditionalFormatting sqref="E29 E32 E34">
    <cfRule type="expression" dxfId="2" priority="1">
      <formula>E29="Non"</formula>
    </cfRule>
    <cfRule type="expression" dxfId="1" priority="2" stopIfTrue="1">
      <formula>E29="Oui"</formula>
    </cfRule>
  </conditionalFormatting>
  <dataValidations count="7">
    <dataValidation type="list" allowBlank="1" showInputMessage="1" showErrorMessage="1" sqref="B59:B60 F49:F53 D61 F63:F64 E34 E27 E29:E30 E32" xr:uid="{00000000-0002-0000-0000-000002000000}">
      <formula1>"Oui,Non"</formula1>
    </dataValidation>
    <dataValidation type="list" allowBlank="1" showInputMessage="1" showErrorMessage="1" sqref="E28" xr:uid="{F6497CFB-C6AD-413C-BD21-DC8107AE17AA}">
      <formula1>"Non certifiée, RSPO-Segregated, RSPO-Mass Balance, RSPO-Book and claim"</formula1>
    </dataValidation>
    <dataValidation type="list" allowBlank="1" showInputMessage="1" showErrorMessage="1" sqref="E31" xr:uid="{B3150B73-8ACF-42AC-A28C-FF405112BF7A}">
      <formula1>"Plein air, Hors cage, En cage, Au sol, Bio"</formula1>
    </dataValidation>
    <dataValidation type="list" allowBlank="1" showInputMessage="1" showErrorMessage="1" sqref="E33" xr:uid="{FA6BB5F6-E05E-4523-BA7C-4817A6F0297D}">
      <formula1>"Bovine,Porcine,Poisson"</formula1>
    </dataValidation>
    <dataValidation type="list" allowBlank="1" showInputMessage="1" showErrorMessage="1" sqref="B9" xr:uid="{00000000-0002-0000-0000-000006000000}">
      <formula1>"Coup de pates, La Carte"</formula1>
    </dataValidation>
    <dataValidation type="list" allowBlank="1" showInputMessage="1" showErrorMessage="1" sqref="D21" xr:uid="{00000000-0002-0000-0000-000007000000}">
      <formula1>"Cru, Précuit, Prépoussé, Cuit"</formula1>
    </dataValidation>
    <dataValidation type="list" allowBlank="1" showInputMessage="1" showErrorMessage="1" sqref="B45" xr:uid="{0819AD51-A4A3-4E22-B471-059A5E7ECA93}">
      <formula1>"Oui (cuit sur four à sole), Non"</formula1>
    </dataValidation>
  </dataValidations>
  <pageMargins left="0.23622047244094491" right="0.96" top="0.53" bottom="0.48" header="0.31496062992125984" footer="0.31496062992125984"/>
  <pageSetup paperSize="9" scale="34" fitToHeight="0" orientation="portrait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AAE3-25F4-4928-8B65-08A8C7687D28}">
  <dimension ref="A1:I52"/>
  <sheetViews>
    <sheetView topLeftCell="A49" zoomScaleNormal="100" workbookViewId="0">
      <selection activeCell="E40" sqref="E34:E40"/>
    </sheetView>
  </sheetViews>
  <sheetFormatPr baseColWidth="10" defaultColWidth="11.42578125" defaultRowHeight="15" x14ac:dyDescent="0.25"/>
  <cols>
    <col min="2" max="2" width="28" customWidth="1"/>
    <col min="3" max="3" width="20.42578125" customWidth="1"/>
    <col min="4" max="4" width="34.85546875" customWidth="1"/>
    <col min="7" max="7" width="35.7109375" customWidth="1"/>
    <col min="8" max="8" width="36.5703125" customWidth="1"/>
    <col min="9" max="9" width="43.42578125" customWidth="1"/>
  </cols>
  <sheetData>
    <row r="1" spans="1:9" ht="15" customHeight="1" x14ac:dyDescent="0.25">
      <c r="D1" s="225" t="s">
        <v>56</v>
      </c>
      <c r="E1" s="225"/>
      <c r="F1" s="100"/>
      <c r="G1" s="100"/>
      <c r="H1" s="100"/>
    </row>
    <row r="2" spans="1:9" ht="15" customHeight="1" x14ac:dyDescent="0.25">
      <c r="D2" s="225"/>
      <c r="E2" s="225"/>
      <c r="F2" s="100"/>
      <c r="G2" s="100"/>
      <c r="H2" s="100"/>
    </row>
    <row r="3" spans="1:9" ht="15" customHeight="1" x14ac:dyDescent="0.25">
      <c r="D3" s="225"/>
      <c r="E3" s="225"/>
      <c r="F3" s="100"/>
      <c r="G3" s="100"/>
      <c r="H3" s="100"/>
    </row>
    <row r="7" spans="1:9" x14ac:dyDescent="0.25">
      <c r="B7" s="226" t="s">
        <v>57</v>
      </c>
      <c r="C7" s="227"/>
      <c r="D7" s="227"/>
      <c r="E7" s="228"/>
      <c r="F7" s="228"/>
      <c r="G7" s="228"/>
      <c r="H7" s="228"/>
      <c r="I7" s="229"/>
    </row>
    <row r="8" spans="1:9" ht="61.5" customHeight="1" x14ac:dyDescent="0.25">
      <c r="B8" s="230" t="s">
        <v>58</v>
      </c>
      <c r="C8" s="231"/>
      <c r="D8" s="231"/>
      <c r="E8" s="231"/>
      <c r="F8" s="231"/>
      <c r="G8" s="231"/>
      <c r="H8" s="231"/>
      <c r="I8" s="232"/>
    </row>
    <row r="9" spans="1:9" ht="25.5" x14ac:dyDescent="0.25">
      <c r="A9" s="4" t="s">
        <v>59</v>
      </c>
      <c r="B9" s="2" t="s">
        <v>60</v>
      </c>
      <c r="C9" s="2" t="s">
        <v>61</v>
      </c>
      <c r="D9" s="2" t="s">
        <v>62</v>
      </c>
      <c r="E9" s="2" t="s">
        <v>63</v>
      </c>
      <c r="F9" s="187" t="s">
        <v>64</v>
      </c>
      <c r="G9" s="189"/>
      <c r="H9" s="4" t="s">
        <v>65</v>
      </c>
      <c r="I9" s="4" t="s">
        <v>66</v>
      </c>
    </row>
    <row r="10" spans="1:9" s="99" customFormat="1" x14ac:dyDescent="0.25">
      <c r="A10" s="12" t="s">
        <v>104</v>
      </c>
      <c r="B10" s="97" t="s">
        <v>167</v>
      </c>
      <c r="C10" s="175">
        <v>57.53</v>
      </c>
      <c r="D10" s="12"/>
      <c r="E10" s="12"/>
      <c r="F10" s="223"/>
      <c r="G10" s="224"/>
      <c r="H10" s="98"/>
      <c r="I10" s="98"/>
    </row>
    <row r="11" spans="1:9" s="99" customFormat="1" ht="22.5" x14ac:dyDescent="0.25">
      <c r="A11" s="12" t="s">
        <v>106</v>
      </c>
      <c r="B11" s="97"/>
      <c r="C11" s="175"/>
      <c r="D11" s="12" t="s">
        <v>168</v>
      </c>
      <c r="E11" s="176">
        <v>37.72</v>
      </c>
      <c r="F11" s="223" t="s">
        <v>169</v>
      </c>
      <c r="G11" s="224"/>
      <c r="H11" s="98"/>
      <c r="I11" s="98"/>
    </row>
    <row r="12" spans="1:9" s="99" customFormat="1" ht="22.5" x14ac:dyDescent="0.25">
      <c r="A12" s="12" t="s">
        <v>106</v>
      </c>
      <c r="B12" s="97"/>
      <c r="C12" s="175"/>
      <c r="D12" s="12" t="s">
        <v>170</v>
      </c>
      <c r="E12" s="176">
        <v>37.72</v>
      </c>
      <c r="F12" s="223"/>
      <c r="G12" s="224"/>
      <c r="H12" s="98"/>
      <c r="I12" s="98"/>
    </row>
    <row r="13" spans="1:9" s="99" customFormat="1" ht="22.5" x14ac:dyDescent="0.25">
      <c r="A13" s="12" t="s">
        <v>106</v>
      </c>
      <c r="B13" s="97"/>
      <c r="C13" s="175"/>
      <c r="D13" s="12" t="s">
        <v>171</v>
      </c>
      <c r="E13" s="176">
        <v>8.9700000000000006</v>
      </c>
      <c r="F13" s="223"/>
      <c r="G13" s="224"/>
      <c r="H13" s="98"/>
      <c r="I13" s="98" t="s">
        <v>116</v>
      </c>
    </row>
    <row r="14" spans="1:9" s="99" customFormat="1" ht="22.5" x14ac:dyDescent="0.25">
      <c r="A14" s="12" t="s">
        <v>106</v>
      </c>
      <c r="B14" s="97"/>
      <c r="C14" s="175"/>
      <c r="D14" s="12" t="s">
        <v>111</v>
      </c>
      <c r="E14" s="176">
        <v>7.14</v>
      </c>
      <c r="F14" s="223"/>
      <c r="G14" s="224"/>
      <c r="H14" s="98"/>
      <c r="I14" s="98"/>
    </row>
    <row r="15" spans="1:9" s="99" customFormat="1" ht="22.5" x14ac:dyDescent="0.25">
      <c r="A15" s="12" t="s">
        <v>106</v>
      </c>
      <c r="B15" s="97"/>
      <c r="C15" s="175"/>
      <c r="D15" s="12" t="s">
        <v>110</v>
      </c>
      <c r="E15" s="176">
        <v>6.3</v>
      </c>
      <c r="F15" s="223"/>
      <c r="G15" s="224"/>
      <c r="H15" s="98"/>
      <c r="I15" s="98"/>
    </row>
    <row r="16" spans="1:9" s="99" customFormat="1" ht="22.5" x14ac:dyDescent="0.25">
      <c r="A16" s="12" t="s">
        <v>106</v>
      </c>
      <c r="B16" s="97"/>
      <c r="C16" s="175"/>
      <c r="D16" s="12" t="s">
        <v>172</v>
      </c>
      <c r="E16" s="177">
        <v>1.05</v>
      </c>
      <c r="F16" s="223"/>
      <c r="G16" s="224"/>
      <c r="H16" s="98"/>
      <c r="I16" s="98"/>
    </row>
    <row r="17" spans="1:9" s="99" customFormat="1" ht="22.5" x14ac:dyDescent="0.25">
      <c r="A17" s="12" t="s">
        <v>106</v>
      </c>
      <c r="B17" s="97"/>
      <c r="C17" s="175"/>
      <c r="D17" s="12" t="s">
        <v>173</v>
      </c>
      <c r="E17" s="177">
        <v>0.73</v>
      </c>
      <c r="F17" s="223" t="s">
        <v>174</v>
      </c>
      <c r="G17" s="224"/>
      <c r="H17" s="98"/>
      <c r="I17" s="98"/>
    </row>
    <row r="18" spans="1:9" s="99" customFormat="1" ht="22.5" x14ac:dyDescent="0.25">
      <c r="A18" s="12" t="s">
        <v>106</v>
      </c>
      <c r="B18" s="97"/>
      <c r="C18" s="175"/>
      <c r="D18" s="12" t="s">
        <v>175</v>
      </c>
      <c r="E18" s="177">
        <v>0.37</v>
      </c>
      <c r="F18" s="223"/>
      <c r="G18" s="224"/>
      <c r="H18" s="98"/>
      <c r="I18" s="98"/>
    </row>
    <row r="19" spans="1:9" s="99" customFormat="1" x14ac:dyDescent="0.25">
      <c r="A19" s="12" t="s">
        <v>104</v>
      </c>
      <c r="B19" s="97" t="s">
        <v>176</v>
      </c>
      <c r="C19" s="175">
        <f>23.77*58.45/100</f>
        <v>13.893565000000001</v>
      </c>
      <c r="D19" s="12"/>
      <c r="E19" s="176"/>
      <c r="F19" s="223"/>
      <c r="G19" s="224"/>
      <c r="H19" s="98"/>
      <c r="I19" s="98"/>
    </row>
    <row r="20" spans="1:9" s="99" customFormat="1" ht="22.5" x14ac:dyDescent="0.25">
      <c r="A20" s="12" t="s">
        <v>106</v>
      </c>
      <c r="B20" s="97"/>
      <c r="C20" s="175"/>
      <c r="D20" s="12" t="s">
        <v>168</v>
      </c>
      <c r="E20" s="176">
        <v>38.1</v>
      </c>
      <c r="F20" s="223" t="s">
        <v>169</v>
      </c>
      <c r="G20" s="224"/>
      <c r="H20" s="98"/>
      <c r="I20" s="98"/>
    </row>
    <row r="21" spans="1:9" s="99" customFormat="1" ht="22.5" x14ac:dyDescent="0.25">
      <c r="A21" s="12" t="s">
        <v>106</v>
      </c>
      <c r="B21" s="97"/>
      <c r="C21" s="175"/>
      <c r="D21" s="12" t="s">
        <v>177</v>
      </c>
      <c r="E21" s="176">
        <f>57.87/2</f>
        <v>28.934999999999999</v>
      </c>
      <c r="F21" s="223"/>
      <c r="G21" s="224"/>
      <c r="H21" s="98"/>
      <c r="I21" s="98"/>
    </row>
    <row r="22" spans="1:9" s="99" customFormat="1" ht="22.5" x14ac:dyDescent="0.25">
      <c r="A22" s="12" t="s">
        <v>106</v>
      </c>
      <c r="B22" s="97"/>
      <c r="C22" s="175"/>
      <c r="D22" s="12" t="s">
        <v>111</v>
      </c>
      <c r="E22" s="176">
        <f>57.87/2</f>
        <v>28.934999999999999</v>
      </c>
      <c r="F22" s="223"/>
      <c r="G22" s="224"/>
      <c r="H22" s="98"/>
      <c r="I22" s="98"/>
    </row>
    <row r="23" spans="1:9" s="99" customFormat="1" ht="22.5" x14ac:dyDescent="0.25">
      <c r="A23" s="12" t="s">
        <v>106</v>
      </c>
      <c r="B23" s="97"/>
      <c r="C23" s="175"/>
      <c r="D23" s="12" t="s">
        <v>110</v>
      </c>
      <c r="E23" s="176">
        <v>3.35</v>
      </c>
      <c r="F23" s="223"/>
      <c r="G23" s="224"/>
      <c r="H23" s="98"/>
      <c r="I23" s="98"/>
    </row>
    <row r="24" spans="1:9" s="99" customFormat="1" ht="22.5" x14ac:dyDescent="0.25">
      <c r="A24" s="12" t="s">
        <v>106</v>
      </c>
      <c r="B24" s="97"/>
      <c r="C24" s="175"/>
      <c r="D24" s="12" t="s">
        <v>172</v>
      </c>
      <c r="E24" s="177">
        <v>0.68</v>
      </c>
      <c r="F24" s="223"/>
      <c r="G24" s="224"/>
      <c r="H24" s="98"/>
      <c r="I24" s="98"/>
    </row>
    <row r="25" spans="1:9" s="99" customFormat="1" ht="22.5" x14ac:dyDescent="0.25">
      <c r="A25" s="12" t="s">
        <v>106</v>
      </c>
      <c r="B25" s="97"/>
      <c r="C25" s="175">
        <f>23.77*6.68/100</f>
        <v>1.5878359999999998</v>
      </c>
      <c r="D25" s="12" t="s">
        <v>177</v>
      </c>
      <c r="E25" s="176">
        <v>100</v>
      </c>
      <c r="F25" s="223"/>
      <c r="G25" s="224"/>
      <c r="H25" s="98"/>
      <c r="I25" s="98"/>
    </row>
    <row r="26" spans="1:9" s="99" customFormat="1" x14ac:dyDescent="0.25">
      <c r="A26" s="12" t="s">
        <v>104</v>
      </c>
      <c r="B26" s="97" t="s">
        <v>178</v>
      </c>
      <c r="C26" s="175">
        <f>23.77*34.87/100</f>
        <v>8.2885989999999996</v>
      </c>
      <c r="D26" s="12"/>
      <c r="E26" s="176"/>
      <c r="F26" s="223"/>
      <c r="G26" s="224"/>
      <c r="H26" s="98"/>
      <c r="I26" s="98"/>
    </row>
    <row r="27" spans="1:9" s="99" customFormat="1" ht="22.5" x14ac:dyDescent="0.25">
      <c r="A27" s="12" t="s">
        <v>106</v>
      </c>
      <c r="B27" s="97"/>
      <c r="C27" s="175"/>
      <c r="D27" s="12" t="s">
        <v>179</v>
      </c>
      <c r="E27" s="176">
        <v>31.07</v>
      </c>
      <c r="F27" s="223"/>
      <c r="G27" s="224"/>
      <c r="H27" s="98"/>
      <c r="I27" s="98" t="s">
        <v>116</v>
      </c>
    </row>
    <row r="28" spans="1:9" s="99" customFormat="1" ht="22.5" x14ac:dyDescent="0.25">
      <c r="A28" s="12" t="s">
        <v>106</v>
      </c>
      <c r="B28" s="97"/>
      <c r="C28" s="175"/>
      <c r="D28" s="12" t="s">
        <v>180</v>
      </c>
      <c r="E28" s="176">
        <v>21.54</v>
      </c>
      <c r="F28" s="223" t="s">
        <v>181</v>
      </c>
      <c r="G28" s="224"/>
      <c r="H28" s="98"/>
      <c r="I28" s="98"/>
    </row>
    <row r="29" spans="1:9" s="99" customFormat="1" ht="22.5" x14ac:dyDescent="0.25">
      <c r="A29" s="12" t="s">
        <v>106</v>
      </c>
      <c r="B29" s="97"/>
      <c r="C29" s="175"/>
      <c r="D29" s="12" t="s">
        <v>111</v>
      </c>
      <c r="E29" s="176">
        <v>14.08</v>
      </c>
      <c r="F29" s="223"/>
      <c r="G29" s="224"/>
      <c r="H29" s="98"/>
      <c r="I29" s="98"/>
    </row>
    <row r="30" spans="1:9" s="99" customFormat="1" ht="22.5" x14ac:dyDescent="0.25">
      <c r="A30" s="12" t="s">
        <v>106</v>
      </c>
      <c r="B30" s="97"/>
      <c r="C30" s="175"/>
      <c r="D30" s="12" t="s">
        <v>182</v>
      </c>
      <c r="E30" s="176">
        <v>14.08</v>
      </c>
      <c r="F30" s="223"/>
      <c r="G30" s="224"/>
      <c r="H30" s="98"/>
      <c r="I30" s="98"/>
    </row>
    <row r="31" spans="1:9" s="99" customFormat="1" ht="22.5" x14ac:dyDescent="0.25">
      <c r="A31" s="12" t="s">
        <v>106</v>
      </c>
      <c r="B31" s="97"/>
      <c r="C31" s="175"/>
      <c r="D31" s="12" t="s">
        <v>183</v>
      </c>
      <c r="E31" s="176">
        <v>14.08</v>
      </c>
      <c r="F31" s="223"/>
      <c r="G31" s="224"/>
      <c r="H31" s="98"/>
      <c r="I31" s="98"/>
    </row>
    <row r="32" spans="1:9" s="99" customFormat="1" ht="22.5" x14ac:dyDescent="0.25">
      <c r="A32" s="12" t="s">
        <v>106</v>
      </c>
      <c r="B32" s="97"/>
      <c r="C32" s="175"/>
      <c r="D32" s="12" t="s">
        <v>184</v>
      </c>
      <c r="E32" s="176">
        <v>5.14</v>
      </c>
      <c r="F32" s="223"/>
      <c r="G32" s="224"/>
      <c r="H32" s="98"/>
      <c r="I32" s="98"/>
    </row>
    <row r="33" spans="1:9" s="99" customFormat="1" ht="28.5" x14ac:dyDescent="0.25">
      <c r="A33" s="12" t="s">
        <v>104</v>
      </c>
      <c r="B33" s="97" t="s">
        <v>185</v>
      </c>
      <c r="C33" s="175">
        <v>15.24</v>
      </c>
      <c r="D33" s="12"/>
      <c r="E33" s="176"/>
      <c r="F33" s="223"/>
      <c r="G33" s="224"/>
      <c r="H33" s="98"/>
      <c r="I33" s="98"/>
    </row>
    <row r="34" spans="1:9" s="99" customFormat="1" ht="22.5" x14ac:dyDescent="0.25">
      <c r="A34" s="12" t="s">
        <v>106</v>
      </c>
      <c r="B34" s="97"/>
      <c r="C34" s="175"/>
      <c r="D34" s="12" t="s">
        <v>184</v>
      </c>
      <c r="E34" s="176">
        <f>32.05*95.24/100</f>
        <v>30.524419999999996</v>
      </c>
      <c r="F34" s="223"/>
      <c r="G34" s="224"/>
      <c r="H34" s="98"/>
      <c r="I34" s="98"/>
    </row>
    <row r="35" spans="1:9" s="99" customFormat="1" ht="22.5" x14ac:dyDescent="0.25">
      <c r="A35" s="12" t="s">
        <v>106</v>
      </c>
      <c r="B35" s="97"/>
      <c r="C35" s="175"/>
      <c r="D35" s="12" t="s">
        <v>186</v>
      </c>
      <c r="E35" s="176">
        <f>24.04*95.24/100</f>
        <v>22.895695999999997</v>
      </c>
      <c r="F35" s="223"/>
      <c r="G35" s="224"/>
      <c r="H35" s="98"/>
      <c r="I35" s="98"/>
    </row>
    <row r="36" spans="1:9" s="99" customFormat="1" ht="22.5" x14ac:dyDescent="0.25">
      <c r="A36" s="12" t="s">
        <v>106</v>
      </c>
      <c r="B36" s="97"/>
      <c r="C36" s="175"/>
      <c r="D36" s="12" t="s">
        <v>111</v>
      </c>
      <c r="E36" s="176">
        <f>22.44*95.24/100</f>
        <v>21.371855999999998</v>
      </c>
      <c r="F36" s="223"/>
      <c r="G36" s="224"/>
      <c r="H36" s="98"/>
      <c r="I36" s="98"/>
    </row>
    <row r="37" spans="1:9" s="99" customFormat="1" ht="22.5" x14ac:dyDescent="0.25">
      <c r="A37" s="12" t="s">
        <v>106</v>
      </c>
      <c r="B37" s="97"/>
      <c r="C37" s="175"/>
      <c r="D37" s="12" t="s">
        <v>182</v>
      </c>
      <c r="E37" s="176">
        <f>11.22*95.24/100</f>
        <v>10.685927999999999</v>
      </c>
      <c r="F37" s="223"/>
      <c r="G37" s="224"/>
      <c r="H37" s="98"/>
      <c r="I37" s="98"/>
    </row>
    <row r="38" spans="1:9" s="99" customFormat="1" ht="22.5" x14ac:dyDescent="0.25">
      <c r="A38" s="12" t="s">
        <v>106</v>
      </c>
      <c r="B38" s="97"/>
      <c r="C38" s="175"/>
      <c r="D38" s="12" t="s">
        <v>171</v>
      </c>
      <c r="E38" s="176">
        <f>9.62*95.24/100</f>
        <v>9.1620879999999989</v>
      </c>
      <c r="F38" s="223"/>
      <c r="G38" s="224"/>
      <c r="H38" s="98"/>
      <c r="I38" s="98" t="s">
        <v>116</v>
      </c>
    </row>
    <row r="39" spans="1:9" s="99" customFormat="1" ht="22.5" x14ac:dyDescent="0.25">
      <c r="A39" s="12" t="s">
        <v>106</v>
      </c>
      <c r="B39" s="97"/>
      <c r="C39" s="175"/>
      <c r="D39" s="12" t="s">
        <v>187</v>
      </c>
      <c r="E39" s="176">
        <v>4.76</v>
      </c>
      <c r="F39" s="223"/>
      <c r="G39" s="224"/>
      <c r="H39" s="98"/>
      <c r="I39" s="98"/>
    </row>
    <row r="40" spans="1:9" s="99" customFormat="1" ht="22.5" x14ac:dyDescent="0.25">
      <c r="A40" s="12" t="s">
        <v>106</v>
      </c>
      <c r="B40" s="97"/>
      <c r="C40" s="175"/>
      <c r="D40" s="12" t="s">
        <v>188</v>
      </c>
      <c r="E40" s="177">
        <f>0.64*95.24/100</f>
        <v>0.60953599999999997</v>
      </c>
      <c r="F40" s="223"/>
      <c r="G40" s="224"/>
      <c r="H40" s="98"/>
      <c r="I40" s="98"/>
    </row>
    <row r="41" spans="1:9" s="99" customFormat="1" x14ac:dyDescent="0.25">
      <c r="A41" s="12" t="s">
        <v>104</v>
      </c>
      <c r="B41" s="97" t="s">
        <v>189</v>
      </c>
      <c r="C41" s="175">
        <v>3.45</v>
      </c>
      <c r="D41" s="12"/>
      <c r="E41" s="176"/>
      <c r="F41" s="223"/>
      <c r="G41" s="224"/>
      <c r="H41" s="98"/>
      <c r="I41" s="98"/>
    </row>
    <row r="42" spans="1:9" s="99" customFormat="1" ht="22.5" x14ac:dyDescent="0.25">
      <c r="A42" s="12" t="s">
        <v>106</v>
      </c>
      <c r="B42" s="97"/>
      <c r="C42" s="175"/>
      <c r="D42" s="12" t="s">
        <v>110</v>
      </c>
      <c r="E42" s="176">
        <v>41.67</v>
      </c>
      <c r="F42" s="223"/>
      <c r="G42" s="224"/>
      <c r="H42" s="98"/>
      <c r="I42" s="98"/>
    </row>
    <row r="43" spans="1:9" s="99" customFormat="1" ht="22.5" x14ac:dyDescent="0.25">
      <c r="A43" s="12" t="s">
        <v>106</v>
      </c>
      <c r="B43" s="97"/>
      <c r="C43" s="175"/>
      <c r="D43" s="12" t="s">
        <v>190</v>
      </c>
      <c r="E43" s="176">
        <v>26.67</v>
      </c>
      <c r="F43" s="223" t="s">
        <v>191</v>
      </c>
      <c r="G43" s="224"/>
      <c r="H43" s="98"/>
      <c r="I43" s="98"/>
    </row>
    <row r="44" spans="1:9" s="99" customFormat="1" ht="22.5" x14ac:dyDescent="0.25">
      <c r="A44" s="12" t="s">
        <v>106</v>
      </c>
      <c r="B44" s="97"/>
      <c r="C44" s="175"/>
      <c r="D44" s="12" t="s">
        <v>187</v>
      </c>
      <c r="E44" s="176">
        <v>26.67</v>
      </c>
      <c r="F44" s="223"/>
      <c r="G44" s="224"/>
      <c r="H44" s="98"/>
      <c r="I44" s="98"/>
    </row>
    <row r="45" spans="1:9" s="99" customFormat="1" ht="22.5" x14ac:dyDescent="0.25">
      <c r="A45" s="12" t="s">
        <v>106</v>
      </c>
      <c r="B45" s="97"/>
      <c r="C45" s="175"/>
      <c r="D45" s="12" t="s">
        <v>111</v>
      </c>
      <c r="E45" s="176">
        <v>4</v>
      </c>
      <c r="F45" s="223"/>
      <c r="G45" s="224"/>
      <c r="H45" s="98"/>
      <c r="I45" s="98"/>
    </row>
    <row r="46" spans="1:9" s="99" customFormat="1" ht="22.5" x14ac:dyDescent="0.25">
      <c r="A46" s="12" t="s">
        <v>106</v>
      </c>
      <c r="B46" s="97"/>
      <c r="C46" s="175"/>
      <c r="D46" s="12" t="s">
        <v>192</v>
      </c>
      <c r="E46" s="176">
        <v>1</v>
      </c>
      <c r="F46" s="223"/>
      <c r="G46" s="224"/>
      <c r="H46" s="98"/>
      <c r="I46" s="98"/>
    </row>
    <row r="47" spans="1:9" x14ac:dyDescent="0.25">
      <c r="A47" s="49"/>
      <c r="B47" s="21" t="s">
        <v>67</v>
      </c>
      <c r="C47" s="175">
        <f>SUM(C10:C46)</f>
        <v>99.99</v>
      </c>
      <c r="D47" s="55"/>
      <c r="E47" s="53"/>
      <c r="F47" s="242"/>
      <c r="G47" s="242"/>
      <c r="H47" s="54"/>
      <c r="I47" s="54"/>
    </row>
    <row r="48" spans="1:9" ht="28.5" customHeight="1" x14ac:dyDescent="0.25">
      <c r="A48" s="49"/>
      <c r="B48" s="21" t="s">
        <v>68</v>
      </c>
      <c r="C48" s="27"/>
      <c r="E48" s="55"/>
      <c r="F48" s="243"/>
      <c r="G48" s="243"/>
      <c r="H48" s="49"/>
      <c r="I48" s="49"/>
    </row>
    <row r="49" spans="2:9" x14ac:dyDescent="0.25">
      <c r="F49" s="243"/>
      <c r="G49" s="243"/>
    </row>
    <row r="50" spans="2:9" ht="15" customHeight="1" x14ac:dyDescent="0.25">
      <c r="B50" s="233" t="s">
        <v>69</v>
      </c>
      <c r="C50" s="234"/>
      <c r="D50" s="234"/>
      <c r="E50" s="235"/>
      <c r="F50" s="243"/>
      <c r="G50" s="243"/>
      <c r="H50" s="55"/>
      <c r="I50" s="55"/>
    </row>
    <row r="51" spans="2:9" ht="38.25" customHeight="1" x14ac:dyDescent="0.25">
      <c r="B51" s="236" t="s">
        <v>193</v>
      </c>
      <c r="C51" s="237"/>
      <c r="D51" s="237"/>
      <c r="E51" s="237"/>
      <c r="F51" s="237"/>
      <c r="G51" s="237"/>
      <c r="H51" s="237"/>
      <c r="I51" s="238"/>
    </row>
    <row r="52" spans="2:9" ht="64.5" customHeight="1" x14ac:dyDescent="0.25">
      <c r="B52" s="239"/>
      <c r="C52" s="240"/>
      <c r="D52" s="240"/>
      <c r="E52" s="240"/>
      <c r="F52" s="240"/>
      <c r="G52" s="240"/>
      <c r="H52" s="240"/>
      <c r="I52" s="241"/>
    </row>
  </sheetData>
  <protectedRanges>
    <protectedRange sqref="C48" name="Plage5"/>
    <protectedRange sqref="C47" name="Plage4"/>
    <protectedRange sqref="A13:H13 A38:H38 A14:I26 A27:H27 A28:I37 A39:I46 A10:I12" name="Plage4_1"/>
    <protectedRange sqref="I13" name="Plage4_1_1"/>
    <protectedRange sqref="I27" name="Plage4_2"/>
    <protectedRange sqref="I38" name="Plage4_3"/>
    <protectedRange sqref="B51" name="Plage6_2_1"/>
  </protectedRanges>
  <mergeCells count="47">
    <mergeCell ref="F11:G11"/>
    <mergeCell ref="F12:G12"/>
    <mergeCell ref="B50:E50"/>
    <mergeCell ref="B51:I52"/>
    <mergeCell ref="F47:G47"/>
    <mergeCell ref="F48:G48"/>
    <mergeCell ref="F49:G49"/>
    <mergeCell ref="F50:G50"/>
    <mergeCell ref="F13:G13"/>
    <mergeCell ref="F14:G14"/>
    <mergeCell ref="F15:G15"/>
    <mergeCell ref="F16:G16"/>
    <mergeCell ref="F17:G17"/>
    <mergeCell ref="F18:G18"/>
    <mergeCell ref="F19:G19"/>
    <mergeCell ref="F20:G20"/>
    <mergeCell ref="D1:E3"/>
    <mergeCell ref="B7:I7"/>
    <mergeCell ref="B8:I8"/>
    <mergeCell ref="F9:G9"/>
    <mergeCell ref="F10:G1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43:G43"/>
    <mergeCell ref="F44:G44"/>
    <mergeCell ref="F45:G45"/>
    <mergeCell ref="F46:G46"/>
    <mergeCell ref="F38:G38"/>
    <mergeCell ref="F39:G39"/>
    <mergeCell ref="F40:G40"/>
    <mergeCell ref="F41:G41"/>
    <mergeCell ref="F42:G42"/>
  </mergeCells>
  <dataValidations count="2">
    <dataValidation type="list" allowBlank="1" showInputMessage="1" showErrorMessage="1" sqref="C48" xr:uid="{32F9861B-9A35-4082-80CC-086DCCBE743B}">
      <formula1>"Pourcentages avant remise en œuvre, Pourcentages après remise en oeuvre"</formula1>
    </dataValidation>
    <dataValidation type="list" allowBlank="1" showInputMessage="1" showErrorMessage="1" sqref="A9:A46" xr:uid="{43B6F2EE-7E6C-49B6-AC77-20631B5D8318}">
      <formula1>"Semi-Fini, Matière première"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zoomScale="70" zoomScaleNormal="70" workbookViewId="0">
      <selection activeCell="K20" sqref="K20"/>
    </sheetView>
  </sheetViews>
  <sheetFormatPr baseColWidth="10" defaultColWidth="11.42578125" defaultRowHeight="15" x14ac:dyDescent="0.25"/>
  <cols>
    <col min="2" max="2" width="12.42578125" customWidth="1"/>
    <col min="5" max="5" width="10.42578125" customWidth="1"/>
    <col min="6" max="6" width="12.28515625" customWidth="1"/>
    <col min="8" max="8" width="12" customWidth="1"/>
    <col min="10" max="10" width="11" customWidth="1"/>
    <col min="12" max="12" width="15.140625" customWidth="1"/>
    <col min="13" max="13" width="18.140625" customWidth="1"/>
    <col min="14" max="14" width="14.140625" customWidth="1"/>
    <col min="15" max="15" width="12.85546875" customWidth="1"/>
    <col min="17" max="17" width="15" customWidth="1"/>
    <col min="18" max="18" width="14.140625" customWidth="1"/>
    <col min="19" max="19" width="12.85546875" customWidth="1"/>
    <col min="20" max="20" width="14.85546875" customWidth="1"/>
    <col min="22" max="22" width="22.85546875" customWidth="1"/>
  </cols>
  <sheetData>
    <row r="1" spans="1:23" x14ac:dyDescent="0.25">
      <c r="F1" s="244" t="s">
        <v>70</v>
      </c>
      <c r="G1" s="245"/>
      <c r="H1" s="245"/>
      <c r="I1" s="245"/>
      <c r="J1" s="246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spans="1:23" x14ac:dyDescent="0.25">
      <c r="F2" s="247"/>
      <c r="G2" s="248"/>
      <c r="H2" s="248"/>
      <c r="I2" s="248"/>
      <c r="J2" s="249"/>
      <c r="N2" s="49"/>
      <c r="O2" s="49"/>
      <c r="P2" s="49"/>
      <c r="Q2" s="49"/>
      <c r="R2" s="49"/>
      <c r="S2" s="49"/>
      <c r="T2" s="49"/>
      <c r="U2" s="49"/>
      <c r="V2" s="49"/>
      <c r="W2" s="49"/>
    </row>
    <row r="3" spans="1:23" x14ac:dyDescent="0.25">
      <c r="F3" s="250"/>
      <c r="G3" s="251"/>
      <c r="H3" s="251"/>
      <c r="I3" s="251"/>
      <c r="J3" s="252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spans="1:23" ht="21" thickBot="1" x14ac:dyDescent="0.3">
      <c r="J4" s="47"/>
      <c r="K4" s="47"/>
      <c r="L4" s="47"/>
      <c r="M4" s="47"/>
      <c r="N4" s="72"/>
      <c r="O4" s="49"/>
      <c r="P4" s="49"/>
      <c r="Q4" s="49"/>
      <c r="R4" s="49"/>
      <c r="S4" s="49"/>
      <c r="T4" s="49"/>
      <c r="U4" s="49"/>
      <c r="V4" s="49"/>
      <c r="W4" s="49"/>
    </row>
    <row r="5" spans="1:23" ht="19.5" thickBot="1" x14ac:dyDescent="0.35">
      <c r="A5" s="36"/>
      <c r="B5" s="37"/>
      <c r="C5" s="253"/>
      <c r="D5" s="253"/>
      <c r="E5" s="48"/>
      <c r="F5" s="254" t="s">
        <v>71</v>
      </c>
      <c r="G5" s="255"/>
      <c r="H5" s="256"/>
      <c r="I5" s="38"/>
      <c r="J5" s="39"/>
      <c r="N5" s="74"/>
      <c r="O5" s="75"/>
      <c r="P5" s="75"/>
      <c r="Q5" s="73"/>
      <c r="R5" s="73"/>
      <c r="S5" s="73"/>
      <c r="T5" s="73"/>
      <c r="U5" s="73"/>
      <c r="V5" s="49"/>
    </row>
    <row r="6" spans="1:23" ht="18.75" x14ac:dyDescent="0.3">
      <c r="A6" s="38"/>
      <c r="B6" s="40"/>
      <c r="C6" s="38"/>
      <c r="D6" s="41"/>
      <c r="E6" s="38"/>
      <c r="F6" s="42" t="s">
        <v>72</v>
      </c>
      <c r="G6" s="257">
        <v>45505</v>
      </c>
      <c r="H6" s="258"/>
      <c r="I6" s="38"/>
      <c r="J6" s="39"/>
      <c r="N6" s="74"/>
      <c r="O6" s="77"/>
      <c r="P6" s="77"/>
      <c r="Q6" s="77"/>
      <c r="R6" s="77"/>
      <c r="S6" s="73"/>
      <c r="T6" s="73"/>
      <c r="U6" s="73"/>
      <c r="V6" s="49"/>
    </row>
    <row r="7" spans="1:23" ht="19.5" thickBot="1" x14ac:dyDescent="0.35">
      <c r="A7" s="38"/>
      <c r="B7" s="38"/>
      <c r="C7" s="38"/>
      <c r="D7" s="41"/>
      <c r="E7" s="38"/>
      <c r="F7" s="43" t="s">
        <v>73</v>
      </c>
      <c r="G7" s="259">
        <v>45930</v>
      </c>
      <c r="H7" s="260"/>
      <c r="I7" s="38"/>
      <c r="J7" s="39"/>
      <c r="N7" s="78"/>
      <c r="O7" s="78"/>
      <c r="P7" s="79"/>
      <c r="Q7" s="79"/>
      <c r="R7" s="79"/>
      <c r="S7" s="73"/>
      <c r="T7" s="73"/>
      <c r="U7" s="73"/>
      <c r="V7" s="73"/>
      <c r="W7" s="49"/>
    </row>
    <row r="8" spans="1:23" ht="19.5" thickBot="1" x14ac:dyDescent="0.35">
      <c r="A8" s="73"/>
      <c r="B8" s="73"/>
      <c r="C8" s="73"/>
      <c r="D8" s="76"/>
      <c r="E8" s="73"/>
      <c r="F8" s="80"/>
      <c r="G8" s="81"/>
      <c r="H8" s="81"/>
      <c r="I8" s="73"/>
      <c r="J8" s="73"/>
      <c r="K8" s="73"/>
      <c r="L8" s="73"/>
      <c r="M8" s="73"/>
      <c r="N8" s="73"/>
      <c r="O8" s="73"/>
      <c r="P8" s="79"/>
      <c r="Q8" s="79"/>
      <c r="R8" s="79"/>
      <c r="S8" s="73"/>
      <c r="T8" s="73"/>
      <c r="U8" s="73"/>
      <c r="V8" s="73"/>
      <c r="W8" s="49"/>
    </row>
    <row r="9" spans="1:23" ht="76.5" thickBot="1" x14ac:dyDescent="0.3">
      <c r="A9" s="44" t="s">
        <v>74</v>
      </c>
      <c r="B9" s="45" t="s">
        <v>75</v>
      </c>
      <c r="C9" s="45" t="s">
        <v>76</v>
      </c>
      <c r="D9" s="45" t="s">
        <v>77</v>
      </c>
      <c r="E9" s="45" t="s">
        <v>78</v>
      </c>
      <c r="F9" s="45" t="s">
        <v>79</v>
      </c>
      <c r="G9" s="45" t="s">
        <v>80</v>
      </c>
      <c r="H9" s="45" t="s">
        <v>81</v>
      </c>
      <c r="I9" s="45" t="s">
        <v>82</v>
      </c>
      <c r="J9" s="45" t="s">
        <v>83</v>
      </c>
      <c r="K9" s="45" t="s">
        <v>84</v>
      </c>
      <c r="L9" s="45" t="s">
        <v>85</v>
      </c>
      <c r="M9" s="45" t="s">
        <v>86</v>
      </c>
      <c r="N9" s="45" t="s">
        <v>87</v>
      </c>
      <c r="O9" s="45" t="s">
        <v>88</v>
      </c>
      <c r="P9" s="45" t="s">
        <v>89</v>
      </c>
      <c r="Q9" s="45" t="s">
        <v>90</v>
      </c>
      <c r="R9" s="45" t="s">
        <v>91</v>
      </c>
      <c r="S9" s="45" t="s">
        <v>92</v>
      </c>
      <c r="T9" s="45" t="s">
        <v>93</v>
      </c>
      <c r="U9" s="45" t="s">
        <v>94</v>
      </c>
      <c r="V9" s="46" t="s">
        <v>95</v>
      </c>
      <c r="W9" s="49"/>
    </row>
    <row r="10" spans="1:23" ht="51" x14ac:dyDescent="0.25">
      <c r="A10" s="17" t="str">
        <f>'Fiche technique produit'!B9</f>
        <v>Coup de pates</v>
      </c>
      <c r="B10" s="17" t="str">
        <f>'Fiche technique produit'!B8</f>
        <v>Rsu69001.01</v>
      </c>
      <c r="C10" s="17">
        <f>'Fiche technique produit'!B7:G7</f>
        <v>0</v>
      </c>
      <c r="D10" s="10" t="s">
        <v>195</v>
      </c>
      <c r="E10" s="18" t="str">
        <f>'Fiche technique produit'!B39</f>
        <v>75g</v>
      </c>
      <c r="F10" s="18">
        <f>'Fiche technique produit'!B55</f>
        <v>12</v>
      </c>
      <c r="G10" s="18">
        <f>'Fiche technique produit'!B64</f>
        <v>6</v>
      </c>
      <c r="H10" s="18">
        <f>'Fiche technique produit'!B65</f>
        <v>25</v>
      </c>
      <c r="I10" s="18">
        <f>'Fiche technique produit'!B66</f>
        <v>150</v>
      </c>
      <c r="J10" s="101" t="s">
        <v>96</v>
      </c>
      <c r="K10" s="7" t="s">
        <v>196</v>
      </c>
      <c r="L10" s="7" t="s">
        <v>197</v>
      </c>
      <c r="M10" s="7">
        <v>49</v>
      </c>
      <c r="N10" s="7" t="s">
        <v>198</v>
      </c>
      <c r="O10" s="8">
        <v>1.35</v>
      </c>
      <c r="P10" s="19">
        <f>O10*F10</f>
        <v>16.200000000000003</v>
      </c>
      <c r="Q10" s="169" t="s">
        <v>202</v>
      </c>
      <c r="R10" s="96">
        <f>+I10*F10</f>
        <v>1800</v>
      </c>
      <c r="S10" s="9">
        <f>+R10*2</f>
        <v>3600</v>
      </c>
      <c r="T10" s="179" t="s">
        <v>199</v>
      </c>
      <c r="U10" s="180" t="s">
        <v>200</v>
      </c>
      <c r="V10" s="181" t="s">
        <v>201</v>
      </c>
      <c r="W10" s="49"/>
    </row>
    <row r="11" spans="1:23" ht="19.5" thickBot="1" x14ac:dyDescent="0.3">
      <c r="A11" s="82"/>
      <c r="B11" s="82"/>
      <c r="C11" s="83"/>
      <c r="D11" s="70"/>
      <c r="E11" s="49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49"/>
    </row>
    <row r="12" spans="1:23" ht="15.6" customHeight="1" x14ac:dyDescent="0.25">
      <c r="A12" s="265" t="s">
        <v>97</v>
      </c>
      <c r="B12" s="266"/>
      <c r="C12" s="266"/>
      <c r="D12" s="266">
        <v>0</v>
      </c>
      <c r="E12" s="267"/>
      <c r="F12" s="84"/>
      <c r="G12" s="84"/>
      <c r="H12" s="84"/>
      <c r="I12" s="49"/>
      <c r="J12" s="49"/>
      <c r="K12" s="49"/>
      <c r="L12" s="49"/>
      <c r="M12" s="49"/>
      <c r="N12" s="49"/>
      <c r="O12" s="49"/>
      <c r="P12" s="84"/>
      <c r="Q12" s="84"/>
      <c r="R12" s="84"/>
      <c r="S12" s="85"/>
      <c r="T12" s="84"/>
      <c r="U12" s="84"/>
      <c r="V12" s="86"/>
      <c r="W12" s="49"/>
    </row>
    <row r="13" spans="1:23" ht="7.35" customHeight="1" x14ac:dyDescent="0.25">
      <c r="A13" s="87" t="s">
        <v>98</v>
      </c>
      <c r="B13" s="88"/>
      <c r="C13" s="89"/>
      <c r="D13" s="89"/>
      <c r="E13" s="90"/>
      <c r="F13" s="84"/>
      <c r="G13" s="84"/>
      <c r="H13" s="84"/>
      <c r="I13" s="49"/>
      <c r="J13" s="49"/>
      <c r="K13" s="49"/>
      <c r="L13" s="49"/>
      <c r="M13" s="49"/>
      <c r="N13" s="49"/>
      <c r="O13" s="49"/>
      <c r="P13" s="84"/>
      <c r="Q13" s="84"/>
      <c r="R13" s="84"/>
      <c r="S13" s="91"/>
      <c r="T13" s="84"/>
      <c r="U13" s="84"/>
      <c r="V13" s="86"/>
      <c r="W13" s="49"/>
    </row>
    <row r="14" spans="1:23" ht="15.75" x14ac:dyDescent="0.25">
      <c r="A14" s="5" t="s">
        <v>99</v>
      </c>
      <c r="B14" s="92"/>
      <c r="C14" s="261" t="s">
        <v>203</v>
      </c>
      <c r="D14" s="261"/>
      <c r="E14" s="262"/>
      <c r="F14" s="84"/>
      <c r="G14" s="84"/>
      <c r="H14" s="84"/>
      <c r="I14" s="49"/>
      <c r="J14" s="49"/>
      <c r="K14" s="49"/>
      <c r="L14" s="49"/>
      <c r="M14" s="49"/>
      <c r="N14" s="49"/>
      <c r="O14" s="49"/>
      <c r="P14" s="84"/>
      <c r="Q14" s="84"/>
      <c r="R14" s="84"/>
      <c r="S14" s="91"/>
      <c r="T14" s="84"/>
      <c r="U14" s="84"/>
      <c r="V14" s="86"/>
      <c r="W14" s="49"/>
    </row>
    <row r="15" spans="1:23" ht="15.75" x14ac:dyDescent="0.25">
      <c r="A15" s="5" t="s">
        <v>100</v>
      </c>
      <c r="B15" s="92"/>
      <c r="C15" s="263"/>
      <c r="D15" s="263"/>
      <c r="E15" s="264"/>
      <c r="F15" s="84"/>
      <c r="G15" s="84"/>
      <c r="H15" s="84"/>
      <c r="I15" s="49"/>
      <c r="J15" s="49"/>
      <c r="K15" s="49"/>
      <c r="L15" s="49"/>
      <c r="M15" s="49"/>
      <c r="N15" s="49"/>
      <c r="O15" s="49"/>
      <c r="P15" s="84"/>
      <c r="Q15" s="84"/>
      <c r="R15" s="84"/>
      <c r="S15" s="91"/>
      <c r="T15" s="84"/>
      <c r="U15" s="84"/>
      <c r="V15" s="86"/>
      <c r="W15" s="49"/>
    </row>
    <row r="16" spans="1:23" ht="15.75" x14ac:dyDescent="0.25">
      <c r="A16" s="5" t="s">
        <v>101</v>
      </c>
      <c r="B16" s="92"/>
      <c r="C16" s="263"/>
      <c r="D16" s="263"/>
      <c r="E16" s="264"/>
      <c r="F16" s="84"/>
      <c r="G16" s="84"/>
      <c r="H16" s="84"/>
      <c r="I16" s="49"/>
      <c r="J16" s="49"/>
      <c r="K16" s="49"/>
      <c r="L16" s="49"/>
      <c r="M16" s="49"/>
      <c r="N16" s="49"/>
      <c r="O16" s="49"/>
      <c r="P16" s="84"/>
      <c r="Q16" s="84"/>
      <c r="R16" s="84"/>
      <c r="S16" s="91"/>
      <c r="T16" s="84"/>
      <c r="U16" s="84"/>
      <c r="V16" s="86"/>
      <c r="W16" s="49"/>
    </row>
    <row r="17" spans="1:23" ht="15.75" x14ac:dyDescent="0.25">
      <c r="A17" s="5" t="s">
        <v>102</v>
      </c>
      <c r="B17" s="92"/>
      <c r="C17" s="261"/>
      <c r="D17" s="261"/>
      <c r="E17" s="262"/>
      <c r="F17" s="84"/>
      <c r="G17" s="84"/>
      <c r="H17" s="84"/>
      <c r="I17" s="49"/>
      <c r="J17" s="49"/>
      <c r="K17" s="49"/>
      <c r="L17" s="49"/>
      <c r="M17" s="49"/>
      <c r="N17" s="49"/>
      <c r="O17" s="49"/>
      <c r="P17" s="84"/>
      <c r="Q17" s="84"/>
      <c r="R17" s="84"/>
      <c r="S17" s="91"/>
      <c r="T17" s="84"/>
      <c r="U17" s="84"/>
      <c r="V17" s="86"/>
      <c r="W17" s="49"/>
    </row>
    <row r="18" spans="1:23" ht="16.5" thickBot="1" x14ac:dyDescent="0.3">
      <c r="A18" s="93"/>
      <c r="B18" s="94"/>
      <c r="C18" s="94"/>
      <c r="D18" s="94"/>
      <c r="E18" s="95"/>
      <c r="F18" s="84"/>
      <c r="G18" s="84"/>
      <c r="H18" s="84"/>
      <c r="I18" s="49"/>
      <c r="J18" s="49"/>
      <c r="K18" s="49"/>
      <c r="L18" s="49"/>
      <c r="M18" s="49"/>
      <c r="N18" s="49"/>
      <c r="O18" s="49"/>
      <c r="P18" s="84"/>
      <c r="Q18" s="84"/>
      <c r="R18" s="84"/>
      <c r="S18" s="91"/>
      <c r="T18" s="84"/>
      <c r="U18" s="84"/>
      <c r="V18" s="86"/>
      <c r="W18" s="49"/>
    </row>
    <row r="19" spans="1:23" ht="24.6" customHeight="1" x14ac:dyDescent="0.25">
      <c r="A19" s="82"/>
      <c r="B19" s="82"/>
      <c r="C19" s="83"/>
      <c r="D19" s="70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spans="1:2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2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23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23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spans="1:23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spans="1:23" x14ac:dyDescent="0.25">
      <c r="F25" s="49"/>
      <c r="G25" s="49"/>
      <c r="H25" s="49"/>
    </row>
    <row r="26" spans="1:23" ht="25.35" customHeight="1" x14ac:dyDescent="0.25">
      <c r="F26" s="49"/>
      <c r="G26" s="49"/>
      <c r="H26" s="49"/>
    </row>
    <row r="27" spans="1:23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spans="1:23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spans="1:23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spans="1:23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</sheetData>
  <sheetProtection formatCells="0" insertRows="0" deleteRows="0"/>
  <mergeCells count="10">
    <mergeCell ref="C14:E14"/>
    <mergeCell ref="C15:E15"/>
    <mergeCell ref="C16:E16"/>
    <mergeCell ref="C17:E17"/>
    <mergeCell ref="A12:E12"/>
    <mergeCell ref="F1:J3"/>
    <mergeCell ref="C5:D5"/>
    <mergeCell ref="F5:H5"/>
    <mergeCell ref="G6:H6"/>
    <mergeCell ref="G7:H7"/>
  </mergeCells>
  <conditionalFormatting sqref="G6:H7">
    <cfRule type="containsBlanks" dxfId="0" priority="1">
      <formula>LEN(TRIM(G6))=0</formula>
    </cfRule>
  </conditionalFormatting>
  <dataValidations count="2">
    <dataValidation type="list" allowBlank="1" showInputMessage="1" showErrorMessage="1" sqref="K10" xr:uid="{00000000-0002-0000-0100-000000000000}">
      <formula1>"DEPART/FCA,FRANCO/DAP"</formula1>
    </dataValidation>
    <dataValidation type="list" allowBlank="1" showInputMessage="1" showErrorMessage="1" sqref="D10" xr:uid="{00000000-0002-0000-0100-000001000000}">
      <formula1>"Pièce, Colis , Kilo"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I19"/>
  <sheetViews>
    <sheetView zoomScale="60" zoomScaleNormal="60" workbookViewId="0"/>
  </sheetViews>
  <sheetFormatPr baseColWidth="10" defaultColWidth="11.42578125" defaultRowHeight="15" x14ac:dyDescent="0.25"/>
  <cols>
    <col min="1" max="9" width="28.5703125" customWidth="1"/>
  </cols>
  <sheetData>
    <row r="2" spans="1:9" ht="30" customHeight="1" x14ac:dyDescent="0.25">
      <c r="B2" s="226" t="s">
        <v>57</v>
      </c>
      <c r="C2" s="227"/>
      <c r="D2" s="227"/>
      <c r="E2" s="228"/>
      <c r="F2" s="228"/>
      <c r="G2" s="228"/>
      <c r="H2" s="228"/>
      <c r="I2" s="229"/>
    </row>
    <row r="3" spans="1:9" ht="48" customHeight="1" x14ac:dyDescent="0.25">
      <c r="B3" s="226" t="s">
        <v>103</v>
      </c>
      <c r="C3" s="227"/>
      <c r="D3" s="227"/>
      <c r="E3" s="227"/>
      <c r="F3" s="227"/>
      <c r="G3" s="227"/>
      <c r="H3" s="227"/>
      <c r="I3" s="268"/>
    </row>
    <row r="4" spans="1:9" ht="42.75" customHeight="1" x14ac:dyDescent="0.25">
      <c r="A4" s="4" t="s">
        <v>59</v>
      </c>
      <c r="B4" s="2" t="s">
        <v>60</v>
      </c>
      <c r="C4" s="2" t="s">
        <v>61</v>
      </c>
      <c r="D4" s="2" t="s">
        <v>62</v>
      </c>
      <c r="E4" s="2" t="s">
        <v>63</v>
      </c>
      <c r="F4" s="187" t="s">
        <v>64</v>
      </c>
      <c r="G4" s="189"/>
      <c r="H4" s="4" t="s">
        <v>65</v>
      </c>
      <c r="I4" s="4" t="s">
        <v>66</v>
      </c>
    </row>
    <row r="5" spans="1:9" ht="25.5" customHeight="1" x14ac:dyDescent="0.25">
      <c r="A5" s="12" t="s">
        <v>104</v>
      </c>
      <c r="B5" s="11" t="s">
        <v>105</v>
      </c>
      <c r="C5" s="11">
        <v>30</v>
      </c>
      <c r="D5" s="11"/>
      <c r="E5" s="13"/>
      <c r="F5" s="223"/>
      <c r="G5" s="224"/>
      <c r="H5" s="14"/>
      <c r="I5" s="14"/>
    </row>
    <row r="6" spans="1:9" ht="25.5" customHeight="1" x14ac:dyDescent="0.25">
      <c r="A6" s="12" t="s">
        <v>106</v>
      </c>
      <c r="B6" s="11"/>
      <c r="C6" s="11"/>
      <c r="D6" s="11" t="s">
        <v>107</v>
      </c>
      <c r="E6" s="11">
        <v>70</v>
      </c>
      <c r="F6" s="223"/>
      <c r="G6" s="224"/>
      <c r="H6" s="15"/>
      <c r="I6" s="15"/>
    </row>
    <row r="7" spans="1:9" ht="25.5" customHeight="1" x14ac:dyDescent="0.25">
      <c r="A7" s="12" t="s">
        <v>106</v>
      </c>
      <c r="B7" s="11"/>
      <c r="C7" s="11"/>
      <c r="D7" s="11" t="s">
        <v>108</v>
      </c>
      <c r="E7" s="11">
        <v>20</v>
      </c>
      <c r="F7" s="223" t="s">
        <v>109</v>
      </c>
      <c r="G7" s="224"/>
      <c r="H7" s="15"/>
      <c r="I7" s="15"/>
    </row>
    <row r="8" spans="1:9" ht="25.5" customHeight="1" x14ac:dyDescent="0.25">
      <c r="A8" s="12" t="s">
        <v>106</v>
      </c>
      <c r="B8" s="11"/>
      <c r="C8" s="11"/>
      <c r="D8" s="11" t="s">
        <v>110</v>
      </c>
      <c r="E8" s="11">
        <v>5</v>
      </c>
      <c r="F8" s="269"/>
      <c r="G8" s="270"/>
      <c r="H8" s="15"/>
      <c r="I8" s="15"/>
    </row>
    <row r="9" spans="1:9" ht="25.5" customHeight="1" x14ac:dyDescent="0.25">
      <c r="A9" s="12" t="s">
        <v>106</v>
      </c>
      <c r="B9" s="11"/>
      <c r="C9" s="11"/>
      <c r="D9" s="11" t="s">
        <v>111</v>
      </c>
      <c r="E9" s="11">
        <v>5</v>
      </c>
      <c r="F9" s="269"/>
      <c r="G9" s="270"/>
      <c r="H9" s="15"/>
      <c r="I9" s="15"/>
    </row>
    <row r="10" spans="1:9" ht="26.25" customHeight="1" x14ac:dyDescent="0.25">
      <c r="A10" s="12" t="s">
        <v>104</v>
      </c>
      <c r="B10" s="11" t="s">
        <v>112</v>
      </c>
      <c r="C10" s="11">
        <v>40</v>
      </c>
      <c r="D10" s="11"/>
      <c r="E10" s="11"/>
      <c r="F10" s="269"/>
      <c r="G10" s="270"/>
      <c r="H10" s="15"/>
      <c r="I10" s="15"/>
    </row>
    <row r="11" spans="1:9" ht="26.25" customHeight="1" x14ac:dyDescent="0.25">
      <c r="A11" s="12" t="s">
        <v>106</v>
      </c>
      <c r="B11" s="11"/>
      <c r="C11" s="11"/>
      <c r="D11" s="11" t="s">
        <v>113</v>
      </c>
      <c r="E11" s="11">
        <v>50</v>
      </c>
      <c r="F11" s="223"/>
      <c r="G11" s="224"/>
      <c r="H11" s="15"/>
      <c r="I11" s="15"/>
    </row>
    <row r="12" spans="1:9" ht="26.25" customHeight="1" x14ac:dyDescent="0.25">
      <c r="A12" s="12" t="s">
        <v>106</v>
      </c>
      <c r="B12" s="11"/>
      <c r="C12" s="11"/>
      <c r="D12" s="11" t="s">
        <v>111</v>
      </c>
      <c r="E12" s="11">
        <v>20</v>
      </c>
      <c r="F12" s="223"/>
      <c r="G12" s="224"/>
      <c r="H12" s="15"/>
      <c r="I12" s="15"/>
    </row>
    <row r="13" spans="1:9" ht="26.25" customHeight="1" x14ac:dyDescent="0.25">
      <c r="A13" s="12"/>
      <c r="B13" s="11"/>
      <c r="C13" s="11"/>
      <c r="D13" s="11" t="s">
        <v>114</v>
      </c>
      <c r="E13" s="11">
        <v>20</v>
      </c>
      <c r="F13" s="223"/>
      <c r="G13" s="224"/>
      <c r="H13" s="15"/>
      <c r="I13" s="15"/>
    </row>
    <row r="14" spans="1:9" ht="26.25" customHeight="1" x14ac:dyDescent="0.25">
      <c r="A14" s="12"/>
      <c r="B14" s="11"/>
      <c r="C14" s="11"/>
      <c r="D14" s="11" t="s">
        <v>115</v>
      </c>
      <c r="E14" s="11">
        <v>10</v>
      </c>
      <c r="F14" s="223"/>
      <c r="G14" s="224"/>
      <c r="H14" s="15"/>
      <c r="I14" s="15" t="s">
        <v>116</v>
      </c>
    </row>
    <row r="15" spans="1:9" ht="26.25" customHeight="1" x14ac:dyDescent="0.25">
      <c r="A15" s="12" t="s">
        <v>104</v>
      </c>
      <c r="B15" s="11" t="s">
        <v>117</v>
      </c>
      <c r="C15" s="11">
        <v>30</v>
      </c>
      <c r="D15" s="11"/>
      <c r="E15" s="11"/>
      <c r="F15" s="271"/>
      <c r="G15" s="272"/>
      <c r="H15" s="15"/>
      <c r="I15" s="15"/>
    </row>
    <row r="16" spans="1:9" ht="34.5" customHeight="1" x14ac:dyDescent="0.25">
      <c r="A16" s="12" t="s">
        <v>106</v>
      </c>
      <c r="B16" s="11"/>
      <c r="C16" s="11"/>
      <c r="D16" s="11" t="s">
        <v>118</v>
      </c>
      <c r="E16" s="11">
        <v>97</v>
      </c>
      <c r="F16" s="271"/>
      <c r="G16" s="272"/>
      <c r="H16" s="15"/>
      <c r="I16" s="15"/>
    </row>
    <row r="17" spans="1:9" ht="34.5" customHeight="1" x14ac:dyDescent="0.25">
      <c r="A17" s="12" t="s">
        <v>106</v>
      </c>
      <c r="B17" s="11"/>
      <c r="C17" s="11"/>
      <c r="D17" s="11" t="s">
        <v>119</v>
      </c>
      <c r="E17" s="11">
        <v>3</v>
      </c>
      <c r="F17" s="271"/>
      <c r="G17" s="272"/>
      <c r="H17" s="15"/>
      <c r="I17" s="15"/>
    </row>
    <row r="18" spans="1:9" x14ac:dyDescent="0.25">
      <c r="C18" s="6">
        <f>C15+C10+C5</f>
        <v>100</v>
      </c>
    </row>
    <row r="19" spans="1:9" x14ac:dyDescent="0.25">
      <c r="C19" s="16"/>
    </row>
  </sheetData>
  <mergeCells count="16">
    <mergeCell ref="F8:G8"/>
    <mergeCell ref="F9:G9"/>
    <mergeCell ref="F15:G15"/>
    <mergeCell ref="F16:G16"/>
    <mergeCell ref="F17:G17"/>
    <mergeCell ref="F10:G10"/>
    <mergeCell ref="F11:G11"/>
    <mergeCell ref="F12:G12"/>
    <mergeCell ref="F13:G13"/>
    <mergeCell ref="F14:G14"/>
    <mergeCell ref="F7:G7"/>
    <mergeCell ref="B2:I2"/>
    <mergeCell ref="B3:I3"/>
    <mergeCell ref="F4:G4"/>
    <mergeCell ref="F5:G5"/>
    <mergeCell ref="F6:G6"/>
  </mergeCells>
  <dataValidations count="1">
    <dataValidation type="list" allowBlank="1" showInputMessage="1" showErrorMessage="1" sqref="A4:A17" xr:uid="{00000000-0002-0000-0200-000000000000}">
      <formula1>"Semi-Fini, Matière première"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AAA0-FA18-4437-B893-03F1AA2EC123}">
  <dimension ref="B1:H42"/>
  <sheetViews>
    <sheetView zoomScale="70" zoomScaleNormal="70" workbookViewId="0">
      <selection activeCell="J19" sqref="J19"/>
    </sheetView>
  </sheetViews>
  <sheetFormatPr baseColWidth="10" defaultColWidth="11.42578125" defaultRowHeight="15" x14ac:dyDescent="0.25"/>
  <cols>
    <col min="2" max="2" width="9.140625" customWidth="1"/>
    <col min="3" max="3" width="40.140625" style="164" bestFit="1" customWidth="1"/>
    <col min="4" max="4" width="11.28515625" style="164" bestFit="1" customWidth="1"/>
    <col min="5" max="6" width="16" style="164" bestFit="1" customWidth="1"/>
    <col min="7" max="7" width="15.5703125" style="164" bestFit="1" customWidth="1"/>
  </cols>
  <sheetData>
    <row r="1" spans="2:8" ht="23.25" x14ac:dyDescent="0.25">
      <c r="B1" s="102"/>
      <c r="C1" s="276" t="s">
        <v>120</v>
      </c>
      <c r="D1" s="276"/>
      <c r="E1" s="276"/>
      <c r="F1" s="276"/>
      <c r="G1" s="276"/>
      <c r="H1" s="103"/>
    </row>
    <row r="2" spans="2:8" ht="15.75" thickBot="1" x14ac:dyDescent="0.3">
      <c r="B2" s="104"/>
      <c r="C2" s="105"/>
      <c r="D2" s="105"/>
      <c r="E2" s="105"/>
      <c r="F2" s="106"/>
      <c r="G2" s="105"/>
      <c r="H2" s="104"/>
    </row>
    <row r="3" spans="2:8" ht="25.5" customHeight="1" thickBot="1" x14ac:dyDescent="0.3">
      <c r="B3" s="104"/>
      <c r="C3" s="107"/>
      <c r="D3" s="107"/>
      <c r="E3" s="107"/>
      <c r="F3" s="108" t="s">
        <v>121</v>
      </c>
      <c r="G3" s="109">
        <v>36526</v>
      </c>
      <c r="H3" s="104"/>
    </row>
    <row r="4" spans="2:8" ht="16.5" thickBot="1" x14ac:dyDescent="0.3">
      <c r="B4" s="104"/>
      <c r="C4" s="107"/>
      <c r="D4" s="107"/>
      <c r="E4" s="107"/>
      <c r="F4" s="110"/>
      <c r="G4" s="107"/>
      <c r="H4" s="104"/>
    </row>
    <row r="5" spans="2:8" ht="17.100000000000001" customHeight="1" thickBot="1" x14ac:dyDescent="0.3">
      <c r="B5" s="111"/>
      <c r="C5" s="112" t="s">
        <v>122</v>
      </c>
      <c r="D5" s="277"/>
      <c r="E5" s="277"/>
      <c r="F5" s="277"/>
      <c r="G5" s="278"/>
      <c r="H5" s="113"/>
    </row>
    <row r="6" spans="2:8" ht="19.5" customHeight="1" thickBot="1" x14ac:dyDescent="0.65">
      <c r="B6" s="104"/>
      <c r="C6" s="279" t="s">
        <v>123</v>
      </c>
      <c r="D6" s="280"/>
      <c r="E6" s="281"/>
      <c r="F6" s="282"/>
      <c r="G6" s="283"/>
      <c r="H6" s="114"/>
    </row>
    <row r="7" spans="2:8" ht="20.25" thickBot="1" x14ac:dyDescent="0.45">
      <c r="B7" s="104"/>
      <c r="C7" s="115"/>
      <c r="D7" s="115"/>
      <c r="E7" s="116"/>
      <c r="F7" s="115"/>
      <c r="G7" s="107"/>
      <c r="H7" s="107"/>
    </row>
    <row r="8" spans="2:8" ht="52.5" customHeight="1" thickBot="1" x14ac:dyDescent="0.3">
      <c r="B8" s="117"/>
      <c r="C8" s="117"/>
      <c r="D8" s="118" t="s">
        <v>124</v>
      </c>
      <c r="E8" s="119" t="s">
        <v>125</v>
      </c>
      <c r="F8" s="118" t="s">
        <v>126</v>
      </c>
      <c r="G8" s="120" t="s">
        <v>127</v>
      </c>
      <c r="H8" s="117"/>
    </row>
    <row r="9" spans="2:8" ht="15.6" customHeight="1" x14ac:dyDescent="0.25">
      <c r="B9" s="284" t="s">
        <v>128</v>
      </c>
      <c r="C9" s="121" t="s">
        <v>129</v>
      </c>
      <c r="D9" s="122">
        <v>0</v>
      </c>
      <c r="E9" s="123">
        <v>0</v>
      </c>
      <c r="F9" s="124">
        <f>(E9*D9)</f>
        <v>0</v>
      </c>
      <c r="G9" s="125"/>
      <c r="H9" s="126"/>
    </row>
    <row r="10" spans="2:8" ht="15.75" x14ac:dyDescent="0.25">
      <c r="B10" s="285"/>
      <c r="C10" s="127" t="s">
        <v>130</v>
      </c>
      <c r="D10" s="122">
        <v>0</v>
      </c>
      <c r="E10" s="123">
        <v>0</v>
      </c>
      <c r="F10" s="124">
        <f t="shared" ref="F10:F16" si="0">(E10*D10)</f>
        <v>0</v>
      </c>
      <c r="G10" s="128"/>
      <c r="H10" s="126"/>
    </row>
    <row r="11" spans="2:8" ht="15.75" x14ac:dyDescent="0.25">
      <c r="B11" s="285"/>
      <c r="C11" s="127" t="s">
        <v>131</v>
      </c>
      <c r="D11" s="122">
        <v>0</v>
      </c>
      <c r="E11" s="123">
        <v>0</v>
      </c>
      <c r="F11" s="124">
        <f t="shared" si="0"/>
        <v>0</v>
      </c>
      <c r="G11" s="128"/>
      <c r="H11" s="126"/>
    </row>
    <row r="12" spans="2:8" ht="15.75" x14ac:dyDescent="0.25">
      <c r="B12" s="285"/>
      <c r="C12" s="127"/>
      <c r="D12" s="122"/>
      <c r="E12" s="123">
        <v>0</v>
      </c>
      <c r="F12" s="124">
        <f t="shared" si="0"/>
        <v>0</v>
      </c>
      <c r="G12" s="128"/>
      <c r="H12" s="126"/>
    </row>
    <row r="13" spans="2:8" ht="15.75" x14ac:dyDescent="0.25">
      <c r="B13" s="285"/>
      <c r="C13" s="127"/>
      <c r="D13" s="122"/>
      <c r="E13" s="123">
        <v>0</v>
      </c>
      <c r="F13" s="124">
        <f t="shared" si="0"/>
        <v>0</v>
      </c>
      <c r="G13" s="128"/>
      <c r="H13" s="126"/>
    </row>
    <row r="14" spans="2:8" ht="15.75" x14ac:dyDescent="0.25">
      <c r="B14" s="285"/>
      <c r="C14" s="127"/>
      <c r="D14" s="122"/>
      <c r="E14" s="123">
        <v>0</v>
      </c>
      <c r="F14" s="124">
        <f t="shared" si="0"/>
        <v>0</v>
      </c>
      <c r="G14" s="128"/>
      <c r="H14" s="126"/>
    </row>
    <row r="15" spans="2:8" ht="15.75" x14ac:dyDescent="0.25">
      <c r="B15" s="285"/>
      <c r="C15" s="127"/>
      <c r="D15" s="122"/>
      <c r="E15" s="123">
        <v>0</v>
      </c>
      <c r="F15" s="124">
        <f t="shared" si="0"/>
        <v>0</v>
      </c>
      <c r="G15" s="128"/>
      <c r="H15" s="126"/>
    </row>
    <row r="16" spans="2:8" ht="15.75" x14ac:dyDescent="0.25">
      <c r="B16" s="285"/>
      <c r="C16" s="127"/>
      <c r="D16" s="122"/>
      <c r="E16" s="123">
        <v>0</v>
      </c>
      <c r="F16" s="124">
        <f t="shared" si="0"/>
        <v>0</v>
      </c>
      <c r="G16" s="128"/>
      <c r="H16" s="126"/>
    </row>
    <row r="17" spans="2:8" ht="16.5" thickBot="1" x14ac:dyDescent="0.3">
      <c r="B17" s="285"/>
      <c r="C17" s="129" t="s">
        <v>132</v>
      </c>
      <c r="D17" s="130"/>
      <c r="E17" s="131">
        <v>0</v>
      </c>
      <c r="F17" s="132">
        <f>E17</f>
        <v>0</v>
      </c>
      <c r="G17" s="133"/>
      <c r="H17" s="107"/>
    </row>
    <row r="18" spans="2:8" ht="19.5" thickBot="1" x14ac:dyDescent="0.3">
      <c r="B18" s="275"/>
      <c r="C18" s="134" t="s">
        <v>133</v>
      </c>
      <c r="D18" s="135">
        <f>SUM(D9:D16)</f>
        <v>0</v>
      </c>
      <c r="E18" s="136" t="e">
        <f>F18*(1/$F$6)</f>
        <v>#DIV/0!</v>
      </c>
      <c r="F18" s="137">
        <f>SUM(F9:F16)+(F17*(SUM(F13:F16)))</f>
        <v>0</v>
      </c>
      <c r="G18" s="138" t="e">
        <f>F18/$F$41</f>
        <v>#DIV/0!</v>
      </c>
      <c r="H18" s="139"/>
    </row>
    <row r="19" spans="2:8" ht="15.6" customHeight="1" x14ac:dyDescent="0.25">
      <c r="B19" s="273" t="s">
        <v>134</v>
      </c>
      <c r="C19" s="140"/>
      <c r="D19" s="122"/>
      <c r="E19" s="123">
        <v>0</v>
      </c>
      <c r="F19" s="124">
        <f>(E19*D19)</f>
        <v>0</v>
      </c>
      <c r="G19" s="141"/>
      <c r="H19" s="107"/>
    </row>
    <row r="20" spans="2:8" ht="15.75" x14ac:dyDescent="0.25">
      <c r="B20" s="274"/>
      <c r="C20" s="140"/>
      <c r="D20" s="122"/>
      <c r="E20" s="123">
        <v>0</v>
      </c>
      <c r="F20" s="124">
        <f t="shared" ref="F20:F24" si="1">(E20*D20)</f>
        <v>0</v>
      </c>
      <c r="G20" s="128"/>
      <c r="H20" s="107"/>
    </row>
    <row r="21" spans="2:8" ht="15.75" x14ac:dyDescent="0.25">
      <c r="B21" s="274"/>
      <c r="C21" s="140"/>
      <c r="D21" s="122"/>
      <c r="E21" s="123">
        <v>0</v>
      </c>
      <c r="F21" s="124">
        <f t="shared" si="1"/>
        <v>0</v>
      </c>
      <c r="G21" s="142"/>
      <c r="H21" s="126"/>
    </row>
    <row r="22" spans="2:8" ht="15.75" x14ac:dyDescent="0.25">
      <c r="B22" s="274"/>
      <c r="C22" s="140"/>
      <c r="D22" s="122"/>
      <c r="E22" s="123">
        <v>0</v>
      </c>
      <c r="F22" s="124">
        <f t="shared" si="1"/>
        <v>0</v>
      </c>
      <c r="G22" s="128"/>
      <c r="H22" s="126"/>
    </row>
    <row r="23" spans="2:8" ht="15.75" x14ac:dyDescent="0.25">
      <c r="B23" s="274"/>
      <c r="C23" s="140"/>
      <c r="D23" s="122"/>
      <c r="E23" s="123">
        <v>0</v>
      </c>
      <c r="F23" s="124">
        <f t="shared" si="1"/>
        <v>0</v>
      </c>
      <c r="G23" s="128"/>
      <c r="H23" s="126"/>
    </row>
    <row r="24" spans="2:8" ht="16.5" thickBot="1" x14ac:dyDescent="0.3">
      <c r="B24" s="274"/>
      <c r="C24" s="140"/>
      <c r="D24" s="122"/>
      <c r="E24" s="123">
        <v>0</v>
      </c>
      <c r="F24" s="124">
        <f t="shared" si="1"/>
        <v>0</v>
      </c>
      <c r="G24" s="128"/>
      <c r="H24" s="126"/>
    </row>
    <row r="25" spans="2:8" ht="19.5" thickBot="1" x14ac:dyDescent="0.3">
      <c r="B25" s="275"/>
      <c r="C25" s="143" t="s">
        <v>135</v>
      </c>
      <c r="D25" s="135"/>
      <c r="E25" s="136" t="e">
        <f>F25*(1/$F$6)</f>
        <v>#DIV/0!</v>
      </c>
      <c r="F25" s="137">
        <f>SUM(F19:F24)</f>
        <v>0</v>
      </c>
      <c r="G25" s="138" t="e">
        <f>F25/$F$41</f>
        <v>#DIV/0!</v>
      </c>
      <c r="H25" s="139"/>
    </row>
    <row r="26" spans="2:8" ht="15.75" x14ac:dyDescent="0.25">
      <c r="B26" s="273" t="s">
        <v>136</v>
      </c>
      <c r="C26" s="140" t="s">
        <v>137</v>
      </c>
      <c r="D26" s="144"/>
      <c r="E26" s="123">
        <v>0</v>
      </c>
      <c r="F26" s="124">
        <f>E26*$F$6</f>
        <v>0</v>
      </c>
      <c r="G26" s="141"/>
      <c r="H26" s="107"/>
    </row>
    <row r="27" spans="2:8" ht="15.75" x14ac:dyDescent="0.25">
      <c r="B27" s="274"/>
      <c r="C27" s="140" t="s">
        <v>138</v>
      </c>
      <c r="D27" s="145"/>
      <c r="E27" s="123">
        <v>0</v>
      </c>
      <c r="F27" s="124">
        <f>E27*$F$6</f>
        <v>0</v>
      </c>
      <c r="G27" s="142"/>
      <c r="H27" s="126"/>
    </row>
    <row r="28" spans="2:8" ht="15.75" x14ac:dyDescent="0.25">
      <c r="B28" s="274"/>
      <c r="C28" s="140"/>
      <c r="D28" s="145"/>
      <c r="E28" s="123">
        <v>0</v>
      </c>
      <c r="F28" s="124">
        <f>E28*$F$6</f>
        <v>0</v>
      </c>
      <c r="G28" s="128"/>
      <c r="H28" s="126"/>
    </row>
    <row r="29" spans="2:8" ht="15.75" x14ac:dyDescent="0.25">
      <c r="B29" s="274"/>
      <c r="C29" s="140"/>
      <c r="D29" s="145"/>
      <c r="E29" s="123">
        <v>0</v>
      </c>
      <c r="F29" s="124">
        <f>E29*$F$6</f>
        <v>0</v>
      </c>
      <c r="G29" s="128"/>
      <c r="H29" s="126"/>
    </row>
    <row r="30" spans="2:8" ht="16.5" thickBot="1" x14ac:dyDescent="0.3">
      <c r="B30" s="274"/>
      <c r="C30" s="140"/>
      <c r="D30" s="145"/>
      <c r="E30" s="123">
        <v>0</v>
      </c>
      <c r="F30" s="124">
        <f>E30*$F$6</f>
        <v>0</v>
      </c>
      <c r="G30" s="133"/>
      <c r="H30" s="126"/>
    </row>
    <row r="31" spans="2:8" ht="19.5" thickBot="1" x14ac:dyDescent="0.3">
      <c r="B31" s="275"/>
      <c r="C31" s="143" t="s">
        <v>133</v>
      </c>
      <c r="D31" s="146"/>
      <c r="E31" s="136">
        <f>SUM(E26:E30)</f>
        <v>0</v>
      </c>
      <c r="F31" s="137">
        <f>SUM(F26:F30)</f>
        <v>0</v>
      </c>
      <c r="G31" s="138" t="e">
        <f>F31/$F$41</f>
        <v>#DIV/0!</v>
      </c>
      <c r="H31" s="139"/>
    </row>
    <row r="32" spans="2:8" ht="15.75" x14ac:dyDescent="0.25">
      <c r="B32" s="274" t="s">
        <v>139</v>
      </c>
      <c r="C32" s="140"/>
      <c r="D32" s="144"/>
      <c r="E32" s="123">
        <v>0</v>
      </c>
      <c r="F32" s="124">
        <f>E32*$F$6</f>
        <v>0</v>
      </c>
      <c r="G32" s="141"/>
      <c r="H32" s="107"/>
    </row>
    <row r="33" spans="2:8" ht="15.75" x14ac:dyDescent="0.25">
      <c r="B33" s="274"/>
      <c r="C33" s="140"/>
      <c r="D33" s="145"/>
      <c r="E33" s="123">
        <v>0</v>
      </c>
      <c r="F33" s="124">
        <f>E33*$F$6</f>
        <v>0</v>
      </c>
      <c r="G33" s="142"/>
      <c r="H33" s="126"/>
    </row>
    <row r="34" spans="2:8" ht="15.75" x14ac:dyDescent="0.25">
      <c r="B34" s="274"/>
      <c r="C34" s="140"/>
      <c r="D34" s="145"/>
      <c r="E34" s="123">
        <v>0</v>
      </c>
      <c r="F34" s="124">
        <f>E34*$F$6</f>
        <v>0</v>
      </c>
      <c r="G34" s="128"/>
      <c r="H34" s="126"/>
    </row>
    <row r="35" spans="2:8" ht="15.75" x14ac:dyDescent="0.25">
      <c r="B35" s="274"/>
      <c r="C35" s="140"/>
      <c r="D35" s="145"/>
      <c r="E35" s="123">
        <v>0</v>
      </c>
      <c r="F35" s="124">
        <f>E35*$F$6</f>
        <v>0</v>
      </c>
      <c r="G35" s="128"/>
      <c r="H35" s="126"/>
    </row>
    <row r="36" spans="2:8" ht="16.5" thickBot="1" x14ac:dyDescent="0.3">
      <c r="B36" s="274"/>
      <c r="C36" s="140"/>
      <c r="D36" s="145"/>
      <c r="E36" s="123">
        <v>0</v>
      </c>
      <c r="F36" s="124">
        <f>E36*$F$6</f>
        <v>0</v>
      </c>
      <c r="G36" s="133"/>
      <c r="H36" s="126"/>
    </row>
    <row r="37" spans="2:8" ht="19.5" thickBot="1" x14ac:dyDescent="0.3">
      <c r="B37" s="275"/>
      <c r="C37" s="143" t="s">
        <v>135</v>
      </c>
      <c r="D37" s="146"/>
      <c r="E37" s="136">
        <f>SUM(E32:E36)</f>
        <v>0</v>
      </c>
      <c r="F37" s="137">
        <f>SUM(F32:F36)</f>
        <v>0</v>
      </c>
      <c r="G37" s="138" t="e">
        <f>F37/$F$41</f>
        <v>#DIV/0!</v>
      </c>
      <c r="H37" s="139"/>
    </row>
    <row r="38" spans="2:8" ht="16.5" thickBot="1" x14ac:dyDescent="0.3">
      <c r="B38" s="104"/>
      <c r="C38" s="147"/>
      <c r="D38" s="147"/>
      <c r="E38" s="147"/>
      <c r="F38" s="148"/>
      <c r="G38" s="149"/>
      <c r="H38" s="107"/>
    </row>
    <row r="39" spans="2:8" ht="19.5" thickBot="1" x14ac:dyDescent="0.3">
      <c r="B39" s="150"/>
      <c r="C39" s="151" t="s">
        <v>140</v>
      </c>
      <c r="D39" s="152"/>
      <c r="E39" s="153">
        <v>0</v>
      </c>
      <c r="F39" s="137">
        <f>(F37+F31+F25+F18)*E39</f>
        <v>0</v>
      </c>
      <c r="G39" s="138" t="e">
        <f>F39/$F$41</f>
        <v>#DIV/0!</v>
      </c>
      <c r="H39" s="154"/>
    </row>
    <row r="40" spans="2:8" ht="16.5" thickBot="1" x14ac:dyDescent="0.3">
      <c r="B40" s="104"/>
      <c r="C40" s="147"/>
      <c r="D40" s="147"/>
      <c r="E40" s="147"/>
      <c r="F40" s="148"/>
      <c r="G40" s="149"/>
      <c r="H40" s="107"/>
    </row>
    <row r="41" spans="2:8" ht="19.5" thickBot="1" x14ac:dyDescent="0.3">
      <c r="B41" s="155"/>
      <c r="C41" s="156" t="s">
        <v>141</v>
      </c>
      <c r="D41" s="146"/>
      <c r="E41" s="157" t="e">
        <f>F41*(1/F6)</f>
        <v>#DIV/0!</v>
      </c>
      <c r="F41" s="158">
        <f>F39+F37+F31+F25+F18</f>
        <v>0</v>
      </c>
      <c r="G41" s="159" t="e">
        <f>SUM(G9:G40)</f>
        <v>#DIV/0!</v>
      </c>
      <c r="H41" s="155"/>
    </row>
    <row r="42" spans="2:8" ht="15.75" x14ac:dyDescent="0.25">
      <c r="B42" s="104"/>
      <c r="C42" s="160"/>
      <c r="D42" s="110"/>
      <c r="E42" s="161"/>
      <c r="F42" s="162"/>
      <c r="G42" s="163"/>
      <c r="H42" s="107"/>
    </row>
  </sheetData>
  <mergeCells count="8">
    <mergeCell ref="B26:B31"/>
    <mergeCell ref="B32:B37"/>
    <mergeCell ref="C1:G1"/>
    <mergeCell ref="D5:G5"/>
    <mergeCell ref="C6:E6"/>
    <mergeCell ref="F6:G6"/>
    <mergeCell ref="B9:B18"/>
    <mergeCell ref="B19:B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048c403-ae9e-4c8c-9ec4-e9f6590699ba">
      <UserInfo>
        <DisplayName>Leah SEGAL</DisplayName>
        <AccountId>60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408D8D443AD4F906612FE04915E9E" ma:contentTypeVersion="5" ma:contentTypeDescription="Create a new document." ma:contentTypeScope="" ma:versionID="1fd102fcb089922913936c84831f916b">
  <xsd:schema xmlns:xsd="http://www.w3.org/2001/XMLSchema" xmlns:xs="http://www.w3.org/2001/XMLSchema" xmlns:p="http://schemas.microsoft.com/office/2006/metadata/properties" xmlns:ns2="f66082cf-a331-439f-9e67-79c24efbe642" xmlns:ns3="f048c403-ae9e-4c8c-9ec4-e9f6590699ba" targetNamespace="http://schemas.microsoft.com/office/2006/metadata/properties" ma:root="true" ma:fieldsID="720f9ab61b60c67e60d1e96d42fe0a1e" ns2:_="" ns3:_="">
    <xsd:import namespace="f66082cf-a331-439f-9e67-79c24efbe642"/>
    <xsd:import namespace="f048c403-ae9e-4c8c-9ec4-e9f6590699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082cf-a331-439f-9e67-79c24efbe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8c403-ae9e-4c8c-9ec4-e9f6590699b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BE681C-072A-4B40-8720-F708380C58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50BCEB-1425-4901-A529-03F3A5F92764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f048c403-ae9e-4c8c-9ec4-e9f6590699ba"/>
    <ds:schemaRef ds:uri="http://www.w3.org/XML/1998/namespace"/>
    <ds:schemaRef ds:uri="f66082cf-a331-439f-9e67-79c24efbe642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9616AC-C380-4E17-81A8-6CCCCF717A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082cf-a331-439f-9e67-79c24efbe642"/>
    <ds:schemaRef ds:uri="f048c403-ae9e-4c8c-9ec4-e9f659069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Fiche technique produit</vt:lpstr>
      <vt:lpstr>Fiche recette</vt:lpstr>
      <vt:lpstr>Fiche tarifaire et logistique</vt:lpstr>
      <vt:lpstr>EXEMPLE DECLARATION RECETTE</vt:lpstr>
      <vt:lpstr>Analyse Valeur</vt:lpstr>
      <vt:lpstr>'Fiche technique produit'!Zone_d_impression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Grace MOUKOURI</dc:creator>
  <cp:keywords/>
  <dc:description/>
  <cp:lastModifiedBy>Gaëlle Gobbi - Ardélice</cp:lastModifiedBy>
  <cp:revision/>
  <cp:lastPrinted>2024-03-30T06:58:17Z</cp:lastPrinted>
  <dcterms:created xsi:type="dcterms:W3CDTF">2019-01-07T12:18:29Z</dcterms:created>
  <dcterms:modified xsi:type="dcterms:W3CDTF">2024-06-28T12:29:06Z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0x010100FC1408D8D443AD4F906612FE04915E9E</vt:lpwstr>
  </property>
</Properties>
</file>