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hidePivotFieldList="1"/>
  <mc:AlternateContent xmlns:mc="http://schemas.openxmlformats.org/markup-compatibility/2006">
    <mc:Choice Requires="x15">
      <x15ac:absPath xmlns:x15ac="http://schemas.microsoft.com/office/spreadsheetml/2010/11/ac" url="D:\Work\2. Area\Project Catalogue\HR\Myonlinetraininghub\Project Folder\"/>
    </mc:Choice>
  </mc:AlternateContent>
  <xr:revisionPtr revIDLastSave="0" documentId="13_ncr:1_{255AB2CD-206F-4E90-8E8B-3CFFB73992B0}" xr6:coauthVersionLast="47" xr6:coauthVersionMax="47" xr10:uidLastSave="{00000000-0000-0000-0000-000000000000}"/>
  <bookViews>
    <workbookView xWindow="-120" yWindow="-120" windowWidth="29040" windowHeight="15720" firstSheet="7" activeTab="7" xr2:uid="{00000000-000D-0000-FFFF-FFFF00000000}"/>
  </bookViews>
  <sheets>
    <sheet name="Ethnicity" sheetId="3" state="hidden" r:id="rId1"/>
    <sheet name="Seperations" sheetId="6" state="hidden" r:id="rId2"/>
    <sheet name="Headlines" sheetId="8" state="hidden" r:id="rId3"/>
    <sheet name="TermR" sheetId="7" state="hidden" r:id="rId4"/>
    <sheet name="Region" sheetId="5" state="hidden" r:id="rId5"/>
    <sheet name="Tenure" sheetId="4" state="hidden" r:id="rId6"/>
    <sheet name="Active Employees" sheetId="2" state="hidden" r:id="rId7"/>
    <sheet name="Dashboard" sheetId="1" r:id="rId8"/>
  </sheets>
  <definedNames>
    <definedName name="Slicer_BU_Region">#N/A</definedName>
    <definedName name="Slicer_Date__Year">#N/A</definedName>
    <definedName name="Slicer_EthnicGroup">#N/A</definedName>
    <definedName name="Slicer_FP">#N/A</definedName>
    <definedName name="Slicer_Gender">#N/A</definedName>
  </definedNames>
  <calcPr calcId="191029"/>
  <pivotCaches>
    <pivotCache cacheId="303" r:id="rId9"/>
    <pivotCache cacheId="306" r:id="rId10"/>
    <pivotCache cacheId="309" r:id="rId11"/>
    <pivotCache cacheId="312" r:id="rId12"/>
    <pivotCache cacheId="315" r:id="rId13"/>
    <pivotCache cacheId="318" r:id="rId14"/>
    <pivotCache cacheId="321" r:id="rId15"/>
    <pivotCache cacheId="324" r:id="rId16"/>
    <pivotCache cacheId="327" r:id="rId17"/>
    <pivotCache cacheId="330" r:id="rId18"/>
    <pivotCache cacheId="333" r:id="rId19"/>
    <pivotCache cacheId="336" r:id="rId20"/>
  </pivotCaches>
  <extLst>
    <ext xmlns:x14="http://schemas.microsoft.com/office/spreadsheetml/2009/9/main" uri="{876F7934-8845-4945-9796-88D515C7AA90}">
      <x14:pivotCaches>
        <pivotCache cacheId="12" r:id="rId21"/>
      </x14:pivotCaches>
    </ext>
    <ext xmlns:x14="http://schemas.microsoft.com/office/spreadsheetml/2009/9/main" uri="{BBE1A952-AA13-448e-AADC-164F8A28A991}">
      <x14:slicerCaches>
        <x14:slicerCache r:id="rId22"/>
        <x14:slicerCache r:id="rId23"/>
        <x14:slicerCache r:id="rId24"/>
        <x14:slicerCache r:id="rId25"/>
        <x14:slicerCache r:id="rId2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Data_c4281bad-08c5-47af-8959-86b357a5d312" name="HR Data" connection="Query - HR Data"/>
        </x15:modelTables>
        <x15:extLst>
          <ext xmlns:x16="http://schemas.microsoft.com/office/spreadsheetml/2014/11/main" uri="{9835A34E-60A6-4A7C-AAB8-D5F71C897F49}">
            <x16:modelTimeGroupings>
              <x16:modelTimeGrouping tableName="HR 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5" i="1" l="1"/>
  <c r="G5" i="1"/>
  <c r="O5" i="1"/>
  <c r="F5" i="1"/>
  <c r="P5" i="1"/>
  <c r="P4" i="1"/>
  <c r="K5" i="1"/>
  <c r="X5" i="1"/>
  <c r="L4" i="1"/>
  <c r="H5" i="1"/>
  <c r="W5" i="1"/>
  <c r="L5" i="1"/>
  <c r="K4" i="1"/>
  <c r="O4" i="1"/>
  <c r="H2" i="1" l="1"/>
  <c r="G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70C409-1086-4B82-82D0-2401DDE566A8}" name="Query - HR Data" description="Connection to the 'HR Data' query in the workbook." type="100" refreshedVersion="8" minRefreshableVersion="5">
    <extLst>
      <ext xmlns:x15="http://schemas.microsoft.com/office/spreadsheetml/2010/11/main" uri="{DE250136-89BD-433C-8126-D09CA5730AF9}">
        <x15:connection id="757ebc30-daaa-4749-a6e0-70fe0caef843"/>
      </ext>
    </extLst>
  </connection>
  <connection id="2" xr16:uid="{42938A71-8B2B-4454-A9B1-96F497CCBD81}"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3F861783-080B-4613-A56E-4A72E869F1AB}"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21D4B69B-C0C3-49C4-9765-1010BC97AEAD}"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9B0A0D1B-D434-447D-93BC-5E444A3B7B61}"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25400644-394E-483C-9DA3-E424C9FF9CA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<sst xmlns="http://schemas.openxmlformats.org/spreadsheetml/2006/main" count="240" uniqueCount="67">
  <si>
    <t>Row Labels</t>
  </si>
  <si>
    <t>Grand Total</t>
  </si>
  <si>
    <t>2015</t>
  </si>
  <si>
    <t>Qtr1</t>
  </si>
  <si>
    <t>Qtr2</t>
  </si>
  <si>
    <t>Qtr3</t>
  </si>
  <si>
    <t>Qtr4</t>
  </si>
  <si>
    <t>2016</t>
  </si>
  <si>
    <t>2017</t>
  </si>
  <si>
    <t>2018</t>
  </si>
  <si>
    <t>ActiveEmp</t>
  </si>
  <si>
    <t>NewHire</t>
  </si>
  <si>
    <t>2015 Total</t>
  </si>
  <si>
    <t>2016 Total</t>
  </si>
  <si>
    <t>2017 Total</t>
  </si>
  <si>
    <t>2018 Total</t>
  </si>
  <si>
    <t>Group A</t>
  </si>
  <si>
    <t>Group B</t>
  </si>
  <si>
    <t>Group C</t>
  </si>
  <si>
    <t>Group D</t>
  </si>
  <si>
    <t>Group E</t>
  </si>
  <si>
    <t>Group F</t>
  </si>
  <si>
    <t>Group G</t>
  </si>
  <si>
    <t>F</t>
  </si>
  <si>
    <t>M</t>
  </si>
  <si>
    <t>Column Labels</t>
  </si>
  <si>
    <t>FT</t>
  </si>
  <si>
    <t>PT</t>
  </si>
  <si>
    <t>Average Tenure Months</t>
  </si>
  <si>
    <t>Central</t>
  </si>
  <si>
    <t>East</t>
  </si>
  <si>
    <t>Midwest</t>
  </si>
  <si>
    <t>North</t>
  </si>
  <si>
    <t>Northwest</t>
  </si>
  <si>
    <t>South</t>
  </si>
  <si>
    <t>West</t>
  </si>
  <si>
    <t>Seperations</t>
  </si>
  <si>
    <t>Bad Hires</t>
  </si>
  <si>
    <t>Involuntary</t>
  </si>
  <si>
    <t>Voluntary</t>
  </si>
  <si>
    <t>Total Emp</t>
  </si>
  <si>
    <t>Hourly</t>
  </si>
  <si>
    <t>Salary</t>
  </si>
  <si>
    <t>Full Time</t>
  </si>
  <si>
    <t>Part Time</t>
  </si>
  <si>
    <t>&lt;30</t>
  </si>
  <si>
    <t>30-49</t>
  </si>
  <si>
    <t>50+</t>
  </si>
  <si>
    <t>TO %</t>
  </si>
  <si>
    <t>Turnover</t>
  </si>
  <si>
    <t>Count of TermDate</t>
  </si>
  <si>
    <t>Jan</t>
  </si>
  <si>
    <t>Feb</t>
  </si>
  <si>
    <t>Mar</t>
  </si>
  <si>
    <t>Qtr1 Total</t>
  </si>
  <si>
    <t>Apr</t>
  </si>
  <si>
    <t>May</t>
  </si>
  <si>
    <t>Jun</t>
  </si>
  <si>
    <t>Qtr2 Total</t>
  </si>
  <si>
    <t>Jul</t>
  </si>
  <si>
    <t>Aug</t>
  </si>
  <si>
    <t>Sep</t>
  </si>
  <si>
    <t>Qtr3 Total</t>
  </si>
  <si>
    <t>Oct</t>
  </si>
  <si>
    <t>Nov</t>
  </si>
  <si>
    <t>Dec</t>
  </si>
  <si>
    <t>Qtr4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</si>
</sst>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4" x14ac:knownFonts="1">
    <font>
      <sz val="11"/>
      <color theme="1"/>
      <name val="Calibri"/>
      <family val="2"/>
      <scheme val="minor"/>
    </font>
    <font>
      <sz val="11"/>
      <color theme="1"/>
      <name val="Calibri"/>
      <family val="2"/>
      <scheme val="minor"/>
    </font>
    <font>
      <sz val="11"/>
      <color rgb="FF00B0F0"/>
      <name val="Calibri"/>
      <family val="2"/>
      <scheme val="minor"/>
    </font>
    <font>
      <sz val="14"/>
      <color rgb="FF00B0F0"/>
      <name val="Calibri"/>
      <family val="2"/>
      <scheme val="minor"/>
    </font>
    <font>
      <b/>
      <sz val="18"/>
      <color theme="8" tint="0.39997558519241921"/>
      <name val="Calibri"/>
      <family val="2"/>
      <scheme val="minor"/>
    </font>
    <font>
      <b/>
      <sz val="12"/>
      <color theme="8" tint="0.39997558519241921"/>
      <name val="Calibri"/>
      <family val="2"/>
      <scheme val="minor"/>
    </font>
    <font>
      <b/>
      <sz val="14"/>
      <color theme="8" tint="0.39997558519241921"/>
      <name val="Calibri"/>
      <family val="2"/>
      <scheme val="minor"/>
    </font>
    <font>
      <b/>
      <sz val="12"/>
      <color rgb="FFFF33CC"/>
      <name val="Calibri"/>
      <family val="2"/>
      <scheme val="minor"/>
    </font>
    <font>
      <b/>
      <sz val="12"/>
      <color rgb="FF00B0F0"/>
      <name val="Calibri"/>
      <family val="2"/>
      <scheme val="minor"/>
    </font>
    <font>
      <b/>
      <sz val="16"/>
      <color rgb="FF00B0F0"/>
      <name val="Calibri"/>
      <family val="2"/>
      <scheme val="minor"/>
    </font>
    <font>
      <b/>
      <sz val="16"/>
      <color rgb="FFFF33CC"/>
      <name val="Calibri"/>
      <family val="2"/>
      <scheme val="minor"/>
    </font>
    <font>
      <b/>
      <sz val="15"/>
      <color theme="8" tint="0.39997558519241921"/>
      <name val="Calibri"/>
      <family val="2"/>
      <scheme val="minor"/>
    </font>
    <font>
      <b/>
      <sz val="12"/>
      <color theme="0" tint="-0.499984740745262"/>
      <name val="Calibri"/>
      <family val="2"/>
      <scheme val="minor"/>
    </font>
    <font>
      <b/>
      <sz val="15"/>
      <color theme="0" tint="-0.499984740745262"/>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2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3" fontId="0" fillId="0" borderId="0" xfId="0" pivotButton="1" applyNumberFormat="1"/>
    <xf numFmtId="0" fontId="2" fillId="0" borderId="0" xfId="0" applyFont="1" applyAlignment="1">
      <alignment horizontal="center" vertical="center"/>
    </xf>
    <xf numFmtId="0" fontId="0" fillId="0" borderId="0" xfId="0" applyAlignment="1">
      <alignment horizontal="center" vertical="center"/>
    </xf>
    <xf numFmtId="0" fontId="4" fillId="0" borderId="0" xfId="0" applyFont="1" applyAlignment="1">
      <alignment vertical="center"/>
    </xf>
    <xf numFmtId="0" fontId="5" fillId="0" borderId="0" xfId="0" applyFont="1" applyAlignment="1">
      <alignment horizontal="center" vertical="center"/>
    </xf>
    <xf numFmtId="0" fontId="3" fillId="0" borderId="0" xfId="0" applyFont="1" applyAlignment="1">
      <alignment horizontal="center" vertical="center"/>
    </xf>
    <xf numFmtId="9" fontId="6" fillId="0" borderId="0" xfId="1"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10" fontId="0" fillId="0" borderId="0" xfId="0" applyNumberFormat="1"/>
    <xf numFmtId="9" fontId="7" fillId="0" borderId="0" xfId="1" applyFont="1" applyAlignment="1">
      <alignment horizontal="center" vertical="center"/>
    </xf>
    <xf numFmtId="9" fontId="8" fillId="0" borderId="0" xfId="1" applyFont="1" applyAlignment="1">
      <alignment horizontal="center" vertical="center"/>
    </xf>
    <xf numFmtId="9" fontId="9" fillId="0" borderId="0" xfId="1" applyFont="1" applyAlignment="1">
      <alignment horizontal="center" vertical="center"/>
    </xf>
    <xf numFmtId="9" fontId="10" fillId="0" borderId="0" xfId="1" applyFont="1" applyAlignment="1">
      <alignment horizontal="center" vertical="center"/>
    </xf>
    <xf numFmtId="0" fontId="11" fillId="0" borderId="0" xfId="0" applyFont="1" applyAlignment="1">
      <alignment horizontal="center" vertical="center"/>
    </xf>
    <xf numFmtId="164" fontId="0" fillId="0" borderId="0" xfId="0" applyNumberFormat="1"/>
    <xf numFmtId="9" fontId="12" fillId="0" borderId="0" xfId="1" applyFont="1" applyAlignment="1">
      <alignment horizontal="center" vertical="center"/>
    </xf>
    <xf numFmtId="0" fontId="0" fillId="0" borderId="0" xfId="0" applyAlignment="1">
      <alignment horizontal="left" indent="2"/>
    </xf>
    <xf numFmtId="0" fontId="13" fillId="0" borderId="0" xfId="0" applyFont="1" applyAlignment="1">
      <alignment horizontal="center" vertical="center"/>
    </xf>
    <xf numFmtId="0" fontId="0" fillId="0" borderId="0" xfId="0" applyNumberFormat="1"/>
  </cellXfs>
  <cellStyles count="2">
    <cellStyle name="Normal" xfId="0" builtinId="0"/>
    <cellStyle name="Percent" xfId="1" builtinId="5"/>
  </cellStyles>
  <dxfs count="60">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s>
  <tableStyles count="0" defaultTableStyle="TableStyleMedium2" defaultPivotStyle="PivotStyleLight16"/>
  <colors>
    <mruColors>
      <color rgb="FFFFCCFF"/>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pivotCacheDefinition" Target="pivotCache/pivotCacheDefinition1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microsoft.com/office/2007/relationships/slicerCache" Target="slicerCaches/slicerCache4.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openxmlformats.org/officeDocument/2006/relationships/pivotCacheDefinition" Target="pivotCache/pivotCacheDefinition12.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microsoft.com/office/2007/relationships/slicerCache" Target="slicerCaches/slicerCache3.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microsoft.com/office/2007/relationships/slicerCache" Target="slicerCaches/slicerCache2.xml"/><Relationship Id="rId28" Type="http://schemas.openxmlformats.org/officeDocument/2006/relationships/connections" Target="connections.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1.xml"/><Relationship Id="rId27" Type="http://schemas.openxmlformats.org/officeDocument/2006/relationships/theme" Target="theme/theme1.xml"/><Relationship Id="rId30" Type="http://schemas.openxmlformats.org/officeDocument/2006/relationships/sharedStrings" Target="sharedString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Dashboard.xlsx]Headlines!Age_group</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33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245614035087717E-2"/>
          <c:y val="1.8654461279246259E-2"/>
          <c:w val="0.90350877192982459"/>
          <c:h val="0.77362748233259315"/>
        </c:manualLayout>
      </c:layout>
      <c:barChart>
        <c:barDir val="col"/>
        <c:grouping val="clustered"/>
        <c:varyColors val="0"/>
        <c:ser>
          <c:idx val="0"/>
          <c:order val="0"/>
          <c:tx>
            <c:strRef>
              <c:f>Headlines!$B$21:$B$22</c:f>
              <c:strCache>
                <c:ptCount val="1"/>
                <c:pt idx="0">
                  <c:v>F</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Headlines!$A$23:$A$26</c:f>
              <c:strCache>
                <c:ptCount val="3"/>
                <c:pt idx="0">
                  <c:v>&lt;30</c:v>
                </c:pt>
                <c:pt idx="1">
                  <c:v>30-49</c:v>
                </c:pt>
                <c:pt idx="2">
                  <c:v>50+</c:v>
                </c:pt>
              </c:strCache>
            </c:strRef>
          </c:cat>
          <c:val>
            <c:numRef>
              <c:f>Headlines!$B$23:$B$26</c:f>
              <c:numCache>
                <c:formatCode>#,##0</c:formatCode>
                <c:ptCount val="3"/>
                <c:pt idx="0">
                  <c:v>174</c:v>
                </c:pt>
                <c:pt idx="1">
                  <c:v>82</c:v>
                </c:pt>
                <c:pt idx="2">
                  <c:v>44</c:v>
                </c:pt>
              </c:numCache>
            </c:numRef>
          </c:val>
          <c:extLst>
            <c:ext xmlns:c16="http://schemas.microsoft.com/office/drawing/2014/chart" uri="{C3380CC4-5D6E-409C-BE32-E72D297353CC}">
              <c16:uniqueId val="{00000000-4696-49D5-B3DD-3386C21076A6}"/>
            </c:ext>
          </c:extLst>
        </c:ser>
        <c:ser>
          <c:idx val="1"/>
          <c:order val="1"/>
          <c:tx>
            <c:strRef>
              <c:f>Headlines!$C$21:$C$22</c:f>
              <c:strCache>
                <c:ptCount val="1"/>
                <c:pt idx="0">
                  <c:v>M</c:v>
                </c:pt>
              </c:strCache>
            </c:strRef>
          </c:tx>
          <c:spPr>
            <a:solidFill>
              <a:srgbClr val="FF33C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Headlines!$A$23:$A$26</c:f>
              <c:strCache>
                <c:ptCount val="3"/>
                <c:pt idx="0">
                  <c:v>&lt;30</c:v>
                </c:pt>
                <c:pt idx="1">
                  <c:v>30-49</c:v>
                </c:pt>
                <c:pt idx="2">
                  <c:v>50+</c:v>
                </c:pt>
              </c:strCache>
            </c:strRef>
          </c:cat>
          <c:val>
            <c:numRef>
              <c:f>Headlines!$C$23:$C$26</c:f>
              <c:numCache>
                <c:formatCode>#,##0</c:formatCode>
                <c:ptCount val="3"/>
                <c:pt idx="0">
                  <c:v>168</c:v>
                </c:pt>
                <c:pt idx="1">
                  <c:v>105</c:v>
                </c:pt>
                <c:pt idx="2">
                  <c:v>84</c:v>
                </c:pt>
              </c:numCache>
            </c:numRef>
          </c:val>
          <c:extLst>
            <c:ext xmlns:c16="http://schemas.microsoft.com/office/drawing/2014/chart" uri="{C3380CC4-5D6E-409C-BE32-E72D297353CC}">
              <c16:uniqueId val="{00000001-4696-49D5-B3DD-3386C21076A6}"/>
            </c:ext>
          </c:extLst>
        </c:ser>
        <c:dLbls>
          <c:dLblPos val="inEnd"/>
          <c:showLegendKey val="0"/>
          <c:showVal val="1"/>
          <c:showCatName val="0"/>
          <c:showSerName val="0"/>
          <c:showPercent val="0"/>
          <c:showBubbleSize val="0"/>
        </c:dLbls>
        <c:gapWidth val="50"/>
        <c:axId val="1794362751"/>
        <c:axId val="1794356511"/>
      </c:barChart>
      <c:catAx>
        <c:axId val="17943627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356511"/>
        <c:crosses val="autoZero"/>
        <c:auto val="1"/>
        <c:lblAlgn val="ctr"/>
        <c:lblOffset val="100"/>
        <c:noMultiLvlLbl val="0"/>
      </c:catAx>
      <c:valAx>
        <c:axId val="1794356511"/>
        <c:scaling>
          <c:orientation val="minMax"/>
        </c:scaling>
        <c:delete val="1"/>
        <c:axPos val="l"/>
        <c:numFmt formatCode="#,##0" sourceLinked="1"/>
        <c:majorTickMark val="out"/>
        <c:minorTickMark val="none"/>
        <c:tickLblPos val="nextTo"/>
        <c:crossAx val="1794362751"/>
        <c:crosses val="autoZero"/>
        <c:crossBetween val="between"/>
      </c:valAx>
      <c:spPr>
        <a:noFill/>
        <a:ln>
          <a:noFill/>
        </a:ln>
        <a:effectLst/>
      </c:spPr>
    </c:plotArea>
    <c:legend>
      <c:legendPos val="t"/>
      <c:layout>
        <c:manualLayout>
          <c:xMode val="edge"/>
          <c:yMode val="edge"/>
          <c:x val="0.7570388537498387"/>
          <c:y val="7.5880758807588072E-2"/>
          <c:w val="0.20723376791015877"/>
          <c:h val="0.18292810959605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Dashboard.xlsx]Active Employees!active_emp</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Active Employee</a:t>
            </a:r>
          </a:p>
        </c:rich>
      </c:tx>
      <c:layout>
        <c:manualLayout>
          <c:xMode val="edge"/>
          <c:yMode val="edge"/>
          <c:x val="1.9368596572487247E-2"/>
          <c:y val="6.26287679133070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'Active Employees'!$B$3</c:f>
              <c:strCache>
                <c:ptCount val="1"/>
                <c:pt idx="0">
                  <c:v>ActiveEmp</c:v>
                </c:pt>
              </c:strCache>
            </c:strRef>
          </c:tx>
          <c:spPr>
            <a:solidFill>
              <a:schemeClr val="accent1"/>
            </a:solidFill>
            <a:ln>
              <a:noFill/>
            </a:ln>
            <a:effectLst/>
          </c:spPr>
          <c:invertIfNegative val="0"/>
          <c:cat>
            <c:multiLvlStrRef>
              <c:f>'Active Employees'!$A$4:$A$91</c:f>
              <c:multiLvlStrCache>
                <c:ptCount val="47"/>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 Employees'!$B$4:$B$91</c:f>
              <c:numCache>
                <c:formatCode>#,##0</c:formatCode>
                <c:ptCount val="47"/>
                <c:pt idx="0">
                  <c:v>228</c:v>
                </c:pt>
                <c:pt idx="1">
                  <c:v>229</c:v>
                </c:pt>
                <c:pt idx="2">
                  <c:v>229</c:v>
                </c:pt>
                <c:pt idx="3">
                  <c:v>233</c:v>
                </c:pt>
                <c:pt idx="4">
                  <c:v>242</c:v>
                </c:pt>
                <c:pt idx="5">
                  <c:v>251</c:v>
                </c:pt>
                <c:pt idx="6">
                  <c:v>258</c:v>
                </c:pt>
                <c:pt idx="7">
                  <c:v>269</c:v>
                </c:pt>
                <c:pt idx="8">
                  <c:v>275</c:v>
                </c:pt>
                <c:pt idx="9">
                  <c:v>289</c:v>
                </c:pt>
                <c:pt idx="10">
                  <c:v>291</c:v>
                </c:pt>
                <c:pt idx="11">
                  <c:v>300</c:v>
                </c:pt>
                <c:pt idx="12">
                  <c:v>312</c:v>
                </c:pt>
                <c:pt idx="13">
                  <c:v>322</c:v>
                </c:pt>
                <c:pt idx="14">
                  <c:v>338</c:v>
                </c:pt>
                <c:pt idx="15">
                  <c:v>343</c:v>
                </c:pt>
                <c:pt idx="16">
                  <c:v>351</c:v>
                </c:pt>
                <c:pt idx="17">
                  <c:v>361</c:v>
                </c:pt>
                <c:pt idx="18">
                  <c:v>370</c:v>
                </c:pt>
                <c:pt idx="19">
                  <c:v>386</c:v>
                </c:pt>
                <c:pt idx="20">
                  <c:v>403</c:v>
                </c:pt>
                <c:pt idx="21">
                  <c:v>426</c:v>
                </c:pt>
                <c:pt idx="22">
                  <c:v>453</c:v>
                </c:pt>
                <c:pt idx="23">
                  <c:v>467</c:v>
                </c:pt>
                <c:pt idx="24">
                  <c:v>455</c:v>
                </c:pt>
                <c:pt idx="25">
                  <c:v>454</c:v>
                </c:pt>
                <c:pt idx="26">
                  <c:v>449</c:v>
                </c:pt>
                <c:pt idx="27">
                  <c:v>448</c:v>
                </c:pt>
                <c:pt idx="28">
                  <c:v>454</c:v>
                </c:pt>
                <c:pt idx="29">
                  <c:v>458</c:v>
                </c:pt>
                <c:pt idx="30">
                  <c:v>462</c:v>
                </c:pt>
                <c:pt idx="31">
                  <c:v>488</c:v>
                </c:pt>
                <c:pt idx="32">
                  <c:v>494</c:v>
                </c:pt>
                <c:pt idx="33">
                  <c:v>504</c:v>
                </c:pt>
                <c:pt idx="34">
                  <c:v>517</c:v>
                </c:pt>
                <c:pt idx="35">
                  <c:v>505</c:v>
                </c:pt>
                <c:pt idx="36">
                  <c:v>506</c:v>
                </c:pt>
                <c:pt idx="37">
                  <c:v>505</c:v>
                </c:pt>
                <c:pt idx="38">
                  <c:v>525</c:v>
                </c:pt>
                <c:pt idx="39">
                  <c:v>537</c:v>
                </c:pt>
                <c:pt idx="40">
                  <c:v>571</c:v>
                </c:pt>
                <c:pt idx="41">
                  <c:v>633</c:v>
                </c:pt>
                <c:pt idx="42">
                  <c:v>635</c:v>
                </c:pt>
                <c:pt idx="43">
                  <c:v>634</c:v>
                </c:pt>
                <c:pt idx="44">
                  <c:v>648</c:v>
                </c:pt>
                <c:pt idx="45">
                  <c:v>658</c:v>
                </c:pt>
                <c:pt idx="46">
                  <c:v>657</c:v>
                </c:pt>
              </c:numCache>
            </c:numRef>
          </c:val>
          <c:extLst>
            <c:ext xmlns:c16="http://schemas.microsoft.com/office/drawing/2014/chart" uri="{C3380CC4-5D6E-409C-BE32-E72D297353CC}">
              <c16:uniqueId val="{00000000-737D-4F92-861A-D00C5794D349}"/>
            </c:ext>
          </c:extLst>
        </c:ser>
        <c:ser>
          <c:idx val="1"/>
          <c:order val="1"/>
          <c:tx>
            <c:strRef>
              <c:f>'Active Employees'!$C$3</c:f>
              <c:strCache>
                <c:ptCount val="1"/>
                <c:pt idx="0">
                  <c:v>NewHire</c:v>
                </c:pt>
              </c:strCache>
            </c:strRef>
          </c:tx>
          <c:spPr>
            <a:solidFill>
              <a:schemeClr val="accent2"/>
            </a:solidFill>
            <a:ln>
              <a:noFill/>
            </a:ln>
            <a:effectLst/>
          </c:spPr>
          <c:invertIfNegative val="0"/>
          <c:cat>
            <c:multiLvlStrRef>
              <c:f>'Active Employees'!$A$4:$A$91</c:f>
              <c:multiLvlStrCache>
                <c:ptCount val="47"/>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 Employees'!$C$4:$C$91</c:f>
              <c:numCache>
                <c:formatCode>#,##0</c:formatCode>
                <c:ptCount val="47"/>
                <c:pt idx="0">
                  <c:v>1</c:v>
                </c:pt>
                <c:pt idx="1">
                  <c:v>1</c:v>
                </c:pt>
                <c:pt idx="2">
                  <c:v>1</c:v>
                </c:pt>
                <c:pt idx="3">
                  <c:v>4</c:v>
                </c:pt>
                <c:pt idx="4">
                  <c:v>8</c:v>
                </c:pt>
                <c:pt idx="5">
                  <c:v>9</c:v>
                </c:pt>
                <c:pt idx="6">
                  <c:v>7</c:v>
                </c:pt>
                <c:pt idx="7">
                  <c:v>11</c:v>
                </c:pt>
                <c:pt idx="8">
                  <c:v>6</c:v>
                </c:pt>
                <c:pt idx="9">
                  <c:v>14</c:v>
                </c:pt>
                <c:pt idx="10">
                  <c:v>9</c:v>
                </c:pt>
                <c:pt idx="11">
                  <c:v>7</c:v>
                </c:pt>
                <c:pt idx="12">
                  <c:v>10</c:v>
                </c:pt>
                <c:pt idx="13">
                  <c:v>9</c:v>
                </c:pt>
                <c:pt idx="14">
                  <c:v>18</c:v>
                </c:pt>
                <c:pt idx="15">
                  <c:v>8</c:v>
                </c:pt>
                <c:pt idx="16">
                  <c:v>7</c:v>
                </c:pt>
                <c:pt idx="17">
                  <c:v>7</c:v>
                </c:pt>
                <c:pt idx="18">
                  <c:v>8</c:v>
                </c:pt>
                <c:pt idx="19">
                  <c:v>18</c:v>
                </c:pt>
                <c:pt idx="20">
                  <c:v>21</c:v>
                </c:pt>
                <c:pt idx="21">
                  <c:v>24</c:v>
                </c:pt>
                <c:pt idx="22">
                  <c:v>33</c:v>
                </c:pt>
                <c:pt idx="23">
                  <c:v>17</c:v>
                </c:pt>
                <c:pt idx="24">
                  <c:v>18</c:v>
                </c:pt>
                <c:pt idx="25">
                  <c:v>27</c:v>
                </c:pt>
                <c:pt idx="26">
                  <c:v>21</c:v>
                </c:pt>
                <c:pt idx="27">
                  <c:v>31</c:v>
                </c:pt>
                <c:pt idx="28">
                  <c:v>47</c:v>
                </c:pt>
                <c:pt idx="29">
                  <c:v>36</c:v>
                </c:pt>
                <c:pt idx="30">
                  <c:v>53</c:v>
                </c:pt>
                <c:pt idx="31">
                  <c:v>76</c:v>
                </c:pt>
                <c:pt idx="32">
                  <c:v>47</c:v>
                </c:pt>
                <c:pt idx="33">
                  <c:v>65</c:v>
                </c:pt>
                <c:pt idx="34">
                  <c:v>55</c:v>
                </c:pt>
                <c:pt idx="35">
                  <c:v>10</c:v>
                </c:pt>
                <c:pt idx="36">
                  <c:v>39</c:v>
                </c:pt>
                <c:pt idx="37">
                  <c:v>34</c:v>
                </c:pt>
                <c:pt idx="38">
                  <c:v>54</c:v>
                </c:pt>
                <c:pt idx="39">
                  <c:v>72</c:v>
                </c:pt>
                <c:pt idx="40">
                  <c:v>108</c:v>
                </c:pt>
                <c:pt idx="41">
                  <c:v>118</c:v>
                </c:pt>
                <c:pt idx="42">
                  <c:v>102</c:v>
                </c:pt>
                <c:pt idx="43">
                  <c:v>96</c:v>
                </c:pt>
                <c:pt idx="44">
                  <c:v>80</c:v>
                </c:pt>
                <c:pt idx="45">
                  <c:v>102</c:v>
                </c:pt>
                <c:pt idx="46">
                  <c:v>45</c:v>
                </c:pt>
              </c:numCache>
            </c:numRef>
          </c:val>
          <c:extLst>
            <c:ext xmlns:c16="http://schemas.microsoft.com/office/drawing/2014/chart" uri="{C3380CC4-5D6E-409C-BE32-E72D297353CC}">
              <c16:uniqueId val="{00000001-737D-4F92-861A-D00C5794D349}"/>
            </c:ext>
          </c:extLst>
        </c:ser>
        <c:dLbls>
          <c:showLegendKey val="0"/>
          <c:showVal val="0"/>
          <c:showCatName val="0"/>
          <c:showSerName val="0"/>
          <c:showPercent val="0"/>
          <c:showBubbleSize val="0"/>
        </c:dLbls>
        <c:gapWidth val="50"/>
        <c:overlap val="100"/>
        <c:axId val="1883972752"/>
        <c:axId val="1883973232"/>
      </c:barChart>
      <c:catAx>
        <c:axId val="18839727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973232"/>
        <c:crosses val="autoZero"/>
        <c:auto val="1"/>
        <c:lblAlgn val="ctr"/>
        <c:lblOffset val="100"/>
        <c:noMultiLvlLbl val="0"/>
      </c:catAx>
      <c:valAx>
        <c:axId val="1883973232"/>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972752"/>
        <c:crosses val="autoZero"/>
        <c:crossBetween val="between"/>
      </c:valAx>
      <c:spPr>
        <a:noFill/>
        <a:ln>
          <a:noFill/>
        </a:ln>
        <a:effectLst/>
      </c:spPr>
    </c:plotArea>
    <c:legend>
      <c:legendPos val="t"/>
      <c:layout>
        <c:manualLayout>
          <c:xMode val="edge"/>
          <c:yMode val="edge"/>
          <c:x val="0.79106499922803764"/>
          <c:y val="4.6444175784131396E-2"/>
          <c:w val="0.17081105450054038"/>
          <c:h val="5.562462398082257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Dashboard.xlsx]Ethnicity!ethnicity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 Employees by Ethnic Group</a:t>
            </a:r>
          </a:p>
        </c:rich>
      </c:tx>
      <c:layout>
        <c:manualLayout>
          <c:xMode val="edge"/>
          <c:yMode val="edge"/>
          <c:x val="2.6159667541557307E-2"/>
          <c:y val="6.01851851851851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Ethnicity!$B$3:$B$4</c:f>
              <c:strCache>
                <c:ptCount val="1"/>
                <c:pt idx="0">
                  <c:v>FT</c:v>
                </c:pt>
              </c:strCache>
            </c:strRef>
          </c:tx>
          <c:spPr>
            <a:solidFill>
              <a:schemeClr val="accent1"/>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Ethnicity!$B$5:$B$26</c:f>
              <c:numCache>
                <c:formatCode>#,##0</c:formatCode>
                <c:ptCount val="14"/>
                <c:pt idx="0">
                  <c:v>21</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272D-4C16-BC0E-FE0C2A1D1566}"/>
            </c:ext>
          </c:extLst>
        </c:ser>
        <c:ser>
          <c:idx val="1"/>
          <c:order val="1"/>
          <c:tx>
            <c:strRef>
              <c:f>Ethnicity!$C$3:$C$4</c:f>
              <c:strCache>
                <c:ptCount val="1"/>
                <c:pt idx="0">
                  <c:v>PT</c:v>
                </c:pt>
              </c:strCache>
            </c:strRef>
          </c:tx>
          <c:spPr>
            <a:solidFill>
              <a:schemeClr val="accent2"/>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Ethnicity!$C$5:$C$26</c:f>
              <c:numCache>
                <c:formatCode>#,##0</c:formatCode>
                <c:ptCount val="14"/>
                <c:pt idx="0">
                  <c:v>25</c:v>
                </c:pt>
                <c:pt idx="1">
                  <c:v>35</c:v>
                </c:pt>
                <c:pt idx="2">
                  <c:v>17</c:v>
                </c:pt>
                <c:pt idx="3">
                  <c:v>35</c:v>
                </c:pt>
                <c:pt idx="4">
                  <c:v>17</c:v>
                </c:pt>
                <c:pt idx="5">
                  <c:v>51</c:v>
                </c:pt>
                <c:pt idx="6">
                  <c:v>24</c:v>
                </c:pt>
                <c:pt idx="7">
                  <c:v>36</c:v>
                </c:pt>
                <c:pt idx="8">
                  <c:v>23</c:v>
                </c:pt>
                <c:pt idx="9">
                  <c:v>31</c:v>
                </c:pt>
                <c:pt idx="10">
                  <c:v>24</c:v>
                </c:pt>
                <c:pt idx="11">
                  <c:v>40</c:v>
                </c:pt>
                <c:pt idx="12">
                  <c:v>20</c:v>
                </c:pt>
                <c:pt idx="13">
                  <c:v>31</c:v>
                </c:pt>
              </c:numCache>
            </c:numRef>
          </c:val>
          <c:extLst>
            <c:ext xmlns:c16="http://schemas.microsoft.com/office/drawing/2014/chart" uri="{C3380CC4-5D6E-409C-BE32-E72D297353CC}">
              <c16:uniqueId val="{00000001-F730-4E55-BAD2-6D5BCEE240D7}"/>
            </c:ext>
          </c:extLst>
        </c:ser>
        <c:dLbls>
          <c:showLegendKey val="0"/>
          <c:showVal val="0"/>
          <c:showCatName val="0"/>
          <c:showSerName val="0"/>
          <c:showPercent val="0"/>
          <c:showBubbleSize val="0"/>
        </c:dLbls>
        <c:gapWidth val="219"/>
        <c:overlap val="-27"/>
        <c:axId val="1689311024"/>
        <c:axId val="1689312944"/>
      </c:barChart>
      <c:catAx>
        <c:axId val="168931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312944"/>
        <c:crosses val="autoZero"/>
        <c:auto val="1"/>
        <c:lblAlgn val="ctr"/>
        <c:lblOffset val="100"/>
        <c:noMultiLvlLbl val="0"/>
      </c:catAx>
      <c:valAx>
        <c:axId val="168931294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311024"/>
        <c:crosses val="autoZero"/>
        <c:crossBetween val="between"/>
      </c:valAx>
      <c:spPr>
        <a:noFill/>
        <a:ln>
          <a:noFill/>
        </a:ln>
        <a:effectLst/>
      </c:spPr>
    </c:plotArea>
    <c:legend>
      <c:legendPos val="t"/>
      <c:layout>
        <c:manualLayout>
          <c:xMode val="edge"/>
          <c:yMode val="edge"/>
          <c:x val="0.83876662292213477"/>
          <c:y val="5.5972222222222222E-2"/>
          <c:w val="0.10571371124196668"/>
          <c:h val="8.214814678527732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Dashboard.xlsx]Seperations!Seperations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Seperation</a:t>
            </a:r>
          </a:p>
        </c:rich>
      </c:tx>
      <c:layout>
        <c:manualLayout>
          <c:xMode val="edge"/>
          <c:yMode val="edge"/>
          <c:x val="2.5645669291338574E-2"/>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2.7777777777777779E-3"/>
              <c:y val="3.91721347331583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5.5555555555555558E-3"/>
              <c:y val="-2.31481481481483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5.5555555555555558E-3"/>
              <c:y val="-2.31481481481483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dLbl>
          <c:idx val="0"/>
          <c:layout>
            <c:manualLayout>
              <c:x val="-2.7777777777777779E-3"/>
              <c:y val="3.91721347331583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5.5555555555555558E-3"/>
              <c:y val="-2.31481481481483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2.7777777777777779E-3"/>
              <c:y val="3.91721347331583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4.1505176436278796E-2"/>
          <c:w val="0.90645970652942609"/>
          <c:h val="0.79236769822376851"/>
        </c:manualLayout>
      </c:layout>
      <c:barChart>
        <c:barDir val="col"/>
        <c:grouping val="clustered"/>
        <c:varyColors val="0"/>
        <c:ser>
          <c:idx val="0"/>
          <c:order val="0"/>
          <c:tx>
            <c:strRef>
              <c:f>Seperations!$B$3</c:f>
              <c:strCache>
                <c:ptCount val="1"/>
                <c:pt idx="0">
                  <c:v>Seperations</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6747-4CD1-83D6-DF4AC0D71A2F}"/>
              </c:ext>
            </c:extLst>
          </c:dPt>
          <c:dLbls>
            <c:dLbl>
              <c:idx val="0"/>
              <c:layout>
                <c:manualLayout>
                  <c:x val="-5.5555555555555558E-3"/>
                  <c:y val="-2.314814814814831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747-4CD1-83D6-DF4AC0D71A2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Seperations!$A$4:$A$8</c:f>
              <c:strCache>
                <c:ptCount val="4"/>
                <c:pt idx="0">
                  <c:v>2015</c:v>
                </c:pt>
                <c:pt idx="1">
                  <c:v>2016</c:v>
                </c:pt>
                <c:pt idx="2">
                  <c:v>2017</c:v>
                </c:pt>
                <c:pt idx="3">
                  <c:v>2018</c:v>
                </c:pt>
              </c:strCache>
            </c:strRef>
          </c:cat>
          <c:val>
            <c:numRef>
              <c:f>Seperations!$B$4:$B$8</c:f>
              <c:numCache>
                <c:formatCode>General</c:formatCode>
                <c:ptCount val="4"/>
                <c:pt idx="0">
                  <c:v>11</c:v>
                </c:pt>
                <c:pt idx="1">
                  <c:v>96</c:v>
                </c:pt>
                <c:pt idx="2">
                  <c:v>599</c:v>
                </c:pt>
                <c:pt idx="3">
                  <c:v>943</c:v>
                </c:pt>
              </c:numCache>
            </c:numRef>
          </c:val>
          <c:extLst>
            <c:ext xmlns:c16="http://schemas.microsoft.com/office/drawing/2014/chart" uri="{C3380CC4-5D6E-409C-BE32-E72D297353CC}">
              <c16:uniqueId val="{00000001-6747-4CD1-83D6-DF4AC0D71A2F}"/>
            </c:ext>
          </c:extLst>
        </c:ser>
        <c:ser>
          <c:idx val="1"/>
          <c:order val="1"/>
          <c:tx>
            <c:strRef>
              <c:f>Seperations!$C$3</c:f>
              <c:strCache>
                <c:ptCount val="1"/>
                <c:pt idx="0">
                  <c:v>Bad Hires</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2-6747-4CD1-83D6-DF4AC0D71A2F}"/>
              </c:ext>
            </c:extLst>
          </c:dPt>
          <c:dLbls>
            <c:dLbl>
              <c:idx val="0"/>
              <c:layout>
                <c:manualLayout>
                  <c:x val="-2.7777777777777779E-3"/>
                  <c:y val="3.917213473315835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747-4CD1-83D6-DF4AC0D71A2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Seperations!$A$4:$A$8</c:f>
              <c:strCache>
                <c:ptCount val="4"/>
                <c:pt idx="0">
                  <c:v>2015</c:v>
                </c:pt>
                <c:pt idx="1">
                  <c:v>2016</c:v>
                </c:pt>
                <c:pt idx="2">
                  <c:v>2017</c:v>
                </c:pt>
                <c:pt idx="3">
                  <c:v>2018</c:v>
                </c:pt>
              </c:strCache>
            </c:strRef>
          </c:cat>
          <c:val>
            <c:numRef>
              <c:f>Seperations!$C$4:$C$8</c:f>
              <c:numCache>
                <c:formatCode>General</c:formatCode>
                <c:ptCount val="4"/>
                <c:pt idx="0">
                  <c:v>11</c:v>
                </c:pt>
                <c:pt idx="1">
                  <c:v>92</c:v>
                </c:pt>
                <c:pt idx="2">
                  <c:v>400</c:v>
                </c:pt>
                <c:pt idx="3">
                  <c:v>672</c:v>
                </c:pt>
              </c:numCache>
            </c:numRef>
          </c:val>
          <c:extLst>
            <c:ext xmlns:c16="http://schemas.microsoft.com/office/drawing/2014/chart" uri="{C3380CC4-5D6E-409C-BE32-E72D297353CC}">
              <c16:uniqueId val="{00000003-6747-4CD1-83D6-DF4AC0D71A2F}"/>
            </c:ext>
          </c:extLst>
        </c:ser>
        <c:dLbls>
          <c:dLblPos val="inEnd"/>
          <c:showLegendKey val="0"/>
          <c:showVal val="1"/>
          <c:showCatName val="0"/>
          <c:showSerName val="0"/>
          <c:showPercent val="0"/>
          <c:showBubbleSize val="0"/>
        </c:dLbls>
        <c:gapWidth val="50"/>
        <c:overlap val="100"/>
        <c:axId val="52013488"/>
        <c:axId val="52013008"/>
      </c:barChart>
      <c:catAx>
        <c:axId val="5201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13008"/>
        <c:crosses val="autoZero"/>
        <c:auto val="1"/>
        <c:lblAlgn val="ctr"/>
        <c:lblOffset val="100"/>
        <c:noMultiLvlLbl val="0"/>
      </c:catAx>
      <c:valAx>
        <c:axId val="52013008"/>
        <c:scaling>
          <c:orientation val="minMax"/>
        </c:scaling>
        <c:delete val="1"/>
        <c:axPos val="l"/>
        <c:numFmt formatCode="General" sourceLinked="1"/>
        <c:majorTickMark val="none"/>
        <c:minorTickMark val="none"/>
        <c:tickLblPos val="nextTo"/>
        <c:crossAx val="52013488"/>
        <c:crosses val="autoZero"/>
        <c:crossBetween val="between"/>
      </c:valAx>
      <c:spPr>
        <a:noFill/>
        <a:ln>
          <a:noFill/>
        </a:ln>
        <a:effectLst/>
      </c:spPr>
    </c:plotArea>
    <c:legend>
      <c:legendPos val="t"/>
      <c:layout>
        <c:manualLayout>
          <c:xMode val="edge"/>
          <c:yMode val="edge"/>
          <c:x val="4.2033858418038085E-3"/>
          <c:y val="0.24617614943252031"/>
          <c:w val="0.36685094691032472"/>
          <c:h val="0.118111095435026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Dashboard.xlsx]TermR!TermR</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Termination</a:t>
            </a:r>
          </a:p>
        </c:rich>
      </c:tx>
      <c:layout>
        <c:manualLayout>
          <c:xMode val="edge"/>
          <c:yMode val="edge"/>
          <c:x val="2.5645669291338574E-2"/>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layout>
            <c:manualLayout>
              <c:x val="-2.7777777777777779E-3"/>
              <c:y val="3.91721347331583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5.5555555555555558E-3"/>
              <c:y val="-2.31481481481483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5.5555555555555558E-3"/>
              <c:y val="-2.31481481481483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2.7777777777777779E-3"/>
              <c:y val="3.91721347331583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4.1505176436278796E-2"/>
          <c:w val="0.88962776204698546"/>
          <c:h val="0.81233595800524949"/>
        </c:manualLayout>
      </c:layout>
      <c:barChart>
        <c:barDir val="col"/>
        <c:grouping val="clustered"/>
        <c:varyColors val="0"/>
        <c:ser>
          <c:idx val="0"/>
          <c:order val="0"/>
          <c:tx>
            <c:strRef>
              <c:f>TermR!$B$3:$B$4</c:f>
              <c:strCache>
                <c:ptCount val="1"/>
                <c:pt idx="0">
                  <c:v>Involuntary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TermR!$A$5:$A$9</c:f>
              <c:strCache>
                <c:ptCount val="4"/>
                <c:pt idx="0">
                  <c:v>2015</c:v>
                </c:pt>
                <c:pt idx="1">
                  <c:v>2016</c:v>
                </c:pt>
                <c:pt idx="2">
                  <c:v>2017</c:v>
                </c:pt>
                <c:pt idx="3">
                  <c:v>2018</c:v>
                </c:pt>
              </c:strCache>
            </c:strRef>
          </c:cat>
          <c:val>
            <c:numRef>
              <c:f>TermR!$B$5:$B$9</c:f>
              <c:numCache>
                <c:formatCode>General</c:formatCode>
                <c:ptCount val="4"/>
                <c:pt idx="0">
                  <c:v>11</c:v>
                </c:pt>
                <c:pt idx="1">
                  <c:v>73</c:v>
                </c:pt>
                <c:pt idx="2">
                  <c:v>127</c:v>
                </c:pt>
                <c:pt idx="3">
                  <c:v>225</c:v>
                </c:pt>
              </c:numCache>
            </c:numRef>
          </c:val>
          <c:extLst>
            <c:ext xmlns:c16="http://schemas.microsoft.com/office/drawing/2014/chart" uri="{C3380CC4-5D6E-409C-BE32-E72D297353CC}">
              <c16:uniqueId val="{00000000-62E7-4903-956F-0652B55CC750}"/>
            </c:ext>
          </c:extLst>
        </c:ser>
        <c:ser>
          <c:idx val="1"/>
          <c:order val="1"/>
          <c:tx>
            <c:strRef>
              <c:f>TermR!$C$3:$C$4</c:f>
              <c:strCache>
                <c:ptCount val="1"/>
                <c:pt idx="0">
                  <c:v>Voluntary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TermR!$A$5:$A$9</c:f>
              <c:strCache>
                <c:ptCount val="4"/>
                <c:pt idx="0">
                  <c:v>2015</c:v>
                </c:pt>
                <c:pt idx="1">
                  <c:v>2016</c:v>
                </c:pt>
                <c:pt idx="2">
                  <c:v>2017</c:v>
                </c:pt>
                <c:pt idx="3">
                  <c:v>2018</c:v>
                </c:pt>
              </c:strCache>
            </c:strRef>
          </c:cat>
          <c:val>
            <c:numRef>
              <c:f>TermR!$C$5:$C$9</c:f>
              <c:numCache>
                <c:formatCode>General</c:formatCode>
                <c:ptCount val="4"/>
                <c:pt idx="1">
                  <c:v>23</c:v>
                </c:pt>
                <c:pt idx="2">
                  <c:v>472</c:v>
                </c:pt>
                <c:pt idx="3">
                  <c:v>718</c:v>
                </c:pt>
              </c:numCache>
            </c:numRef>
          </c:val>
          <c:extLst>
            <c:ext xmlns:c16="http://schemas.microsoft.com/office/drawing/2014/chart" uri="{C3380CC4-5D6E-409C-BE32-E72D297353CC}">
              <c16:uniqueId val="{00000004-308B-4B67-8D61-F9678A27E46D}"/>
            </c:ext>
          </c:extLst>
        </c:ser>
        <c:dLbls>
          <c:dLblPos val="inEnd"/>
          <c:showLegendKey val="0"/>
          <c:showVal val="1"/>
          <c:showCatName val="0"/>
          <c:showSerName val="0"/>
          <c:showPercent val="0"/>
          <c:showBubbleSize val="0"/>
        </c:dLbls>
        <c:gapWidth val="50"/>
        <c:axId val="52013488"/>
        <c:axId val="52013008"/>
      </c:barChart>
      <c:catAx>
        <c:axId val="5201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13008"/>
        <c:crosses val="autoZero"/>
        <c:auto val="1"/>
        <c:lblAlgn val="ctr"/>
        <c:lblOffset val="100"/>
        <c:noMultiLvlLbl val="0"/>
      </c:catAx>
      <c:valAx>
        <c:axId val="52013008"/>
        <c:scaling>
          <c:orientation val="minMax"/>
        </c:scaling>
        <c:delete val="1"/>
        <c:axPos val="l"/>
        <c:numFmt formatCode="General" sourceLinked="1"/>
        <c:majorTickMark val="none"/>
        <c:minorTickMark val="none"/>
        <c:tickLblPos val="nextTo"/>
        <c:crossAx val="52013488"/>
        <c:crosses val="autoZero"/>
        <c:crossBetween val="between"/>
      </c:valAx>
      <c:spPr>
        <a:noFill/>
        <a:ln>
          <a:noFill/>
        </a:ln>
        <a:effectLst/>
      </c:spPr>
    </c:plotArea>
    <c:legend>
      <c:legendPos val="t"/>
      <c:layout>
        <c:manualLayout>
          <c:xMode val="edge"/>
          <c:yMode val="edge"/>
          <c:x val="1.1827589992315597E-2"/>
          <c:y val="0.25547701886101448"/>
          <c:w val="0.2967709549614283"/>
          <c:h val="0.178572678415198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Dashboard.xlsx]Tenure!Tenure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 Employees by Tenure</a:t>
            </a:r>
          </a:p>
        </c:rich>
      </c:tx>
      <c:layout>
        <c:manualLayout>
          <c:xMode val="edge"/>
          <c:yMode val="edge"/>
          <c:x val="2.6159667541557307E-2"/>
          <c:y val="6.01851851851851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Tenure!$B$3:$B$4</c:f>
              <c:strCache>
                <c:ptCount val="1"/>
                <c:pt idx="0">
                  <c:v>FT</c:v>
                </c:pt>
              </c:strCache>
            </c:strRef>
          </c:tx>
          <c:spPr>
            <a:solidFill>
              <a:schemeClr val="accent1"/>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Tenure!$B$5:$B$26</c:f>
              <c:numCache>
                <c:formatCode>#,##0</c:formatCode>
                <c:ptCount val="14"/>
                <c:pt idx="0">
                  <c:v>75.813809523809525</c:v>
                </c:pt>
                <c:pt idx="1">
                  <c:v>111.63642857142858</c:v>
                </c:pt>
                <c:pt idx="2">
                  <c:v>83.064999999999998</c:v>
                </c:pt>
                <c:pt idx="3">
                  <c:v>62.764000000000003</c:v>
                </c:pt>
                <c:pt idx="4">
                  <c:v>54.173571428571428</c:v>
                </c:pt>
                <c:pt idx="5">
                  <c:v>129.64363636363635</c:v>
                </c:pt>
                <c:pt idx="6">
                  <c:v>87.446315789473687</c:v>
                </c:pt>
                <c:pt idx="7">
                  <c:v>82.696923076923071</c:v>
                </c:pt>
                <c:pt idx="8">
                  <c:v>85.20703703703704</c:v>
                </c:pt>
                <c:pt idx="9">
                  <c:v>65.261538461538464</c:v>
                </c:pt>
                <c:pt idx="10">
                  <c:v>67.322173913043486</c:v>
                </c:pt>
                <c:pt idx="11">
                  <c:v>73.398571428571429</c:v>
                </c:pt>
                <c:pt idx="12">
                  <c:v>72.84571428571428</c:v>
                </c:pt>
                <c:pt idx="13">
                  <c:v>92.846666666666664</c:v>
                </c:pt>
              </c:numCache>
            </c:numRef>
          </c:val>
          <c:extLst>
            <c:ext xmlns:c16="http://schemas.microsoft.com/office/drawing/2014/chart" uri="{C3380CC4-5D6E-409C-BE32-E72D297353CC}">
              <c16:uniqueId val="{00000000-770D-49EA-89B2-70BA53E5A187}"/>
            </c:ext>
          </c:extLst>
        </c:ser>
        <c:ser>
          <c:idx val="1"/>
          <c:order val="1"/>
          <c:tx>
            <c:strRef>
              <c:f>Tenure!$C$3:$C$4</c:f>
              <c:strCache>
                <c:ptCount val="1"/>
                <c:pt idx="0">
                  <c:v>PT</c:v>
                </c:pt>
              </c:strCache>
            </c:strRef>
          </c:tx>
          <c:spPr>
            <a:solidFill>
              <a:schemeClr val="accent2"/>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Tenure!$C$5:$C$26</c:f>
              <c:numCache>
                <c:formatCode>#,##0</c:formatCode>
                <c:ptCount val="14"/>
                <c:pt idx="0">
                  <c:v>24.816551724137931</c:v>
                </c:pt>
                <c:pt idx="1">
                  <c:v>16.048837209302327</c:v>
                </c:pt>
                <c:pt idx="2">
                  <c:v>10.776400000000001</c:v>
                </c:pt>
                <c:pt idx="3">
                  <c:v>12.453999999999999</c:v>
                </c:pt>
                <c:pt idx="4">
                  <c:v>8.5980000000000008</c:v>
                </c:pt>
                <c:pt idx="5">
                  <c:v>15.773559322033899</c:v>
                </c:pt>
                <c:pt idx="6">
                  <c:v>16.203571428571429</c:v>
                </c:pt>
                <c:pt idx="7">
                  <c:v>14.474318181818182</c:v>
                </c:pt>
                <c:pt idx="8">
                  <c:v>9.0920000000000005</c:v>
                </c:pt>
                <c:pt idx="9">
                  <c:v>25.273414634146341</c:v>
                </c:pt>
                <c:pt idx="10">
                  <c:v>11.321153846153846</c:v>
                </c:pt>
                <c:pt idx="11">
                  <c:v>17.119782608695651</c:v>
                </c:pt>
                <c:pt idx="12">
                  <c:v>6.2944000000000004</c:v>
                </c:pt>
                <c:pt idx="13">
                  <c:v>13.067250000000001</c:v>
                </c:pt>
              </c:numCache>
            </c:numRef>
          </c:val>
          <c:extLst>
            <c:ext xmlns:c16="http://schemas.microsoft.com/office/drawing/2014/chart" uri="{C3380CC4-5D6E-409C-BE32-E72D297353CC}">
              <c16:uniqueId val="{00000001-E165-4AFE-8016-E495EC5D683F}"/>
            </c:ext>
          </c:extLst>
        </c:ser>
        <c:dLbls>
          <c:showLegendKey val="0"/>
          <c:showVal val="0"/>
          <c:showCatName val="0"/>
          <c:showSerName val="0"/>
          <c:showPercent val="0"/>
          <c:showBubbleSize val="0"/>
        </c:dLbls>
        <c:gapWidth val="219"/>
        <c:overlap val="-27"/>
        <c:axId val="1689311024"/>
        <c:axId val="1689312944"/>
      </c:barChart>
      <c:catAx>
        <c:axId val="168931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312944"/>
        <c:crosses val="autoZero"/>
        <c:auto val="1"/>
        <c:lblAlgn val="ctr"/>
        <c:lblOffset val="100"/>
        <c:noMultiLvlLbl val="0"/>
      </c:catAx>
      <c:valAx>
        <c:axId val="168931294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311024"/>
        <c:crosses val="autoZero"/>
        <c:crossBetween val="between"/>
      </c:valAx>
      <c:spPr>
        <a:noFill/>
        <a:ln>
          <a:noFill/>
        </a:ln>
        <a:effectLst/>
      </c:spPr>
    </c:plotArea>
    <c:legend>
      <c:legendPos val="t"/>
      <c:layout>
        <c:manualLayout>
          <c:xMode val="edge"/>
          <c:yMode val="edge"/>
          <c:x val="0.82991707894920219"/>
          <c:y val="5.5972246371411773E-2"/>
          <c:w val="0.10560740394074129"/>
          <c:h val="7.142907136607924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Dashboard.xlsx]Region!Region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 Employee by Region</a:t>
            </a:r>
          </a:p>
        </c:rich>
      </c:tx>
      <c:layout>
        <c:manualLayout>
          <c:xMode val="edge"/>
          <c:yMode val="edge"/>
          <c:x val="4.838188976377953E-2"/>
          <c:y val="6.94444444444444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Region!$B$3:$B$4</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Region!$B$5:$B$12</c:f>
              <c:numCache>
                <c:formatCode>#,##0</c:formatCode>
                <c:ptCount val="7"/>
                <c:pt idx="0">
                  <c:v>26</c:v>
                </c:pt>
                <c:pt idx="1">
                  <c:v>86</c:v>
                </c:pt>
                <c:pt idx="2">
                  <c:v>21</c:v>
                </c:pt>
                <c:pt idx="3">
                  <c:v>34</c:v>
                </c:pt>
                <c:pt idx="4">
                  <c:v>21</c:v>
                </c:pt>
                <c:pt idx="5">
                  <c:v>33</c:v>
                </c:pt>
                <c:pt idx="6">
                  <c:v>27</c:v>
                </c:pt>
              </c:numCache>
            </c:numRef>
          </c:val>
          <c:extLst>
            <c:ext xmlns:c16="http://schemas.microsoft.com/office/drawing/2014/chart" uri="{C3380CC4-5D6E-409C-BE32-E72D297353CC}">
              <c16:uniqueId val="{00000000-90ED-40B9-9F40-5FBFD7E01828}"/>
            </c:ext>
          </c:extLst>
        </c:ser>
        <c:ser>
          <c:idx val="1"/>
          <c:order val="1"/>
          <c:tx>
            <c:strRef>
              <c:f>Region!$C$3:$C$4</c:f>
              <c:strCache>
                <c:ptCount val="1"/>
                <c:pt idx="0">
                  <c:v>PT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Region!$C$5:$C$12</c:f>
              <c:numCache>
                <c:formatCode>#,##0</c:formatCode>
                <c:ptCount val="7"/>
                <c:pt idx="0">
                  <c:v>51</c:v>
                </c:pt>
                <c:pt idx="1">
                  <c:v>27</c:v>
                </c:pt>
                <c:pt idx="2">
                  <c:v>41</c:v>
                </c:pt>
                <c:pt idx="3">
                  <c:v>94</c:v>
                </c:pt>
                <c:pt idx="4">
                  <c:v>72</c:v>
                </c:pt>
                <c:pt idx="5">
                  <c:v>81</c:v>
                </c:pt>
                <c:pt idx="6">
                  <c:v>43</c:v>
                </c:pt>
              </c:numCache>
            </c:numRef>
          </c:val>
          <c:extLst>
            <c:ext xmlns:c16="http://schemas.microsoft.com/office/drawing/2014/chart" uri="{C3380CC4-5D6E-409C-BE32-E72D297353CC}">
              <c16:uniqueId val="{00000001-7AFB-4913-A5EC-10F8A7F9B007}"/>
            </c:ext>
          </c:extLst>
        </c:ser>
        <c:dLbls>
          <c:showLegendKey val="0"/>
          <c:showVal val="0"/>
          <c:showCatName val="0"/>
          <c:showSerName val="0"/>
          <c:showPercent val="0"/>
          <c:showBubbleSize val="0"/>
        </c:dLbls>
        <c:gapWidth val="50"/>
        <c:axId val="676005680"/>
        <c:axId val="676007120"/>
      </c:barChart>
      <c:catAx>
        <c:axId val="676005680"/>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007120"/>
        <c:crosses val="autoZero"/>
        <c:auto val="1"/>
        <c:lblAlgn val="ctr"/>
        <c:lblOffset val="100"/>
        <c:noMultiLvlLbl val="0"/>
      </c:catAx>
      <c:valAx>
        <c:axId val="676007120"/>
        <c:scaling>
          <c:orientation val="minMax"/>
        </c:scaling>
        <c:delete val="1"/>
        <c:axPos val="t"/>
        <c:numFmt formatCode="#,##0" sourceLinked="1"/>
        <c:majorTickMark val="out"/>
        <c:minorTickMark val="none"/>
        <c:tickLblPos val="nextTo"/>
        <c:crossAx val="676005680"/>
        <c:crosses val="autoZero"/>
        <c:crossBetween val="between"/>
      </c:valAx>
      <c:spPr>
        <a:noFill/>
        <a:ln>
          <a:noFill/>
        </a:ln>
        <a:effectLst/>
      </c:spPr>
    </c:plotArea>
    <c:legend>
      <c:legendPos val="t"/>
      <c:layout>
        <c:manualLayout>
          <c:xMode val="edge"/>
          <c:yMode val="edge"/>
          <c:x val="0.79611964129483803"/>
          <c:y val="6.5231481481481501E-2"/>
          <c:w val="0.11247653365363228"/>
          <c:h val="8.893342877594846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2.svg"/><Relationship Id="rId18" Type="http://schemas.openxmlformats.org/officeDocument/2006/relationships/chart" Target="../charts/chart2.xml"/><Relationship Id="rId3" Type="http://schemas.openxmlformats.org/officeDocument/2006/relationships/image" Target="../media/image3.png"/><Relationship Id="rId21" Type="http://schemas.openxmlformats.org/officeDocument/2006/relationships/chart" Target="../charts/chart5.xml"/><Relationship Id="rId7" Type="http://schemas.openxmlformats.org/officeDocument/2006/relationships/image" Target="../media/image7.png"/><Relationship Id="rId12" Type="http://schemas.openxmlformats.org/officeDocument/2006/relationships/image" Target="../media/image11.png"/><Relationship Id="rId17" Type="http://schemas.openxmlformats.org/officeDocument/2006/relationships/image" Target="../media/image16.svg"/><Relationship Id="rId2" Type="http://schemas.openxmlformats.org/officeDocument/2006/relationships/image" Target="../media/image2.svg"/><Relationship Id="rId16" Type="http://schemas.openxmlformats.org/officeDocument/2006/relationships/image" Target="../media/image15.png"/><Relationship Id="rId20"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5" Type="http://schemas.openxmlformats.org/officeDocument/2006/relationships/image" Target="../media/image5.png"/><Relationship Id="rId15" Type="http://schemas.openxmlformats.org/officeDocument/2006/relationships/image" Target="../media/image14.svg"/><Relationship Id="rId23" Type="http://schemas.openxmlformats.org/officeDocument/2006/relationships/chart" Target="../charts/chart7.xml"/><Relationship Id="rId10" Type="http://schemas.openxmlformats.org/officeDocument/2006/relationships/image" Target="../media/image10.svg"/><Relationship Id="rId19" Type="http://schemas.openxmlformats.org/officeDocument/2006/relationships/chart" Target="../charts/chart3.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3.png"/><Relationship Id="rId22"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6</xdr:col>
      <xdr:colOff>35703</xdr:colOff>
      <xdr:row>1</xdr:row>
      <xdr:rowOff>290513</xdr:rowOff>
    </xdr:from>
    <xdr:to>
      <xdr:col>6</xdr:col>
      <xdr:colOff>550051</xdr:colOff>
      <xdr:row>4</xdr:row>
      <xdr:rowOff>42861</xdr:rowOff>
    </xdr:to>
    <xdr:pic>
      <xdr:nvPicPr>
        <xdr:cNvPr id="3" name="Graphic 2" descr="Man with solid fill">
          <a:extLst>
            <a:ext uri="{FF2B5EF4-FFF2-40B4-BE49-F238E27FC236}">
              <a16:creationId xmlns:a16="http://schemas.microsoft.com/office/drawing/2014/main" id="{C1B2A7F5-E19C-EAB2-2EE0-6989C1AD986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798078" y="566738"/>
          <a:ext cx="514348" cy="514348"/>
        </a:xfrm>
        <a:prstGeom prst="rect">
          <a:avLst/>
        </a:prstGeom>
      </xdr:spPr>
    </xdr:pic>
    <xdr:clientData/>
  </xdr:twoCellAnchor>
  <xdr:twoCellAnchor editAs="oneCell">
    <xdr:from>
      <xdr:col>7</xdr:col>
      <xdr:colOff>61878</xdr:colOff>
      <xdr:row>1</xdr:row>
      <xdr:rowOff>290513</xdr:rowOff>
    </xdr:from>
    <xdr:to>
      <xdr:col>7</xdr:col>
      <xdr:colOff>576226</xdr:colOff>
      <xdr:row>4</xdr:row>
      <xdr:rowOff>42861</xdr:rowOff>
    </xdr:to>
    <xdr:pic>
      <xdr:nvPicPr>
        <xdr:cNvPr id="5" name="Graphic 4" descr="Woman with solid fill">
          <a:extLst>
            <a:ext uri="{FF2B5EF4-FFF2-40B4-BE49-F238E27FC236}">
              <a16:creationId xmlns:a16="http://schemas.microsoft.com/office/drawing/2014/main" id="{E1CADB2D-FBBA-77F6-261E-B5CFF692845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4433853" y="566738"/>
          <a:ext cx="514348" cy="514348"/>
        </a:xfrm>
        <a:prstGeom prst="rect">
          <a:avLst/>
        </a:prstGeom>
      </xdr:spPr>
    </xdr:pic>
    <xdr:clientData/>
  </xdr:twoCellAnchor>
  <xdr:twoCellAnchor editAs="oneCell">
    <xdr:from>
      <xdr:col>5</xdr:col>
      <xdr:colOff>180975</xdr:colOff>
      <xdr:row>1</xdr:row>
      <xdr:rowOff>282500</xdr:rowOff>
    </xdr:from>
    <xdr:to>
      <xdr:col>5</xdr:col>
      <xdr:colOff>711350</xdr:colOff>
      <xdr:row>4</xdr:row>
      <xdr:rowOff>50875</xdr:rowOff>
    </xdr:to>
    <xdr:pic>
      <xdr:nvPicPr>
        <xdr:cNvPr id="7" name="Graphic 6" descr="Group of men with solid fill">
          <a:extLst>
            <a:ext uri="{FF2B5EF4-FFF2-40B4-BE49-F238E27FC236}">
              <a16:creationId xmlns:a16="http://schemas.microsoft.com/office/drawing/2014/main" id="{B9B3474E-8A31-5D93-F9C9-9AE985A00FBD}"/>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228975" y="558725"/>
          <a:ext cx="530375" cy="530375"/>
        </a:xfrm>
        <a:prstGeom prst="rect">
          <a:avLst/>
        </a:prstGeom>
      </xdr:spPr>
    </xdr:pic>
    <xdr:clientData/>
  </xdr:twoCellAnchor>
  <xdr:twoCellAnchor editAs="oneCell">
    <xdr:from>
      <xdr:col>12</xdr:col>
      <xdr:colOff>533400</xdr:colOff>
      <xdr:row>1</xdr:row>
      <xdr:rowOff>9525</xdr:rowOff>
    </xdr:from>
    <xdr:to>
      <xdr:col>13</xdr:col>
      <xdr:colOff>495300</xdr:colOff>
      <xdr:row>3</xdr:row>
      <xdr:rowOff>95250</xdr:rowOff>
    </xdr:to>
    <xdr:pic>
      <xdr:nvPicPr>
        <xdr:cNvPr id="9" name="Graphic 8" descr="Clock with solid fill">
          <a:extLst>
            <a:ext uri="{FF2B5EF4-FFF2-40B4-BE49-F238E27FC236}">
              <a16:creationId xmlns:a16="http://schemas.microsoft.com/office/drawing/2014/main" id="{74F403FA-6578-29B4-C389-07A400B5678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162925" y="190500"/>
          <a:ext cx="571500" cy="571500"/>
        </a:xfrm>
        <a:prstGeom prst="rect">
          <a:avLst/>
        </a:prstGeom>
      </xdr:spPr>
    </xdr:pic>
    <xdr:clientData/>
  </xdr:twoCellAnchor>
  <xdr:twoCellAnchor editAs="oneCell">
    <xdr:from>
      <xdr:col>9</xdr:col>
      <xdr:colOff>83325</xdr:colOff>
      <xdr:row>1</xdr:row>
      <xdr:rowOff>3563</xdr:rowOff>
    </xdr:from>
    <xdr:to>
      <xdr:col>10</xdr:col>
      <xdr:colOff>57150</xdr:colOff>
      <xdr:row>3</xdr:row>
      <xdr:rowOff>101213</xdr:rowOff>
    </xdr:to>
    <xdr:pic>
      <xdr:nvPicPr>
        <xdr:cNvPr id="11" name="Graphic 10" descr="Coins outline">
          <a:extLst>
            <a:ext uri="{FF2B5EF4-FFF2-40B4-BE49-F238E27FC236}">
              <a16:creationId xmlns:a16="http://schemas.microsoft.com/office/drawing/2014/main" id="{43BA0A74-0FBC-4303-F654-D808169A0333}"/>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5798325" y="184538"/>
          <a:ext cx="583425" cy="583425"/>
        </a:xfrm>
        <a:prstGeom prst="rect">
          <a:avLst/>
        </a:prstGeom>
      </xdr:spPr>
    </xdr:pic>
    <xdr:clientData/>
  </xdr:twoCellAnchor>
  <xdr:twoCellAnchor editAs="oneCell">
    <xdr:from>
      <xdr:col>10</xdr:col>
      <xdr:colOff>76200</xdr:colOff>
      <xdr:row>1</xdr:row>
      <xdr:rowOff>38101</xdr:rowOff>
    </xdr:from>
    <xdr:to>
      <xdr:col>10</xdr:col>
      <xdr:colOff>590548</xdr:colOff>
      <xdr:row>3</xdr:row>
      <xdr:rowOff>66674</xdr:rowOff>
    </xdr:to>
    <xdr:pic>
      <xdr:nvPicPr>
        <xdr:cNvPr id="12" name="Graphic 11" descr="Man with solid fill">
          <a:extLst>
            <a:ext uri="{FF2B5EF4-FFF2-40B4-BE49-F238E27FC236}">
              <a16:creationId xmlns:a16="http://schemas.microsoft.com/office/drawing/2014/main" id="{87556DDA-0E3F-4937-AF3D-3E1A3A46E0D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400800" y="219076"/>
          <a:ext cx="514348" cy="514348"/>
        </a:xfrm>
        <a:prstGeom prst="rect">
          <a:avLst/>
        </a:prstGeom>
      </xdr:spPr>
    </xdr:pic>
    <xdr:clientData/>
  </xdr:twoCellAnchor>
  <xdr:twoCellAnchor editAs="oneCell">
    <xdr:from>
      <xdr:col>11</xdr:col>
      <xdr:colOff>102375</xdr:colOff>
      <xdr:row>1</xdr:row>
      <xdr:rowOff>38101</xdr:rowOff>
    </xdr:from>
    <xdr:to>
      <xdr:col>11</xdr:col>
      <xdr:colOff>616723</xdr:colOff>
      <xdr:row>3</xdr:row>
      <xdr:rowOff>66674</xdr:rowOff>
    </xdr:to>
    <xdr:pic>
      <xdr:nvPicPr>
        <xdr:cNvPr id="13" name="Graphic 12" descr="Woman with solid fill">
          <a:extLst>
            <a:ext uri="{FF2B5EF4-FFF2-40B4-BE49-F238E27FC236}">
              <a16:creationId xmlns:a16="http://schemas.microsoft.com/office/drawing/2014/main" id="{A1279A8D-2D84-473D-AC54-05643F9D33C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036575" y="219076"/>
          <a:ext cx="514348" cy="514348"/>
        </a:xfrm>
        <a:prstGeom prst="rect">
          <a:avLst/>
        </a:prstGeom>
      </xdr:spPr>
    </xdr:pic>
    <xdr:clientData/>
  </xdr:twoCellAnchor>
  <xdr:twoCellAnchor editAs="oneCell">
    <xdr:from>
      <xdr:col>14</xdr:col>
      <xdr:colOff>9525</xdr:colOff>
      <xdr:row>1</xdr:row>
      <xdr:rowOff>38101</xdr:rowOff>
    </xdr:from>
    <xdr:to>
      <xdr:col>14</xdr:col>
      <xdr:colOff>523873</xdr:colOff>
      <xdr:row>3</xdr:row>
      <xdr:rowOff>66674</xdr:rowOff>
    </xdr:to>
    <xdr:pic>
      <xdr:nvPicPr>
        <xdr:cNvPr id="14" name="Graphic 13" descr="Man with solid fill">
          <a:extLst>
            <a:ext uri="{FF2B5EF4-FFF2-40B4-BE49-F238E27FC236}">
              <a16:creationId xmlns:a16="http://schemas.microsoft.com/office/drawing/2014/main" id="{EE879FA0-ACA2-4AFB-BDC9-E31AA0DCACD8}"/>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858250" y="219076"/>
          <a:ext cx="514348" cy="514348"/>
        </a:xfrm>
        <a:prstGeom prst="rect">
          <a:avLst/>
        </a:prstGeom>
      </xdr:spPr>
    </xdr:pic>
    <xdr:clientData/>
  </xdr:twoCellAnchor>
  <xdr:twoCellAnchor editAs="oneCell">
    <xdr:from>
      <xdr:col>15</xdr:col>
      <xdr:colOff>35700</xdr:colOff>
      <xdr:row>1</xdr:row>
      <xdr:rowOff>38101</xdr:rowOff>
    </xdr:from>
    <xdr:to>
      <xdr:col>15</xdr:col>
      <xdr:colOff>550048</xdr:colOff>
      <xdr:row>3</xdr:row>
      <xdr:rowOff>66674</xdr:rowOff>
    </xdr:to>
    <xdr:pic>
      <xdr:nvPicPr>
        <xdr:cNvPr id="15" name="Graphic 14" descr="Woman with solid fill">
          <a:extLst>
            <a:ext uri="{FF2B5EF4-FFF2-40B4-BE49-F238E27FC236}">
              <a16:creationId xmlns:a16="http://schemas.microsoft.com/office/drawing/2014/main" id="{BC4180A6-63F8-4CE0-B2BC-6F8F4959D7E8}"/>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494025" y="219076"/>
          <a:ext cx="514348" cy="514348"/>
        </a:xfrm>
        <a:prstGeom prst="rect">
          <a:avLst/>
        </a:prstGeom>
      </xdr:spPr>
    </xdr:pic>
    <xdr:clientData/>
  </xdr:twoCellAnchor>
  <xdr:twoCellAnchor>
    <xdr:from>
      <xdr:col>16</xdr:col>
      <xdr:colOff>238124</xdr:colOff>
      <xdr:row>0</xdr:row>
      <xdr:rowOff>114299</xdr:rowOff>
    </xdr:from>
    <xdr:to>
      <xdr:col>21</xdr:col>
      <xdr:colOff>238125</xdr:colOff>
      <xdr:row>5</xdr:row>
      <xdr:rowOff>4328</xdr:rowOff>
    </xdr:to>
    <xdr:graphicFrame macro="">
      <xdr:nvGraphicFramePr>
        <xdr:cNvPr id="16" name="Chart 15">
          <a:extLst>
            <a:ext uri="{FF2B5EF4-FFF2-40B4-BE49-F238E27FC236}">
              <a16:creationId xmlns:a16="http://schemas.microsoft.com/office/drawing/2014/main" id="{B3B542C3-58D1-4944-94B8-894047E698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23</xdr:col>
      <xdr:colOff>45228</xdr:colOff>
      <xdr:row>1</xdr:row>
      <xdr:rowOff>271463</xdr:rowOff>
    </xdr:from>
    <xdr:to>
      <xdr:col>23</xdr:col>
      <xdr:colOff>559576</xdr:colOff>
      <xdr:row>4</xdr:row>
      <xdr:rowOff>23811</xdr:rowOff>
    </xdr:to>
    <xdr:pic>
      <xdr:nvPicPr>
        <xdr:cNvPr id="17" name="Graphic 16" descr="Man with solid fill">
          <a:extLst>
            <a:ext uri="{FF2B5EF4-FFF2-40B4-BE49-F238E27FC236}">
              <a16:creationId xmlns:a16="http://schemas.microsoft.com/office/drawing/2014/main" id="{ABD74502-0F6C-4D37-8C10-6B5CAFFD274E}"/>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4380353" y="452438"/>
          <a:ext cx="514348" cy="514348"/>
        </a:xfrm>
        <a:prstGeom prst="rect">
          <a:avLst/>
        </a:prstGeom>
      </xdr:spPr>
    </xdr:pic>
    <xdr:clientData/>
  </xdr:twoCellAnchor>
  <xdr:twoCellAnchor editAs="oneCell">
    <xdr:from>
      <xdr:col>24</xdr:col>
      <xdr:colOff>71403</xdr:colOff>
      <xdr:row>1</xdr:row>
      <xdr:rowOff>271463</xdr:rowOff>
    </xdr:from>
    <xdr:to>
      <xdr:col>24</xdr:col>
      <xdr:colOff>585751</xdr:colOff>
      <xdr:row>4</xdr:row>
      <xdr:rowOff>23811</xdr:rowOff>
    </xdr:to>
    <xdr:pic>
      <xdr:nvPicPr>
        <xdr:cNvPr id="18" name="Graphic 17" descr="Woman with solid fill">
          <a:extLst>
            <a:ext uri="{FF2B5EF4-FFF2-40B4-BE49-F238E27FC236}">
              <a16:creationId xmlns:a16="http://schemas.microsoft.com/office/drawing/2014/main" id="{C8681CA2-646B-43B1-91BF-6F4168E14A5D}"/>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5016128" y="452438"/>
          <a:ext cx="514348" cy="514348"/>
        </a:xfrm>
        <a:prstGeom prst="rect">
          <a:avLst/>
        </a:prstGeom>
      </xdr:spPr>
    </xdr:pic>
    <xdr:clientData/>
  </xdr:twoCellAnchor>
  <xdr:twoCellAnchor editAs="oneCell">
    <xdr:from>
      <xdr:col>21</xdr:col>
      <xdr:colOff>571500</xdr:colOff>
      <xdr:row>1</xdr:row>
      <xdr:rowOff>263450</xdr:rowOff>
    </xdr:from>
    <xdr:to>
      <xdr:col>22</xdr:col>
      <xdr:colOff>492275</xdr:colOff>
      <xdr:row>4</xdr:row>
      <xdr:rowOff>31825</xdr:rowOff>
    </xdr:to>
    <xdr:pic>
      <xdr:nvPicPr>
        <xdr:cNvPr id="19" name="Graphic 18" descr="Group of men with solid fill">
          <a:extLst>
            <a:ext uri="{FF2B5EF4-FFF2-40B4-BE49-F238E27FC236}">
              <a16:creationId xmlns:a16="http://schemas.microsoft.com/office/drawing/2014/main" id="{DA0E9F0E-2EF6-4A49-BA90-71C13DBF103E}"/>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13687425" y="444425"/>
          <a:ext cx="530375" cy="530375"/>
        </a:xfrm>
        <a:prstGeom prst="rect">
          <a:avLst/>
        </a:prstGeom>
      </xdr:spPr>
    </xdr:pic>
    <xdr:clientData/>
  </xdr:twoCellAnchor>
  <xdr:twoCellAnchor>
    <xdr:from>
      <xdr:col>3</xdr:col>
      <xdr:colOff>194830</xdr:colOff>
      <xdr:row>5</xdr:row>
      <xdr:rowOff>34636</xdr:rowOff>
    </xdr:from>
    <xdr:to>
      <xdr:col>19</xdr:col>
      <xdr:colOff>187768</xdr:colOff>
      <xdr:row>22</xdr:row>
      <xdr:rowOff>0</xdr:rowOff>
    </xdr:to>
    <xdr:graphicFrame macro="">
      <xdr:nvGraphicFramePr>
        <xdr:cNvPr id="20" name="active_emp">
          <a:extLst>
            <a:ext uri="{FF2B5EF4-FFF2-40B4-BE49-F238E27FC236}">
              <a16:creationId xmlns:a16="http://schemas.microsoft.com/office/drawing/2014/main" id="{26C00982-8F9C-49B7-A870-1C1124DE12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19</xdr:col>
      <xdr:colOff>219364</xdr:colOff>
      <xdr:row>5</xdr:row>
      <xdr:rowOff>67653</xdr:rowOff>
    </xdr:from>
    <xdr:to>
      <xdr:col>28</xdr:col>
      <xdr:colOff>114300</xdr:colOff>
      <xdr:row>19</xdr:row>
      <xdr:rowOff>9525</xdr:rowOff>
    </xdr:to>
    <xdr:graphicFrame macro="">
      <xdr:nvGraphicFramePr>
        <xdr:cNvPr id="21" name="Chart 20">
          <a:extLst>
            <a:ext uri="{FF2B5EF4-FFF2-40B4-BE49-F238E27FC236}">
              <a16:creationId xmlns:a16="http://schemas.microsoft.com/office/drawing/2014/main" id="{CE3291F9-98A0-4C09-90DB-AA27DD564E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xdr:col>
      <xdr:colOff>184438</xdr:colOff>
      <xdr:row>21</xdr:row>
      <xdr:rowOff>190499</xdr:rowOff>
    </xdr:from>
    <xdr:to>
      <xdr:col>11</xdr:col>
      <xdr:colOff>76200</xdr:colOff>
      <xdr:row>28</xdr:row>
      <xdr:rowOff>85724</xdr:rowOff>
    </xdr:to>
    <xdr:graphicFrame macro="">
      <xdr:nvGraphicFramePr>
        <xdr:cNvPr id="22" name="Seperation">
          <a:extLst>
            <a:ext uri="{FF2B5EF4-FFF2-40B4-BE49-F238E27FC236}">
              <a16:creationId xmlns:a16="http://schemas.microsoft.com/office/drawing/2014/main" id="{C1E6586D-24CF-4344-8247-61B18A07FE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3</xdr:col>
      <xdr:colOff>190500</xdr:colOff>
      <xdr:row>28</xdr:row>
      <xdr:rowOff>95250</xdr:rowOff>
    </xdr:from>
    <xdr:to>
      <xdr:col>11</xdr:col>
      <xdr:colOff>95250</xdr:colOff>
      <xdr:row>34</xdr:row>
      <xdr:rowOff>152400</xdr:rowOff>
    </xdr:to>
    <xdr:graphicFrame macro="">
      <xdr:nvGraphicFramePr>
        <xdr:cNvPr id="23" name="TermR">
          <a:extLst>
            <a:ext uri="{FF2B5EF4-FFF2-40B4-BE49-F238E27FC236}">
              <a16:creationId xmlns:a16="http://schemas.microsoft.com/office/drawing/2014/main" id="{48ECD88F-A50E-461D-B842-85272A97FB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19</xdr:col>
      <xdr:colOff>209549</xdr:colOff>
      <xdr:row>19</xdr:row>
      <xdr:rowOff>28575</xdr:rowOff>
    </xdr:from>
    <xdr:to>
      <xdr:col>28</xdr:col>
      <xdr:colOff>109902</xdr:colOff>
      <xdr:row>34</xdr:row>
      <xdr:rowOff>171450</xdr:rowOff>
    </xdr:to>
    <xdr:graphicFrame macro="">
      <xdr:nvGraphicFramePr>
        <xdr:cNvPr id="24" name="tenure">
          <a:extLst>
            <a:ext uri="{FF2B5EF4-FFF2-40B4-BE49-F238E27FC236}">
              <a16:creationId xmlns:a16="http://schemas.microsoft.com/office/drawing/2014/main" id="{F918013F-ADC6-4E1B-951D-25A9CCF937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11</xdr:col>
      <xdr:colOff>95249</xdr:colOff>
      <xdr:row>22</xdr:row>
      <xdr:rowOff>28575</xdr:rowOff>
    </xdr:from>
    <xdr:to>
      <xdr:col>19</xdr:col>
      <xdr:colOff>190499</xdr:colOff>
      <xdr:row>34</xdr:row>
      <xdr:rowOff>152400</xdr:rowOff>
    </xdr:to>
    <xdr:graphicFrame macro="">
      <xdr:nvGraphicFramePr>
        <xdr:cNvPr id="25" name="Region">
          <a:extLst>
            <a:ext uri="{FF2B5EF4-FFF2-40B4-BE49-F238E27FC236}">
              <a16:creationId xmlns:a16="http://schemas.microsoft.com/office/drawing/2014/main" id="{372EA7F0-4F4C-4091-8CB2-13E9FE8D2D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editAs="oneCell">
    <xdr:from>
      <xdr:col>25</xdr:col>
      <xdr:colOff>438150</xdr:colOff>
      <xdr:row>0</xdr:row>
      <xdr:rowOff>171450</xdr:rowOff>
    </xdr:from>
    <xdr:to>
      <xdr:col>28</xdr:col>
      <xdr:colOff>9525</xdr:colOff>
      <xdr:row>4</xdr:row>
      <xdr:rowOff>180975</xdr:rowOff>
    </xdr:to>
    <mc:AlternateContent xmlns:mc="http://schemas.openxmlformats.org/markup-compatibility/2006" xmlns:a14="http://schemas.microsoft.com/office/drawing/2010/main">
      <mc:Choice Requires="a14">
        <xdr:graphicFrame macro="">
          <xdr:nvGraphicFramePr>
            <xdr:cNvPr id="26" name="Date (Year)">
              <a:extLst>
                <a:ext uri="{FF2B5EF4-FFF2-40B4-BE49-F238E27FC236}">
                  <a16:creationId xmlns:a16="http://schemas.microsoft.com/office/drawing/2014/main" id="{AA3F77D4-8011-9859-9B3A-F8AE50522208}"/>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15992475" y="171450"/>
              <a:ext cx="1400175"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28575</xdr:rowOff>
    </xdr:from>
    <xdr:to>
      <xdr:col>3</xdr:col>
      <xdr:colOff>171450</xdr:colOff>
      <xdr:row>24</xdr:row>
      <xdr:rowOff>28574</xdr:rowOff>
    </xdr:to>
    <mc:AlternateContent xmlns:mc="http://schemas.openxmlformats.org/markup-compatibility/2006" xmlns:a14="http://schemas.microsoft.com/office/drawing/2010/main">
      <mc:Choice Requires="a14">
        <xdr:graphicFrame macro="">
          <xdr:nvGraphicFramePr>
            <xdr:cNvPr id="27" name="BU Region">
              <a:extLst>
                <a:ext uri="{FF2B5EF4-FFF2-40B4-BE49-F238E27FC236}">
                  <a16:creationId xmlns:a16="http://schemas.microsoft.com/office/drawing/2014/main" id="{E231DC96-DB64-BD17-EED3-F3F67C2F5C52}"/>
                </a:ext>
              </a:extLst>
            </xdr:cNvPr>
            <xdr:cNvGraphicFramePr/>
          </xdr:nvGraphicFramePr>
          <xdr:xfrm>
            <a:off x="0" y="0"/>
            <a:ext cx="0" cy="0"/>
          </xdr:xfrm>
          <a:graphic>
            <a:graphicData uri="http://schemas.microsoft.com/office/drawing/2010/slicer">
              <sle:slicer xmlns:sle="http://schemas.microsoft.com/office/drawing/2010/slicer" name="BU Region"/>
            </a:graphicData>
          </a:graphic>
        </xdr:graphicFrame>
      </mc:Choice>
      <mc:Fallback xmlns="">
        <xdr:sp macro="" textlink="">
          <xdr:nvSpPr>
            <xdr:cNvPr id="0" name=""/>
            <xdr:cNvSpPr>
              <a:spLocks noTextEdit="1"/>
            </xdr:cNvSpPr>
          </xdr:nvSpPr>
          <xdr:spPr>
            <a:xfrm>
              <a:off x="0" y="2581275"/>
              <a:ext cx="2000250" cy="2285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23</xdr:row>
      <xdr:rowOff>142875</xdr:rowOff>
    </xdr:from>
    <xdr:to>
      <xdr:col>3</xdr:col>
      <xdr:colOff>161925</xdr:colOff>
      <xdr:row>35</xdr:row>
      <xdr:rowOff>142875</xdr:rowOff>
    </xdr:to>
    <mc:AlternateContent xmlns:mc="http://schemas.openxmlformats.org/markup-compatibility/2006" xmlns:a14="http://schemas.microsoft.com/office/drawing/2010/main">
      <mc:Choice Requires="a14">
        <xdr:graphicFrame macro="">
          <xdr:nvGraphicFramePr>
            <xdr:cNvPr id="28" name="EthnicGroup">
              <a:extLst>
                <a:ext uri="{FF2B5EF4-FFF2-40B4-BE49-F238E27FC236}">
                  <a16:creationId xmlns:a16="http://schemas.microsoft.com/office/drawing/2014/main" id="{BF639AB9-030F-DE41-6AD1-B2AF2D66E22E}"/>
                </a:ext>
              </a:extLst>
            </xdr:cNvPr>
            <xdr:cNvGraphicFramePr/>
          </xdr:nvGraphicFramePr>
          <xdr:xfrm>
            <a:off x="0" y="0"/>
            <a:ext cx="0" cy="0"/>
          </xdr:xfrm>
          <a:graphic>
            <a:graphicData uri="http://schemas.microsoft.com/office/drawing/2010/slicer">
              <sle:slicer xmlns:sle="http://schemas.microsoft.com/office/drawing/2010/slicer" name="EthnicGroup"/>
            </a:graphicData>
          </a:graphic>
        </xdr:graphicFrame>
      </mc:Choice>
      <mc:Fallback xmlns="">
        <xdr:sp macro="" textlink="">
          <xdr:nvSpPr>
            <xdr:cNvPr id="0" name=""/>
            <xdr:cNvSpPr>
              <a:spLocks noTextEdit="1"/>
            </xdr:cNvSpPr>
          </xdr:nvSpPr>
          <xdr:spPr>
            <a:xfrm>
              <a:off x="9525" y="4791075"/>
              <a:ext cx="1981200"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95250</xdr:rowOff>
    </xdr:from>
    <xdr:to>
      <xdr:col>3</xdr:col>
      <xdr:colOff>200024</xdr:colOff>
      <xdr:row>12</xdr:row>
      <xdr:rowOff>19050</xdr:rowOff>
    </xdr:to>
    <mc:AlternateContent xmlns:mc="http://schemas.openxmlformats.org/markup-compatibility/2006" xmlns:a14="http://schemas.microsoft.com/office/drawing/2010/main">
      <mc:Choice Requires="a14">
        <xdr:graphicFrame macro="">
          <xdr:nvGraphicFramePr>
            <xdr:cNvPr id="30" name="Gender">
              <a:extLst>
                <a:ext uri="{FF2B5EF4-FFF2-40B4-BE49-F238E27FC236}">
                  <a16:creationId xmlns:a16="http://schemas.microsoft.com/office/drawing/2014/main" id="{FD53ECBF-D12D-4AE0-2F9B-77D1D11007A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885950"/>
              <a:ext cx="2028824" cy="68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38101</xdr:rowOff>
    </xdr:from>
    <xdr:to>
      <xdr:col>3</xdr:col>
      <xdr:colOff>200024</xdr:colOff>
      <xdr:row>8</xdr:row>
      <xdr:rowOff>95251</xdr:rowOff>
    </xdr:to>
    <mc:AlternateContent xmlns:mc="http://schemas.openxmlformats.org/markup-compatibility/2006" xmlns:a14="http://schemas.microsoft.com/office/drawing/2010/main">
      <mc:Choice Requires="a14">
        <xdr:graphicFrame macro="">
          <xdr:nvGraphicFramePr>
            <xdr:cNvPr id="31" name="FP">
              <a:extLst>
                <a:ext uri="{FF2B5EF4-FFF2-40B4-BE49-F238E27FC236}">
                  <a16:creationId xmlns:a16="http://schemas.microsoft.com/office/drawing/2014/main" id="{AB63709F-C2FB-69C5-1F9E-4156652FF2F6}"/>
                </a:ext>
              </a:extLst>
            </xdr:cNvPr>
            <xdr:cNvGraphicFramePr/>
          </xdr:nvGraphicFramePr>
          <xdr:xfrm>
            <a:off x="0" y="0"/>
            <a:ext cx="0" cy="0"/>
          </xdr:xfrm>
          <a:graphic>
            <a:graphicData uri="http://schemas.microsoft.com/office/drawing/2010/slicer">
              <sle:slicer xmlns:sle="http://schemas.microsoft.com/office/drawing/2010/slicer" name="FP"/>
            </a:graphicData>
          </a:graphic>
        </xdr:graphicFrame>
      </mc:Choice>
      <mc:Fallback xmlns="">
        <xdr:sp macro="" textlink="">
          <xdr:nvSpPr>
            <xdr:cNvPr id="0" name=""/>
            <xdr:cNvSpPr>
              <a:spLocks noTextEdit="1"/>
            </xdr:cNvSpPr>
          </xdr:nvSpPr>
          <xdr:spPr>
            <a:xfrm>
              <a:off x="0" y="1257301"/>
              <a:ext cx="2028824" cy="628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304800</xdr:colOff>
      <xdr:row>1</xdr:row>
      <xdr:rowOff>9525</xdr:rowOff>
    </xdr:from>
    <xdr:to>
      <xdr:col>8</xdr:col>
      <xdr:colOff>314325</xdr:colOff>
      <xdr:row>4</xdr:row>
      <xdr:rowOff>247650</xdr:rowOff>
    </xdr:to>
    <xdr:cxnSp macro="">
      <xdr:nvCxnSpPr>
        <xdr:cNvPr id="4" name="Straight Connector 3">
          <a:extLst>
            <a:ext uri="{FF2B5EF4-FFF2-40B4-BE49-F238E27FC236}">
              <a16:creationId xmlns:a16="http://schemas.microsoft.com/office/drawing/2014/main" id="{1295FF8C-15F9-F7B1-CB71-93C736F4760F}"/>
            </a:ext>
          </a:extLst>
        </xdr:cNvPr>
        <xdr:cNvCxnSpPr/>
      </xdr:nvCxnSpPr>
      <xdr:spPr>
        <a:xfrm>
          <a:off x="5410200" y="190500"/>
          <a:ext cx="9525" cy="1000125"/>
        </a:xfrm>
        <a:prstGeom prst="line">
          <a:avLst/>
        </a:prstGeom>
        <a:ln w="381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276225</xdr:colOff>
      <xdr:row>1</xdr:row>
      <xdr:rowOff>9525</xdr:rowOff>
    </xdr:from>
    <xdr:to>
      <xdr:col>12</xdr:col>
      <xdr:colOff>285750</xdr:colOff>
      <xdr:row>4</xdr:row>
      <xdr:rowOff>247650</xdr:rowOff>
    </xdr:to>
    <xdr:cxnSp macro="">
      <xdr:nvCxnSpPr>
        <xdr:cNvPr id="6" name="Straight Connector 5">
          <a:extLst>
            <a:ext uri="{FF2B5EF4-FFF2-40B4-BE49-F238E27FC236}">
              <a16:creationId xmlns:a16="http://schemas.microsoft.com/office/drawing/2014/main" id="{920C6FD7-9594-4814-B1DF-65DE0F93B0A7}"/>
            </a:ext>
          </a:extLst>
        </xdr:cNvPr>
        <xdr:cNvCxnSpPr/>
      </xdr:nvCxnSpPr>
      <xdr:spPr>
        <a:xfrm>
          <a:off x="7905750" y="190500"/>
          <a:ext cx="9525" cy="1000125"/>
        </a:xfrm>
        <a:prstGeom prst="line">
          <a:avLst/>
        </a:prstGeom>
        <a:ln w="381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190500</xdr:colOff>
      <xdr:row>1</xdr:row>
      <xdr:rowOff>9525</xdr:rowOff>
    </xdr:from>
    <xdr:to>
      <xdr:col>16</xdr:col>
      <xdr:colOff>200025</xdr:colOff>
      <xdr:row>4</xdr:row>
      <xdr:rowOff>247650</xdr:rowOff>
    </xdr:to>
    <xdr:cxnSp macro="">
      <xdr:nvCxnSpPr>
        <xdr:cNvPr id="8" name="Straight Connector 7">
          <a:extLst>
            <a:ext uri="{FF2B5EF4-FFF2-40B4-BE49-F238E27FC236}">
              <a16:creationId xmlns:a16="http://schemas.microsoft.com/office/drawing/2014/main" id="{BD72AD3C-07AF-416F-BDFD-E00147AD71B9}"/>
            </a:ext>
          </a:extLst>
        </xdr:cNvPr>
        <xdr:cNvCxnSpPr/>
      </xdr:nvCxnSpPr>
      <xdr:spPr>
        <a:xfrm>
          <a:off x="10258425" y="190500"/>
          <a:ext cx="9525" cy="1000125"/>
        </a:xfrm>
        <a:prstGeom prst="line">
          <a:avLst/>
        </a:prstGeom>
        <a:ln w="381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342900</xdr:colOff>
      <xdr:row>1</xdr:row>
      <xdr:rowOff>9525</xdr:rowOff>
    </xdr:from>
    <xdr:to>
      <xdr:col>21</xdr:col>
      <xdr:colOff>352425</xdr:colOff>
      <xdr:row>4</xdr:row>
      <xdr:rowOff>247650</xdr:rowOff>
    </xdr:to>
    <xdr:cxnSp macro="">
      <xdr:nvCxnSpPr>
        <xdr:cNvPr id="10" name="Straight Connector 9">
          <a:extLst>
            <a:ext uri="{FF2B5EF4-FFF2-40B4-BE49-F238E27FC236}">
              <a16:creationId xmlns:a16="http://schemas.microsoft.com/office/drawing/2014/main" id="{E9CA2D49-6ECA-4BA2-9E57-7CE84B46FA27}"/>
            </a:ext>
          </a:extLst>
        </xdr:cNvPr>
        <xdr:cNvCxnSpPr/>
      </xdr:nvCxnSpPr>
      <xdr:spPr>
        <a:xfrm>
          <a:off x="13458825" y="190500"/>
          <a:ext cx="9525" cy="1000125"/>
        </a:xfrm>
        <a:prstGeom prst="line">
          <a:avLst/>
        </a:prstGeom>
        <a:ln w="381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200025</xdr:colOff>
      <xdr:row>1</xdr:row>
      <xdr:rowOff>9525</xdr:rowOff>
    </xdr:from>
    <xdr:to>
      <xdr:col>25</xdr:col>
      <xdr:colOff>209550</xdr:colOff>
      <xdr:row>4</xdr:row>
      <xdr:rowOff>247650</xdr:rowOff>
    </xdr:to>
    <xdr:cxnSp macro="">
      <xdr:nvCxnSpPr>
        <xdr:cNvPr id="29" name="Straight Connector 28">
          <a:extLst>
            <a:ext uri="{FF2B5EF4-FFF2-40B4-BE49-F238E27FC236}">
              <a16:creationId xmlns:a16="http://schemas.microsoft.com/office/drawing/2014/main" id="{330BB004-44FC-460F-A49D-93D97AA6F0F1}"/>
            </a:ext>
          </a:extLst>
        </xdr:cNvPr>
        <xdr:cNvCxnSpPr/>
      </xdr:nvCxnSpPr>
      <xdr:spPr>
        <a:xfrm>
          <a:off x="15754350" y="190500"/>
          <a:ext cx="9525" cy="1000125"/>
        </a:xfrm>
        <a:prstGeom prst="line">
          <a:avLst/>
        </a:prstGeom>
        <a:ln w="381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419100</xdr:colOff>
      <xdr:row>1</xdr:row>
      <xdr:rowOff>9525</xdr:rowOff>
    </xdr:from>
    <xdr:to>
      <xdr:col>4</xdr:col>
      <xdr:colOff>428625</xdr:colOff>
      <xdr:row>4</xdr:row>
      <xdr:rowOff>247650</xdr:rowOff>
    </xdr:to>
    <xdr:cxnSp macro="">
      <xdr:nvCxnSpPr>
        <xdr:cNvPr id="32" name="Straight Connector 31">
          <a:extLst>
            <a:ext uri="{FF2B5EF4-FFF2-40B4-BE49-F238E27FC236}">
              <a16:creationId xmlns:a16="http://schemas.microsoft.com/office/drawing/2014/main" id="{490EE0B3-55FC-40B2-A008-4D155D8EC004}"/>
            </a:ext>
          </a:extLst>
        </xdr:cNvPr>
        <xdr:cNvCxnSpPr/>
      </xdr:nvCxnSpPr>
      <xdr:spPr>
        <a:xfrm>
          <a:off x="2857500" y="190500"/>
          <a:ext cx="9525" cy="1000125"/>
        </a:xfrm>
        <a:prstGeom prst="line">
          <a:avLst/>
        </a:prstGeom>
        <a:ln w="381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123825</xdr:colOff>
      <xdr:row>0</xdr:row>
      <xdr:rowOff>142875</xdr:rowOff>
    </xdr:from>
    <xdr:to>
      <xdr:col>4</xdr:col>
      <xdr:colOff>285750</xdr:colOff>
      <xdr:row>4</xdr:row>
      <xdr:rowOff>200025</xdr:rowOff>
    </xdr:to>
    <xdr:sp macro="" textlink="">
      <xdr:nvSpPr>
        <xdr:cNvPr id="33" name="TextBox 32">
          <a:extLst>
            <a:ext uri="{FF2B5EF4-FFF2-40B4-BE49-F238E27FC236}">
              <a16:creationId xmlns:a16="http://schemas.microsoft.com/office/drawing/2014/main" id="{F792DC73-50D9-D889-31EF-CD891EB52F62}"/>
            </a:ext>
          </a:extLst>
        </xdr:cNvPr>
        <xdr:cNvSpPr txBox="1"/>
      </xdr:nvSpPr>
      <xdr:spPr>
        <a:xfrm>
          <a:off x="123825" y="142875"/>
          <a:ext cx="2600325" cy="1000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accent2"/>
              </a:solidFill>
              <a:effectLst/>
            </a:rPr>
            <a:t>HR Management </a:t>
          </a:r>
          <a:br>
            <a:rPr lang="en-US" sz="2400" b="1">
              <a:solidFill>
                <a:schemeClr val="accent2"/>
              </a:solidFill>
              <a:effectLst/>
            </a:rPr>
          </a:br>
          <a:r>
            <a:rPr lang="en-US" sz="2400" b="1">
              <a:solidFill>
                <a:schemeClr val="accent2"/>
              </a:solidFill>
              <a:effectLst/>
            </a:rPr>
            <a:t>Dashboard</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ute Skills" refreshedDate="45557.51852060185" backgroundQuery="1" createdVersion="8" refreshedVersion="8" minRefreshableVersion="3" recordCount="0" supportSubquery="1" supportAdvancedDrill="1" xr:uid="{7449D158-FB4F-47AA-AFB6-3D06F02F8F9F}">
  <cacheSource type="external" connectionId="6"/>
  <cacheFields count="6">
    <cacheField name="[HR Data].[Date].[Date]" caption="Date" numFmtId="0" level="1">
      <sharedItems containsSemiMixedTypes="0" containsNonDate="0" containsDate="1" containsString="0" minDate="2015-01-01T00:00:00" maxDate="2015-12-02T00:00:00" count="12">
        <d v="2015-01-01T00:00:00"/>
        <d v="2015-02-01T00:00:00"/>
        <d v="2015-03-01T00:00:00"/>
        <d v="2015-04-01T00:00:00"/>
        <d v="2015-05-01T00:00:00"/>
        <d v="2015-06-01T00:00:00"/>
        <d v="2015-07-01T00:00:00"/>
        <d v="2015-08-01T00:00:00"/>
        <d v="2015-09-01T00:00:00"/>
        <d v="2015-10-01T00:00:00"/>
        <d v="2015-11-01T00:00:00"/>
        <d v="2015-12-01T00:00:00"/>
      </sharedItems>
    </cacheField>
    <cacheField name="[HR Data].[Date (Month)].[Date (Month)]" caption="Date (Month)" numFmtId="0" hierarchy="18" level="1">
      <sharedItems count="12">
        <s v="Jan"/>
        <s v="Feb"/>
        <s v="Mar"/>
        <s v="Apr"/>
        <s v="May"/>
        <s v="Jun"/>
        <s v="Jul"/>
        <s v="Aug"/>
        <s v="Sep"/>
        <s v="Oct"/>
        <s v="Nov"/>
        <s v="Dec"/>
      </sharedItems>
    </cacheField>
    <cacheField name="[HR Data].[Date (Quarter)].[Date (Quarter)]" caption="Date (Quarter)" numFmtId="0" hierarchy="17" level="1">
      <sharedItems count="4">
        <s v="Qtr1"/>
        <s v="Qtr2"/>
        <s v="Qtr3"/>
        <s v="Qtr4"/>
      </sharedItems>
    </cacheField>
    <cacheField name="[HR Data].[Date (Year)].[Date (Year)]" caption="Date (Year)" numFmtId="0" hierarchy="16" level="1">
      <sharedItems count="4">
        <s v="2015"/>
        <s v="2016"/>
        <s v="2017"/>
        <s v="2018"/>
      </sharedItems>
    </cacheField>
    <cacheField name="[Measures].[ActiveEmp]" caption="ActiveEmp" numFmtId="0" hierarchy="21" level="32767"/>
    <cacheField name="[Measures].[NewHire]" caption="NewHire" numFmtId="0" hierarchy="22" level="32767"/>
  </cacheFields>
  <cacheHierarchies count="36">
    <cacheHierarchy uniqueName="[HR Data].[Date]" caption="Date" attribute="1" time="1" defaultMemberUniqueName="[HR Data].[Date].[All]" allUniqueName="[HR Data].[Date].[All]" dimensionUniqueName="[HR Data]" displayFolder="" count="2" memberValueDatatype="7" unbalanced="0">
      <fieldsUsage count="2">
        <fieldUsage x="-1"/>
        <fieldUsage x="0"/>
      </fieldsUsage>
    </cacheHierarchy>
    <cacheHierarchy uniqueName="[HR Data].[EmpID]" caption="EmpID" attribute="1" defaultMemberUniqueName="[HR Data].[EmpID].[All]" allUniqueName="[HR Data].[EmpID].[All]" dimensionUniqueName="[HR Data]" displayFolder="" count="2"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2"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2" memberValueDatatype="7" unbalanced="0"/>
    <cacheHierarchy uniqueName="[HR Data].[isNewHire]" caption="isNewHire" attribute="1" defaultMemberUniqueName="[HR Data].[isNewHire].[All]" allUniqueName="[HR Data].[isNewHire].[All]" dimensionUniqueName="[HR Data]" displayFolder="" count="2"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2" memberValueDatatype="7" unbalanced="0"/>
    <cacheHierarchy uniqueName="[HR Data].[PayType]" caption="PayType" attribute="1" defaultMemberUniqueName="[HR Data].[PayType].[All]" allUniqueName="[HR Data].[PayType].[All]" dimensionUniqueName="[HR Data]" displayFolder="" count="2" memberValueDatatype="130" unbalanced="0"/>
    <cacheHierarchy uniqueName="[HR Data].[TermReason]" caption="TermReason" attribute="1" defaultMemberUniqueName="[HR Data].[TermReason].[All]" allUniqueName="[HR Data].[TermReason].[All]" dimensionUniqueName="[HR Data]" displayFolder="" count="2" memberValueDatatype="130" unbalanced="0"/>
    <cacheHierarchy uniqueName="[HR Data].[AgeGroup]" caption="AgeGroup" attribute="1" defaultMemberUniqueName="[HR Data].[AgeGroup].[All]" allUniqueName="[HR Data].[AgeGroup].[All]" dimensionUniqueName="[HR Data]" displayFolder="" count="2" memberValueDatatype="130" unbalanced="0"/>
    <cacheHierarchy uniqueName="[HR Data].[TenureDays]" caption="TenureDays" attribute="1" defaultMemberUniqueName="[HR Data].[TenureDays].[All]" allUniqueName="[HR Data].[TenureDays].[All]" dimensionUniqueName="[HR Data]" displayFolder="" count="2" memberValueDatatype="20" unbalanced="0"/>
    <cacheHierarchy uniqueName="[HR Data].[TenureMonths]" caption="TenureMonths" attribute="1" defaultMemberUniqueName="[HR Data].[TenureMonths].[All]" allUniqueName="[HR Data].[TenureMonths].[All]" dimensionUniqueName="[HR Data]" displayFolder="" count="2" memberValueDatatype="5" unbalanced="0"/>
    <cacheHierarchy uniqueName="[HR Data].[BadHires]" caption="BadHires" attribute="1" defaultMemberUniqueName="[HR Data].[BadHires].[All]" allUniqueName="[HR Data].[BadHires].[All]" dimensionUniqueName="[HR Data]" displayFolder="" count="2"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2" memberValueDatatype="130" unbalanced="0">
      <fieldsUsage count="2">
        <fieldUsage x="-1"/>
        <fieldUsage x="2"/>
      </fieldsUsage>
    </cacheHierarchy>
    <cacheHierarchy uniqueName="[HR Data].[Date (Month)]" caption="Date (Month)" attribute="1" defaultMemberUniqueName="[HR Data].[Date (Month)].[All]" allUniqueName="[HR Data].[Date (Month)].[All]" dimensionUniqueName="[HR Data]" displayFolder="" count="2" memberValueDatatype="130" unbalanced="0">
      <fieldsUsage count="2">
        <fieldUsage x="-1"/>
        <fieldUsage x="1"/>
      </fieldsUsage>
    </cacheHierarchy>
    <cacheHierarchy uniqueName="[HR Data].[Date (Month Index)]" caption="Date (Month Index)" attribute="1" defaultMemberUniqueName="[HR Data].[Date (Month Index)].[All]" allUniqueName="[HR Data].[Date (Month Index)].[All]" dimensionUniqueName="[HR Data]" displayFolder="" count="2" memberValueDatatype="20" unbalanced="0" hidden="1"/>
    <cacheHierarchy uniqueName="[Measures].[EmpCount]" caption="EmpCount" measure="1" displayFolder="" measureGroup="HR Data" count="0"/>
    <cacheHierarchy uniqueName="[Measures].[ActiveEmp]" caption="ActiveEmp" measure="1" displayFolder="" measureGroup="HR Data" count="0" oneField="1">
      <fieldsUsage count="1">
        <fieldUsage x="4"/>
      </fieldsUsage>
    </cacheHierarchy>
    <cacheHierarchy uniqueName="[Measures].[NewHire]" caption="NewHire" measure="1" displayFolder="" measureGroup="HR Data" count="0" oneField="1">
      <fieldsUsage count="1">
        <fieldUsage x="5"/>
      </fieldsUsage>
    </cacheHierarchy>
    <cacheHierarchy uniqueName="[Measures].[Average Tenure Months]" caption="Average Tenure Months" measure="1" displayFolder="" measureGroup="HR Data" count="0"/>
    <cacheHierarchy uniqueName="[Measures].[Seperations]" caption="Sepe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y uniqueName="[Measures].[Sum of EmpID]" caption="Sum of EmpID" measure="1" displayFolder="" measureGroup="HR 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hidden="1">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hidden="1">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hidden="1">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hidden="1">
      <extLst>
        <ext xmlns:x15="http://schemas.microsoft.com/office/spreadsheetml/2010/11/main" uri="{B97F6D7D-B522-45F9-BDA1-12C45D357490}">
          <x15:cacheHierarchy aggregatedColumn="15"/>
        </ext>
      </extLst>
    </cacheHierarchy>
    <cacheHierarchy uniqueName="[Measures].[Count of BadHires]" caption="Count of BadHires" measure="1" displayFolder="" measureGroup="HR Data" count="0" hidden="1">
      <extLst>
        <ext xmlns:x15="http://schemas.microsoft.com/office/spreadsheetml/2010/11/main" uri="{B97F6D7D-B522-45F9-BDA1-12C45D357490}">
          <x15:cacheHierarchy aggregatedColumn="15"/>
        </ext>
      </extLst>
    </cacheHierarchy>
    <cacheHierarchy uniqueName="[Measures].[Count of PayType]" caption="Count of PayType" measure="1" displayFolder="" measureGroup="HR Data" count="0" hidden="1">
      <extLst>
        <ext xmlns:x15="http://schemas.microsoft.com/office/spreadsheetml/2010/11/main" uri="{B97F6D7D-B522-45F9-BDA1-12C45D357490}">
          <x15:cacheHierarchy aggregatedColumn="10"/>
        </ext>
      </extLst>
    </cacheHierarchy>
    <cacheHierarchy uniqueName="[Measures].[Count of TermDate]" caption="Count of TermDate" measure="1" displayFolder="" measureGroup="HR Data" count="0" hidden="1">
      <extLst>
        <ext xmlns:x15="http://schemas.microsoft.com/office/spreadsheetml/2010/11/main" uri="{B97F6D7D-B522-45F9-BDA1-12C45D357490}">
          <x15:cacheHierarchy aggregatedColumn="6"/>
        </ext>
      </extLst>
    </cacheHierarchy>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ute Skills" refreshedDate="45557.518523726852" backgroundQuery="1" createdVersion="8" refreshedVersion="8" minRefreshableVersion="3" recordCount="0" supportSubquery="1" supportAdvancedDrill="1" xr:uid="{91112B12-9098-45D9-95C1-CD650ACF676A}">
  <cacheSource type="external" connectionId="6"/>
  <cacheFields count="3">
    <cacheField name="[Measures].[Seperations]" caption="Seperations" numFmtId="0" hierarchy="24" level="32767"/>
    <cacheField name="[HR Data].[Date (Year)].[Date (Year)]" caption="Date (Year)" numFmtId="0" hierarchy="16" level="1">
      <sharedItems count="4">
        <s v="2015"/>
        <s v="2016"/>
        <s v="2017"/>
        <s v="2018"/>
      </sharedItems>
    </cacheField>
    <cacheField name="[Measures].[Sum of BadHires]" caption="Sum of BadHires" numFmtId="0" hierarchy="32" level="32767"/>
  </cacheFields>
  <cacheHierarchies count="36">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EmpCount]" caption="EmpCount" measure="1" displayFolder="" measureGroup="HR Data" count="0"/>
    <cacheHierarchy uniqueName="[Measures].[ActiveEmp]" caption="ActiveEmp" measure="1" displayFolder="" measureGroup="HR Data" count="0"/>
    <cacheHierarchy uniqueName="[Measures].[NewHire]" caption="NewHire" measure="1" displayFolder="" measureGroup="HR Data" count="0"/>
    <cacheHierarchy uniqueName="[Measures].[Average Tenure Months]" caption="Average Tenure Months" measure="1" displayFolder="" measureGroup="HR Data" count="0"/>
    <cacheHierarchy uniqueName="[Measures].[Seperations]" caption="Seperations" measure="1" displayFolder="" measureGroup="HR Data" count="0" oneField="1">
      <fieldsUsage count="1">
        <fieldUsage x="0"/>
      </fieldsUsage>
    </cacheHierarchy>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y uniqueName="[Measures].[Sum of EmpID]" caption="Sum of EmpID" measure="1" displayFolder="" measureGroup="HR 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hidden="1">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hidden="1">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hidden="1">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BadHires]" caption="Count of BadHires" measure="1" displayFolder="" measureGroup="HR Data" count="0" hidden="1">
      <extLst>
        <ext xmlns:x15="http://schemas.microsoft.com/office/spreadsheetml/2010/11/main" uri="{B97F6D7D-B522-45F9-BDA1-12C45D357490}">
          <x15:cacheHierarchy aggregatedColumn="15"/>
        </ext>
      </extLst>
    </cacheHierarchy>
    <cacheHierarchy uniqueName="[Measures].[Count of PayType]" caption="Count of PayType" measure="1" displayFolder="" measureGroup="HR Data" count="0" hidden="1">
      <extLst>
        <ext xmlns:x15="http://schemas.microsoft.com/office/spreadsheetml/2010/11/main" uri="{B97F6D7D-B522-45F9-BDA1-12C45D357490}">
          <x15:cacheHierarchy aggregatedColumn="10"/>
        </ext>
      </extLst>
    </cacheHierarchy>
    <cacheHierarchy uniqueName="[Measures].[Count of TermDate]" caption="Count of TermDate" measure="1" displayFolder="" measureGroup="HR Data" count="0" hidden="1">
      <extLst>
        <ext xmlns:x15="http://schemas.microsoft.com/office/spreadsheetml/2010/11/main" uri="{B97F6D7D-B522-45F9-BDA1-12C45D357490}">
          <x15:cacheHierarchy aggregatedColumn="6"/>
        </ext>
      </extLst>
    </cacheHierarchy>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ute Skills" refreshedDate="45557.518524189814" backgroundQuery="1" createdVersion="8" refreshedVersion="8" minRefreshableVersion="3" recordCount="0" supportSubquery="1" supportAdvancedDrill="1" xr:uid="{CD227222-CA23-43C9-A3AC-85AD92267573}">
  <cacheSource type="external" connectionId="6"/>
  <cacheFields count="5">
    <cacheField name="[HR Data].[EthnicGroup].[EthnicGroup]" caption="EthnicGroup" numFmtId="0" hierarchy="4" level="1">
      <sharedItems count="7">
        <s v="Group A"/>
        <s v="Group B"/>
        <s v="Group C"/>
        <s v="Group D"/>
        <s v="Group E"/>
        <s v="Group F"/>
        <s v="Group G"/>
      </sharedItems>
    </cacheField>
    <cacheField name="[HR Data].[Gender].[Gender]" caption="Gender" numFmtId="0" hierarchy="2" level="1">
      <sharedItems count="2">
        <s v="F"/>
        <s v="M"/>
      </sharedItems>
    </cacheField>
    <cacheField name="[HR Data].[FP].[FP]" caption="FP" numFmtId="0" hierarchy="5" level="1">
      <sharedItems count="2">
        <s v="FT"/>
        <s v="PT"/>
      </sharedItems>
    </cacheField>
    <cacheField name="[Measures].[Average Tenure Months]" caption="Average Tenure Months" numFmtId="0" hierarchy="23" level="32767"/>
    <cacheField name="[HR Data].[Date (Year)].[Date (Year)]" caption="Date (Year)" numFmtId="0" hierarchy="16" level="1">
      <sharedItems containsSemiMixedTypes="0" containsNonDate="0" containsString="0"/>
    </cacheField>
  </cacheFields>
  <cacheHierarchies count="36">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4"/>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EmpCount]" caption="EmpCount" measure="1" displayFolder="" measureGroup="HR Data" count="0"/>
    <cacheHierarchy uniqueName="[Measures].[ActiveEmp]" caption="ActiveEmp" measure="1" displayFolder="" measureGroup="HR Data" count="0"/>
    <cacheHierarchy uniqueName="[Measures].[NewHire]" caption="NewHire" measure="1" displayFolder="" measureGroup="HR Data" count="0"/>
    <cacheHierarchy uniqueName="[Measures].[Average Tenure Months]" caption="Average Tenure Months" measure="1" displayFolder="" measureGroup="HR Data" count="0" oneField="1">
      <fieldsUsage count="1">
        <fieldUsage x="3"/>
      </fieldsUsage>
    </cacheHierarchy>
    <cacheHierarchy uniqueName="[Measures].[Seperations]" caption="Sepe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y uniqueName="[Measures].[Sum of EmpID]" caption="Sum of EmpID" measure="1" displayFolder="" measureGroup="HR 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hidden="1">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hidden="1">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hidden="1">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hidden="1">
      <extLst>
        <ext xmlns:x15="http://schemas.microsoft.com/office/spreadsheetml/2010/11/main" uri="{B97F6D7D-B522-45F9-BDA1-12C45D357490}">
          <x15:cacheHierarchy aggregatedColumn="15"/>
        </ext>
      </extLst>
    </cacheHierarchy>
    <cacheHierarchy uniqueName="[Measures].[Count of BadHires]" caption="Count of BadHires" measure="1" displayFolder="" measureGroup="HR Data" count="0" hidden="1">
      <extLst>
        <ext xmlns:x15="http://schemas.microsoft.com/office/spreadsheetml/2010/11/main" uri="{B97F6D7D-B522-45F9-BDA1-12C45D357490}">
          <x15:cacheHierarchy aggregatedColumn="15"/>
        </ext>
      </extLst>
    </cacheHierarchy>
    <cacheHierarchy uniqueName="[Measures].[Count of PayType]" caption="Count of PayType" measure="1" displayFolder="" measureGroup="HR Data" count="0" hidden="1">
      <extLst>
        <ext xmlns:x15="http://schemas.microsoft.com/office/spreadsheetml/2010/11/main" uri="{B97F6D7D-B522-45F9-BDA1-12C45D357490}">
          <x15:cacheHierarchy aggregatedColumn="10"/>
        </ext>
      </extLst>
    </cacheHierarchy>
    <cacheHierarchy uniqueName="[Measures].[Count of TermDate]" caption="Count of TermDate" measure="1" displayFolder="" measureGroup="HR Data" count="0" hidden="1">
      <extLst>
        <ext xmlns:x15="http://schemas.microsoft.com/office/spreadsheetml/2010/11/main" uri="{B97F6D7D-B522-45F9-BDA1-12C45D357490}">
          <x15:cacheHierarchy aggregatedColumn="6"/>
        </ext>
      </extLst>
    </cacheHierarchy>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ute Skills" refreshedDate="45557.518524537038" backgroundQuery="1" createdVersion="8" refreshedVersion="8" minRefreshableVersion="3" recordCount="0" supportSubquery="1" supportAdvancedDrill="1" xr:uid="{ADDB7112-86CB-4D13-A70F-D8204C8B0DA3}">
  <cacheSource type="external" connectionId="6"/>
  <cacheFields count="3">
    <cacheField name="[HR Data].[Date (Year)].[Date (Year)]" caption="Date (Year)" numFmtId="0" hierarchy="16" level="1">
      <sharedItems count="4">
        <s v="2015"/>
        <s v="2016"/>
        <s v="2017"/>
        <s v="2018"/>
      </sharedItems>
    </cacheField>
    <cacheField name="[HR Data].[TermReason].[TermReason]" caption="TermReason" numFmtId="0" hierarchy="11" level="1">
      <sharedItems count="2">
        <s v="Involuntary"/>
        <s v="Voluntary"/>
      </sharedItems>
    </cacheField>
    <cacheField name="[Measures].[Seperations]" caption="Seperations" numFmtId="0" hierarchy="24" level="32767"/>
  </cacheFields>
  <cacheHierarchies count="36">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2" memberValueDatatype="130" unbalanced="0">
      <fieldsUsage count="2">
        <fieldUsage x="-1"/>
        <fieldUsage x="1"/>
      </fieldsUsage>
    </cacheHierarchy>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0"/>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EmpCount]" caption="EmpCount" measure="1" displayFolder="" measureGroup="HR Data" count="0"/>
    <cacheHierarchy uniqueName="[Measures].[ActiveEmp]" caption="ActiveEmp" measure="1" displayFolder="" measureGroup="HR Data" count="0"/>
    <cacheHierarchy uniqueName="[Measures].[NewHire]" caption="NewHire" measure="1" displayFolder="" measureGroup="HR Data" count="0"/>
    <cacheHierarchy uniqueName="[Measures].[Average Tenure Months]" caption="Average Tenure Months" measure="1" displayFolder="" measureGroup="HR Data" count="0"/>
    <cacheHierarchy uniqueName="[Measures].[Seperations]" caption="Seperations" measure="1" displayFolder="" measureGroup="HR Data" count="0" oneField="1">
      <fieldsUsage count="1">
        <fieldUsage x="2"/>
      </fieldsUsage>
    </cacheHierarchy>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y uniqueName="[Measures].[Sum of EmpID]" caption="Sum of EmpID" measure="1" displayFolder="" measureGroup="HR 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hidden="1">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hidden="1">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hidden="1">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hidden="1">
      <extLst>
        <ext xmlns:x15="http://schemas.microsoft.com/office/spreadsheetml/2010/11/main" uri="{B97F6D7D-B522-45F9-BDA1-12C45D357490}">
          <x15:cacheHierarchy aggregatedColumn="15"/>
        </ext>
      </extLst>
    </cacheHierarchy>
    <cacheHierarchy uniqueName="[Measures].[Count of BadHires]" caption="Count of BadHires" measure="1" displayFolder="" measureGroup="HR Data" count="0" hidden="1">
      <extLst>
        <ext xmlns:x15="http://schemas.microsoft.com/office/spreadsheetml/2010/11/main" uri="{B97F6D7D-B522-45F9-BDA1-12C45D357490}">
          <x15:cacheHierarchy aggregatedColumn="15"/>
        </ext>
      </extLst>
    </cacheHierarchy>
    <cacheHierarchy uniqueName="[Measures].[Count of PayType]" caption="Count of PayType" measure="1" displayFolder="" measureGroup="HR Data" count="0" hidden="1">
      <extLst>
        <ext xmlns:x15="http://schemas.microsoft.com/office/spreadsheetml/2010/11/main" uri="{B97F6D7D-B522-45F9-BDA1-12C45D357490}">
          <x15:cacheHierarchy aggregatedColumn="10"/>
        </ext>
      </extLst>
    </cacheHierarchy>
    <cacheHierarchy uniqueName="[Measures].[Count of TermDate]" caption="Count of TermDate" measure="1" displayFolder="" measureGroup="HR Data" count="0" hidden="1">
      <extLst>
        <ext xmlns:x15="http://schemas.microsoft.com/office/spreadsheetml/2010/11/main" uri="{B97F6D7D-B522-45F9-BDA1-12C45D357490}">
          <x15:cacheHierarchy aggregatedColumn="6"/>
        </ext>
      </extLst>
    </cacheHierarchy>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ute Skills" refreshedDate="45557.47837384259" backgroundQuery="1" createdVersion="3" refreshedVersion="8" minRefreshableVersion="3" recordCount="0" supportSubquery="1" supportAdvancedDrill="1" xr:uid="{A89DF06C-DDD2-46BA-A29F-4197EFD9E4B7}">
  <cacheSource type="external" connectionId="6">
    <extLst>
      <ext xmlns:x14="http://schemas.microsoft.com/office/spreadsheetml/2009/9/main" uri="{F057638F-6D5F-4e77-A914-E7F072B9BCA8}">
        <x14:sourceConnection name="ThisWorkbookDataModel"/>
      </ext>
    </extLst>
  </cacheSource>
  <cacheFields count="0"/>
  <cacheHierarchies count="36">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2"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EmpCount]" caption="EmpCount" measure="1" displayFolder="" measureGroup="HR Data" count="0"/>
    <cacheHierarchy uniqueName="[Measures].[ActiveEmp]" caption="ActiveEmp" measure="1" displayFolder="" measureGroup="HR Data" count="0"/>
    <cacheHierarchy uniqueName="[Measures].[NewHire]" caption="NewHire" measure="1" displayFolder="" measureGroup="HR Data" count="0"/>
    <cacheHierarchy uniqueName="[Measures].[Average Tenure Months]" caption="Average Tenure Months" measure="1" displayFolder="" measureGroup="HR Data" count="0"/>
    <cacheHierarchy uniqueName="[Measures].[Seperations]" caption="Sepe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y uniqueName="[Measures].[Sum of EmpID]" caption="Sum of EmpID" measure="1" displayFolder="" measureGroup="HR 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hidden="1">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hidden="1">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hidden="1">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hidden="1">
      <extLst>
        <ext xmlns:x15="http://schemas.microsoft.com/office/spreadsheetml/2010/11/main" uri="{B97F6D7D-B522-45F9-BDA1-12C45D357490}">
          <x15:cacheHierarchy aggregatedColumn="15"/>
        </ext>
      </extLst>
    </cacheHierarchy>
    <cacheHierarchy uniqueName="[Measures].[Count of BadHires]" caption="Count of BadHires" measure="1" displayFolder="" measureGroup="HR Data" count="0" hidden="1">
      <extLst>
        <ext xmlns:x15="http://schemas.microsoft.com/office/spreadsheetml/2010/11/main" uri="{B97F6D7D-B522-45F9-BDA1-12C45D357490}">
          <x15:cacheHierarchy aggregatedColumn="15"/>
        </ext>
      </extLst>
    </cacheHierarchy>
    <cacheHierarchy uniqueName="[Measures].[Count of PayType]" caption="Count of PayType" measure="1" displayFolder="" measureGroup="HR Data" count="0" hidden="1">
      <extLst>
        <ext xmlns:x15="http://schemas.microsoft.com/office/spreadsheetml/2010/11/main" uri="{B97F6D7D-B522-45F9-BDA1-12C45D357490}">
          <x15:cacheHierarchy aggregatedColumn="10"/>
        </ext>
      </extLst>
    </cacheHierarchy>
    <cacheHierarchy uniqueName="[Measures].[Count of TermDate]" caption="Count of TermDate" measure="1" displayFolder="" measureGroup="HR Data"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56829585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ute Skills" refreshedDate="45557.518520833335" backgroundQuery="1" createdVersion="8" refreshedVersion="8" minRefreshableVersion="3" recordCount="0" supportSubquery="1" supportAdvancedDrill="1" xr:uid="{1D8E319F-67B6-4333-9091-2A0C98C79A5F}">
  <cacheSource type="external" connectionId="6"/>
  <cacheFields count="5">
    <cacheField name="[HR Data].[EthnicGroup].[EthnicGroup]" caption="EthnicGroup" numFmtId="0" hierarchy="4" level="1">
      <sharedItems count="7">
        <s v="Group A"/>
        <s v="Group B"/>
        <s v="Group C"/>
        <s v="Group D"/>
        <s v="Group E"/>
        <s v="Group F"/>
        <s v="Group G"/>
      </sharedItems>
    </cacheField>
    <cacheField name="[HR Data].[Gender].[Gender]" caption="Gender" numFmtId="0" hierarchy="2" level="1">
      <sharedItems count="2">
        <s v="F"/>
        <s v="M"/>
      </sharedItems>
    </cacheField>
    <cacheField name="[Measures].[ActiveEmp]" caption="ActiveEmp" numFmtId="0" hierarchy="21" level="32767"/>
    <cacheField name="[HR Data].[FP].[FP]" caption="FP" numFmtId="0" hierarchy="5" level="1">
      <sharedItems count="2">
        <s v="FT"/>
        <s v="PT"/>
      </sharedItems>
    </cacheField>
    <cacheField name="[HR Data].[Date (Year)].[Date (Year)]" caption="Date (Year)" numFmtId="0" hierarchy="16" level="1">
      <sharedItems containsSemiMixedTypes="0" containsNonDate="0" containsString="0"/>
    </cacheField>
  </cacheFields>
  <cacheHierarchies count="36">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4"/>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EmpCount]" caption="EmpCount" measure="1" displayFolder="" measureGroup="HR Data" count="0"/>
    <cacheHierarchy uniqueName="[Measures].[ActiveEmp]" caption="ActiveEmp" measure="1" displayFolder="" measureGroup="HR Data" count="0" oneField="1">
      <fieldsUsage count="1">
        <fieldUsage x="2"/>
      </fieldsUsage>
    </cacheHierarchy>
    <cacheHierarchy uniqueName="[Measures].[NewHire]" caption="NewHire" measure="1" displayFolder="" measureGroup="HR Data" count="0"/>
    <cacheHierarchy uniqueName="[Measures].[Average Tenure Months]" caption="Average Tenure Months" measure="1" displayFolder="" measureGroup="HR Data" count="0"/>
    <cacheHierarchy uniqueName="[Measures].[Seperations]" caption="Sepe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y uniqueName="[Measures].[Sum of EmpID]" caption="Sum of EmpID" measure="1" displayFolder="" measureGroup="HR 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hidden="1">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hidden="1">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hidden="1">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hidden="1">
      <extLst>
        <ext xmlns:x15="http://schemas.microsoft.com/office/spreadsheetml/2010/11/main" uri="{B97F6D7D-B522-45F9-BDA1-12C45D357490}">
          <x15:cacheHierarchy aggregatedColumn="15"/>
        </ext>
      </extLst>
    </cacheHierarchy>
    <cacheHierarchy uniqueName="[Measures].[Count of BadHires]" caption="Count of BadHires" measure="1" displayFolder="" measureGroup="HR Data" count="0" hidden="1">
      <extLst>
        <ext xmlns:x15="http://schemas.microsoft.com/office/spreadsheetml/2010/11/main" uri="{B97F6D7D-B522-45F9-BDA1-12C45D357490}">
          <x15:cacheHierarchy aggregatedColumn="15"/>
        </ext>
      </extLst>
    </cacheHierarchy>
    <cacheHierarchy uniqueName="[Measures].[Count of PayType]" caption="Count of PayType" measure="1" displayFolder="" measureGroup="HR Data" count="0" hidden="1">
      <extLst>
        <ext xmlns:x15="http://schemas.microsoft.com/office/spreadsheetml/2010/11/main" uri="{B97F6D7D-B522-45F9-BDA1-12C45D357490}">
          <x15:cacheHierarchy aggregatedColumn="10"/>
        </ext>
      </extLst>
    </cacheHierarchy>
    <cacheHierarchy uniqueName="[Measures].[Count of TermDate]" caption="Count of TermDate" measure="1" displayFolder="" measureGroup="HR Data" count="0" hidden="1">
      <extLst>
        <ext xmlns:x15="http://schemas.microsoft.com/office/spreadsheetml/2010/11/main" uri="{B97F6D7D-B522-45F9-BDA1-12C45D357490}">
          <x15:cacheHierarchy aggregatedColumn="6"/>
        </ext>
      </extLst>
    </cacheHierarchy>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ute Skills" refreshedDate="45557.518521180558" backgroundQuery="1" createdVersion="8" refreshedVersion="8" minRefreshableVersion="3" recordCount="0" supportSubquery="1" supportAdvancedDrill="1" xr:uid="{2AE6575C-E364-489B-B73D-B97E209AEC0B}">
  <cacheSource type="external" connectionId="6"/>
  <cacheFields count="4">
    <cacheField name="[HR Data].[Gender].[Gender]" caption="Gender" numFmtId="0" hierarchy="2" level="1">
      <sharedItems count="2">
        <s v="F"/>
        <s v="M"/>
      </sharedItems>
    </cacheField>
    <cacheField name="[Measures].[ActiveEmp]" caption="ActiveEmp" numFmtId="0" hierarchy="21" level="32767"/>
    <cacheField name="[HR Data].[AgeGroup].[AgeGroup]" caption="AgeGroup" numFmtId="0" hierarchy="12" level="1">
      <sharedItems count="3">
        <s v="&lt;30"/>
        <s v="30-49"/>
        <s v="50+"/>
      </sharedItems>
    </cacheField>
    <cacheField name="[HR Data].[Date (Year)].[Date (Year)]" caption="Date (Year)" numFmtId="0" hierarchy="16" level="1">
      <sharedItems containsSemiMixedTypes="0" containsNonDate="0" containsString="0"/>
    </cacheField>
  </cacheFields>
  <cacheHierarchies count="36">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2" memberValueDatatype="130" unbalanced="0">
      <fieldsUsage count="2">
        <fieldUsage x="-1"/>
        <fieldUsage x="2"/>
      </fieldsUsage>
    </cacheHierarchy>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EmpCount]" caption="EmpCount" measure="1" displayFolder="" measureGroup="HR Data" count="0"/>
    <cacheHierarchy uniqueName="[Measures].[ActiveEmp]" caption="ActiveEmp" measure="1" displayFolder="" measureGroup="HR Data" count="0" oneField="1">
      <fieldsUsage count="1">
        <fieldUsage x="1"/>
      </fieldsUsage>
    </cacheHierarchy>
    <cacheHierarchy uniqueName="[Measures].[NewHire]" caption="NewHire" measure="1" displayFolder="" measureGroup="HR Data" count="0"/>
    <cacheHierarchy uniqueName="[Measures].[Average Tenure Months]" caption="Average Tenure Months" measure="1" displayFolder="" measureGroup="HR Data" count="0"/>
    <cacheHierarchy uniqueName="[Measures].[Seperations]" caption="Sepe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y uniqueName="[Measures].[Sum of EmpID]" caption="Sum of EmpID" measure="1" displayFolder="" measureGroup="HR 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hidden="1">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hidden="1">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hidden="1">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hidden="1">
      <extLst>
        <ext xmlns:x15="http://schemas.microsoft.com/office/spreadsheetml/2010/11/main" uri="{B97F6D7D-B522-45F9-BDA1-12C45D357490}">
          <x15:cacheHierarchy aggregatedColumn="15"/>
        </ext>
      </extLst>
    </cacheHierarchy>
    <cacheHierarchy uniqueName="[Measures].[Count of BadHires]" caption="Count of BadHires" measure="1" displayFolder="" measureGroup="HR Data" count="0" hidden="1">
      <extLst>
        <ext xmlns:x15="http://schemas.microsoft.com/office/spreadsheetml/2010/11/main" uri="{B97F6D7D-B522-45F9-BDA1-12C45D357490}">
          <x15:cacheHierarchy aggregatedColumn="15"/>
        </ext>
      </extLst>
    </cacheHierarchy>
    <cacheHierarchy uniqueName="[Measures].[Count of PayType]" caption="Count of PayType" measure="1" displayFolder="" measureGroup="HR Data" count="0" hidden="1">
      <extLst>
        <ext xmlns:x15="http://schemas.microsoft.com/office/spreadsheetml/2010/11/main" uri="{B97F6D7D-B522-45F9-BDA1-12C45D357490}">
          <x15:cacheHierarchy aggregatedColumn="10"/>
        </ext>
      </extLst>
    </cacheHierarchy>
    <cacheHierarchy uniqueName="[Measures].[Count of TermDate]" caption="Count of TermDate" measure="1" displayFolder="" measureGroup="HR Data" count="0" hidden="1">
      <extLst>
        <ext xmlns:x15="http://schemas.microsoft.com/office/spreadsheetml/2010/11/main" uri="{B97F6D7D-B522-45F9-BDA1-12C45D357490}">
          <x15:cacheHierarchy aggregatedColumn="6"/>
        </ext>
      </extLst>
    </cacheHierarchy>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ute Skills" refreshedDate="45557.518521527774" backgroundQuery="1" createdVersion="8" refreshedVersion="8" minRefreshableVersion="3" recordCount="0" supportSubquery="1" supportAdvancedDrill="1" xr:uid="{764052DB-9242-4635-A43B-4B47D60AAE29}">
  <cacheSource type="external" connectionId="6"/>
  <cacheFields count="4">
    <cacheField name="[Measures].[ActiveEmp]" caption="ActiveEmp" numFmtId="0" hierarchy="21" level="32767"/>
    <cacheField name="[HR Data].[FP].[FP]" caption="FP" numFmtId="0" hierarchy="5" level="1">
      <sharedItems count="2">
        <s v="FT"/>
        <s v="PT"/>
      </sharedItems>
    </cacheField>
    <cacheField name="[HR Data].[Gender].[Gender]" caption="Gender" numFmtId="0" hierarchy="2" level="1">
      <sharedItems count="2">
        <s v="F"/>
        <s v="M"/>
      </sharedItems>
    </cacheField>
    <cacheField name="[HR Data].[Date (Year)].[Date (Year)]" caption="Date (Year)" numFmtId="0" hierarchy="16" level="1">
      <sharedItems containsSemiMixedTypes="0" containsNonDate="0" containsString="0"/>
    </cacheField>
  </cacheFields>
  <cacheHierarchies count="36">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2"/>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1"/>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EmpCount]" caption="EmpCount" measure="1" displayFolder="" measureGroup="HR Data" count="0"/>
    <cacheHierarchy uniqueName="[Measures].[ActiveEmp]" caption="ActiveEmp" measure="1" displayFolder="" measureGroup="HR Data" count="0" oneField="1">
      <fieldsUsage count="1">
        <fieldUsage x="0"/>
      </fieldsUsage>
    </cacheHierarchy>
    <cacheHierarchy uniqueName="[Measures].[NewHire]" caption="NewHire" measure="1" displayFolder="" measureGroup="HR Data" count="0"/>
    <cacheHierarchy uniqueName="[Measures].[Average Tenure Months]" caption="Average Tenure Months" measure="1" displayFolder="" measureGroup="HR Data" count="0"/>
    <cacheHierarchy uniqueName="[Measures].[Seperations]" caption="Sepe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y uniqueName="[Measures].[Sum of EmpID]" caption="Sum of EmpID" measure="1" displayFolder="" measureGroup="HR 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hidden="1">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hidden="1">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hidden="1">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hidden="1">
      <extLst>
        <ext xmlns:x15="http://schemas.microsoft.com/office/spreadsheetml/2010/11/main" uri="{B97F6D7D-B522-45F9-BDA1-12C45D357490}">
          <x15:cacheHierarchy aggregatedColumn="15"/>
        </ext>
      </extLst>
    </cacheHierarchy>
    <cacheHierarchy uniqueName="[Measures].[Count of BadHires]" caption="Count of BadHires" measure="1" displayFolder="" measureGroup="HR Data" count="0" hidden="1">
      <extLst>
        <ext xmlns:x15="http://schemas.microsoft.com/office/spreadsheetml/2010/11/main" uri="{B97F6D7D-B522-45F9-BDA1-12C45D357490}">
          <x15:cacheHierarchy aggregatedColumn="15"/>
        </ext>
      </extLst>
    </cacheHierarchy>
    <cacheHierarchy uniqueName="[Measures].[Count of PayType]" caption="Count of PayType" measure="1" displayFolder="" measureGroup="HR Data" count="0" hidden="1">
      <extLst>
        <ext xmlns:x15="http://schemas.microsoft.com/office/spreadsheetml/2010/11/main" uri="{B97F6D7D-B522-45F9-BDA1-12C45D357490}">
          <x15:cacheHierarchy aggregatedColumn="10"/>
        </ext>
      </extLst>
    </cacheHierarchy>
    <cacheHierarchy uniqueName="[Measures].[Count of TermDate]" caption="Count of TermDate" measure="1" displayFolder="" measureGroup="HR Data" count="0" hidden="1">
      <extLst>
        <ext xmlns:x15="http://schemas.microsoft.com/office/spreadsheetml/2010/11/main" uri="{B97F6D7D-B522-45F9-BDA1-12C45D357490}">
          <x15:cacheHierarchy aggregatedColumn="6"/>
        </ext>
      </extLst>
    </cacheHierarchy>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ute Skills" refreshedDate="45557.518521874998" backgroundQuery="1" createdVersion="8" refreshedVersion="8" minRefreshableVersion="3" recordCount="0" supportSubquery="1" supportAdvancedDrill="1" xr:uid="{BC65A68C-D450-41BB-B040-6AAB19124B65}">
  <cacheSource type="external" connectionId="6"/>
  <cacheFields count="3">
    <cacheField name="[HR Data].[Gender].[Gender]" caption="Gender" numFmtId="0" hierarchy="2" level="1">
      <sharedItems count="2">
        <s v="F"/>
        <s v="M"/>
      </sharedItems>
    </cacheField>
    <cacheField name="[Measures].[ActiveEmp]" caption="ActiveEmp" numFmtId="0" hierarchy="21" level="32767"/>
    <cacheField name="[HR Data].[Date (Year)].[Date (Year)]" caption="Date (Year)" numFmtId="0" hierarchy="16" level="1">
      <sharedItems containsSemiMixedTypes="0" containsNonDate="0" containsString="0"/>
    </cacheField>
  </cacheFields>
  <cacheHierarchies count="36">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EmpCount]" caption="EmpCount" measure="1" displayFolder="" measureGroup="HR Data" count="0"/>
    <cacheHierarchy uniqueName="[Measures].[ActiveEmp]" caption="ActiveEmp" measure="1" displayFolder="" measureGroup="HR Data" count="0" oneField="1">
      <fieldsUsage count="1">
        <fieldUsage x="1"/>
      </fieldsUsage>
    </cacheHierarchy>
    <cacheHierarchy uniqueName="[Measures].[NewHire]" caption="NewHire" measure="1" displayFolder="" measureGroup="HR Data" count="0"/>
    <cacheHierarchy uniqueName="[Measures].[Average Tenure Months]" caption="Average Tenure Months" measure="1" displayFolder="" measureGroup="HR Data" count="0"/>
    <cacheHierarchy uniqueName="[Measures].[Seperations]" caption="Sepe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y uniqueName="[Measures].[Sum of EmpID]" caption="Sum of EmpID" measure="1" displayFolder="" measureGroup="HR 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hidden="1">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hidden="1">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hidden="1">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hidden="1">
      <extLst>
        <ext xmlns:x15="http://schemas.microsoft.com/office/spreadsheetml/2010/11/main" uri="{B97F6D7D-B522-45F9-BDA1-12C45D357490}">
          <x15:cacheHierarchy aggregatedColumn="15"/>
        </ext>
      </extLst>
    </cacheHierarchy>
    <cacheHierarchy uniqueName="[Measures].[Count of BadHires]" caption="Count of BadHires" measure="1" displayFolder="" measureGroup="HR Data" count="0" hidden="1">
      <extLst>
        <ext xmlns:x15="http://schemas.microsoft.com/office/spreadsheetml/2010/11/main" uri="{B97F6D7D-B522-45F9-BDA1-12C45D357490}">
          <x15:cacheHierarchy aggregatedColumn="15"/>
        </ext>
      </extLst>
    </cacheHierarchy>
    <cacheHierarchy uniqueName="[Measures].[Count of PayType]" caption="Count of PayType" measure="1" displayFolder="" measureGroup="HR Data" count="0" hidden="1">
      <extLst>
        <ext xmlns:x15="http://schemas.microsoft.com/office/spreadsheetml/2010/11/main" uri="{B97F6D7D-B522-45F9-BDA1-12C45D357490}">
          <x15:cacheHierarchy aggregatedColumn="10"/>
        </ext>
      </extLst>
    </cacheHierarchy>
    <cacheHierarchy uniqueName="[Measures].[Count of TermDate]" caption="Count of TermDate" measure="1" displayFolder="" measureGroup="HR Data" count="0" hidden="1">
      <extLst>
        <ext xmlns:x15="http://schemas.microsoft.com/office/spreadsheetml/2010/11/main" uri="{B97F6D7D-B522-45F9-BDA1-12C45D357490}">
          <x15:cacheHierarchy aggregatedColumn="6"/>
        </ext>
      </extLst>
    </cacheHierarchy>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ute Skills" refreshedDate="45557.518522337959" backgroundQuery="1" createdVersion="8" refreshedVersion="8" minRefreshableVersion="3" recordCount="0" supportSubquery="1" supportAdvancedDrill="1" xr:uid="{E6A06B45-711F-46F9-8468-EB696CD073B2}">
  <cacheSource type="external" connectionId="6"/>
  <cacheFields count="4">
    <cacheField name="[HR Data].[Gender].[Gender]" caption="Gender" numFmtId="0" hierarchy="2" level="1">
      <sharedItems count="2">
        <s v="F"/>
        <s v="M"/>
      </sharedItems>
    </cacheField>
    <cacheField name="[HR Data].[PayType].[PayType]" caption="PayType" numFmtId="0" hierarchy="10" level="1">
      <sharedItems count="2">
        <s v="Hourly"/>
        <s v="Salary"/>
      </sharedItems>
    </cacheField>
    <cacheField name="[Measures].[ActiveEmp]" caption="ActiveEmp" numFmtId="0" hierarchy="21" level="32767"/>
    <cacheField name="[HR Data].[Date (Year)].[Date (Year)]" caption="Date (Year)" numFmtId="0" hierarchy="16" level="1">
      <sharedItems containsSemiMixedTypes="0" containsNonDate="0" containsString="0"/>
    </cacheField>
  </cacheFields>
  <cacheHierarchies count="36">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2" memberValueDatatype="130" unbalanced="0">
      <fieldsUsage count="2">
        <fieldUsage x="-1"/>
        <fieldUsage x="1"/>
      </fieldsUsage>
    </cacheHierarchy>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EmpCount]" caption="EmpCount" measure="1" displayFolder="" measureGroup="HR Data" count="0"/>
    <cacheHierarchy uniqueName="[Measures].[ActiveEmp]" caption="ActiveEmp" measure="1" displayFolder="" measureGroup="HR Data" count="0" oneField="1">
      <fieldsUsage count="1">
        <fieldUsage x="2"/>
      </fieldsUsage>
    </cacheHierarchy>
    <cacheHierarchy uniqueName="[Measures].[NewHire]" caption="NewHire" measure="1" displayFolder="" measureGroup="HR Data" count="0"/>
    <cacheHierarchy uniqueName="[Measures].[Average Tenure Months]" caption="Average Tenure Months" measure="1" displayFolder="" measureGroup="HR Data" count="0"/>
    <cacheHierarchy uniqueName="[Measures].[Seperations]" caption="Sepe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y uniqueName="[Measures].[Sum of EmpID]" caption="Sum of EmpID" measure="1" displayFolder="" measureGroup="HR 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hidden="1">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hidden="1">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hidden="1">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hidden="1">
      <extLst>
        <ext xmlns:x15="http://schemas.microsoft.com/office/spreadsheetml/2010/11/main" uri="{B97F6D7D-B522-45F9-BDA1-12C45D357490}">
          <x15:cacheHierarchy aggregatedColumn="15"/>
        </ext>
      </extLst>
    </cacheHierarchy>
    <cacheHierarchy uniqueName="[Measures].[Count of BadHires]" caption="Count of BadHires" measure="1" displayFolder="" measureGroup="HR Data" count="0" hidden="1">
      <extLst>
        <ext xmlns:x15="http://schemas.microsoft.com/office/spreadsheetml/2010/11/main" uri="{B97F6D7D-B522-45F9-BDA1-12C45D357490}">
          <x15:cacheHierarchy aggregatedColumn="15"/>
        </ext>
      </extLst>
    </cacheHierarchy>
    <cacheHierarchy uniqueName="[Measures].[Count of PayType]" caption="Count of PayType" measure="1" displayFolder="" measureGroup="HR Data" count="0" hidden="1">
      <extLst>
        <ext xmlns:x15="http://schemas.microsoft.com/office/spreadsheetml/2010/11/main" uri="{B97F6D7D-B522-45F9-BDA1-12C45D357490}">
          <x15:cacheHierarchy aggregatedColumn="10"/>
        </ext>
      </extLst>
    </cacheHierarchy>
    <cacheHierarchy uniqueName="[Measures].[Count of TermDate]" caption="Count of TermDate" measure="1" displayFolder="" measureGroup="HR Data" count="0" hidden="1">
      <extLst>
        <ext xmlns:x15="http://schemas.microsoft.com/office/spreadsheetml/2010/11/main" uri="{B97F6D7D-B522-45F9-BDA1-12C45D357490}">
          <x15:cacheHierarchy aggregatedColumn="6"/>
        </ext>
      </extLst>
    </cacheHierarchy>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ute Skills" refreshedDate="45557.518522685183" backgroundQuery="1" createdVersion="8" refreshedVersion="8" minRefreshableVersion="3" recordCount="0" supportSubquery="1" supportAdvancedDrill="1" xr:uid="{55D06D53-520D-4922-8877-A99ECD25FBD5}">
  <cacheSource type="external" connectionId="6"/>
  <cacheFields count="5">
    <cacheField name="[Measures].[ActiveEmp]" caption="ActiveEmp" numFmtId="0" hierarchy="21" level="32767"/>
    <cacheField name="[HR Data].[Date (Year)].[Date (Year)]" caption="Date (Year)" numFmtId="0" hierarchy="16" level="1">
      <sharedItems count="4">
        <s v="2015"/>
        <s v="2016"/>
        <s v="2017"/>
        <s v="2018"/>
      </sharedItems>
    </cacheField>
    <cacheField name="[Measures].[Seperations]" caption="Seperations" numFmtId="0" hierarchy="24" level="32767"/>
    <cacheField name="[Measures].[TO %]" caption="TO %" numFmtId="0" hierarchy="25" level="32767"/>
    <cacheField name="[Measures].[Count of TermDate]" caption="Count of TermDate" numFmtId="0" hierarchy="35" level="32767"/>
  </cacheFields>
  <cacheHierarchies count="36">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EmpCount]" caption="EmpCount" measure="1" displayFolder="" measureGroup="HR Data" count="0"/>
    <cacheHierarchy uniqueName="[Measures].[ActiveEmp]" caption="ActiveEmp" measure="1" displayFolder="" measureGroup="HR Data" count="0" oneField="1">
      <fieldsUsage count="1">
        <fieldUsage x="0"/>
      </fieldsUsage>
    </cacheHierarchy>
    <cacheHierarchy uniqueName="[Measures].[NewHire]" caption="NewHire" measure="1" displayFolder="" measureGroup="HR Data" count="0"/>
    <cacheHierarchy uniqueName="[Measures].[Average Tenure Months]" caption="Average Tenure Months" measure="1" displayFolder="" measureGroup="HR Data" count="0"/>
    <cacheHierarchy uniqueName="[Measures].[Seperations]" caption="Seperations" measure="1" displayFolder="" measureGroup="HR Data" count="0" oneField="1">
      <fieldsUsage count="1">
        <fieldUsage x="2"/>
      </fieldsUsage>
    </cacheHierarchy>
    <cacheHierarchy uniqueName="[Measures].[TO %]" caption="TO %" measure="1" displayFolder="" measureGroup="HR Data" count="0" oneField="1">
      <fieldsUsage count="1">
        <fieldUsage x="3"/>
      </fieldsUsage>
    </cacheHierarchy>
    <cacheHierarchy uniqueName="[Measures].[__XL_Count HR Data]" caption="__XL_Count HR Data" measure="1" displayFolder="" measureGroup="HR Data" count="0" hidden="1"/>
    <cacheHierarchy uniqueName="[Measures].[__No measures defined]" caption="__No measures defined" measure="1" displayFolder="" count="0" hidden="1"/>
    <cacheHierarchy uniqueName="[Measures].[Sum of EmpID]" caption="Sum of EmpID" measure="1" displayFolder="" measureGroup="HR 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hidden="1">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hidden="1">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hidden="1">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hidden="1">
      <extLst>
        <ext xmlns:x15="http://schemas.microsoft.com/office/spreadsheetml/2010/11/main" uri="{B97F6D7D-B522-45F9-BDA1-12C45D357490}">
          <x15:cacheHierarchy aggregatedColumn="15"/>
        </ext>
      </extLst>
    </cacheHierarchy>
    <cacheHierarchy uniqueName="[Measures].[Count of BadHires]" caption="Count of BadHires" measure="1" displayFolder="" measureGroup="HR Data" count="0" hidden="1">
      <extLst>
        <ext xmlns:x15="http://schemas.microsoft.com/office/spreadsheetml/2010/11/main" uri="{B97F6D7D-B522-45F9-BDA1-12C45D357490}">
          <x15:cacheHierarchy aggregatedColumn="15"/>
        </ext>
      </extLst>
    </cacheHierarchy>
    <cacheHierarchy uniqueName="[Measures].[Count of PayType]" caption="Count of PayType" measure="1" displayFolder="" measureGroup="HR Data" count="0" hidden="1">
      <extLst>
        <ext xmlns:x15="http://schemas.microsoft.com/office/spreadsheetml/2010/11/main" uri="{B97F6D7D-B522-45F9-BDA1-12C45D357490}">
          <x15:cacheHierarchy aggregatedColumn="10"/>
        </ext>
      </extLst>
    </cacheHierarchy>
    <cacheHierarchy uniqueName="[Measures].[Count of TermDate]" caption="Count of TermDate" measure="1" displayFolder="" measureGroup="HR Data" count="0" oneField="1" hidden="1">
      <fieldsUsage count="1">
        <fieldUsage x="4"/>
      </fieldsUsage>
      <extLst>
        <ext xmlns:x15="http://schemas.microsoft.com/office/spreadsheetml/2010/11/main" uri="{B97F6D7D-B522-45F9-BDA1-12C45D357490}">
          <x15:cacheHierarchy aggregatedColumn="6"/>
        </ext>
      </extLst>
    </cacheHierarchy>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ute Skills" refreshedDate="45557.518523032406" backgroundQuery="1" createdVersion="8" refreshedVersion="8" minRefreshableVersion="3" recordCount="0" supportSubquery="1" supportAdvancedDrill="1" xr:uid="{945754AC-8B00-4EB0-A8D6-BB51FC1E3365}">
  <cacheSource type="external" connectionId="6"/>
  <cacheFields count="3">
    <cacheField name="[Measures].[TO %]" caption="TO %" numFmtId="0" hierarchy="25" level="32767"/>
    <cacheField name="[HR Data].[Gender].[Gender]" caption="Gender" numFmtId="0" hierarchy="2" level="1">
      <sharedItems count="2">
        <s v="F"/>
        <s v="M"/>
      </sharedItems>
    </cacheField>
    <cacheField name="[HR Data].[Date (Year)].[Date (Year)]" caption="Date (Year)" numFmtId="0" hierarchy="16" level="1">
      <sharedItems count="4">
        <s v="2015"/>
        <s v="2016"/>
        <s v="2017"/>
        <s v="2018"/>
      </sharedItems>
    </cacheField>
  </cacheFields>
  <cacheHierarchies count="36">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EmpCount]" caption="EmpCount" measure="1" displayFolder="" measureGroup="HR Data" count="0"/>
    <cacheHierarchy uniqueName="[Measures].[ActiveEmp]" caption="ActiveEmp" measure="1" displayFolder="" measureGroup="HR Data" count="0"/>
    <cacheHierarchy uniqueName="[Measures].[NewHire]" caption="NewHire" measure="1" displayFolder="" measureGroup="HR Data" count="0"/>
    <cacheHierarchy uniqueName="[Measures].[Average Tenure Months]" caption="Average Tenure Months" measure="1" displayFolder="" measureGroup="HR Data" count="0"/>
    <cacheHierarchy uniqueName="[Measures].[Seperations]" caption="Seperations" measure="1" displayFolder="" measureGroup="HR Data" count="0"/>
    <cacheHierarchy uniqueName="[Measures].[TO %]" caption="TO %" measure="1" displayFolder="" measureGroup="HR Data" count="0" oneField="1">
      <fieldsUsage count="1">
        <fieldUsage x="0"/>
      </fieldsUsage>
    </cacheHierarchy>
    <cacheHierarchy uniqueName="[Measures].[__XL_Count HR Data]" caption="__XL_Count HR Data" measure="1" displayFolder="" measureGroup="HR Data" count="0" hidden="1"/>
    <cacheHierarchy uniqueName="[Measures].[__No measures defined]" caption="__No measures defined" measure="1" displayFolder="" count="0" hidden="1"/>
    <cacheHierarchy uniqueName="[Measures].[Sum of EmpID]" caption="Sum of EmpID" measure="1" displayFolder="" measureGroup="HR 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hidden="1">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hidden="1">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hidden="1">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hidden="1">
      <extLst>
        <ext xmlns:x15="http://schemas.microsoft.com/office/spreadsheetml/2010/11/main" uri="{B97F6D7D-B522-45F9-BDA1-12C45D357490}">
          <x15:cacheHierarchy aggregatedColumn="15"/>
        </ext>
      </extLst>
    </cacheHierarchy>
    <cacheHierarchy uniqueName="[Measures].[Count of BadHires]" caption="Count of BadHires" measure="1" displayFolder="" measureGroup="HR Data" count="0" hidden="1">
      <extLst>
        <ext xmlns:x15="http://schemas.microsoft.com/office/spreadsheetml/2010/11/main" uri="{B97F6D7D-B522-45F9-BDA1-12C45D357490}">
          <x15:cacheHierarchy aggregatedColumn="15"/>
        </ext>
      </extLst>
    </cacheHierarchy>
    <cacheHierarchy uniqueName="[Measures].[Count of PayType]" caption="Count of PayType" measure="1" displayFolder="" measureGroup="HR Data" count="0" hidden="1">
      <extLst>
        <ext xmlns:x15="http://schemas.microsoft.com/office/spreadsheetml/2010/11/main" uri="{B97F6D7D-B522-45F9-BDA1-12C45D357490}">
          <x15:cacheHierarchy aggregatedColumn="10"/>
        </ext>
      </extLst>
    </cacheHierarchy>
    <cacheHierarchy uniqueName="[Measures].[Count of TermDate]" caption="Count of TermDate" measure="1" displayFolder="" measureGroup="HR Data" count="0" hidden="1">
      <extLst>
        <ext xmlns:x15="http://schemas.microsoft.com/office/spreadsheetml/2010/11/main" uri="{B97F6D7D-B522-45F9-BDA1-12C45D357490}">
          <x15:cacheHierarchy aggregatedColumn="6"/>
        </ext>
      </extLst>
    </cacheHierarchy>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ute Skills" refreshedDate="45557.518523379629" backgroundQuery="1" createdVersion="8" refreshedVersion="8" minRefreshableVersion="3" recordCount="0" supportSubquery="1" supportAdvancedDrill="1" xr:uid="{9D49C4DC-A750-4A66-8ACF-6519ACC16BFC}">
  <cacheSource type="external" connectionId="6"/>
  <cacheFields count="4">
    <cacheField name="[HR Data].[FP].[FP]" caption="FP" numFmtId="0" hierarchy="5" level="1">
      <sharedItems count="2">
        <s v="FT"/>
        <s v="PT"/>
      </sharedItems>
    </cacheField>
    <cacheField name="[Measures].[ActiveEmp]" caption="ActiveEmp" numFmtId="0" hierarchy="21" level="32767"/>
    <cacheField name="[HR Data].[BU Region].[BU Region]" caption="BU Region" numFmtId="0" hierarchy="8" level="1">
      <sharedItems count="7">
        <s v="Central"/>
        <s v="East"/>
        <s v="Midwest"/>
        <s v="North"/>
        <s v="Northwest"/>
        <s v="South"/>
        <s v="West"/>
      </sharedItems>
    </cacheField>
    <cacheField name="[HR Data].[Date (Year)].[Date (Year)]" caption="Date (Year)" numFmtId="0" hierarchy="16" level="1">
      <sharedItems containsSemiMixedTypes="0" containsNonDate="0" containsString="0"/>
    </cacheField>
  </cacheFields>
  <cacheHierarchies count="36">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0"/>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2"/>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EmpCount]" caption="EmpCount" measure="1" displayFolder="" measureGroup="HR Data" count="0"/>
    <cacheHierarchy uniqueName="[Measures].[ActiveEmp]" caption="ActiveEmp" measure="1" displayFolder="" measureGroup="HR Data" count="0" oneField="1">
      <fieldsUsage count="1">
        <fieldUsage x="1"/>
      </fieldsUsage>
    </cacheHierarchy>
    <cacheHierarchy uniqueName="[Measures].[NewHire]" caption="NewHire" measure="1" displayFolder="" measureGroup="HR Data" count="0"/>
    <cacheHierarchy uniqueName="[Measures].[Average Tenure Months]" caption="Average Tenure Months" measure="1" displayFolder="" measureGroup="HR Data" count="0"/>
    <cacheHierarchy uniqueName="[Measures].[Seperations]" caption="Sepe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y uniqueName="[Measures].[Sum of EmpID]" caption="Sum of EmpID" measure="1" displayFolder="" measureGroup="HR Data" count="0" hidden="1">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hidden="1">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hidden="1">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hidden="1">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hidden="1">
      <extLst>
        <ext xmlns:x15="http://schemas.microsoft.com/office/spreadsheetml/2010/11/main" uri="{B97F6D7D-B522-45F9-BDA1-12C45D357490}">
          <x15:cacheHierarchy aggregatedColumn="15"/>
        </ext>
      </extLst>
    </cacheHierarchy>
    <cacheHierarchy uniqueName="[Measures].[Count of BadHires]" caption="Count of BadHires" measure="1" displayFolder="" measureGroup="HR Data" count="0" hidden="1">
      <extLst>
        <ext xmlns:x15="http://schemas.microsoft.com/office/spreadsheetml/2010/11/main" uri="{B97F6D7D-B522-45F9-BDA1-12C45D357490}">
          <x15:cacheHierarchy aggregatedColumn="15"/>
        </ext>
      </extLst>
    </cacheHierarchy>
    <cacheHierarchy uniqueName="[Measures].[Count of PayType]" caption="Count of PayType" measure="1" displayFolder="" measureGroup="HR Data" count="0" hidden="1">
      <extLst>
        <ext xmlns:x15="http://schemas.microsoft.com/office/spreadsheetml/2010/11/main" uri="{B97F6D7D-B522-45F9-BDA1-12C45D357490}">
          <x15:cacheHierarchy aggregatedColumn="10"/>
        </ext>
      </extLst>
    </cacheHierarchy>
    <cacheHierarchy uniqueName="[Measures].[Count of TermDate]" caption="Count of TermDate" measure="1" displayFolder="" measureGroup="HR Data" count="0" hidden="1">
      <extLst>
        <ext xmlns:x15="http://schemas.microsoft.com/office/spreadsheetml/2010/11/main" uri="{B97F6D7D-B522-45F9-BDA1-12C45D357490}">
          <x15:cacheHierarchy aggregatedColumn="6"/>
        </ext>
      </extLst>
    </cacheHierarchy>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10D48C-E8BB-48ED-91F2-C81AE3B664D9}" name="ethnicity" cacheId="30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3"/>
  </colFields>
  <colItems count="3">
    <i>
      <x/>
    </i>
    <i>
      <x v="1"/>
    </i>
    <i t="grand">
      <x/>
    </i>
  </colItems>
  <dataFields count="1">
    <dataField fld="2" subtotal="count" baseField="0" baseItem="0"/>
  </dataFields>
  <chartFormats count="2">
    <chartFormat chart="2" format="5" series="1">
      <pivotArea type="data" outline="0" fieldPosition="0">
        <references count="2">
          <reference field="4294967294" count="1" selected="0">
            <x v="0"/>
          </reference>
          <reference field="3" count="1" selected="0">
            <x v="0"/>
          </reference>
        </references>
      </pivotArea>
    </chartFormat>
    <chartFormat chart="2" format="6" series="1">
      <pivotArea type="data" outline="0" fieldPosition="0">
        <references count="2">
          <reference field="4294967294" count="1" selected="0">
            <x v="0"/>
          </reference>
          <reference field="3" count="1" selected="0">
            <x v="1"/>
          </reference>
        </references>
      </pivotArea>
    </chartFormat>
  </chartFormats>
  <pivotHierarchies count="36">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A6B37E2-07BB-4928-AFCB-331A869FD5EA}" name="Region" cacheId="32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3:D12"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sortType="ascending"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Fields count="1">
    <field x="0"/>
  </colFields>
  <colItems count="3">
    <i>
      <x/>
    </i>
    <i>
      <x v="1"/>
    </i>
    <i t="grand">
      <x/>
    </i>
  </colItems>
  <dataFields count="1">
    <dataField fld="1" subtotal="count" baseField="0" baseItem="0"/>
  </dataFields>
  <chartFormats count="4">
    <chartFormat chart="2" format="2" series="1">
      <pivotArea type="data" outline="0" fieldPosition="0">
        <references count="2">
          <reference field="4294967294" count="1" selected="0">
            <x v="0"/>
          </reference>
          <reference field="0" count="1" selected="0">
            <x v="0"/>
          </reference>
        </references>
      </pivotArea>
    </chartFormat>
    <chartFormat chart="2" format="3" series="1">
      <pivotArea type="data" outline="0" fieldPosition="0">
        <references count="2">
          <reference field="4294967294" count="1" selected="0">
            <x v="0"/>
          </reference>
          <reference field="0" count="1" selected="0">
            <x v="1"/>
          </reference>
        </references>
      </pivotArea>
    </chartFormat>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s>
  <pivotHierarchies count="36">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BFB2D0E-59C5-429D-9CFC-2C35E4C6BD9B}" name="Tenure" cacheId="33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2"/>
  </colFields>
  <colItems count="3">
    <i>
      <x/>
    </i>
    <i>
      <x v="1"/>
    </i>
    <i t="grand">
      <x/>
    </i>
  </colItems>
  <dataFields count="1">
    <dataField fld="3" subtotal="count" baseField="0" baseItem="0"/>
  </dataFields>
  <formats count="6">
    <format dxfId="59">
      <pivotArea collapsedLevelsAreSubtotals="1" fieldPosition="0">
        <references count="3">
          <reference field="0" count="1" selected="0">
            <x v="0"/>
          </reference>
          <reference field="1" count="1">
            <x v="0"/>
          </reference>
          <reference field="2" count="1" selected="0">
            <x v="0"/>
          </reference>
        </references>
      </pivotArea>
    </format>
    <format dxfId="58">
      <pivotArea outline="0" collapsedLevelsAreSubtotals="1" fieldPosition="0"/>
    </format>
    <format dxfId="57">
      <pivotArea field="2" type="button" dataOnly="0" labelOnly="1" outline="0" axis="axisCol" fieldPosition="0"/>
    </format>
    <format dxfId="56">
      <pivotArea type="topRight" dataOnly="0" labelOnly="1" outline="0" fieldPosition="0"/>
    </format>
    <format dxfId="55">
      <pivotArea dataOnly="0" labelOnly="1" fieldPosition="0">
        <references count="1">
          <reference field="2" count="0"/>
        </references>
      </pivotArea>
    </format>
    <format dxfId="54">
      <pivotArea dataOnly="0" labelOnly="1" grandCol="1" outline="0" fieldPosition="0"/>
    </format>
  </formats>
  <chartFormats count="2">
    <chartFormat chart="3" format="12" series="1">
      <pivotArea type="data" outline="0" fieldPosition="0">
        <references count="2">
          <reference field="4294967294" count="1" selected="0">
            <x v="0"/>
          </reference>
          <reference field="2" count="1" selected="0">
            <x v="0"/>
          </reference>
        </references>
      </pivotArea>
    </chartFormat>
    <chartFormat chart="3" format="13" series="1">
      <pivotArea type="data" outline="0" fieldPosition="0">
        <references count="2">
          <reference field="4294967294" count="1" selected="0">
            <x v="0"/>
          </reference>
          <reference field="2" count="1" selected="0">
            <x v="1"/>
          </reference>
        </references>
      </pivotArea>
    </chartFormat>
  </chartFormats>
  <pivotHierarchies count="36">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TenureMonths"/>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682B989-5D3C-431B-B661-FB2F62CCE129}" name="active_emp" cacheId="30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3:C91" firstHeaderRow="0" firstDataRow="1" firstDataCol="1"/>
  <pivotFields count="6">
    <pivotField axis="axisRow" allDrilled="1" subtotalTop="0" showAll="0" dataSourceSort="1" defaultAttributeDrillState="1">
      <items count="13">
        <item x="0"/>
        <item x="1"/>
        <item x="2"/>
        <item x="3"/>
        <item x="4"/>
        <item x="5"/>
        <item x="6"/>
        <item x="7"/>
        <item x="8"/>
        <item x="9"/>
        <item x="10"/>
        <item x="11"/>
        <item t="default"/>
      </items>
    </pivotField>
    <pivotField axis="axisRow" allDrilled="1" subtotalTop="0" showAll="0" dataSourceSort="1">
      <items count="13">
        <item x="0" e="0"/>
        <item x="1" e="0"/>
        <item x="2" e="0"/>
        <item x="3" e="0"/>
        <item x="4" e="0"/>
        <item x="5" e="0"/>
        <item x="6" e="0"/>
        <item x="7" e="0"/>
        <item x="8" e="0"/>
        <item x="9" e="0"/>
        <item x="10" e="0"/>
        <item x="11" e="0"/>
        <item t="default"/>
      </items>
    </pivotField>
    <pivotField axis="axisRow" allDrilled="1" subtotalTop="0" showAll="0" dataSourceSort="1" defaultAttributeDrillState="1">
      <items count="5">
        <item x="0"/>
        <item x="1"/>
        <item x="2"/>
        <item x="3"/>
        <item t="default"/>
      </items>
    </pivotField>
    <pivotField axis="axisRow" allDrilled="1" subtotalTop="0" showAll="0" dataSourceSort="1" defaultAttributeDrillState="1">
      <items count="5">
        <item x="0"/>
        <item x="1"/>
        <item x="2"/>
        <item x="3"/>
        <item t="default"/>
      </items>
    </pivotField>
    <pivotField dataField="1" subtotalTop="0" showAll="0" defaultSubtotal="0"/>
    <pivotField dataField="1" subtotalTop="0" showAll="0" defaultSubtotal="0"/>
  </pivotFields>
  <rowFields count="4">
    <field x="3"/>
    <field x="2"/>
    <field x="1"/>
    <field x="0"/>
  </rowFields>
  <rowItems count="88">
    <i>
      <x/>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i>
    <i>
      <x v="1"/>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1"/>
    </i>
    <i>
      <x v="2"/>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2"/>
    </i>
    <i>
      <x v="3"/>
    </i>
    <i r="1">
      <x/>
    </i>
    <i r="2">
      <x/>
    </i>
    <i r="2">
      <x v="1"/>
    </i>
    <i r="2">
      <x v="2"/>
    </i>
    <i t="default" r="1">
      <x/>
    </i>
    <i r="1">
      <x v="1"/>
    </i>
    <i r="2">
      <x v="3"/>
    </i>
    <i r="2">
      <x v="4"/>
    </i>
    <i r="2">
      <x v="5"/>
    </i>
    <i t="default" r="1">
      <x v="1"/>
    </i>
    <i r="1">
      <x v="2"/>
    </i>
    <i r="2">
      <x v="6"/>
    </i>
    <i r="2">
      <x v="7"/>
    </i>
    <i r="2">
      <x v="8"/>
    </i>
    <i t="default" r="1">
      <x v="2"/>
    </i>
    <i r="1">
      <x v="3"/>
    </i>
    <i r="2">
      <x v="9"/>
    </i>
    <i r="2">
      <x v="10"/>
    </i>
    <i t="default" r="1">
      <x v="3"/>
    </i>
    <i t="default">
      <x v="3"/>
    </i>
    <i t="grand">
      <x/>
    </i>
  </rowItems>
  <colFields count="1">
    <field x="-2"/>
  </colFields>
  <colItems count="2">
    <i>
      <x/>
    </i>
    <i i="1">
      <x v="1"/>
    </i>
  </colItems>
  <dataFields count="2">
    <dataField fld="4" subtotal="count" baseField="0" baseItem="0"/>
    <dataField fld="5" subtotal="count"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6">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Emp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6"/>
    <rowHierarchyUsage hierarchyUsage="17"/>
    <rowHierarchyUsage hierarchyUsage="18"/>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7E9016-CECA-470F-B3F6-CACEF4F79FF4}" name="Seperations" cacheId="33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3:C8" firstHeaderRow="0"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s>
  <rowFields count="1">
    <field x="1"/>
  </rowFields>
  <rowItems count="5">
    <i>
      <x/>
    </i>
    <i>
      <x v="1"/>
    </i>
    <i>
      <x v="2"/>
    </i>
    <i>
      <x v="3"/>
    </i>
    <i t="grand">
      <x/>
    </i>
  </rowItems>
  <colFields count="1">
    <field x="-2"/>
  </colFields>
  <colItems count="2">
    <i>
      <x/>
    </i>
    <i i="1">
      <x v="1"/>
    </i>
  </colItems>
  <dataFields count="2">
    <dataField fld="0" subtotal="count" baseField="0" baseItem="0"/>
    <dataField name="Bad Hires" fld="2" baseField="1" baseItem="0"/>
  </dataFields>
  <chartFormats count="4">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 count="1" selected="0">
            <x v="0"/>
          </reference>
        </references>
      </pivotArea>
    </chartFormat>
    <chartFormat chart="2" format="10" series="1">
      <pivotArea type="data" outline="0" fieldPosition="0">
        <references count="1">
          <reference field="4294967294" count="1" selected="0">
            <x v="1"/>
          </reference>
        </references>
      </pivotArea>
    </chartFormat>
    <chartFormat chart="2" format="11">
      <pivotArea type="data" outline="0" fieldPosition="0">
        <references count="2">
          <reference field="4294967294" count="1" selected="0">
            <x v="1"/>
          </reference>
          <reference field="1" count="1" selected="0">
            <x v="0"/>
          </reference>
        </references>
      </pivotArea>
    </chartFormat>
  </chartFormats>
  <pivotHierarchies count="36">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Bad Hires"/>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8D5A55-F50D-42FA-A9D9-D3D0CD9A8D23}" name="PivotTable6" cacheId="3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7:E42" firstHeaderRow="0" firstDataRow="1" firstDataCol="1"/>
  <pivotFields count="5">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s>
  <rowFields count="1">
    <field x="1"/>
  </rowFields>
  <rowItems count="5">
    <i>
      <x/>
    </i>
    <i>
      <x v="1"/>
    </i>
    <i>
      <x v="2"/>
    </i>
    <i>
      <x v="3"/>
    </i>
    <i t="grand">
      <x/>
    </i>
  </rowItems>
  <colFields count="1">
    <field x="-2"/>
  </colFields>
  <colItems count="4">
    <i>
      <x/>
    </i>
    <i i="1">
      <x v="1"/>
    </i>
    <i i="2">
      <x v="2"/>
    </i>
    <i i="3">
      <x v="3"/>
    </i>
  </colItems>
  <dataFields count="4">
    <dataField fld="0" subtotal="count" baseField="0" baseItem="0"/>
    <dataField fld="2" subtotal="count" baseField="0" baseItem="0"/>
    <dataField fld="3" subtotal="count" baseField="0" baseItem="0"/>
    <dataField name="Count of TermDate" fld="4" subtotal="count" baseField="0" baseItem="0"/>
  </dataFields>
  <pivotHierarchies count="36">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Emp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F3A349-E6FE-4641-B8BD-84B2897FCB86}" name="Turnover" cacheId="3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9:D35" firstHeaderRow="1" firstDataRow="2" firstDataCol="1"/>
  <pivotFields count="3">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s>
  <rowFields count="1">
    <field x="2"/>
  </rowFields>
  <rowItems count="5">
    <i>
      <x/>
    </i>
    <i>
      <x v="1"/>
    </i>
    <i>
      <x v="2"/>
    </i>
    <i>
      <x v="3"/>
    </i>
    <i t="grand">
      <x/>
    </i>
  </rowItems>
  <colFields count="1">
    <field x="1"/>
  </colFields>
  <colItems count="3">
    <i>
      <x/>
    </i>
    <i>
      <x v="1"/>
    </i>
    <i t="grand">
      <x/>
    </i>
  </colItems>
  <dataFields count="1">
    <dataField fld="0" subtotal="count" baseField="0" baseItem="0"/>
  </dataFields>
  <pivotHierarchies count="36">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C193728-8C45-4937-87C0-99F4EBF57F36}" name="Age_group" cacheId="30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1:D26"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Fields count="1">
    <field x="0"/>
  </colFields>
  <colItems count="3">
    <i>
      <x/>
    </i>
    <i>
      <x v="1"/>
    </i>
    <i t="grand">
      <x/>
    </i>
  </colItems>
  <dataFields count="1">
    <dataField fld="1" subtotal="count" baseField="0" baseItem="0"/>
  </dataFields>
  <chartFormats count="2">
    <chartFormat chart="6" format="10" series="1">
      <pivotArea type="data" outline="0" fieldPosition="0">
        <references count="2">
          <reference field="4294967294" count="1" selected="0">
            <x v="0"/>
          </reference>
          <reference field="0" count="1" selected="0">
            <x v="0"/>
          </reference>
        </references>
      </pivotArea>
    </chartFormat>
    <chartFormat chart="6" format="11" series="1">
      <pivotArea type="data" outline="0" fieldPosition="0">
        <references count="2">
          <reference field="4294967294" count="1" selected="0">
            <x v="0"/>
          </reference>
          <reference field="0" count="1" selected="0">
            <x v="1"/>
          </reference>
        </references>
      </pivotArea>
    </chartFormat>
  </chartFormats>
  <pivotHierarchies count="36">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AE8B018-1BF8-4083-A193-154F1EF19741}" name="FT_PT" cacheId="3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D19" firstHeaderRow="1" firstDataRow="2" firstDataCol="1"/>
  <pivotFields count="4">
    <pivotField dataField="1" subtotalTop="0" showAll="0" defaultSubtotal="0"/>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Fields count="1">
    <field x="2"/>
  </colFields>
  <colItems count="3">
    <i>
      <x/>
    </i>
    <i>
      <x v="1"/>
    </i>
    <i t="grand">
      <x/>
    </i>
  </colItems>
  <dataFields count="1">
    <dataField fld="0" subtotal="count" showDataAs="percentOfCol" baseField="0" baseItem="0" numFmtId="10"/>
  </dataFields>
  <pivotHierarchies count="36">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32C6200-6DDE-4520-BB3D-1145722A60C3}" name="Paytype" cacheId="3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D13"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Fields count="1">
    <field x="0"/>
  </colFields>
  <colItems count="3">
    <i>
      <x/>
    </i>
    <i>
      <x v="1"/>
    </i>
    <i t="grand">
      <x/>
    </i>
  </colItems>
  <dataFields count="1">
    <dataField fld="2" subtotal="count" showDataAs="percentOfCol" baseField="0" baseItem="0" numFmtId="10"/>
  </dataFields>
  <pivotHierarchies count="36">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E20A68A-6B36-41B9-90AA-CF1A2CD65842}" name="Gender" cacheId="31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pivotHierarchies count="36">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594BC6A-9A0C-475A-A845-7E7AF78CC785}" name="TermR" cacheId="33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3:D9" firstHeaderRow="1" firstDataRow="2" firstDataCol="1"/>
  <pivotFields count="3">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5">
    <i>
      <x/>
    </i>
    <i>
      <x v="1"/>
    </i>
    <i>
      <x v="2"/>
    </i>
    <i>
      <x v="3"/>
    </i>
    <i t="grand">
      <x/>
    </i>
  </rowItems>
  <colFields count="1">
    <field x="1"/>
  </colFields>
  <colItems count="3">
    <i>
      <x/>
    </i>
    <i>
      <x v="1"/>
    </i>
    <i t="grand">
      <x/>
    </i>
  </colItems>
  <dataFields count="1">
    <dataField fld="2" subtotal="count" baseField="0" baseItem="0"/>
  </dataFields>
  <chartFormats count="2">
    <chartFormat chart="3" format="14" series="1">
      <pivotArea type="data" outline="0" fieldPosition="0">
        <references count="2">
          <reference field="4294967294" count="1" selected="0">
            <x v="0"/>
          </reference>
          <reference field="1" count="1" selected="0">
            <x v="0"/>
          </reference>
        </references>
      </pivotArea>
    </chartFormat>
    <chartFormat chart="3" format="15" series="1">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Bad Hires"/>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_Region" xr10:uid="{9DEE49FA-EFB1-4609-9095-F6816961317D}" sourceName="[HR Data].[BU Region]">
  <pivotTables>
    <pivotTable tabId="2" name="active_emp"/>
    <pivotTable tabId="3" name="ethnicity"/>
    <pivotTable tabId="8" name="Age_group"/>
    <pivotTable tabId="8" name="FT_PT"/>
    <pivotTable tabId="8" name="Gender"/>
    <pivotTable tabId="8" name="Paytype"/>
    <pivotTable tabId="8" name="PivotTable6"/>
    <pivotTable tabId="8" name="Turnover"/>
    <pivotTable tabId="5" name="Region"/>
    <pivotTable tabId="6" name="Seperations"/>
    <pivotTable tabId="4" name="Tenure"/>
    <pivotTable tabId="7" name="TermR"/>
  </pivotTables>
  <data>
    <olap pivotCacheId="568295853">
      <levels count="2">
        <level uniqueName="[HR Data].[BU Region].[(All)]" sourceCaption="(All)" count="0"/>
        <level uniqueName="[HR Data].[BU Region].[BU Region]" sourceCaption="BU Region" count="7">
          <ranges>
            <range startItem="0">
              <i n="[HR Data].[BU Region].&amp;[Central]" c="Central"/>
              <i n="[HR Data].[BU Region].&amp;[East]" c="East"/>
              <i n="[HR Data].[BU Region].&amp;[Midwest]" c="Midwest"/>
              <i n="[HR Data].[BU Region].&amp;[North]" c="North"/>
              <i n="[HR Data].[BU Region].&amp;[Northwest]" c="Northwest"/>
              <i n="[HR Data].[BU Region].&amp;[South]" c="South"/>
              <i n="[HR Data].[BU Region].&amp;[West]" c="West"/>
            </range>
          </ranges>
        </level>
      </levels>
      <selections count="1">
        <selection n="[HR Data].[BU 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Group" xr10:uid="{FA652289-B4AA-4013-9618-40F048E55A7A}" sourceName="[HR Data].[EthnicGroup]">
  <pivotTables>
    <pivotTable tabId="2" name="active_emp"/>
    <pivotTable tabId="3" name="ethnicity"/>
    <pivotTable tabId="8" name="Age_group"/>
    <pivotTable tabId="8" name="FT_PT"/>
    <pivotTable tabId="8" name="Gender"/>
    <pivotTable tabId="8" name="Paytype"/>
    <pivotTable tabId="8" name="PivotTable6"/>
    <pivotTable tabId="8" name="Turnover"/>
    <pivotTable tabId="5" name="Region"/>
    <pivotTable tabId="6" name="Seperations"/>
    <pivotTable tabId="4" name="Tenure"/>
    <pivotTable tabId="7" name="TermR"/>
  </pivotTables>
  <data>
    <olap pivotCacheId="568295853">
      <levels count="2">
        <level uniqueName="[HR Data].[EthnicGroup].[(All)]" sourceCaption="(All)" count="0"/>
        <level uniqueName="[HR Data].[EthnicGroup].[EthnicGroup]" sourceCaption="EthnicGroup" count="7">
          <ranges>
            <range startItem="0">
              <i n="[HR Data].[EthnicGroup].&amp;[Group A]" c="Group A"/>
              <i n="[HR Data].[EthnicGroup].&amp;[Group B]" c="Group B"/>
              <i n="[HR Data].[EthnicGroup].&amp;[Group C]" c="Group C"/>
              <i n="[HR Data].[EthnicGroup].&amp;[Group D]" c="Group D"/>
              <i n="[HR Data].[EthnicGroup].&amp;[Group E]" c="Group E"/>
              <i n="[HR Data].[EthnicGroup].&amp;[Group F]" c="Group F"/>
              <i n="[HR Data].[EthnicGroup].&amp;[Group G]" c="Group G"/>
            </range>
          </ranges>
        </level>
      </levels>
      <selections count="1">
        <selection n="[HR Data].[EthnicGroup].[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E423D0F-0BBF-4259-9111-F142C07FA04D}" sourceName="[HR Data].[Gender]">
  <pivotTables>
    <pivotTable tabId="2" name="active_emp"/>
    <pivotTable tabId="3" name="ethnicity"/>
    <pivotTable tabId="8" name="Age_group"/>
    <pivotTable tabId="8" name="FT_PT"/>
    <pivotTable tabId="8" name="Gender"/>
    <pivotTable tabId="8" name="Paytype"/>
    <pivotTable tabId="8" name="PivotTable6"/>
    <pivotTable tabId="8" name="Turnover"/>
    <pivotTable tabId="5" name="Region"/>
    <pivotTable tabId="6" name="Seperations"/>
    <pivotTable tabId="4" name="Tenure"/>
    <pivotTable tabId="7" name="TermR"/>
  </pivotTables>
  <data>
    <olap pivotCacheId="568295853">
      <levels count="2">
        <level uniqueName="[HR Data].[Gender].[(All)]" sourceCaption="(All)" count="0"/>
        <level uniqueName="[HR Data].[Gender].[Gender]" sourceCaption="Gender" count="2">
          <ranges>
            <range startItem="0">
              <i n="[HR Data].[Gender].&amp;[F]" c="F"/>
              <i n="[HR Data].[Gender].&amp;[M]" c="M"/>
            </range>
          </ranges>
        </level>
      </levels>
      <selections count="1">
        <selection n="[HR Data].[Gend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P" xr10:uid="{DCA2FB69-6E69-4D6D-974E-711128D8A54B}" sourceName="[HR Data].[FP]">
  <pivotTables>
    <pivotTable tabId="2" name="active_emp"/>
    <pivotTable tabId="3" name="ethnicity"/>
    <pivotTable tabId="8" name="Age_group"/>
    <pivotTable tabId="8" name="FT_PT"/>
    <pivotTable tabId="8" name="Gender"/>
    <pivotTable tabId="8" name="Paytype"/>
    <pivotTable tabId="8" name="PivotTable6"/>
    <pivotTable tabId="8" name="Turnover"/>
    <pivotTable tabId="5" name="Region"/>
    <pivotTable tabId="6" name="Seperations"/>
    <pivotTable tabId="4" name="Tenure"/>
    <pivotTable tabId="7" name="TermR"/>
  </pivotTables>
  <data>
    <olap pivotCacheId="568295853">
      <levels count="2">
        <level uniqueName="[HR Data].[FP].[(All)]" sourceCaption="(All)" count="0"/>
        <level uniqueName="[HR Data].[FP].[FP]" sourceCaption="FP" count="2">
          <ranges>
            <range startItem="0">
              <i n="[HR Data].[FP].&amp;[FT]" c="FT"/>
              <i n="[HR Data].[FP].&amp;[PT]" c="PT"/>
            </range>
          </ranges>
        </level>
      </levels>
      <selections count="1">
        <selection n="[HR Data].[FP].[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BFE88B56-C30C-4C52-B649-53F0DD55076C}" sourceName="[HR Data].[Date (Year)]">
  <pivotTables>
    <pivotTable tabId="2" name="active_emp"/>
    <pivotTable tabId="3" name="ethnicity"/>
    <pivotTable tabId="8" name="Age_group"/>
    <pivotTable tabId="8" name="FT_PT"/>
    <pivotTable tabId="8" name="Gender"/>
    <pivotTable tabId="8" name="Paytype"/>
    <pivotTable tabId="8" name="PivotTable6"/>
    <pivotTable tabId="8" name="Turnover"/>
    <pivotTable tabId="5" name="Region"/>
    <pivotTable tabId="6" name="Seperations"/>
    <pivotTable tabId="4" name="Tenure"/>
    <pivotTable tabId="7" name="TermR"/>
  </pivotTables>
  <data>
    <olap pivotCacheId="568295853">
      <levels count="2">
        <level uniqueName="[HR Data].[Date (Year)].[(All)]" sourceCaption="(All)" count="0"/>
        <level uniqueName="[HR Data].[Date (Year)].[Date (Year)]" sourceCaption="Date (Year)" count="4">
          <ranges>
            <range startItem="0">
              <i n="[HR Data].[Date (Year)].&amp;[2015]" c="2015"/>
              <i n="[HR Data].[Date (Year)].&amp;[2016]" c="2016"/>
              <i n="[HR Data].[Date (Year)].&amp;[2017]" c="2017"/>
              <i n="[HR Data].[Date (Year)].&amp;[2018]" c="2018"/>
            </range>
          </ranges>
        </level>
      </levels>
      <selections count="1">
        <selection n="[HR Data].[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 Region" xr10:uid="{D49C05FC-9855-4189-8141-6F1FB7DF84EC}" cache="Slicer_BU_Region" caption="BU Region" level="1" rowHeight="241300"/>
  <slicer name="EthnicGroup" xr10:uid="{C1DAE4A2-17E4-427F-8CC5-E545A35C72C8}" cache="Slicer_EthnicGroup" caption="EthnicGroup" level="1" rowHeight="241300"/>
  <slicer name="Gender" xr10:uid="{F37DE232-920F-4796-B92E-44FC221C6AA4}" cache="Slicer_Gender" caption="Gender" columnCount="2" level="1" rowHeight="241300"/>
  <slicer name="FP" xr10:uid="{DBCE7A5F-4472-4088-8B0C-40F2A37C84A7}" cache="Slicer_FP" caption="Full-Time/ Part-Time" columnCount="2" level="1" rowHeight="241300"/>
  <slicer name="Date (Year)" xr10:uid="{B9B8E4D9-26C6-45FD-98F6-98095BE3149A}" cache="Slicer_Date__Year" caption="Date (Year)" columnCount="2"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5424B-2543-4F8A-B028-88AB770618E0}">
  <dimension ref="A3:D26"/>
  <sheetViews>
    <sheetView workbookViewId="0">
      <selection activeCell="D3" sqref="D3"/>
    </sheetView>
  </sheetViews>
  <sheetFormatPr defaultRowHeight="15" x14ac:dyDescent="0.25"/>
  <cols>
    <col min="1" max="1" width="13.140625" bestFit="1" customWidth="1"/>
    <col min="2" max="2" width="16.28515625" bestFit="1" customWidth="1"/>
    <col min="3" max="3" width="4" bestFit="1" customWidth="1"/>
    <col min="4" max="4" width="11.28515625" bestFit="1" customWidth="1"/>
  </cols>
  <sheetData>
    <row r="3" spans="1:4" x14ac:dyDescent="0.25">
      <c r="A3" s="1" t="s">
        <v>10</v>
      </c>
      <c r="B3" s="1" t="s">
        <v>25</v>
      </c>
    </row>
    <row r="4" spans="1:4" x14ac:dyDescent="0.25">
      <c r="A4" s="1" t="s">
        <v>0</v>
      </c>
      <c r="B4" t="s">
        <v>26</v>
      </c>
      <c r="C4" t="s">
        <v>27</v>
      </c>
      <c r="D4" t="s">
        <v>1</v>
      </c>
    </row>
    <row r="5" spans="1:4" x14ac:dyDescent="0.25">
      <c r="A5" s="2" t="s">
        <v>16</v>
      </c>
      <c r="B5" s="24"/>
      <c r="C5" s="24"/>
      <c r="D5" s="24"/>
    </row>
    <row r="6" spans="1:4" x14ac:dyDescent="0.25">
      <c r="A6" s="3" t="s">
        <v>23</v>
      </c>
      <c r="B6" s="4">
        <v>21</v>
      </c>
      <c r="C6" s="4">
        <v>25</v>
      </c>
      <c r="D6" s="4">
        <v>46</v>
      </c>
    </row>
    <row r="7" spans="1:4" x14ac:dyDescent="0.25">
      <c r="A7" s="3" t="s">
        <v>24</v>
      </c>
      <c r="B7" s="4">
        <v>14</v>
      </c>
      <c r="C7" s="4">
        <v>35</v>
      </c>
      <c r="D7" s="4">
        <v>49</v>
      </c>
    </row>
    <row r="8" spans="1:4" x14ac:dyDescent="0.25">
      <c r="A8" s="2" t="s">
        <v>17</v>
      </c>
      <c r="B8" s="24"/>
      <c r="C8" s="24"/>
      <c r="D8" s="24"/>
    </row>
    <row r="9" spans="1:4" x14ac:dyDescent="0.25">
      <c r="A9" s="3" t="s">
        <v>23</v>
      </c>
      <c r="B9" s="4">
        <v>25</v>
      </c>
      <c r="C9" s="4">
        <v>17</v>
      </c>
      <c r="D9" s="4">
        <v>42</v>
      </c>
    </row>
    <row r="10" spans="1:4" x14ac:dyDescent="0.25">
      <c r="A10" s="3" t="s">
        <v>24</v>
      </c>
      <c r="B10" s="4">
        <v>15</v>
      </c>
      <c r="C10" s="4">
        <v>35</v>
      </c>
      <c r="D10" s="4">
        <v>50</v>
      </c>
    </row>
    <row r="11" spans="1:4" x14ac:dyDescent="0.25">
      <c r="A11" s="2" t="s">
        <v>18</v>
      </c>
      <c r="B11" s="24"/>
      <c r="C11" s="24"/>
      <c r="D11" s="24"/>
    </row>
    <row r="12" spans="1:4" x14ac:dyDescent="0.25">
      <c r="A12" s="3" t="s">
        <v>23</v>
      </c>
      <c r="B12" s="4">
        <v>14</v>
      </c>
      <c r="C12" s="4">
        <v>17</v>
      </c>
      <c r="D12" s="4">
        <v>31</v>
      </c>
    </row>
    <row r="13" spans="1:4" x14ac:dyDescent="0.25">
      <c r="A13" s="3" t="s">
        <v>24</v>
      </c>
      <c r="B13" s="4">
        <v>11</v>
      </c>
      <c r="C13" s="4">
        <v>51</v>
      </c>
      <c r="D13" s="4">
        <v>62</v>
      </c>
    </row>
    <row r="14" spans="1:4" x14ac:dyDescent="0.25">
      <c r="A14" s="2" t="s">
        <v>19</v>
      </c>
      <c r="B14" s="24"/>
      <c r="C14" s="24"/>
      <c r="D14" s="24"/>
    </row>
    <row r="15" spans="1:4" x14ac:dyDescent="0.25">
      <c r="A15" s="3" t="s">
        <v>23</v>
      </c>
      <c r="B15" s="4">
        <v>19</v>
      </c>
      <c r="C15" s="4">
        <v>24</v>
      </c>
      <c r="D15" s="4">
        <v>43</v>
      </c>
    </row>
    <row r="16" spans="1:4" x14ac:dyDescent="0.25">
      <c r="A16" s="3" t="s">
        <v>24</v>
      </c>
      <c r="B16" s="4">
        <v>13</v>
      </c>
      <c r="C16" s="4">
        <v>36</v>
      </c>
      <c r="D16" s="4">
        <v>49</v>
      </c>
    </row>
    <row r="17" spans="1:4" x14ac:dyDescent="0.25">
      <c r="A17" s="2" t="s">
        <v>20</v>
      </c>
      <c r="B17" s="24"/>
      <c r="C17" s="24"/>
      <c r="D17" s="24"/>
    </row>
    <row r="18" spans="1:4" x14ac:dyDescent="0.25">
      <c r="A18" s="3" t="s">
        <v>23</v>
      </c>
      <c r="B18" s="4">
        <v>27</v>
      </c>
      <c r="C18" s="4">
        <v>23</v>
      </c>
      <c r="D18" s="4">
        <v>50</v>
      </c>
    </row>
    <row r="19" spans="1:4" x14ac:dyDescent="0.25">
      <c r="A19" s="3" t="s">
        <v>24</v>
      </c>
      <c r="B19" s="4">
        <v>13</v>
      </c>
      <c r="C19" s="4">
        <v>31</v>
      </c>
      <c r="D19" s="4">
        <v>44</v>
      </c>
    </row>
    <row r="20" spans="1:4" x14ac:dyDescent="0.25">
      <c r="A20" s="2" t="s">
        <v>21</v>
      </c>
      <c r="B20" s="24"/>
      <c r="C20" s="24"/>
      <c r="D20" s="24"/>
    </row>
    <row r="21" spans="1:4" x14ac:dyDescent="0.25">
      <c r="A21" s="3" t="s">
        <v>23</v>
      </c>
      <c r="B21" s="4">
        <v>23</v>
      </c>
      <c r="C21" s="4">
        <v>24</v>
      </c>
      <c r="D21" s="4">
        <v>47</v>
      </c>
    </row>
    <row r="22" spans="1:4" x14ac:dyDescent="0.25">
      <c r="A22" s="3" t="s">
        <v>24</v>
      </c>
      <c r="B22" s="4">
        <v>14</v>
      </c>
      <c r="C22" s="4">
        <v>40</v>
      </c>
      <c r="D22" s="4">
        <v>54</v>
      </c>
    </row>
    <row r="23" spans="1:4" x14ac:dyDescent="0.25">
      <c r="A23" s="2" t="s">
        <v>22</v>
      </c>
      <c r="B23" s="24"/>
      <c r="C23" s="24"/>
      <c r="D23" s="24"/>
    </row>
    <row r="24" spans="1:4" x14ac:dyDescent="0.25">
      <c r="A24" s="3" t="s">
        <v>23</v>
      </c>
      <c r="B24" s="4">
        <v>21</v>
      </c>
      <c r="C24" s="4">
        <v>20</v>
      </c>
      <c r="D24" s="4">
        <v>41</v>
      </c>
    </row>
    <row r="25" spans="1:4" x14ac:dyDescent="0.25">
      <c r="A25" s="3" t="s">
        <v>24</v>
      </c>
      <c r="B25" s="4">
        <v>18</v>
      </c>
      <c r="C25" s="4">
        <v>31</v>
      </c>
      <c r="D25" s="4">
        <v>49</v>
      </c>
    </row>
    <row r="26" spans="1:4" x14ac:dyDescent="0.25">
      <c r="A26" s="2" t="s">
        <v>1</v>
      </c>
      <c r="B26" s="4">
        <v>248</v>
      </c>
      <c r="C26" s="4">
        <v>409</v>
      </c>
      <c r="D26" s="4">
        <v>657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148B0-613B-4534-90D1-6BEF9722F895}">
  <dimension ref="A3:C8"/>
  <sheetViews>
    <sheetView workbookViewId="0">
      <selection activeCell="D3" sqref="D3"/>
    </sheetView>
  </sheetViews>
  <sheetFormatPr defaultRowHeight="15" x14ac:dyDescent="0.25"/>
  <cols>
    <col min="1" max="1" width="13.140625" bestFit="1" customWidth="1"/>
    <col min="2" max="2" width="11.5703125" bestFit="1" customWidth="1"/>
    <col min="3" max="3" width="9.28515625" bestFit="1" customWidth="1"/>
  </cols>
  <sheetData>
    <row r="3" spans="1:3" x14ac:dyDescent="0.25">
      <c r="A3" s="1" t="s">
        <v>0</v>
      </c>
      <c r="B3" t="s">
        <v>36</v>
      </c>
      <c r="C3" t="s">
        <v>37</v>
      </c>
    </row>
    <row r="4" spans="1:3" x14ac:dyDescent="0.25">
      <c r="A4" s="2" t="s">
        <v>2</v>
      </c>
      <c r="B4" s="24">
        <v>11</v>
      </c>
      <c r="C4" s="24">
        <v>11</v>
      </c>
    </row>
    <row r="5" spans="1:3" x14ac:dyDescent="0.25">
      <c r="A5" s="2" t="s">
        <v>7</v>
      </c>
      <c r="B5" s="24">
        <v>96</v>
      </c>
      <c r="C5" s="24">
        <v>92</v>
      </c>
    </row>
    <row r="6" spans="1:3" x14ac:dyDescent="0.25">
      <c r="A6" s="2" t="s">
        <v>8</v>
      </c>
      <c r="B6" s="24">
        <v>599</v>
      </c>
      <c r="C6" s="24">
        <v>400</v>
      </c>
    </row>
    <row r="7" spans="1:3" x14ac:dyDescent="0.25">
      <c r="A7" s="2" t="s">
        <v>9</v>
      </c>
      <c r="B7" s="24">
        <v>943</v>
      </c>
      <c r="C7" s="24">
        <v>672</v>
      </c>
    </row>
    <row r="8" spans="1:3" x14ac:dyDescent="0.25">
      <c r="A8" s="2" t="s">
        <v>1</v>
      </c>
      <c r="B8" s="24">
        <v>1649</v>
      </c>
      <c r="C8" s="24">
        <v>1175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F27EB-A44C-4D00-9935-1BF97E5212AB}">
  <dimension ref="A3:E42"/>
  <sheetViews>
    <sheetView topLeftCell="A13" workbookViewId="0">
      <selection activeCell="D3" sqref="D3"/>
    </sheetView>
  </sheetViews>
  <sheetFormatPr defaultRowHeight="15" x14ac:dyDescent="0.25"/>
  <cols>
    <col min="1" max="1" width="13.140625" bestFit="1" customWidth="1"/>
    <col min="2" max="2" width="16.28515625" bestFit="1" customWidth="1"/>
    <col min="3" max="3" width="8.140625" bestFit="1" customWidth="1"/>
    <col min="4" max="4" width="11.28515625" bestFit="1" customWidth="1"/>
    <col min="5" max="5" width="18" bestFit="1" customWidth="1"/>
    <col min="6" max="6" width="5.85546875" bestFit="1" customWidth="1"/>
    <col min="7" max="7" width="3" bestFit="1" customWidth="1"/>
    <col min="8" max="8" width="11.28515625" bestFit="1" customWidth="1"/>
    <col min="9" max="67" width="3" bestFit="1" customWidth="1"/>
    <col min="68" max="68" width="11.28515625" bestFit="1" customWidth="1"/>
    <col min="69" max="70" width="3" bestFit="1" customWidth="1"/>
    <col min="71" max="71" width="11.28515625" bestFit="1" customWidth="1"/>
  </cols>
  <sheetData>
    <row r="3" spans="1:4" x14ac:dyDescent="0.25">
      <c r="A3" s="1" t="s">
        <v>0</v>
      </c>
      <c r="B3" t="s">
        <v>10</v>
      </c>
    </row>
    <row r="4" spans="1:4" x14ac:dyDescent="0.25">
      <c r="A4" s="2" t="s">
        <v>23</v>
      </c>
      <c r="B4" s="4">
        <v>300</v>
      </c>
    </row>
    <row r="5" spans="1:4" x14ac:dyDescent="0.25">
      <c r="A5" s="2" t="s">
        <v>24</v>
      </c>
      <c r="B5" s="4">
        <v>357</v>
      </c>
    </row>
    <row r="6" spans="1:4" x14ac:dyDescent="0.25">
      <c r="A6" s="2" t="s">
        <v>1</v>
      </c>
      <c r="B6" s="4">
        <v>657</v>
      </c>
    </row>
    <row r="9" spans="1:4" x14ac:dyDescent="0.25">
      <c r="A9" s="1" t="s">
        <v>10</v>
      </c>
      <c r="B9" s="1" t="s">
        <v>25</v>
      </c>
    </row>
    <row r="10" spans="1:4" x14ac:dyDescent="0.25">
      <c r="A10" s="1" t="s">
        <v>0</v>
      </c>
      <c r="B10" t="s">
        <v>23</v>
      </c>
      <c r="C10" t="s">
        <v>24</v>
      </c>
      <c r="D10" t="s">
        <v>1</v>
      </c>
    </row>
    <row r="11" spans="1:4" x14ac:dyDescent="0.25">
      <c r="A11" s="2" t="s">
        <v>41</v>
      </c>
      <c r="B11" s="14">
        <v>0.81666666666666665</v>
      </c>
      <c r="C11" s="14">
        <v>0.91596638655462181</v>
      </c>
      <c r="D11" s="14">
        <v>0.87062404870624044</v>
      </c>
    </row>
    <row r="12" spans="1:4" x14ac:dyDescent="0.25">
      <c r="A12" s="2" t="s">
        <v>42</v>
      </c>
      <c r="B12" s="14">
        <v>0.18333333333333332</v>
      </c>
      <c r="C12" s="14">
        <v>8.4033613445378158E-2</v>
      </c>
      <c r="D12" s="14">
        <v>0.12937595129375951</v>
      </c>
    </row>
    <row r="13" spans="1:4" x14ac:dyDescent="0.25">
      <c r="A13" s="2" t="s">
        <v>1</v>
      </c>
      <c r="B13" s="14">
        <v>1</v>
      </c>
      <c r="C13" s="14">
        <v>1</v>
      </c>
      <c r="D13" s="14">
        <v>1</v>
      </c>
    </row>
    <row r="15" spans="1:4" x14ac:dyDescent="0.25">
      <c r="A15" s="1" t="s">
        <v>10</v>
      </c>
      <c r="B15" s="1" t="s">
        <v>25</v>
      </c>
    </row>
    <row r="16" spans="1:4" x14ac:dyDescent="0.25">
      <c r="A16" s="1" t="s">
        <v>0</v>
      </c>
      <c r="B16" t="s">
        <v>23</v>
      </c>
      <c r="C16" t="s">
        <v>24</v>
      </c>
      <c r="D16" t="s">
        <v>1</v>
      </c>
    </row>
    <row r="17" spans="1:4" x14ac:dyDescent="0.25">
      <c r="A17" s="2" t="s">
        <v>26</v>
      </c>
      <c r="B17" s="14">
        <v>0.5</v>
      </c>
      <c r="C17" s="14">
        <v>0.27450980392156865</v>
      </c>
      <c r="D17" s="14">
        <v>0.37747336377473362</v>
      </c>
    </row>
    <row r="18" spans="1:4" x14ac:dyDescent="0.25">
      <c r="A18" s="2" t="s">
        <v>27</v>
      </c>
      <c r="B18" s="14">
        <v>0.5</v>
      </c>
      <c r="C18" s="14">
        <v>0.72549019607843135</v>
      </c>
      <c r="D18" s="14">
        <v>0.62252663622526638</v>
      </c>
    </row>
    <row r="19" spans="1:4" x14ac:dyDescent="0.25">
      <c r="A19" s="2" t="s">
        <v>1</v>
      </c>
      <c r="B19" s="14">
        <v>1</v>
      </c>
      <c r="C19" s="14">
        <v>1</v>
      </c>
      <c r="D19" s="14">
        <v>1</v>
      </c>
    </row>
    <row r="21" spans="1:4" x14ac:dyDescent="0.25">
      <c r="A21" s="1" t="s">
        <v>10</v>
      </c>
      <c r="B21" s="1" t="s">
        <v>25</v>
      </c>
    </row>
    <row r="22" spans="1:4" x14ac:dyDescent="0.25">
      <c r="A22" s="1" t="s">
        <v>0</v>
      </c>
      <c r="B22" t="s">
        <v>23</v>
      </c>
      <c r="C22" t="s">
        <v>24</v>
      </c>
      <c r="D22" t="s">
        <v>1</v>
      </c>
    </row>
    <row r="23" spans="1:4" x14ac:dyDescent="0.25">
      <c r="A23" s="2" t="s">
        <v>45</v>
      </c>
      <c r="B23" s="4">
        <v>174</v>
      </c>
      <c r="C23" s="4">
        <v>168</v>
      </c>
      <c r="D23" s="4">
        <v>342</v>
      </c>
    </row>
    <row r="24" spans="1:4" x14ac:dyDescent="0.25">
      <c r="A24" s="2" t="s">
        <v>46</v>
      </c>
      <c r="B24" s="4">
        <v>82</v>
      </c>
      <c r="C24" s="4">
        <v>105</v>
      </c>
      <c r="D24" s="4">
        <v>187</v>
      </c>
    </row>
    <row r="25" spans="1:4" x14ac:dyDescent="0.25">
      <c r="A25" s="2" t="s">
        <v>47</v>
      </c>
      <c r="B25" s="4">
        <v>44</v>
      </c>
      <c r="C25" s="4">
        <v>84</v>
      </c>
      <c r="D25" s="4">
        <v>128</v>
      </c>
    </row>
    <row r="26" spans="1:4" x14ac:dyDescent="0.25">
      <c r="A26" s="2" t="s">
        <v>1</v>
      </c>
      <c r="B26" s="4">
        <v>300</v>
      </c>
      <c r="C26" s="4">
        <v>357</v>
      </c>
      <c r="D26" s="4">
        <v>657</v>
      </c>
    </row>
    <row r="29" spans="1:4" x14ac:dyDescent="0.25">
      <c r="A29" s="1" t="s">
        <v>48</v>
      </c>
      <c r="B29" s="1" t="s">
        <v>25</v>
      </c>
    </row>
    <row r="30" spans="1:4" x14ac:dyDescent="0.25">
      <c r="A30" s="1" t="s">
        <v>0</v>
      </c>
      <c r="B30" t="s">
        <v>23</v>
      </c>
      <c r="C30" t="s">
        <v>24</v>
      </c>
      <c r="D30" t="s">
        <v>1</v>
      </c>
    </row>
    <row r="31" spans="1:4" x14ac:dyDescent="0.25">
      <c r="A31" s="2" t="s">
        <v>2</v>
      </c>
      <c r="B31" s="20">
        <v>3.2258064516129031E-2</v>
      </c>
      <c r="C31" s="20">
        <v>4.1379310344827586E-2</v>
      </c>
      <c r="D31" s="20">
        <v>3.6666666666666667E-2</v>
      </c>
    </row>
    <row r="32" spans="1:4" x14ac:dyDescent="0.25">
      <c r="A32" s="2" t="s">
        <v>7</v>
      </c>
      <c r="B32" s="20">
        <v>0.19742489270386265</v>
      </c>
      <c r="C32" s="20">
        <v>0.21367521367521367</v>
      </c>
      <c r="D32" s="20">
        <v>0.20556745182012848</v>
      </c>
    </row>
    <row r="33" spans="1:5" x14ac:dyDescent="0.25">
      <c r="A33" s="2" t="s">
        <v>8</v>
      </c>
      <c r="B33" s="20">
        <v>1.1836734693877551</v>
      </c>
      <c r="C33" s="20">
        <v>1.1884615384615385</v>
      </c>
      <c r="D33" s="20">
        <v>1.1861386138613861</v>
      </c>
    </row>
    <row r="34" spans="1:5" x14ac:dyDescent="0.25">
      <c r="A34" s="2" t="s">
        <v>9</v>
      </c>
      <c r="B34" s="20">
        <v>1.3666666666666667</v>
      </c>
      <c r="C34" s="20">
        <v>1.4929971988795518</v>
      </c>
      <c r="D34" s="20">
        <v>1.4353120243531203</v>
      </c>
    </row>
    <row r="35" spans="1:5" x14ac:dyDescent="0.25">
      <c r="A35" s="2" t="s">
        <v>1</v>
      </c>
      <c r="B35" s="20">
        <v>2.5033333333333334</v>
      </c>
      <c r="C35" s="20">
        <v>2.5154061624649859</v>
      </c>
      <c r="D35" s="20">
        <v>2.5098934550989345</v>
      </c>
    </row>
    <row r="37" spans="1:5" x14ac:dyDescent="0.25">
      <c r="A37" s="1" t="s">
        <v>0</v>
      </c>
      <c r="B37" t="s">
        <v>10</v>
      </c>
      <c r="C37" t="s">
        <v>36</v>
      </c>
      <c r="D37" t="s">
        <v>48</v>
      </c>
      <c r="E37" t="s">
        <v>50</v>
      </c>
    </row>
    <row r="38" spans="1:5" x14ac:dyDescent="0.25">
      <c r="A38" s="2" t="s">
        <v>2</v>
      </c>
      <c r="B38" s="4">
        <v>300</v>
      </c>
      <c r="C38" s="24">
        <v>11</v>
      </c>
      <c r="D38" s="20">
        <v>3.6666666666666667E-2</v>
      </c>
      <c r="E38" s="24">
        <v>11</v>
      </c>
    </row>
    <row r="39" spans="1:5" x14ac:dyDescent="0.25">
      <c r="A39" s="2" t="s">
        <v>7</v>
      </c>
      <c r="B39" s="4">
        <v>467</v>
      </c>
      <c r="C39" s="24">
        <v>96</v>
      </c>
      <c r="D39" s="20">
        <v>0.20556745182012848</v>
      </c>
      <c r="E39" s="24">
        <v>96</v>
      </c>
    </row>
    <row r="40" spans="1:5" x14ac:dyDescent="0.25">
      <c r="A40" s="2" t="s">
        <v>8</v>
      </c>
      <c r="B40" s="4">
        <v>505</v>
      </c>
      <c r="C40" s="24">
        <v>599</v>
      </c>
      <c r="D40" s="20">
        <v>1.1861386138613861</v>
      </c>
      <c r="E40" s="24">
        <v>599</v>
      </c>
    </row>
    <row r="41" spans="1:5" x14ac:dyDescent="0.25">
      <c r="A41" s="2" t="s">
        <v>9</v>
      </c>
      <c r="B41" s="4">
        <v>657</v>
      </c>
      <c r="C41" s="24">
        <v>943</v>
      </c>
      <c r="D41" s="20">
        <v>1.4353120243531203</v>
      </c>
      <c r="E41" s="24">
        <v>943</v>
      </c>
    </row>
    <row r="42" spans="1:5" x14ac:dyDescent="0.25">
      <c r="A42" s="2" t="s">
        <v>1</v>
      </c>
      <c r="B42" s="4">
        <v>657</v>
      </c>
      <c r="C42" s="24">
        <v>1649</v>
      </c>
      <c r="D42" s="20">
        <v>2.5098934550989345</v>
      </c>
      <c r="E42" s="24">
        <v>1649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D0A39-1925-4E84-9008-BA83B6458514}">
  <dimension ref="A3:D9"/>
  <sheetViews>
    <sheetView workbookViewId="0">
      <selection activeCell="D3" sqref="D3"/>
    </sheetView>
  </sheetViews>
  <sheetFormatPr defaultRowHeight="15" x14ac:dyDescent="0.25"/>
  <cols>
    <col min="1" max="1" width="13.140625" bestFit="1" customWidth="1"/>
    <col min="2" max="2" width="16.28515625" bestFit="1" customWidth="1"/>
    <col min="3" max="3" width="9.7109375" bestFit="1" customWidth="1"/>
    <col min="4" max="5" width="11.28515625" bestFit="1" customWidth="1"/>
  </cols>
  <sheetData>
    <row r="3" spans="1:4" x14ac:dyDescent="0.25">
      <c r="A3" s="1" t="s">
        <v>36</v>
      </c>
      <c r="B3" s="1" t="s">
        <v>25</v>
      </c>
    </row>
    <row r="4" spans="1:4" x14ac:dyDescent="0.25">
      <c r="A4" s="1" t="s">
        <v>0</v>
      </c>
      <c r="B4" t="s">
        <v>38</v>
      </c>
      <c r="C4" t="s">
        <v>39</v>
      </c>
      <c r="D4" t="s">
        <v>1</v>
      </c>
    </row>
    <row r="5" spans="1:4" x14ac:dyDescent="0.25">
      <c r="A5" s="2" t="s">
        <v>2</v>
      </c>
      <c r="B5" s="24">
        <v>11</v>
      </c>
      <c r="C5" s="24"/>
      <c r="D5" s="24">
        <v>11</v>
      </c>
    </row>
    <row r="6" spans="1:4" x14ac:dyDescent="0.25">
      <c r="A6" s="2" t="s">
        <v>7</v>
      </c>
      <c r="B6" s="24">
        <v>73</v>
      </c>
      <c r="C6" s="24">
        <v>23</v>
      </c>
      <c r="D6" s="24">
        <v>96</v>
      </c>
    </row>
    <row r="7" spans="1:4" x14ac:dyDescent="0.25">
      <c r="A7" s="2" t="s">
        <v>8</v>
      </c>
      <c r="B7" s="24">
        <v>127</v>
      </c>
      <c r="C7" s="24">
        <v>472</v>
      </c>
      <c r="D7" s="24">
        <v>599</v>
      </c>
    </row>
    <row r="8" spans="1:4" x14ac:dyDescent="0.25">
      <c r="A8" s="2" t="s">
        <v>9</v>
      </c>
      <c r="B8" s="24">
        <v>225</v>
      </c>
      <c r="C8" s="24">
        <v>718</v>
      </c>
      <c r="D8" s="24">
        <v>943</v>
      </c>
    </row>
    <row r="9" spans="1:4" x14ac:dyDescent="0.25">
      <c r="A9" s="2" t="s">
        <v>1</v>
      </c>
      <c r="B9" s="24">
        <v>436</v>
      </c>
      <c r="C9" s="24">
        <v>1213</v>
      </c>
      <c r="D9" s="24">
        <v>1649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105CA-A718-467A-BC52-96C5886736C2}">
  <dimension ref="A3:D12"/>
  <sheetViews>
    <sheetView workbookViewId="0">
      <selection activeCell="D3" sqref="D3"/>
    </sheetView>
  </sheetViews>
  <sheetFormatPr defaultRowHeight="15" x14ac:dyDescent="0.25"/>
  <cols>
    <col min="1" max="1" width="13.140625" bestFit="1" customWidth="1"/>
    <col min="2" max="2" width="16.28515625" bestFit="1" customWidth="1"/>
    <col min="3" max="3" width="4" bestFit="1" customWidth="1"/>
    <col min="4" max="4" width="11.28515625" bestFit="1" customWidth="1"/>
  </cols>
  <sheetData>
    <row r="3" spans="1:4" x14ac:dyDescent="0.25">
      <c r="A3" s="1" t="s">
        <v>10</v>
      </c>
      <c r="B3" s="1" t="s">
        <v>25</v>
      </c>
    </row>
    <row r="4" spans="1:4" x14ac:dyDescent="0.25">
      <c r="A4" s="1" t="s">
        <v>0</v>
      </c>
      <c r="B4" t="s">
        <v>26</v>
      </c>
      <c r="C4" t="s">
        <v>27</v>
      </c>
      <c r="D4" t="s">
        <v>1</v>
      </c>
    </row>
    <row r="5" spans="1:4" x14ac:dyDescent="0.25">
      <c r="A5" s="2" t="s">
        <v>29</v>
      </c>
      <c r="B5" s="4">
        <v>26</v>
      </c>
      <c r="C5" s="4">
        <v>51</v>
      </c>
      <c r="D5" s="4">
        <v>77</v>
      </c>
    </row>
    <row r="6" spans="1:4" x14ac:dyDescent="0.25">
      <c r="A6" s="2" t="s">
        <v>30</v>
      </c>
      <c r="B6" s="4">
        <v>86</v>
      </c>
      <c r="C6" s="4">
        <v>27</v>
      </c>
      <c r="D6" s="4">
        <v>113</v>
      </c>
    </row>
    <row r="7" spans="1:4" x14ac:dyDescent="0.25">
      <c r="A7" s="2" t="s">
        <v>31</v>
      </c>
      <c r="B7" s="4">
        <v>21</v>
      </c>
      <c r="C7" s="4">
        <v>41</v>
      </c>
      <c r="D7" s="4">
        <v>62</v>
      </c>
    </row>
    <row r="8" spans="1:4" x14ac:dyDescent="0.25">
      <c r="A8" s="2" t="s">
        <v>32</v>
      </c>
      <c r="B8" s="4">
        <v>34</v>
      </c>
      <c r="C8" s="4">
        <v>94</v>
      </c>
      <c r="D8" s="4">
        <v>128</v>
      </c>
    </row>
    <row r="9" spans="1:4" x14ac:dyDescent="0.25">
      <c r="A9" s="2" t="s">
        <v>33</v>
      </c>
      <c r="B9" s="4">
        <v>21</v>
      </c>
      <c r="C9" s="4">
        <v>72</v>
      </c>
      <c r="D9" s="4">
        <v>93</v>
      </c>
    </row>
    <row r="10" spans="1:4" x14ac:dyDescent="0.25">
      <c r="A10" s="2" t="s">
        <v>34</v>
      </c>
      <c r="B10" s="4">
        <v>33</v>
      </c>
      <c r="C10" s="4">
        <v>81</v>
      </c>
      <c r="D10" s="4">
        <v>114</v>
      </c>
    </row>
    <row r="11" spans="1:4" x14ac:dyDescent="0.25">
      <c r="A11" s="2" t="s">
        <v>35</v>
      </c>
      <c r="B11" s="4">
        <v>27</v>
      </c>
      <c r="C11" s="4">
        <v>43</v>
      </c>
      <c r="D11" s="4">
        <v>70</v>
      </c>
    </row>
    <row r="12" spans="1:4" x14ac:dyDescent="0.25">
      <c r="A12" s="2" t="s">
        <v>1</v>
      </c>
      <c r="B12" s="4">
        <v>248</v>
      </c>
      <c r="C12" s="4">
        <v>409</v>
      </c>
      <c r="D12" s="4">
        <v>657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47C5E-BF60-4A4C-814A-9DC18EB2C61B}">
  <dimension ref="A3:D27"/>
  <sheetViews>
    <sheetView workbookViewId="0">
      <selection activeCell="D3" sqref="D3"/>
    </sheetView>
  </sheetViews>
  <sheetFormatPr defaultRowHeight="15" x14ac:dyDescent="0.25"/>
  <cols>
    <col min="1" max="1" width="22.7109375" bestFit="1" customWidth="1"/>
    <col min="2" max="2" width="16.28515625" style="4" bestFit="1" customWidth="1"/>
    <col min="3" max="3" width="3.140625" style="4" bestFit="1" customWidth="1"/>
    <col min="4" max="4" width="11.28515625" style="4" bestFit="1" customWidth="1"/>
    <col min="5" max="5" width="22.7109375" bestFit="1" customWidth="1"/>
    <col min="6" max="6" width="29.7109375" bestFit="1" customWidth="1"/>
    <col min="7" max="7" width="27.7109375" bestFit="1" customWidth="1"/>
  </cols>
  <sheetData>
    <row r="3" spans="1:4" x14ac:dyDescent="0.25">
      <c r="A3" s="1" t="s">
        <v>28</v>
      </c>
      <c r="B3" s="5" t="s">
        <v>25</v>
      </c>
    </row>
    <row r="4" spans="1:4" x14ac:dyDescent="0.25">
      <c r="A4" s="1" t="s">
        <v>0</v>
      </c>
      <c r="B4" s="4" t="s">
        <v>26</v>
      </c>
      <c r="C4" s="4" t="s">
        <v>27</v>
      </c>
      <c r="D4" s="4" t="s">
        <v>1</v>
      </c>
    </row>
    <row r="5" spans="1:4" x14ac:dyDescent="0.25">
      <c r="A5" s="2" t="s">
        <v>16</v>
      </c>
    </row>
    <row r="6" spans="1:4" x14ac:dyDescent="0.25">
      <c r="A6" s="3" t="s">
        <v>23</v>
      </c>
      <c r="B6" s="4">
        <v>75.813809523809525</v>
      </c>
      <c r="C6" s="4">
        <v>24.816551724137931</v>
      </c>
      <c r="D6" s="4">
        <v>46.235399999999998</v>
      </c>
    </row>
    <row r="7" spans="1:4" x14ac:dyDescent="0.25">
      <c r="A7" s="3" t="s">
        <v>24</v>
      </c>
      <c r="B7" s="4">
        <v>111.63642857142858</v>
      </c>
      <c r="C7" s="4">
        <v>16.048837209302327</v>
      </c>
      <c r="D7" s="4">
        <v>39.526491228070178</v>
      </c>
    </row>
    <row r="8" spans="1:4" x14ac:dyDescent="0.25">
      <c r="A8" s="2" t="s">
        <v>17</v>
      </c>
    </row>
    <row r="9" spans="1:4" x14ac:dyDescent="0.25">
      <c r="A9" s="3" t="s">
        <v>23</v>
      </c>
      <c r="B9" s="4">
        <v>83.064999999999998</v>
      </c>
      <c r="C9" s="4">
        <v>10.776400000000001</v>
      </c>
      <c r="D9" s="4">
        <v>47.629411764705878</v>
      </c>
    </row>
    <row r="10" spans="1:4" x14ac:dyDescent="0.25">
      <c r="A10" s="3" t="s">
        <v>24</v>
      </c>
      <c r="B10" s="4">
        <v>62.764000000000003</v>
      </c>
      <c r="C10" s="4">
        <v>12.453999999999999</v>
      </c>
      <c r="D10" s="4">
        <v>25.031500000000001</v>
      </c>
    </row>
    <row r="11" spans="1:4" x14ac:dyDescent="0.25">
      <c r="A11" s="2" t="s">
        <v>18</v>
      </c>
    </row>
    <row r="12" spans="1:4" x14ac:dyDescent="0.25">
      <c r="A12" s="3" t="s">
        <v>23</v>
      </c>
      <c r="B12" s="4">
        <v>54.173571428571428</v>
      </c>
      <c r="C12" s="4">
        <v>8.5980000000000008</v>
      </c>
      <c r="D12" s="4">
        <v>27.364411764705881</v>
      </c>
    </row>
    <row r="13" spans="1:4" x14ac:dyDescent="0.25">
      <c r="A13" s="3" t="s">
        <v>24</v>
      </c>
      <c r="B13" s="4">
        <v>129.64363636363635</v>
      </c>
      <c r="C13" s="4">
        <v>15.773559322033899</v>
      </c>
      <c r="D13" s="4">
        <v>33.667428571428566</v>
      </c>
    </row>
    <row r="14" spans="1:4" x14ac:dyDescent="0.25">
      <c r="A14" s="2" t="s">
        <v>19</v>
      </c>
    </row>
    <row r="15" spans="1:4" x14ac:dyDescent="0.25">
      <c r="A15" s="3" t="s">
        <v>23</v>
      </c>
      <c r="B15" s="4">
        <v>87.446315789473687</v>
      </c>
      <c r="C15" s="4">
        <v>16.203571428571429</v>
      </c>
      <c r="D15" s="4">
        <v>45.003829787234039</v>
      </c>
    </row>
    <row r="16" spans="1:4" x14ac:dyDescent="0.25">
      <c r="A16" s="3" t="s">
        <v>24</v>
      </c>
      <c r="B16" s="4">
        <v>82.696923076923071</v>
      </c>
      <c r="C16" s="4">
        <v>14.474318181818182</v>
      </c>
      <c r="D16" s="4">
        <v>30.033859649122807</v>
      </c>
    </row>
    <row r="17" spans="1:4" x14ac:dyDescent="0.25">
      <c r="A17" s="2" t="s">
        <v>20</v>
      </c>
    </row>
    <row r="18" spans="1:4" x14ac:dyDescent="0.25">
      <c r="A18" s="3" t="s">
        <v>23</v>
      </c>
      <c r="B18" s="4">
        <v>85.20703703703704</v>
      </c>
      <c r="C18" s="4">
        <v>9.0920000000000005</v>
      </c>
      <c r="D18" s="4">
        <v>45.146491228070175</v>
      </c>
    </row>
    <row r="19" spans="1:4" x14ac:dyDescent="0.25">
      <c r="A19" s="3" t="s">
        <v>24</v>
      </c>
      <c r="B19" s="4">
        <v>65.261538461538464</v>
      </c>
      <c r="C19" s="4">
        <v>25.273414634146341</v>
      </c>
      <c r="D19" s="4">
        <v>34.900185185185187</v>
      </c>
    </row>
    <row r="20" spans="1:4" x14ac:dyDescent="0.25">
      <c r="A20" s="2" t="s">
        <v>21</v>
      </c>
    </row>
    <row r="21" spans="1:4" x14ac:dyDescent="0.25">
      <c r="A21" s="3" t="s">
        <v>23</v>
      </c>
      <c r="B21" s="4">
        <v>67.322173913043486</v>
      </c>
      <c r="C21" s="4">
        <v>11.321153846153846</v>
      </c>
      <c r="D21" s="4">
        <v>37.607346938775507</v>
      </c>
    </row>
    <row r="22" spans="1:4" x14ac:dyDescent="0.25">
      <c r="A22" s="3" t="s">
        <v>24</v>
      </c>
      <c r="B22" s="4">
        <v>73.398571428571429</v>
      </c>
      <c r="C22" s="4">
        <v>17.119782608695651</v>
      </c>
      <c r="D22" s="4">
        <v>30.2515</v>
      </c>
    </row>
    <row r="23" spans="1:4" x14ac:dyDescent="0.25">
      <c r="A23" s="2" t="s">
        <v>22</v>
      </c>
    </row>
    <row r="24" spans="1:4" x14ac:dyDescent="0.25">
      <c r="A24" s="3" t="s">
        <v>23</v>
      </c>
      <c r="B24" s="4">
        <v>72.84571428571428</v>
      </c>
      <c r="C24" s="4">
        <v>6.2944000000000004</v>
      </c>
      <c r="D24" s="4">
        <v>36.676521739130429</v>
      </c>
    </row>
    <row r="25" spans="1:4" x14ac:dyDescent="0.25">
      <c r="A25" s="3" t="s">
        <v>24</v>
      </c>
      <c r="B25" s="4">
        <v>92.846666666666664</v>
      </c>
      <c r="C25" s="4">
        <v>13.067250000000001</v>
      </c>
      <c r="D25" s="4">
        <v>37.826379310344826</v>
      </c>
    </row>
    <row r="26" spans="1:4" x14ac:dyDescent="0.25">
      <c r="A26" s="2" t="s">
        <v>1</v>
      </c>
      <c r="B26" s="4">
        <v>80.735662650602407</v>
      </c>
      <c r="C26" s="4">
        <v>14.977385229540918</v>
      </c>
      <c r="D26" s="4">
        <v>36.809133333333328</v>
      </c>
    </row>
    <row r="27" spans="1:4" x14ac:dyDescent="0.25">
      <c r="B27"/>
      <c r="C27"/>
      <c r="D27"/>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1EC37-A5B5-41CE-A450-065F718BA71C}">
  <dimension ref="A3:C91"/>
  <sheetViews>
    <sheetView workbookViewId="0">
      <selection activeCell="D3" sqref="D3"/>
    </sheetView>
  </sheetViews>
  <sheetFormatPr defaultRowHeight="15" x14ac:dyDescent="0.25"/>
  <cols>
    <col min="1" max="1" width="13.140625" bestFit="1" customWidth="1"/>
    <col min="2" max="2" width="10.42578125" bestFit="1" customWidth="1"/>
    <col min="3" max="3" width="8.85546875" bestFit="1" customWidth="1"/>
  </cols>
  <sheetData>
    <row r="3" spans="1:3" x14ac:dyDescent="0.25">
      <c r="A3" s="1" t="s">
        <v>0</v>
      </c>
      <c r="B3" t="s">
        <v>10</v>
      </c>
      <c r="C3" t="s">
        <v>11</v>
      </c>
    </row>
    <row r="4" spans="1:3" x14ac:dyDescent="0.25">
      <c r="A4" s="2" t="s">
        <v>2</v>
      </c>
      <c r="B4" s="24"/>
      <c r="C4" s="24"/>
    </row>
    <row r="5" spans="1:3" x14ac:dyDescent="0.25">
      <c r="A5" s="3" t="s">
        <v>3</v>
      </c>
      <c r="B5" s="24"/>
      <c r="C5" s="24"/>
    </row>
    <row r="6" spans="1:3" x14ac:dyDescent="0.25">
      <c r="A6" s="22" t="s">
        <v>51</v>
      </c>
      <c r="B6" s="4">
        <v>228</v>
      </c>
      <c r="C6" s="4">
        <v>1</v>
      </c>
    </row>
    <row r="7" spans="1:3" x14ac:dyDescent="0.25">
      <c r="A7" s="22" t="s">
        <v>52</v>
      </c>
      <c r="B7" s="4">
        <v>229</v>
      </c>
      <c r="C7" s="4">
        <v>1</v>
      </c>
    </row>
    <row r="8" spans="1:3" x14ac:dyDescent="0.25">
      <c r="A8" s="22" t="s">
        <v>53</v>
      </c>
      <c r="B8" s="4">
        <v>229</v>
      </c>
      <c r="C8" s="4">
        <v>1</v>
      </c>
    </row>
    <row r="9" spans="1:3" x14ac:dyDescent="0.25">
      <c r="A9" s="3" t="s">
        <v>54</v>
      </c>
      <c r="B9" s="4">
        <v>229</v>
      </c>
      <c r="C9" s="4">
        <v>3</v>
      </c>
    </row>
    <row r="10" spans="1:3" x14ac:dyDescent="0.25">
      <c r="A10" s="3" t="s">
        <v>4</v>
      </c>
      <c r="B10" s="24"/>
      <c r="C10" s="24"/>
    </row>
    <row r="11" spans="1:3" x14ac:dyDescent="0.25">
      <c r="A11" s="22" t="s">
        <v>55</v>
      </c>
      <c r="B11" s="4">
        <v>233</v>
      </c>
      <c r="C11" s="4">
        <v>4</v>
      </c>
    </row>
    <row r="12" spans="1:3" x14ac:dyDescent="0.25">
      <c r="A12" s="22" t="s">
        <v>56</v>
      </c>
      <c r="B12" s="4">
        <v>242</v>
      </c>
      <c r="C12" s="4">
        <v>8</v>
      </c>
    </row>
    <row r="13" spans="1:3" x14ac:dyDescent="0.25">
      <c r="A13" s="22" t="s">
        <v>57</v>
      </c>
      <c r="B13" s="4">
        <v>251</v>
      </c>
      <c r="C13" s="4">
        <v>9</v>
      </c>
    </row>
    <row r="14" spans="1:3" x14ac:dyDescent="0.25">
      <c r="A14" s="3" t="s">
        <v>58</v>
      </c>
      <c r="B14" s="4">
        <v>251</v>
      </c>
      <c r="C14" s="4">
        <v>21</v>
      </c>
    </row>
    <row r="15" spans="1:3" x14ac:dyDescent="0.25">
      <c r="A15" s="3" t="s">
        <v>5</v>
      </c>
      <c r="B15" s="24"/>
      <c r="C15" s="24"/>
    </row>
    <row r="16" spans="1:3" x14ac:dyDescent="0.25">
      <c r="A16" s="22" t="s">
        <v>59</v>
      </c>
      <c r="B16" s="4">
        <v>258</v>
      </c>
      <c r="C16" s="4">
        <v>7</v>
      </c>
    </row>
    <row r="17" spans="1:3" x14ac:dyDescent="0.25">
      <c r="A17" s="22" t="s">
        <v>60</v>
      </c>
      <c r="B17" s="4">
        <v>269</v>
      </c>
      <c r="C17" s="4">
        <v>11</v>
      </c>
    </row>
    <row r="18" spans="1:3" x14ac:dyDescent="0.25">
      <c r="A18" s="22" t="s">
        <v>61</v>
      </c>
      <c r="B18" s="4">
        <v>275</v>
      </c>
      <c r="C18" s="4">
        <v>6</v>
      </c>
    </row>
    <row r="19" spans="1:3" x14ac:dyDescent="0.25">
      <c r="A19" s="3" t="s">
        <v>62</v>
      </c>
      <c r="B19" s="4">
        <v>275</v>
      </c>
      <c r="C19" s="4">
        <v>24</v>
      </c>
    </row>
    <row r="20" spans="1:3" x14ac:dyDescent="0.25">
      <c r="A20" s="3" t="s">
        <v>6</v>
      </c>
      <c r="B20" s="24"/>
      <c r="C20" s="24"/>
    </row>
    <row r="21" spans="1:3" x14ac:dyDescent="0.25">
      <c r="A21" s="22" t="s">
        <v>63</v>
      </c>
      <c r="B21" s="4">
        <v>289</v>
      </c>
      <c r="C21" s="4">
        <v>14</v>
      </c>
    </row>
    <row r="22" spans="1:3" x14ac:dyDescent="0.25">
      <c r="A22" s="22" t="s">
        <v>64</v>
      </c>
      <c r="B22" s="4">
        <v>291</v>
      </c>
      <c r="C22" s="4">
        <v>9</v>
      </c>
    </row>
    <row r="23" spans="1:3" x14ac:dyDescent="0.25">
      <c r="A23" s="22" t="s">
        <v>65</v>
      </c>
      <c r="B23" s="4">
        <v>300</v>
      </c>
      <c r="C23" s="4">
        <v>7</v>
      </c>
    </row>
    <row r="24" spans="1:3" x14ac:dyDescent="0.25">
      <c r="A24" s="3" t="s">
        <v>66</v>
      </c>
      <c r="B24" s="4">
        <v>300</v>
      </c>
      <c r="C24" s="4">
        <v>30</v>
      </c>
    </row>
    <row r="25" spans="1:3" x14ac:dyDescent="0.25">
      <c r="A25" s="2" t="s">
        <v>12</v>
      </c>
      <c r="B25" s="4">
        <v>300</v>
      </c>
      <c r="C25" s="4">
        <v>78</v>
      </c>
    </row>
    <row r="26" spans="1:3" x14ac:dyDescent="0.25">
      <c r="A26" s="2" t="s">
        <v>7</v>
      </c>
      <c r="B26" s="24"/>
      <c r="C26" s="24"/>
    </row>
    <row r="27" spans="1:3" x14ac:dyDescent="0.25">
      <c r="A27" s="3" t="s">
        <v>3</v>
      </c>
      <c r="B27" s="24"/>
      <c r="C27" s="24"/>
    </row>
    <row r="28" spans="1:3" x14ac:dyDescent="0.25">
      <c r="A28" s="22" t="s">
        <v>51</v>
      </c>
      <c r="B28" s="4">
        <v>312</v>
      </c>
      <c r="C28" s="4">
        <v>10</v>
      </c>
    </row>
    <row r="29" spans="1:3" x14ac:dyDescent="0.25">
      <c r="A29" s="22" t="s">
        <v>52</v>
      </c>
      <c r="B29" s="4">
        <v>322</v>
      </c>
      <c r="C29" s="4">
        <v>9</v>
      </c>
    </row>
    <row r="30" spans="1:3" x14ac:dyDescent="0.25">
      <c r="A30" s="22" t="s">
        <v>53</v>
      </c>
      <c r="B30" s="4">
        <v>338</v>
      </c>
      <c r="C30" s="4">
        <v>18</v>
      </c>
    </row>
    <row r="31" spans="1:3" x14ac:dyDescent="0.25">
      <c r="A31" s="3" t="s">
        <v>54</v>
      </c>
      <c r="B31" s="4">
        <v>338</v>
      </c>
      <c r="C31" s="4">
        <v>37</v>
      </c>
    </row>
    <row r="32" spans="1:3" x14ac:dyDescent="0.25">
      <c r="A32" s="3" t="s">
        <v>4</v>
      </c>
      <c r="B32" s="24"/>
      <c r="C32" s="24"/>
    </row>
    <row r="33" spans="1:3" x14ac:dyDescent="0.25">
      <c r="A33" s="22" t="s">
        <v>55</v>
      </c>
      <c r="B33" s="4">
        <v>343</v>
      </c>
      <c r="C33" s="4">
        <v>8</v>
      </c>
    </row>
    <row r="34" spans="1:3" x14ac:dyDescent="0.25">
      <c r="A34" s="22" t="s">
        <v>56</v>
      </c>
      <c r="B34" s="4">
        <v>351</v>
      </c>
      <c r="C34" s="4">
        <v>7</v>
      </c>
    </row>
    <row r="35" spans="1:3" x14ac:dyDescent="0.25">
      <c r="A35" s="22" t="s">
        <v>57</v>
      </c>
      <c r="B35" s="4">
        <v>361</v>
      </c>
      <c r="C35" s="4">
        <v>7</v>
      </c>
    </row>
    <row r="36" spans="1:3" x14ac:dyDescent="0.25">
      <c r="A36" s="3" t="s">
        <v>58</v>
      </c>
      <c r="B36" s="4">
        <v>361</v>
      </c>
      <c r="C36" s="4">
        <v>22</v>
      </c>
    </row>
    <row r="37" spans="1:3" x14ac:dyDescent="0.25">
      <c r="A37" s="3" t="s">
        <v>5</v>
      </c>
      <c r="B37" s="24"/>
      <c r="C37" s="24"/>
    </row>
    <row r="38" spans="1:3" x14ac:dyDescent="0.25">
      <c r="A38" s="22" t="s">
        <v>59</v>
      </c>
      <c r="B38" s="4">
        <v>370</v>
      </c>
      <c r="C38" s="4">
        <v>8</v>
      </c>
    </row>
    <row r="39" spans="1:3" x14ac:dyDescent="0.25">
      <c r="A39" s="22" t="s">
        <v>60</v>
      </c>
      <c r="B39" s="4">
        <v>386</v>
      </c>
      <c r="C39" s="4">
        <v>18</v>
      </c>
    </row>
    <row r="40" spans="1:3" x14ac:dyDescent="0.25">
      <c r="A40" s="22" t="s">
        <v>61</v>
      </c>
      <c r="B40" s="4">
        <v>403</v>
      </c>
      <c r="C40" s="4">
        <v>21</v>
      </c>
    </row>
    <row r="41" spans="1:3" x14ac:dyDescent="0.25">
      <c r="A41" s="3" t="s">
        <v>62</v>
      </c>
      <c r="B41" s="4">
        <v>403</v>
      </c>
      <c r="C41" s="4">
        <v>47</v>
      </c>
    </row>
    <row r="42" spans="1:3" x14ac:dyDescent="0.25">
      <c r="A42" s="3" t="s">
        <v>6</v>
      </c>
      <c r="B42" s="24"/>
      <c r="C42" s="24"/>
    </row>
    <row r="43" spans="1:3" x14ac:dyDescent="0.25">
      <c r="A43" s="22" t="s">
        <v>63</v>
      </c>
      <c r="B43" s="4">
        <v>426</v>
      </c>
      <c r="C43" s="4">
        <v>24</v>
      </c>
    </row>
    <row r="44" spans="1:3" x14ac:dyDescent="0.25">
      <c r="A44" s="22" t="s">
        <v>64</v>
      </c>
      <c r="B44" s="4">
        <v>453</v>
      </c>
      <c r="C44" s="4">
        <v>33</v>
      </c>
    </row>
    <row r="45" spans="1:3" x14ac:dyDescent="0.25">
      <c r="A45" s="22" t="s">
        <v>65</v>
      </c>
      <c r="B45" s="4">
        <v>467</v>
      </c>
      <c r="C45" s="4">
        <v>17</v>
      </c>
    </row>
    <row r="46" spans="1:3" x14ac:dyDescent="0.25">
      <c r="A46" s="3" t="s">
        <v>66</v>
      </c>
      <c r="B46" s="4">
        <v>467</v>
      </c>
      <c r="C46" s="4">
        <v>74</v>
      </c>
    </row>
    <row r="47" spans="1:3" x14ac:dyDescent="0.25">
      <c r="A47" s="2" t="s">
        <v>13</v>
      </c>
      <c r="B47" s="4">
        <v>467</v>
      </c>
      <c r="C47" s="4">
        <v>180</v>
      </c>
    </row>
    <row r="48" spans="1:3" x14ac:dyDescent="0.25">
      <c r="A48" s="2" t="s">
        <v>8</v>
      </c>
      <c r="B48" s="24"/>
      <c r="C48" s="24"/>
    </row>
    <row r="49" spans="1:3" x14ac:dyDescent="0.25">
      <c r="A49" s="3" t="s">
        <v>3</v>
      </c>
      <c r="B49" s="24"/>
      <c r="C49" s="24"/>
    </row>
    <row r="50" spans="1:3" x14ac:dyDescent="0.25">
      <c r="A50" s="22" t="s">
        <v>51</v>
      </c>
      <c r="B50" s="4">
        <v>455</v>
      </c>
      <c r="C50" s="4">
        <v>18</v>
      </c>
    </row>
    <row r="51" spans="1:3" x14ac:dyDescent="0.25">
      <c r="A51" s="22" t="s">
        <v>52</v>
      </c>
      <c r="B51" s="4">
        <v>454</v>
      </c>
      <c r="C51" s="4">
        <v>27</v>
      </c>
    </row>
    <row r="52" spans="1:3" x14ac:dyDescent="0.25">
      <c r="A52" s="22" t="s">
        <v>53</v>
      </c>
      <c r="B52" s="4">
        <v>449</v>
      </c>
      <c r="C52" s="4">
        <v>21</v>
      </c>
    </row>
    <row r="53" spans="1:3" x14ac:dyDescent="0.25">
      <c r="A53" s="3" t="s">
        <v>54</v>
      </c>
      <c r="B53" s="4">
        <v>449</v>
      </c>
      <c r="C53" s="4">
        <v>66</v>
      </c>
    </row>
    <row r="54" spans="1:3" x14ac:dyDescent="0.25">
      <c r="A54" s="3" t="s">
        <v>4</v>
      </c>
      <c r="B54" s="24"/>
      <c r="C54" s="24"/>
    </row>
    <row r="55" spans="1:3" x14ac:dyDescent="0.25">
      <c r="A55" s="22" t="s">
        <v>55</v>
      </c>
      <c r="B55" s="4">
        <v>448</v>
      </c>
      <c r="C55" s="4">
        <v>31</v>
      </c>
    </row>
    <row r="56" spans="1:3" x14ac:dyDescent="0.25">
      <c r="A56" s="22" t="s">
        <v>56</v>
      </c>
      <c r="B56" s="4">
        <v>454</v>
      </c>
      <c r="C56" s="4">
        <v>47</v>
      </c>
    </row>
    <row r="57" spans="1:3" x14ac:dyDescent="0.25">
      <c r="A57" s="22" t="s">
        <v>57</v>
      </c>
      <c r="B57" s="4">
        <v>458</v>
      </c>
      <c r="C57" s="4">
        <v>36</v>
      </c>
    </row>
    <row r="58" spans="1:3" x14ac:dyDescent="0.25">
      <c r="A58" s="3" t="s">
        <v>58</v>
      </c>
      <c r="B58" s="4">
        <v>458</v>
      </c>
      <c r="C58" s="4">
        <v>114</v>
      </c>
    </row>
    <row r="59" spans="1:3" x14ac:dyDescent="0.25">
      <c r="A59" s="3" t="s">
        <v>5</v>
      </c>
      <c r="B59" s="24"/>
      <c r="C59" s="24"/>
    </row>
    <row r="60" spans="1:3" x14ac:dyDescent="0.25">
      <c r="A60" s="22" t="s">
        <v>59</v>
      </c>
      <c r="B60" s="4">
        <v>462</v>
      </c>
      <c r="C60" s="4">
        <v>53</v>
      </c>
    </row>
    <row r="61" spans="1:3" x14ac:dyDescent="0.25">
      <c r="A61" s="22" t="s">
        <v>60</v>
      </c>
      <c r="B61" s="4">
        <v>488</v>
      </c>
      <c r="C61" s="4">
        <v>76</v>
      </c>
    </row>
    <row r="62" spans="1:3" x14ac:dyDescent="0.25">
      <c r="A62" s="22" t="s">
        <v>61</v>
      </c>
      <c r="B62" s="4">
        <v>494</v>
      </c>
      <c r="C62" s="4">
        <v>47</v>
      </c>
    </row>
    <row r="63" spans="1:3" x14ac:dyDescent="0.25">
      <c r="A63" s="3" t="s">
        <v>62</v>
      </c>
      <c r="B63" s="4">
        <v>494</v>
      </c>
      <c r="C63" s="4">
        <v>176</v>
      </c>
    </row>
    <row r="64" spans="1:3" x14ac:dyDescent="0.25">
      <c r="A64" s="3" t="s">
        <v>6</v>
      </c>
      <c r="B64" s="24"/>
      <c r="C64" s="24"/>
    </row>
    <row r="65" spans="1:3" x14ac:dyDescent="0.25">
      <c r="A65" s="22" t="s">
        <v>63</v>
      </c>
      <c r="B65" s="4">
        <v>504</v>
      </c>
      <c r="C65" s="4">
        <v>65</v>
      </c>
    </row>
    <row r="66" spans="1:3" x14ac:dyDescent="0.25">
      <c r="A66" s="22" t="s">
        <v>64</v>
      </c>
      <c r="B66" s="4">
        <v>517</v>
      </c>
      <c r="C66" s="4">
        <v>55</v>
      </c>
    </row>
    <row r="67" spans="1:3" x14ac:dyDescent="0.25">
      <c r="A67" s="22" t="s">
        <v>65</v>
      </c>
      <c r="B67" s="4">
        <v>505</v>
      </c>
      <c r="C67" s="4">
        <v>10</v>
      </c>
    </row>
    <row r="68" spans="1:3" x14ac:dyDescent="0.25">
      <c r="A68" s="3" t="s">
        <v>66</v>
      </c>
      <c r="B68" s="4">
        <v>505</v>
      </c>
      <c r="C68" s="4">
        <v>130</v>
      </c>
    </row>
    <row r="69" spans="1:3" x14ac:dyDescent="0.25">
      <c r="A69" s="2" t="s">
        <v>14</v>
      </c>
      <c r="B69" s="4">
        <v>505</v>
      </c>
      <c r="C69" s="4">
        <v>486</v>
      </c>
    </row>
    <row r="70" spans="1:3" x14ac:dyDescent="0.25">
      <c r="A70" s="2" t="s">
        <v>9</v>
      </c>
      <c r="B70" s="24"/>
      <c r="C70" s="24"/>
    </row>
    <row r="71" spans="1:3" x14ac:dyDescent="0.25">
      <c r="A71" s="3" t="s">
        <v>3</v>
      </c>
      <c r="B71" s="24"/>
      <c r="C71" s="24"/>
    </row>
    <row r="72" spans="1:3" x14ac:dyDescent="0.25">
      <c r="A72" s="22" t="s">
        <v>51</v>
      </c>
      <c r="B72" s="4">
        <v>506</v>
      </c>
      <c r="C72" s="4">
        <v>39</v>
      </c>
    </row>
    <row r="73" spans="1:3" x14ac:dyDescent="0.25">
      <c r="A73" s="22" t="s">
        <v>52</v>
      </c>
      <c r="B73" s="4">
        <v>505</v>
      </c>
      <c r="C73" s="4">
        <v>34</v>
      </c>
    </row>
    <row r="74" spans="1:3" x14ac:dyDescent="0.25">
      <c r="A74" s="22" t="s">
        <v>53</v>
      </c>
      <c r="B74" s="4">
        <v>525</v>
      </c>
      <c r="C74" s="4">
        <v>54</v>
      </c>
    </row>
    <row r="75" spans="1:3" x14ac:dyDescent="0.25">
      <c r="A75" s="3" t="s">
        <v>54</v>
      </c>
      <c r="B75" s="4">
        <v>525</v>
      </c>
      <c r="C75" s="4">
        <v>127</v>
      </c>
    </row>
    <row r="76" spans="1:3" x14ac:dyDescent="0.25">
      <c r="A76" s="3" t="s">
        <v>4</v>
      </c>
      <c r="B76" s="24"/>
      <c r="C76" s="24"/>
    </row>
    <row r="77" spans="1:3" x14ac:dyDescent="0.25">
      <c r="A77" s="22" t="s">
        <v>55</v>
      </c>
      <c r="B77" s="4">
        <v>537</v>
      </c>
      <c r="C77" s="4">
        <v>72</v>
      </c>
    </row>
    <row r="78" spans="1:3" x14ac:dyDescent="0.25">
      <c r="A78" s="22" t="s">
        <v>56</v>
      </c>
      <c r="B78" s="4">
        <v>571</v>
      </c>
      <c r="C78" s="4">
        <v>108</v>
      </c>
    </row>
    <row r="79" spans="1:3" x14ac:dyDescent="0.25">
      <c r="A79" s="22" t="s">
        <v>57</v>
      </c>
      <c r="B79" s="4">
        <v>633</v>
      </c>
      <c r="C79" s="4">
        <v>118</v>
      </c>
    </row>
    <row r="80" spans="1:3" x14ac:dyDescent="0.25">
      <c r="A80" s="3" t="s">
        <v>58</v>
      </c>
      <c r="B80" s="4">
        <v>633</v>
      </c>
      <c r="C80" s="4">
        <v>298</v>
      </c>
    </row>
    <row r="81" spans="1:3" x14ac:dyDescent="0.25">
      <c r="A81" s="3" t="s">
        <v>5</v>
      </c>
      <c r="B81" s="24"/>
      <c r="C81" s="24"/>
    </row>
    <row r="82" spans="1:3" x14ac:dyDescent="0.25">
      <c r="A82" s="22" t="s">
        <v>59</v>
      </c>
      <c r="B82" s="4">
        <v>635</v>
      </c>
      <c r="C82" s="4">
        <v>102</v>
      </c>
    </row>
    <row r="83" spans="1:3" x14ac:dyDescent="0.25">
      <c r="A83" s="22" t="s">
        <v>60</v>
      </c>
      <c r="B83" s="4">
        <v>634</v>
      </c>
      <c r="C83" s="4">
        <v>96</v>
      </c>
    </row>
    <row r="84" spans="1:3" x14ac:dyDescent="0.25">
      <c r="A84" s="22" t="s">
        <v>61</v>
      </c>
      <c r="B84" s="4">
        <v>648</v>
      </c>
      <c r="C84" s="4">
        <v>80</v>
      </c>
    </row>
    <row r="85" spans="1:3" x14ac:dyDescent="0.25">
      <c r="A85" s="3" t="s">
        <v>62</v>
      </c>
      <c r="B85" s="4">
        <v>648</v>
      </c>
      <c r="C85" s="4">
        <v>278</v>
      </c>
    </row>
    <row r="86" spans="1:3" x14ac:dyDescent="0.25">
      <c r="A86" s="3" t="s">
        <v>6</v>
      </c>
      <c r="B86" s="24"/>
      <c r="C86" s="24"/>
    </row>
    <row r="87" spans="1:3" x14ac:dyDescent="0.25">
      <c r="A87" s="22" t="s">
        <v>63</v>
      </c>
      <c r="B87" s="4">
        <v>658</v>
      </c>
      <c r="C87" s="4">
        <v>102</v>
      </c>
    </row>
    <row r="88" spans="1:3" x14ac:dyDescent="0.25">
      <c r="A88" s="22" t="s">
        <v>64</v>
      </c>
      <c r="B88" s="4">
        <v>657</v>
      </c>
      <c r="C88" s="4">
        <v>45</v>
      </c>
    </row>
    <row r="89" spans="1:3" x14ac:dyDescent="0.25">
      <c r="A89" s="3" t="s">
        <v>66</v>
      </c>
      <c r="B89" s="4">
        <v>657</v>
      </c>
      <c r="C89" s="4">
        <v>147</v>
      </c>
    </row>
    <row r="90" spans="1:3" x14ac:dyDescent="0.25">
      <c r="A90" s="2" t="s">
        <v>15</v>
      </c>
      <c r="B90" s="4">
        <v>657</v>
      </c>
      <c r="C90" s="4">
        <v>850</v>
      </c>
    </row>
    <row r="91" spans="1:3" x14ac:dyDescent="0.25">
      <c r="A91" s="2" t="s">
        <v>1</v>
      </c>
      <c r="B91" s="4">
        <v>657</v>
      </c>
      <c r="C91" s="4">
        <v>1594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5"/>
  <sheetViews>
    <sheetView showGridLines="0" tabSelected="1" zoomScaleNormal="100" workbookViewId="0">
      <pane ySplit="5" topLeftCell="A6" activePane="bottomLeft" state="frozen"/>
      <selection pane="bottomLeft" activeCell="Z8" sqref="Z8"/>
    </sheetView>
  </sheetViews>
  <sheetFormatPr defaultRowHeight="15" x14ac:dyDescent="0.25"/>
  <cols>
    <col min="1" max="5" width="9.140625" style="7"/>
    <col min="6" max="6" width="12.5703125" style="7" customWidth="1"/>
    <col min="7" max="11" width="9.140625" style="7"/>
    <col min="12" max="12" width="10.42578125" style="7" bestFit="1" customWidth="1"/>
    <col min="13" max="16384" width="9.140625" style="7"/>
  </cols>
  <sheetData>
    <row r="1" spans="1:25" s="6" customFormat="1" ht="14.25" customHeight="1" x14ac:dyDescent="0.25"/>
    <row r="2" spans="1:25" s="6" customFormat="1" ht="23.25" x14ac:dyDescent="0.25">
      <c r="A2" s="8"/>
      <c r="F2" s="19" t="s">
        <v>40</v>
      </c>
      <c r="G2" s="17">
        <f>G5/F5</f>
        <v>0.54337899543378998</v>
      </c>
      <c r="H2" s="18">
        <f>H5/F5</f>
        <v>0.45662100456621002</v>
      </c>
      <c r="J2" s="11"/>
      <c r="K2" s="11"/>
      <c r="W2" s="23" t="s">
        <v>49</v>
      </c>
      <c r="X2" s="23"/>
      <c r="Y2" s="23"/>
    </row>
    <row r="3" spans="1:25" s="6" customFormat="1" x14ac:dyDescent="0.25"/>
    <row r="4" spans="1:25" s="6" customFormat="1" ht="21.75" customHeight="1" x14ac:dyDescent="0.25">
      <c r="J4" s="9" t="s">
        <v>41</v>
      </c>
      <c r="K4" s="16">
        <f>GETPIVOTDATA("[Measures].[ActiveEmp]",Headlines!$A$9,"[HR Data].[Gender]","[HR Data].[Gender].&amp;[M]","[HR Data].[PayType]","[HR Data].[PayType].&amp;[Hourly]")</f>
        <v>0.91596638655462181</v>
      </c>
      <c r="L4" s="15">
        <f>GETPIVOTDATA("[Measures].[ActiveEmp]",Headlines!$A$9,"[HR Data].[Gender]","[HR Data].[Gender].&amp;[F]","[HR Data].[PayType]","[HR Data].[PayType].&amp;[Hourly]")</f>
        <v>0.81666666666666665</v>
      </c>
      <c r="N4" s="9" t="s">
        <v>43</v>
      </c>
      <c r="O4" s="16">
        <f>GETPIVOTDATA("[Measures].[ActiveEmp]",Headlines!$A$15,"[HR Data].[FP]","[HR Data].[FP].&amp;[FT]","[HR Data].[Gender]","[HR Data].[Gender].&amp;[M]")</f>
        <v>0.27450980392156865</v>
      </c>
      <c r="P4" s="15">
        <f>GETPIVOTDATA("[Measures].[ActiveEmp]",Headlines!$A$15,"[HR Data].[FP]","[HR Data].[FP].&amp;[FT]","[HR Data].[Gender]","[HR Data].[Gender].&amp;[F]")</f>
        <v>0.5</v>
      </c>
      <c r="Q4" s="9"/>
    </row>
    <row r="5" spans="1:25" s="10" customFormat="1" ht="21.75" customHeight="1" x14ac:dyDescent="0.25">
      <c r="F5" s="9">
        <f>GETPIVOTDATA("[Measures].[ActiveEmp]",Headlines!$A$3)</f>
        <v>657</v>
      </c>
      <c r="G5" s="13">
        <f>GETPIVOTDATA("[Measures].[ActiveEmp]",Headlines!$A$3,"[HR Data].[Gender]","[HR Data].[Gender].&amp;[M]")</f>
        <v>357</v>
      </c>
      <c r="H5" s="12">
        <f>GETPIVOTDATA("[Measures].[ActiveEmp]",Headlines!$A$3,"[HR Data].[Gender]","[HR Data].[Gender].&amp;[F]")</f>
        <v>300</v>
      </c>
      <c r="J5" s="9" t="s">
        <v>42</v>
      </c>
      <c r="K5" s="16">
        <f>GETPIVOTDATA("[Measures].[ActiveEmp]",Headlines!$A$9,"[HR Data].[Gender]","[HR Data].[Gender].&amp;[M]","[HR Data].[PayType]","[HR Data].[PayType].&amp;[Salary]")</f>
        <v>8.4033613445378158E-2</v>
      </c>
      <c r="L5" s="15">
        <f>GETPIVOTDATA("[Measures].[ActiveEmp]",Headlines!$A$9,"[HR Data].[Gender]","[HR Data].[Gender].&amp;[F]","[HR Data].[PayType]","[HR Data].[PayType].&amp;[Salary]")</f>
        <v>0.18333333333333332</v>
      </c>
      <c r="N5" s="9" t="s">
        <v>44</v>
      </c>
      <c r="O5" s="16">
        <f>GETPIVOTDATA("[Measures].[ActiveEmp]",Headlines!$A$15,"[HR Data].[FP]","[HR Data].[FP].&amp;[PT]","[HR Data].[Gender]","[HR Data].[Gender].&amp;[M]")</f>
        <v>0.72549019607843135</v>
      </c>
      <c r="P5" s="15">
        <f>GETPIVOTDATA("[Measures].[ActiveEmp]",Headlines!$A$15,"[HR Data].[FP]","[HR Data].[FP].&amp;[PT]","[HR Data].[Gender]","[HR Data].[Gender].&amp;[F]")</f>
        <v>0.5</v>
      </c>
      <c r="Q5" s="9"/>
      <c r="W5" s="21">
        <f>GETPIVOTDATA("[Measures].[TO %]",Headlines!$A$29)</f>
        <v>2.5098934550989345</v>
      </c>
      <c r="X5" s="21">
        <f>GETPIVOTDATA("[Measures].[TO %]",Headlines!$A$29,"[HR Data].[Gender]","[HR Data].[Gender].&amp;[M]")</f>
        <v>2.5154061624649859</v>
      </c>
      <c r="Y5" s="21">
        <f>GETPIVOTDATA("[Measures].[TO %]",Headlines!$A$29,"[HR Data].[Gender]","[HR Data].[Gender].&amp;[F]")</f>
        <v>2.5033333333333334</v>
      </c>
    </row>
  </sheetData>
  <mergeCells count="1">
    <mergeCell ref="W2:Y2"/>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4 d 3 4 3 2 c - e c 4 4 - 4 b 4 9 - b 0 8 9 - b 4 8 d d 2 2 a 8 f 5 a "   x m l n s = " h t t p : / / s c h e m a s . m i c r o s o f t . c o m / D a t a M a s h u p " > A A A A A D E G A A B Q S w M E F A A C A A g A 4 V k 2 W S 5 6 j 6 m n A A A A 9 w A A A B I A H A B D b 2 5 m a W c v U G F j a 2 F n Z S 5 4 b W w g o h g A K K A U A A A A A A A A A A A A A A A A A A A A A A A A A A A A e 7 9 7 v 4 1 9 R W 6 O Q l l q U X F m f p 6 t k q G e g Z J C c U l i X k p i T n 5 e q q 1 S X r 6 S v R 0 v l 0 1 A Y n J 2 Y n q q A l B 1 X r F V R X G K r V J G S U m B l b 5 + e X m 5 X r m x X n 5 R u r 6 R g Y G h f o S v T 3 B y R m p u o h J c c S Z h x b q Z e S B r k 1 O V 7 G z C I K 6 x M 9 I z N D b S M z a y 0 D O w 0 Y c J 2 v h m 5 i E U G A E d D J J F E r R x L s 0 p K S 1 K t U v N 0 3 V 3 s t G H c W 3 0 o X 6 w A w B Q S w M E F A A C A A g A 4 V k 2 W V 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O F Z N l m g r 2 g J M Q M A A M k J A A A T A B w A R m 9 y b X V s Y X M v U 2 V j d G l v b j E u b S C i G A A o o B Q A A A A A A A A A A A A A A A A A A A A A A A A A A A D F V U 1 v 4 j A Q v S P 1 P 1 j m A l K E l m q 3 h 3 b T i v J R O C x L g d U e A F W G T I m 3 i c 0 6 D m 2 E + O 8 7 j o G k B N T L S u V C M p 5 5 7 8 3 z 2 I l g o b k U Z G T / 6 z e l U u Q z B R 4 p 0 + 6 Q t J h m l L g k A H 1 R I v g b y V g t A C M d G X i g a h 0 e Q F S h r e v p b 6 l e p p c 1 0 l D A p g M l / y A i a W J 9 I J c x T L v D 6 Y 9 E i o A L 0 I p x w c X S j + d T X z 1 5 L P L n k i n v 6 d m A P S V 6 u m e u O p a 1 T J F H g 5 H V 5 Z 4 H g q S 8 d S N t z O Y B 1 E Y Q I N 9 Q v k Y V K 9 E h w B Y + m T S 0 V n w e a 4 h m d x N b P L s j 3 2 + J V j F k + D 2 x l i 9 A m n G k Z U g 6 s b B 2 Z A Q N z 2 v K I A 5 F 5 a w Y h 9 C x Y i J 6 l i p M Y 3 Q n o n w c r 0 y a U m g Q e l b N J A x B s B B B L U 2 + O b u y i 1 f O i 3 X I h v Y x 0 y i x L t T S 1 2 2 e J J R r J P m p f V A n q K y P G V V B l O H I Y x e b z r G 1 3 1 Z M e F i e g u 9 A c m x 2 P X 0 + m H t G 4 S l z L Y h N M W K M 4 G O n y 3 T E w h W S p 6 / V n N 9 N n 4 m l 0 Z a s I J N 0 q L e w Z t H A n u n E 2 R y 7 o b G A a H j T W + M U T v E h 6 O F z G m y H q 1 4 L o z 2 h r 7 7 W D E M a f g A k U A W I x h K K u W 3 t C 7 5 4 U D J e F Q o 6 g 0 J o D C r M S 2 E i S e M 8 6 s N r l 6 u i 8 P t f Z A h L n K r C i k k / 2 d a A J a m V p 8 i H w K I M a 0 + P r Z 1 u Y Q w i N i x J V G z d r v 3 A 8 + N H + 0 I R h 3 N Q V j j z j M K j w h M n Y D d Z + V N m F r L R f z c f z u b c i c q n 1 T + c o 2 N 2 M 0 D H u 3 N w t O h c 6 t C 2 e l H i 4 j R / / v 7 O D / 7 n 3 + F 9 t u Z L l l 5 U S G 0 1 b L 5 s D z d h 1 l M u M 2 t n w B Q a j 9 e u q T 7 q D e O M T H r R I e c x B p W 4 5 o Z 3 y D 0 X T C U 9 v K c 1 f + a g 3 P f F T m q c S 2 2 a m Z o j m C H 8 j X G g v B R u l v c 3 u 2 o + d L o Z r W s t u Y h D V F H J W n E m L Q h 4 y P H Z p Q 6 S 7 8 b C r V 8 5 p C 0 W 0 k O L 3 f r l t 0 u H P M Z S w 0 g n A b j Z Y 6 0 v B c y y Y c Q 9 C 3 E N v 0 z A c G t z 0 7 1 b 2 c U P H 8 n J L t 4 I g t G C B U x F t s 9 3 I 1 Z A R R c m h + 9 O 6 h L a Z 7 Q i H d 1 Q C m + A h j D V Q X P i g K V H h l 7 T M 4 7 R L S W z U 7 a e 9 z P n Y Z W 4 t 1 n G J 7 j + / 5 0 3 i H v 3 z 6 B n 2 2 P x b v 4 B U E s B A i 0 A F A A C A A g A 4 V k 2 W S 5 6 j 6 m n A A A A 9 w A A A B I A A A A A A A A A A A A A A A A A A A A A A E N v b m Z p Z y 9 Q Y W N r Y W d l L n h t b F B L A Q I t A B Q A A g A I A O F Z N l l T c j g s m w A A A O E A A A A T A A A A A A A A A A A A A A A A A P M A A A B b Q 2 9 u d G V u d F 9 U e X B l c 1 0 u e G 1 s U E s B A i 0 A F A A C A A g A 4 V k 2 W a C v a A k x A w A A y Q k A A B M A A A A A A A A A A A A A A A A A 2 w E A A E Z v c m 1 1 b G F z L 1 N l Y 3 R p b 2 4 x L m 1 Q S w U G A A A A A A M A A w D C A A A A W 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y Y A A A A A A A A F J g 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S F I l M j B E Y X R h P C 9 J d G V t U G F 0 a D 4 8 L 0 l 0 Z W 1 M b 2 N h d G l v b j 4 8 U 3 R h Y m x l R W 5 0 c m l l c z 4 8 R W 5 0 c n k g V H l w Z T 0 i R m l s b E V y c m 9 y Q 2 9 k Z S I g V m F s d W U 9 I n N V b m t u b 3 d u I i A v P j x F b n R y e S B U e X B l P S J O Y X Z p Z 2 F 0 a W 9 u U 3 R l c E 5 h b W U i I F Z h b H V l P S J z T m F 2 a W d h d G l v b i I g L z 4 8 R W 5 0 c n k g V H l w Z T 0 i Q W R k Z W R U b 0 R h d G F N b 2 R l b C I g V m F s d W U 9 I m w x I i A v P j x F b n R y e S B U e X B l P S J G a W x s R W 5 h Y m x l Z C I g V m F s d W U 9 I m w w I i A v P j x F b n R y e S B U e X B l P S J G a W x s Q 2 9 1 b n Q i I F Z h b H V l P S J s M j E 0 N z I i I C 8 + P E V u d H J 5 I F R 5 c G U 9 I k Z p b G x l Z E N v b X B s Z X R l U m V z d W x 0 V G 9 X b 3 J r c 2 h l Z X Q i I F Z h b H V l P S J s M C I g L z 4 8 R W 5 0 c n k g V H l w Z T 0 i U G l 2 b 3 R P Y m p l Y 3 R O Y W 1 l I i B W Y W x 1 Z T 0 i c 1 R l b n V y Z S F U Z W 5 1 c m U i I C 8 + P E V u d H J 5 I F R 5 c G U 9 I k l z U H J p d m F 0 Z S I g V m F s d W U 9 I m w w I i A v P j x F b n R y e S B U e X B l P S J R d W V y e U l E I i B W Y W x 1 Z T 0 i c 2 M 5 Y z M 4 M T Q 4 L W M 1 Z W M t N D R k N y 0 4 M z U 3 L T N m Z G I 5 N W F i Y j F h Y y I g L z 4 8 R W 5 0 c n k g V H l w Z T 0 i R m l s b F R v R G F 0 Y U 1 v Z G V s R W 5 h Y m x l Z C I g V m F s d W U 9 I m w x I i A v P j x F b n R y e S B U e X B l P S J O Y W 1 l V X B k Y X R l Z E F m d G V y R m l s b C I g V m F s d W U 9 I m w w I i A v P j x F b n R y e S B U e X B l P S J C d W Z m Z X J O Z X h 0 U m V m c m V z a C I g V m F s d W U 9 I m w x I i A v P j x F b n R y e S B U e X B l P S J G a W x s T G F z d F V w Z G F 0 Z W Q i I F Z h b H V l P S J k M j A y N C 0 w O S 0 y M l Q w N j o x M z o z M C 4 4 M z U z M D E w W i I g L z 4 8 R W 5 0 c n k g V H l w Z T 0 i U m V z d W x 0 V H l w Z S I g V m F s d W U 9 I n N U Y W J s Z S I g L z 4 8 R W 5 0 c n k g V H l w Z T 0 i R m l s b E V y c m 9 y Q 2 9 1 b n Q i I F Z h b H V l P S J s M C I g L z 4 8 R W 5 0 c n k g V H l w Z T 0 i R m l s b E 9 i a m V j d F R 5 c G U i I F Z h b H V l P S J z U G l 2 b 3 R U Y W J s Z S I g L z 4 8 R W 5 0 c n k g V H l w Z T 0 i R m l s b E N v b H V t b l R 5 c G V z I i B W Y W x 1 Z T 0 i c 0 N R T U d B d 1 l H Q 1 F Z R 0 N R W U d C Z 0 1 G Q X c 9 P S I g L z 4 8 R W 5 0 c n k g V H l w Z T 0 i R m l s b E N v b H V t b k 5 h b W V z I i B W Y W x 1 Z T 0 i c 1 s m c X V v d D t E Y X R l J n F 1 b 3 Q 7 L C Z x d W 9 0 O 0 V t c E l E J n F 1 b 3 Q 7 L C Z x d W 9 0 O 0 d l b m R l c i Z x d W 9 0 O y w m c X V v d D t B Z 2 U m c X V v d D s s J n F 1 b 3 Q 7 R X R o b m l j R 3 J v d X A m c X V v d D s s J n F 1 b 3 Q 7 R l A m c X V v d D s s J n F 1 b 3 Q 7 V G V y b U R h d G U m c X V v d D s s J n F 1 b 3 Q 7 a X N O Z X d I a X J l J n F 1 b 3 Q 7 L C Z x d W 9 0 O 0 J V I F J l Z 2 l v b i Z x d W 9 0 O y w m c X V v d D t I a X J l R G F 0 Z S Z x d W 9 0 O y w m c X V v d D t Q Y X l U e X B l J n F 1 b 3 Q 7 L C Z x d W 9 0 O 1 R l c m 1 S Z W F z b 2 4 m c X V v d D s s J n F 1 b 3 Q 7 Q W d l R 3 J v d X A m c X V v d D s s J n F 1 b 3 Q 7 V G V u d X J l R G F 5 c y Z x d W 9 0 O y w m c X V v d D t U Z W 5 1 c m V N b 2 5 0 a H M m c X V v d D s s J n F 1 b 3 Q 7 Q m F k S G l y Z X M 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S F I g R G F 0 Y S 9 D a G F u Z 2 V k I F R 5 c G U u e 0 R h d G U s M X 0 m c X V v d D s s J n F 1 b 3 Q 7 U 2 V j d G l v b j E v S F I g R G F 0 Y S 9 D a G F u Z 2 V k I F R 5 c G U u e 0 V t c E l E L D J 9 J n F 1 b 3 Q 7 L C Z x d W 9 0 O 1 N l Y 3 R p b 2 4 x L 0 h S I E R h d G E v Q 2 h h b m d l Z C B U e X B l L n t H Z W 5 k Z X I s M 3 0 m c X V v d D s s J n F 1 b 3 Q 7 U 2 V j d G l v b j E v S F I g R G F 0 Y S 9 D a G F u Z 2 V k I F R 5 c G U u e 0 F n Z S w 0 f S Z x d W 9 0 O y w m c X V v d D t T Z W N 0 a W 9 u M S 9 I U i B E Y X R h L 0 N o Y W 5 n Z W Q g V H l w Z S 5 7 R X R o b m l j R 3 J v d X A s N X 0 m c X V v d D s s J n F 1 b 3 Q 7 U 2 V j d G l v b j E v S F I g R G F 0 Y S 9 D a G F u Z 2 V k I F R 5 c G U u e 0 Z Q L D Z 9 J n F 1 b 3 Q 7 L C Z x d W 9 0 O 1 N l Y 3 R p b 2 4 x L 0 h S I E R h d G E v Q 2 h h b m d l Z C B U e X B l M S 5 7 V G V y b U R h d G U s N n 0 m c X V v d D s s J n F 1 b 3 Q 7 U 2 V j d G l v b j E v S F I g R G F 0 Y S 9 D a G F u Z 2 V k I F R 5 c G U u e 2 l z T m V 3 S G l y Z S w 4 f S Z x d W 9 0 O y w m c X V v d D t T Z W N 0 a W 9 u M S 9 I U i B E Y X R h L 0 N o Y W 5 n Z W Q g V H l w Z S 5 7 Q l U g U m V n a W 9 u L D l 9 J n F 1 b 3 Q 7 L C Z x d W 9 0 O 1 N l Y 3 R p b 2 4 x L 0 h S I E R h d G E v Q 2 h h b m d l Z C B U e X B l L n t I a X J l R G F 0 Z S w x M H 0 m c X V v d D s s J n F 1 b 3 Q 7 U 2 V j d G l v b j E v S F I g R G F 0 Y S 9 D a G F u Z 2 V k I F R 5 c G U u e 1 B h e V R 5 c G U s M T F 9 J n F 1 b 3 Q 7 L C Z x d W 9 0 O 1 N l Y 3 R p b 2 4 x L 0 h S I E R h d G E v Q 2 h h b m d l Z C B U e X B l M S 5 7 V G V y b V J l Y X N v b i w x M X 0 m c X V v d D s s J n F 1 b 3 Q 7 U 2 V j d G l v b j E v S F I g R G F 0 Y S 9 D a G F u Z 2 V k I F R 5 c G U u e 0 F n Z U d y b 3 V w L D E z f S Z x d W 9 0 O y w m c X V v d D t T Z W N 0 a W 9 u M S 9 I U i B E Y X R h L 0 N o Y W 5 n Z W Q g V H l w Z S 5 7 V G V u d X J l R G F 5 c y w x N H 0 m c X V v d D s s J n F 1 b 3 Q 7 U 2 V j d G l v b j E v S F I g R G F 0 Y S 9 D a G F u Z 2 V k I F R 5 c G U u e 1 R l b n V y Z U 1 v b n R o c y w x N X 0 m c X V v d D s s J n F 1 b 3 Q 7 U 2 V j d G l v b j E v S F I g R G F 0 Y S 9 D a G F u Z 2 V k I F R 5 c G U u e 0 J h Z E h p c m V z L D E 2 f S Z x d W 9 0 O 1 0 s J n F 1 b 3 Q 7 Q 2 9 s d W 1 u Q 2 9 1 b n Q m c X V v d D s 6 M T Y s J n F 1 b 3 Q 7 S 2 V 5 Q 2 9 s d W 1 u T m F t Z X M m c X V v d D s 6 W 1 0 s J n F 1 b 3 Q 7 Q 2 9 s d W 1 u S W R l b n R p d G l l c y Z x d W 9 0 O z p b J n F 1 b 3 Q 7 U 2 V j d G l v b j E v S F I g R G F 0 Y S 9 D a G F u Z 2 V k I F R 5 c G U u e 0 R h d G U s M X 0 m c X V v d D s s J n F 1 b 3 Q 7 U 2 V j d G l v b j E v S F I g R G F 0 Y S 9 D a G F u Z 2 V k I F R 5 c G U u e 0 V t c E l E L D J 9 J n F 1 b 3 Q 7 L C Z x d W 9 0 O 1 N l Y 3 R p b 2 4 x L 0 h S I E R h d G E v Q 2 h h b m d l Z C B U e X B l L n t H Z W 5 k Z X I s M 3 0 m c X V v d D s s J n F 1 b 3 Q 7 U 2 V j d G l v b j E v S F I g R G F 0 Y S 9 D a G F u Z 2 V k I F R 5 c G U u e 0 F n Z S w 0 f S Z x d W 9 0 O y w m c X V v d D t T Z W N 0 a W 9 u M S 9 I U i B E Y X R h L 0 N o Y W 5 n Z W Q g V H l w Z S 5 7 R X R o b m l j R 3 J v d X A s N X 0 m c X V v d D s s J n F 1 b 3 Q 7 U 2 V j d G l v b j E v S F I g R G F 0 Y S 9 D a G F u Z 2 V k I F R 5 c G U u e 0 Z Q L D Z 9 J n F 1 b 3 Q 7 L C Z x d W 9 0 O 1 N l Y 3 R p b 2 4 x L 0 h S I E R h d G E v Q 2 h h b m d l Z C B U e X B l M S 5 7 V G V y b U R h d G U s N n 0 m c X V v d D s s J n F 1 b 3 Q 7 U 2 V j d G l v b j E v S F I g R G F 0 Y S 9 D a G F u Z 2 V k I F R 5 c G U u e 2 l z T m V 3 S G l y Z S w 4 f S Z x d W 9 0 O y w m c X V v d D t T Z W N 0 a W 9 u M S 9 I U i B E Y X R h L 0 N o Y W 5 n Z W Q g V H l w Z S 5 7 Q l U g U m V n a W 9 u L D l 9 J n F 1 b 3 Q 7 L C Z x d W 9 0 O 1 N l Y 3 R p b 2 4 x L 0 h S I E R h d G E v Q 2 h h b m d l Z C B U e X B l L n t I a X J l R G F 0 Z S w x M H 0 m c X V v d D s s J n F 1 b 3 Q 7 U 2 V j d G l v b j E v S F I g R G F 0 Y S 9 D a G F u Z 2 V k I F R 5 c G U u e 1 B h e V R 5 c G U s M T F 9 J n F 1 b 3 Q 7 L C Z x d W 9 0 O 1 N l Y 3 R p b 2 4 x L 0 h S I E R h d G E v Q 2 h h b m d l Z C B U e X B l M S 5 7 V G V y b V J l Y X N v b i w x M X 0 m c X V v d D s s J n F 1 b 3 Q 7 U 2 V j d G l v b j E v S F I g R G F 0 Y S 9 D a G F u Z 2 V k I F R 5 c G U u e 0 F n Z U d y b 3 V w L D E z f S Z x d W 9 0 O y w m c X V v d D t T Z W N 0 a W 9 u M S 9 I U i B E Y X R h L 0 N o Y W 5 n Z W Q g V H l w Z S 5 7 V G V u d X J l R G F 5 c y w x N H 0 m c X V v d D s s J n F 1 b 3 Q 7 U 2 V j d G l v b j E v S F I g R G F 0 Y S 9 D a G F u Z 2 V k I F R 5 c G U u e 1 R l b n V y Z U 1 v b n R o c y w x N X 0 m c X V v d D s s J n F 1 b 3 Q 7 U 2 V j d G l v b j E v S F I g R G F 0 Y S 9 D a G F u Z 2 V k I F R 5 c G U u e 0 J h Z E h p c m V z L D E 2 f S Z x d W 9 0 O 1 0 s J n F 1 b 3 Q 7 U m V s Y X R p b 2 5 z a G l w S W 5 m b y Z x d W 9 0 O z p b X X 0 i I C 8 + P C 9 T d G F i b G V F b n R y a W V z P j w v S X R l b T 4 8 S X R l b T 4 8 S X R l b U x v Y 2 F 0 a W 9 u P j x J d G V t V H l w Z T 5 G b 3 J t d W x h P C 9 J d G V t V H l w Z T 4 8 S X R l b V B h d G g + U 2 V j d G l v b j E v U 2 F t c G x l J T I w R m l s Z T w v S X R l b V B h d G g + P C 9 J d G V t T G 9 j Y X R p b 2 4 + P F N 0 Y W J s Z U V u d H J p Z X M + P E V u d H J 5 I F R 5 c G U 9 I k J 1 Z m Z l c k 5 l e H R S Z W Z y Z X N o I i B W Y W x 1 Z T 0 i b D E i I C 8 + P E V u d H J 5 I F R 5 c G U 9 I k Z p b G x F b m F i b G V k I i B W Y W x 1 Z T 0 i b D A i I C 8 + P E V u d H J 5 I F R 5 c G U 9 I k Z p b G x F c n J v c k N v Z G U i I F Z h b H V l P S J z V W 5 r b m 9 3 b i I g L z 4 8 R W 5 0 c n k g V H l w Z T 0 i R m l s b G V k Q 2 9 t c G x l d G V S Z X N 1 b H R U b 1 d v c m t z a G V l d C I g V m F s d W U 9 I m w w I i A v P j x F b n R y e S B U e X B l P S J B Z G R l Z F R v R G F 0 Y U 1 v Z G V s I i B W Y W x 1 Z T 0 i b D A i I C 8 + P E V u d H J 5 I F R 5 c G U 9 I k Z p b G x U b 0 R h d G F N b 2 R l b E V u Y W J s Z W Q i I F Z h b H V l P S J s M C I g L z 4 8 R W 5 0 c n k g V H l w Z T 0 i S X N Q c m l 2 Y X R l I i B W Y W x 1 Z T 0 i b D A i I C 8 + P E V u d H J 5 I F R 5 c G U 9 I l F 1 Z X J 5 R 3 J v d X B J R C I g V m F s d W U 9 I n N i N m V j O G U 2 O C 1 i Z j Y 4 L T Q 0 N G U t O D U 5 Z i 0 1 M 2 R m Z j U y Z D Y y O G I i I C 8 + P E V u d H J 5 I F R 5 c G U 9 I l F 1 Z X J 5 S U Q i I F Z h b H V l P S J z Y z I 3 N T V h M T E t Y W U 3 M y 0 0 Y j h j L T k z N j Q t O W I w M T Q z M T Q 3 M T I 1 I i A v P j x F b n R y e S B U e X B l P S J S Z X N 1 b H R U e X B l I i B W Y W x 1 Z T 0 i c 0 J p b m F y e S I g L z 4 8 R W 5 0 c n k g V H l w Z T 0 i R m l s b E 9 i a m V j d F R 5 c G U i I F Z h b H V l P S J z Q 2 9 u b m V j d G l v b k 9 u b H k i I C 8 + P E V u d H J 5 I F R 5 c G U 9 I k 5 h b W V V c G R h d G V k Q W Z 0 Z X J G a W x s I i B W Y W x 1 Z T 0 i b D E i I C 8 + P E V u d H J 5 I F R 5 c G U 9 I k x v Y W R l Z F R v Q W 5 h b H l z a X N T Z X J 2 a W N l c y I g V m F s d W U 9 I m w w I i A v P j x F b n R y e S B U e X B l P S J M b 2 F k V G 9 S Z X B v c n R E a X N h Y m x l Z C I g V m F s d W U 9 I m w x I i A v P j x F b n R y e S B U e X B l P S J G a W x s T G F z d F V w Z G F 0 Z W Q i I F Z h b H V l P S J k M j A y N C 0 w O S 0 y M l Q w N D o y N z o x O C 4 1 N T c 0 N j A 0 W i I g L z 4 8 R W 5 0 c n k g V H l w Z T 0 i R m l s b F N 0 Y X R 1 c y I g V m F s d W U 9 I n N D b 2 1 w b G V 0 Z S I g L z 4 8 L 1 N 0 Y W J s Z U V u d H J p Z X M + P C 9 J d G V t P j x J d G V t P j x J d G V t T G 9 j Y X R p b 2 4 + P E l 0 Z W 1 U e X B l P k Z v c m 1 1 b G E 8 L 0 l 0 Z W 1 U e X B l P j x J d G V t U G F 0 a D 5 T Z W N 0 a W 9 u M S 9 Q Y X J h b W V 0 Z X I x 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M Y X N 0 V X B k Y X R l Z C I g V m F s d W U 9 I m Q y M D I 0 L T A 5 L T I x V D E z O j A 3 O j M 0 L j A x M z U y M D d a I i A v P j x F b n R y e S B U e X B l P S J G a W x s Z W R D b 2 1 w b G V 0 Z V J l c 3 V s d F R v V 2 9 y a 3 N o Z W V 0 I i B W Y W x 1 Z T 0 i b D A i I C 8 + P E V u d H J 5 I F R 5 c G U 9 I k Z p b G x T d G F 0 d X M i I F Z h b H V l P S J z Q 2 9 t c G x l d G U i I C 8 + P E V u d H J 5 I F R 5 c G U 9 I k Z p b G x U b 0 R h d G F N b 2 R l b E V u Y W J s Z W Q i I F Z h b H V l P S J s M C I g L z 4 8 R W 5 0 c n k g V H l w Z T 0 i S X N Q c m l 2 Y X R l I i B W Y W x 1 Z T 0 i b D A i I C 8 + P E V u d H J 5 I F R 5 c G U 9 I l F 1 Z X J 5 R 3 J v d X B J R C I g V m F s d W U 9 I n N i N m V j O G U 2 O C 1 i Z j Y 4 L T Q 0 N G U t O D U 5 Z i 0 1 M 2 R m Z j U y Z D Y y O G I i I C 8 + P E V u d H J 5 I F R 5 c G U 9 I l F 1 Z X J 5 S U Q i I F Z h b H V l P S J z N D A y Y z g 5 O T g t O W F k M C 0 0 N z J k L T k 3 M j c t O T l k N D l i Y j M 1 O D Y 4 I i A v P j x F b n R y e S B U e X B l P S J S Z X N 1 b H R U e X B l I i B W Y W x 1 Z T 0 i c 0 J p b m F y e S I g L z 4 8 R W 5 0 c n k g V H l w Z T 0 i R m l s b E 9 i a m V j d F R 5 c G U i I F Z h b H V l P S J z Q 2 9 u b m V j d G l v b k 9 u b H k i I C 8 + P E V u d H J 5 I F R 5 c G U 9 I k x v Y W R U b 1 J l c G 9 y d E R p c 2 F i b G V k I i B W Y W x 1 Z T 0 i b D E i I C 8 + P C 9 T d G F i b G V F b n R y a W V z P j w v S X R l b T 4 8 S X R l b T 4 8 S X R l b U x v Y 2 F 0 a W 9 u P j x J d G V t V H l w Z T 5 G b 3 J t d W x h P C 9 J d G V t V H l w Z T 4 8 S X R l b V B h d G g + U 2 V j d G l v b j E v V H J h b n N m b 3 J t J T I w U 2 F t c G x l J T I w R m l s Z T w v S X R l b V B h d G g + P C 9 J d G V t T G 9 j Y X R p b 2 4 + P F N 0 Y W J s Z U V u d H J p Z X M + P E V u d H J 5 I F R 5 c G U 9 I k J 1 Z m Z l c k 5 l e H R S Z W Z y Z X N o I i B W Y W x 1 Z T 0 i b D E i I C 8 + P E V u d H J 5 I F R 5 c G U 9 I k Z p b G x F b m F i b G V k I i B W Y W x 1 Z T 0 i b D A i I C 8 + P E V u d H J 5 I F R 5 c G U 9 I k Z p b G x F c n J v c k N v Z G U i I F Z h b H V l P S J z V W 5 r b m 9 3 b i I g L z 4 8 R W 5 0 c n k g V H l w Z T 0 i R m l s b G V k Q 2 9 t c G x l d G V S Z X N 1 b H R U b 1 d v c m t z a G V l d C I g V m F s d W U 9 I m w w I i A v P j x F b n R y e S B U e X B l P S J B Z G R l Z F R v R G F 0 Y U 1 v Z G V s I i B W Y W x 1 Z T 0 i b D A i I C 8 + P E V u d H J 5 I F R 5 c G U 9 I k Z p b G x U b 0 R h d G F N b 2 R l b E V u Y W J s Z W Q i I F Z h b H V l P S J s M C I g L z 4 8 R W 5 0 c n k g V H l w Z T 0 i S X N Q c m l 2 Y X R l I i B W Y W x 1 Z T 0 i b D A i I C 8 + P E V u d H J 5 I F R 5 c G U 9 I l F 1 Z X J 5 R 3 J v d X B J R C I g V m F s d W U 9 I n M 2 M z Z k N T h l N i 0 z N j l m L T Q 1 Z T M t O T d m Z S 1 k M 2 I 5 M G Y 0 O G U 3 O G E i I C 8 + P E V u d H J 5 I F R 5 c G U 9 I l F 1 Z X J 5 S U Q i I F Z h b H V l P S J z N D J l Y 2 J m N m E t Y W M y Y y 0 0 M T I x L T g x O G M t Z j Q z N z I x Y T F l Y j I w I i A v P j x F b n R y e S B U e X B l P S J S Z X N 1 b H R U e X B l I i B W Y W x 1 Z T 0 i c 1 R h Y m x l I i A v P j x F b n R y e S B U e X B l P S J G a W x s T 2 J q Z W N 0 V H l w Z S I g V m F s d W U 9 I n N D b 2 5 u Z W N 0 a W 9 u T 2 5 s e S I g L z 4 8 R W 5 0 c n k g V H l w Z T 0 i T m F t Z V V w Z G F 0 Z W R B Z n R l c k Z p b G w i I F Z h b H V l P S J s M S I g L z 4 8 R W 5 0 c n k g V H l w Z T 0 i T G 9 h Z F R v U m V w b 3 J 0 R G l z Y W J s Z W Q i I F Z h b H V l P S J s M S I g L z 4 8 R W 5 0 c n k g V H l w Z T 0 i R m l s b E x h c 3 R V c G R h d G V k I i B W Y W x 1 Z T 0 i Z D I w M j Q t M D k t M j J U M D Q 6 M j c 6 M T g u N T c z M D c 4 N V o i I C 8 + P E V u d H J 5 I F R 5 c G U 9 I k Z p b G x T d G F 0 d X M i I F Z h b H V l P S J z Q 2 9 t c G x l d G U i I C 8 + P C 9 T d G F i b G V F b n R y a W V z P j w v S X R l b T 4 8 S X R l b T 4 8 S X R l b U x v Y 2 F 0 a W 9 u P j x J d G V t V H l w Z T 5 G b 3 J t d W x h P C 9 J d G V t V H l w Z T 4 8 S X R l b V B h d G g + U 2 V j d G l v b j E v V H J h b n N m b 3 J t J T I w R m l s Z T 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N C 0 w O S 0 y M V Q x M z o w N z o z N C 4 w M T M 1 M j A 3 W i I g L z 4 8 R W 5 0 c n k g V H l w Z T 0 i R m l s b G V k Q 2 9 t c G x l d G V S Z X N 1 b H R U b 1 d v c m t z a G V l d C I g V m F s d W U 9 I m w w I i A v P j x F b n R y e S B U e X B l P S J G a W x s U 3 R h d H V z I i B W Y W x 1 Z T 0 i c 0 N v b X B s Z X R l I i A v P j x F b n R y e S B U e X B l P S J G a W x s V G 9 E Y X R h T W 9 k Z W x F b m F i b G V k I i B W Y W x 1 Z T 0 i b D A i I C 8 + P E V u d H J 5 I F R 5 c G U 9 I k l z U H J p d m F 0 Z S I g V m F s d W U 9 I m w w I i A v P j x F b n R y e S B U e X B l P S J R d W V y e U d y b 3 V w S U Q i I F Z h b H V l P S J z Y j Z l Y z h l N j g t Y m Y 2 O C 0 0 N D R l L T g 1 O W Y t N T N k Z m Y 1 M m Q 2 M j h i I i A v P j x F b n R y e S B U e X B l P S J R d W V y e U l E I i B W Y W x 1 Z T 0 i c 2 I 3 Z m Q 4 Y T R k L W U z Z G U t N D h i Y y 1 h O D Z j L W Q 3 Y j A 5 Z D Y 1 Z W F h M C I g L z 4 8 R W 5 0 c n k g V H l w Z T 0 i U m V z d W x 0 V H l w Z S I g V m F s d W U 9 I n N G d W 5 j d G l v b i I g L z 4 8 R W 5 0 c n k g V H l w Z T 0 i R m l s b E 9 i a m V j d F R 5 c G U i I F Z h b H V l P S J z Q 2 9 u b m V j d G l v b k 9 u b H k i I C 8 + P E V u d H J 5 I F R 5 c G U 9 I k x v Y W R U b 1 J l c G 9 y d E R p c 2 F i b G V k I i B W Y W x 1 Z T 0 i b D E i I C 8 + P C 9 T d G F i b G V F b n R y a W V z P j w v S X R l b T 4 8 S X R l b T 4 8 S X R l b U x v Y 2 F 0 a W 9 u P j x J d G V t V H l w Z T 5 G b 3 J t d W x h P C 9 J d G V t V H l w Z T 4 8 S X R l b V B h d G g + U 2 V j d G l v b j E v S F I l M j B E Y X R h L 1 N v d X J j Z T w v S X R l b V B h d G g + P C 9 J d G V t T G 9 j Y X R p b 2 4 + P F N 0 Y W J s Z U V u d H J p Z X M g L 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L 1 N v d X J j Z T w v S X R l b V B h d G g + P C 9 J d G V t T G 9 j Y X R p b 2 4 + P F N 0 Y W J s Z U V u d H J p Z X M g L z 4 8 L 0 l 0 Z W 0 + P E l 0 Z W 0 + P E l 0 Z W 1 M b 2 N h d G l v b j 4 8 S X R l b V R 5 c G U + R m 9 y b X V s Y T w v S X R l b V R 5 c G U + P E l 0 Z W 1 Q Y X R o P l N l Y 3 R p b 2 4 x L 0 h S J T I w R G F 0 Y S 9 G a W x 0 Z X J l Z C U y M E h p Z G R l b i U y M E Z p b G V z M T w v S X R l b V B h d G g + P C 9 J d G V t T G 9 j Y X R p b 2 4 + P F N 0 Y W J s Z U V u d H J p Z X M g L z 4 8 L 0 l 0 Z W 0 + P E l 0 Z W 0 + P E l 0 Z W 1 M b 2 N h d G l v b j 4 8 S X R l b V R 5 c G U + R m 9 y b X V s Y T w v S X R l b V R 5 c G U + P E l 0 Z W 1 Q Y X R o P l N l Y 3 R p b 2 4 x L 0 h S J T I w R G F 0 Y S 9 J b n Z v a 2 U l M j B D d X N 0 b 2 0 l M j B G d W 5 j d G l v b j E 8 L 0 l 0 Z W 1 Q Y X R o P j w v S X R l b U x v Y 2 F 0 a W 9 u P j x T d G F i b G V F b n R y a W V z I C 8 + P C 9 J d G V t P j x J d G V t P j x J d G V t T G 9 j Y X R p b 2 4 + P E l 0 Z W 1 U e X B l P k Z v c m 1 1 b G E 8 L 0 l 0 Z W 1 U e X B l P j x J d G V t U G F 0 a D 5 T Z W N 0 a W 9 u M S 9 I U i U y M E R h d G E v U m V u Y W 1 l Z C U y M E N v b H V t b n M x P C 9 J d G V t U G F 0 a D 4 8 L 0 l 0 Z W 1 M b 2 N h d G l v b j 4 8 U 3 R h Y m x l R W 5 0 c m l l c y A v P j w v S X R l b T 4 8 S X R l b T 4 8 S X R l b U x v Y 2 F 0 a W 9 u P j x J d G V t V H l w Z T 5 G b 3 J t d W x h P C 9 J d G V t V H l w Z T 4 8 S X R l b V B h d G g + U 2 V j d G l v b j E v S F I l M j B E Y X R h L 1 J l b W 9 2 Z W Q l M j B P d G h l c i U y M E N v b H V t b n M x P C 9 J d G V t U G F 0 a D 4 8 L 0 l 0 Z W 1 M b 2 N h d G l v b j 4 8 U 3 R h Y m x l R W 5 0 c m l l c y A v P j w v S X R l b T 4 8 S X R l b T 4 8 S X R l b U x v Y 2 F 0 a W 9 u P j x J d G V t V H l w Z T 5 G b 3 J t d W x h P C 9 J d G V t V H l w Z T 4 8 S X R l b V B h d G g + U 2 V j d G l v b j E v S F I l M j B E Y X R h L 0 V 4 c G F u Z G V k J T I w V G F i b G U l M j B D b 2 x 1 b W 4 x P C 9 J d G V t U G F 0 a D 4 8 L 0 l 0 Z W 1 M b 2 N h d G l v b j 4 8 U 3 R h Y m x l R W 5 0 c m l l c y A v P j w v S X R l b T 4 8 S X R l b T 4 8 S X R l b U x v Y 2 F 0 a W 9 u P j x J d G V t V H l w Z T 5 G b 3 J t d W x h P C 9 J d G V t V H l w Z T 4 8 S X R l b V B h d G g + U 2 V j d G l v b j E v S F I l M j B E Y X R h L 0 N o Y W 5 n Z W Q l M j B U e X B l P C 9 J d G V t U G F 0 a D 4 8 L 0 l 0 Z W 1 M b 2 N h d G l v b j 4 8 U 3 R h Y m x l R W 5 0 c m l l c y A v P j w v S X R l b T 4 8 S X R l b T 4 8 S X R l b U x v Y 2 F 0 a W 9 u P j x J d G V t V H l w Z T 5 G b 3 J t d W x h P C 9 J d G V t V H l w Z T 4 8 S X R l b V B h d G g + U 2 V j d G l v b j E v S F I l M j B E Y X R h L 1 J l b W 9 2 Z W Q l M j B D b 2 x 1 b W 5 z P C 9 J d G V t U G F 0 a D 4 8 L 0 l 0 Z W 1 M b 2 N h d G l v b j 4 8 U 3 R h Y m x l R W 5 0 c m l l c y A v P j w v S X R l b T 4 8 S X R l b T 4 8 S X R l b U x v Y 2 F 0 a W 9 u P j x J d G V t V H l w Z T 5 G b 3 J t d W x h P C 9 J d G V t V H l w Z T 4 8 S X R l b V B h d G g + U 2 V j d G l v b j E v S F I l M j B E Y X R h L 0 N o Y W 5 n Z W Q l M j B U e X B l M T w v S X R l b V B h d G g + P C 9 J d G V t T G 9 j Y X R p b 2 4 + P F N 0 Y W J s Z U V u d H J p Z X M g L z 4 8 L 0 l 0 Z W 0 + P E l 0 Z W 0 + P E l 0 Z W 1 M b 2 N h d G l v b j 4 8 S X R l b V R 5 c G U + Q W x s R m 9 y b X V s Y X M 8 L 0 l 0 Z W 1 U e X B l P j x J d G V t U G F 0 a C A v P j w v S X R l b U x v Y 2 F 0 a W 9 u P j x T d G F i b G V F b n R y a W V z P j x F b n R y e S B U e X B l P S J R d W V y e U d y b 3 V w c y I g V m F s d W U 9 I n N B Z 0 F B Q U F B Q U F B R G 1 X R z F q b n p i a l J a Z i s w N 2 t Q U 0 9 l S 0 c x U n l Z V z V 6 W m 0 5 e W J T Q k d h V 3 h s S U d a e W I y M G d T R k l n U k d G M F l R Q U F B Q U F B Q U F B Q U F B Q m 9 q d X k y Y U w 5 T 1 J J V 2 Z V O S 8 x T F d L T E R r a G x i S E J s Y 2 l C U m R X V n l h V 1 Z 6 Q U F I b V d H M W p u e m J q U l p m K z A 3 a 1 B T T 2 V L Q U F B Q U F B P T 0 i I C 8 + P E V u d H J 5 I F R 5 c G U 9 I l J l b G F 0 a W 9 u c 2 h p c H M i I F Z h b H V l P S J z Q U F B Q U F B P T 0 i I C 8 + P C 9 T d G F i b G V F b n R y a W V z P j w v S X R l b T 4 8 L 0 l 0 Z W 1 z P j w v T G 9 j Y W x Q Y W N r Y W d l T W V 0 Y W R h d G F G a W x l P h Y A A A B Q S w U G A A A A A A A A A A A A A A A A A A A A A A A A J g E A A A E A A A D Q j J 3 f A R X R E Y x 6 A M B P w p f r A Q A A A H y G T c Q w 7 m d M g c f i i T X q s E Y A A A A A A g A A A A A A E G Y A A A A B A A A g A A A A L M k e f j G + Y P I 3 6 B a s S g f + o H a 1 n V V M 5 t 5 9 J W G T + / / t Q d Y A A A A A D o A A A A A C A A A g A A A A S K X U w L U Z Q h y 5 R i 5 z G E 1 v w Y D L N m Z R 5 7 E T X Z 6 m G E E K H P V Q A A A A U E s Y 8 X o 5 X I 2 e r O z e p i / g W d 2 W k g n O y + G M x z r m z s j d 5 A l i D J 7 h C 0 d e u R T 8 Q 5 p M d l J d 0 B r 8 6 F / P g G h a p j E O v 1 B + B w q f Z 5 a U i N T 0 F Z Y 5 Q Z 2 B G i F A A A A A B 8 j x H i W 3 O 3 l Q n 3 7 m W 2 f f G C g u p + v n P 1 t F a c p x i v k Q y I D G s j t o a J x n P / y L z 1 t a V z Y 7 6 V 5 O 8 w 7 g h A I Q g R Z A Y x D 9 X g = = < / D a t a M a s h u p > 
</file>

<file path=customXml/itemProps1.xml><?xml version="1.0" encoding="utf-8"?>
<ds:datastoreItem xmlns:ds="http://schemas.openxmlformats.org/officeDocument/2006/customXml" ds:itemID="{EC8E56A7-EA68-4409-A038-368B2A075EC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Ethnicity</vt:lpstr>
      <vt:lpstr>Seperations</vt:lpstr>
      <vt:lpstr>Headlines</vt:lpstr>
      <vt:lpstr>TermR</vt:lpstr>
      <vt:lpstr>Region</vt:lpstr>
      <vt:lpstr>Tenure</vt:lpstr>
      <vt:lpstr>Active Employees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Qurban Khattak</dc:creator>
  <cp:lastModifiedBy>Qurban Khattak</cp:lastModifiedBy>
  <dcterms:created xsi:type="dcterms:W3CDTF">2015-06-05T18:17:20Z</dcterms:created>
  <dcterms:modified xsi:type="dcterms:W3CDTF">2024-09-22T10:02:40Z</dcterms:modified>
</cp:coreProperties>
</file>